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7. Márokföld\02. Rendeletek\2019\"/>
    </mc:Choice>
  </mc:AlternateContent>
  <bookViews>
    <workbookView xWindow="0" yWindow="0" windowWidth="28800" windowHeight="11835" firstSheet="1" activeTab="1"/>
  </bookViews>
  <sheets>
    <sheet name="1. Mérlegszerű" sheetId="10" state="hidden" r:id="rId1"/>
    <sheet name="2,a Elemi bevételek" sheetId="1" r:id="rId2"/>
    <sheet name="2,b Elemi kiadások" sheetId="2" r:id="rId3"/>
    <sheet name="3. Állami tám." sheetId="11" state="hidden" r:id="rId4"/>
    <sheet name="4,a Műk. mérleg" sheetId="8" state="hidden" r:id="rId5"/>
    <sheet name="4,b Beruh. mérleg" sheetId="9" state="hidden" r:id="rId6"/>
    <sheet name="5. Likviditási terv" sheetId="19" state="hidden" r:id="rId7"/>
    <sheet name="6. Közvetett támogatás" sheetId="25" state="hidden" r:id="rId8"/>
    <sheet name="7. Többéves döntések" sheetId="24" state="hidden" r:id="rId9"/>
    <sheet name="8. Adósságot kel. ügyletek" sheetId="21" state="hidden" r:id="rId10"/>
    <sheet name="9. Felhalmozás" sheetId="26" state="hidden" r:id="rId11"/>
    <sheet name="10. Tartalékok" sheetId="27" state="hidden" r:id="rId12"/>
    <sheet name="11. Projekt" sheetId="28" r:id="rId13"/>
    <sheet name="12. Lakosságnak juttatott tám." sheetId="29" r:id="rId14"/>
  </sheets>
  <definedNames>
    <definedName name="_xlnm.Print_Area" localSheetId="0">'1. Mérlegszerű'!$A$1:$J$42</definedName>
    <definedName name="_xlnm.Print_Area" localSheetId="1">'2,a Elemi bevételek'!$A$1:$H$51</definedName>
    <definedName name="_xlnm.Print_Area" localSheetId="2">'2,b Elemi kiadások'!$A$1:$H$73</definedName>
    <definedName name="_xlnm.Print_Area" localSheetId="3">'3. Állami tám.'!$A$1:$G$47</definedName>
    <definedName name="_xlnm.Print_Area" localSheetId="6">'5. Likviditási terv'!$A$1:$O$25</definedName>
    <definedName name="_xlnm.Print_Area" localSheetId="10">'9. Felhalmozás'!$C$1:$F$23</definedName>
  </definedNames>
  <calcPr calcId="152511"/>
</workbook>
</file>

<file path=xl/calcChain.xml><?xml version="1.0" encoding="utf-8"?>
<calcChain xmlns="http://schemas.openxmlformats.org/spreadsheetml/2006/main">
  <c r="C11" i="29" l="1"/>
  <c r="D11" i="29"/>
  <c r="E11" i="29"/>
  <c r="C15" i="29"/>
  <c r="D15" i="29"/>
  <c r="E15" i="29"/>
  <c r="C11" i="28"/>
  <c r="D11" i="28"/>
  <c r="E11" i="28"/>
  <c r="F11" i="28"/>
  <c r="G11" i="28"/>
  <c r="H11" i="28"/>
  <c r="I11" i="28"/>
  <c r="J11" i="28"/>
  <c r="G9" i="2"/>
  <c r="G63" i="2" s="1"/>
  <c r="H9" i="2"/>
  <c r="H63" i="2" s="1"/>
  <c r="H68" i="2" s="1"/>
  <c r="H23" i="2"/>
  <c r="H47" i="2"/>
  <c r="H64" i="2"/>
  <c r="G23" i="2"/>
  <c r="G47" i="2"/>
  <c r="G64" i="2"/>
  <c r="F9" i="2"/>
  <c r="F63" i="2" s="1"/>
  <c r="F68" i="2" s="1"/>
  <c r="F23" i="2"/>
  <c r="F47" i="2"/>
  <c r="F64" i="2"/>
  <c r="G9" i="1"/>
  <c r="H9" i="1"/>
  <c r="H29" i="1"/>
  <c r="H21" i="1"/>
  <c r="H46" i="1"/>
  <c r="H51" i="1" s="1"/>
  <c r="G47" i="1"/>
  <c r="H47" i="1"/>
  <c r="G29" i="1"/>
  <c r="G21" i="1"/>
  <c r="F9" i="1"/>
  <c r="F21" i="1"/>
  <c r="F29" i="1"/>
  <c r="F47" i="1"/>
  <c r="O18" i="19"/>
  <c r="D47" i="2"/>
  <c r="E47" i="2"/>
  <c r="C6" i="9"/>
  <c r="C32" i="25"/>
  <c r="G40" i="11"/>
  <c r="G39" i="11"/>
  <c r="E28" i="11"/>
  <c r="F28" i="11"/>
  <c r="G28" i="11"/>
  <c r="G9" i="11"/>
  <c r="O7" i="19"/>
  <c r="O8" i="19"/>
  <c r="O9" i="19"/>
  <c r="O10" i="19"/>
  <c r="O11" i="19"/>
  <c r="O12" i="19"/>
  <c r="O13" i="19"/>
  <c r="E29" i="1"/>
  <c r="C29" i="1"/>
  <c r="D29" i="1"/>
  <c r="D29" i="10"/>
  <c r="E29" i="10"/>
  <c r="D64" i="2"/>
  <c r="E64" i="2"/>
  <c r="D23" i="2"/>
  <c r="E23" i="2"/>
  <c r="D9" i="2"/>
  <c r="D63" i="2" s="1"/>
  <c r="D68" i="2" s="1"/>
  <c r="E9" i="2"/>
  <c r="D47" i="1"/>
  <c r="E47" i="1"/>
  <c r="D21" i="1"/>
  <c r="D46" i="1" s="1"/>
  <c r="D51" i="1" s="1"/>
  <c r="E21" i="1"/>
  <c r="D9" i="1"/>
  <c r="E9" i="1"/>
  <c r="I36" i="10"/>
  <c r="I38" i="10" s="1"/>
  <c r="J36" i="10"/>
  <c r="I29" i="10"/>
  <c r="J29" i="10"/>
  <c r="I15" i="10"/>
  <c r="I19" i="10" s="1"/>
  <c r="I40" i="10" s="1"/>
  <c r="J15" i="10"/>
  <c r="J19" i="10" s="1"/>
  <c r="D36" i="10"/>
  <c r="D38" i="10" s="1"/>
  <c r="E36" i="10"/>
  <c r="E38" i="10" s="1"/>
  <c r="E40" i="10" s="1"/>
  <c r="D15" i="10"/>
  <c r="D19" i="10" s="1"/>
  <c r="E15" i="10"/>
  <c r="E19" i="10"/>
  <c r="D13" i="27"/>
  <c r="F20" i="26"/>
  <c r="D20" i="26"/>
  <c r="E13" i="24"/>
  <c r="G13" i="24"/>
  <c r="G16" i="24" s="1"/>
  <c r="D28" i="11"/>
  <c r="C47" i="2"/>
  <c r="D40" i="11"/>
  <c r="C64" i="2"/>
  <c r="H36" i="10"/>
  <c r="C21" i="1"/>
  <c r="H29" i="10"/>
  <c r="C29" i="10"/>
  <c r="H15" i="10"/>
  <c r="H19" i="10" s="1"/>
  <c r="H40" i="10" s="1"/>
  <c r="C15" i="10"/>
  <c r="C19" i="10" s="1"/>
  <c r="E24" i="19"/>
  <c r="F24" i="19"/>
  <c r="G24" i="19"/>
  <c r="I24" i="19"/>
  <c r="J24" i="19"/>
  <c r="K24" i="19"/>
  <c r="L24" i="19"/>
  <c r="N24" i="19"/>
  <c r="D24" i="19"/>
  <c r="F37" i="21"/>
  <c r="D32" i="25"/>
  <c r="E13" i="21"/>
  <c r="H15" i="24"/>
  <c r="H13" i="24" s="1"/>
  <c r="H16" i="24" s="1"/>
  <c r="F20" i="21"/>
  <c r="F21" i="21"/>
  <c r="F22" i="21"/>
  <c r="F23" i="21"/>
  <c r="F24" i="21"/>
  <c r="C25" i="21"/>
  <c r="D25" i="21"/>
  <c r="E25" i="21"/>
  <c r="M14" i="19"/>
  <c r="M24" i="19"/>
  <c r="C14" i="19"/>
  <c r="H24" i="19"/>
  <c r="D14" i="19"/>
  <c r="E14" i="19"/>
  <c r="F14" i="19"/>
  <c r="G14" i="19"/>
  <c r="H14" i="19"/>
  <c r="I14" i="19"/>
  <c r="J14" i="19"/>
  <c r="K14" i="19"/>
  <c r="L14" i="19"/>
  <c r="N14" i="19"/>
  <c r="O16" i="19"/>
  <c r="O21" i="19"/>
  <c r="O23" i="19"/>
  <c r="O17" i="19"/>
  <c r="O19" i="19"/>
  <c r="O20" i="19"/>
  <c r="O22" i="19"/>
  <c r="C24" i="19"/>
  <c r="D39" i="11"/>
  <c r="G36" i="11"/>
  <c r="D9" i="11"/>
  <c r="D36" i="11"/>
  <c r="C36" i="10"/>
  <c r="E15" i="9"/>
  <c r="C15" i="9"/>
  <c r="C47" i="1"/>
  <c r="C23" i="2"/>
  <c r="C9" i="2"/>
  <c r="C63" i="2" s="1"/>
  <c r="C68" i="2" s="1"/>
  <c r="C16" i="8"/>
  <c r="E16" i="8"/>
  <c r="C17" i="8"/>
  <c r="C22" i="8"/>
  <c r="C28" i="8" s="1"/>
  <c r="E28" i="8"/>
  <c r="E29" i="8" s="1"/>
  <c r="C16" i="9"/>
  <c r="C22" i="9"/>
  <c r="E28" i="9"/>
  <c r="C9" i="1"/>
  <c r="E6" i="9"/>
  <c r="H38" i="10"/>
  <c r="G43" i="11"/>
  <c r="G45" i="11" s="1"/>
  <c r="G47" i="11" s="1"/>
  <c r="H14" i="24"/>
  <c r="C28" i="9"/>
  <c r="F25" i="21"/>
  <c r="D16" i="24"/>
  <c r="H11" i="24"/>
  <c r="E63" i="2"/>
  <c r="E68" i="2" s="1"/>
  <c r="E16" i="24"/>
  <c r="H12" i="24"/>
  <c r="E30" i="8"/>
  <c r="E29" i="9" l="1"/>
  <c r="O14" i="19"/>
  <c r="C38" i="10"/>
  <c r="D43" i="11"/>
  <c r="D45" i="11" s="1"/>
  <c r="D47" i="11" s="1"/>
  <c r="G68" i="2"/>
  <c r="C25" i="19"/>
  <c r="D6" i="19" s="1"/>
  <c r="D25" i="19" s="1"/>
  <c r="E6" i="19" s="1"/>
  <c r="E25" i="19" s="1"/>
  <c r="F6" i="19" s="1"/>
  <c r="F25" i="19" s="1"/>
  <c r="G6" i="19" s="1"/>
  <c r="G25" i="19" s="1"/>
  <c r="H6" i="19" s="1"/>
  <c r="H25" i="19" s="1"/>
  <c r="I6" i="19" s="1"/>
  <c r="I25" i="19" s="1"/>
  <c r="J6" i="19" s="1"/>
  <c r="J25" i="19" s="1"/>
  <c r="K6" i="19" s="1"/>
  <c r="K25" i="19" s="1"/>
  <c r="L6" i="19" s="1"/>
  <c r="L25" i="19" s="1"/>
  <c r="M6" i="19" s="1"/>
  <c r="M25" i="19" s="1"/>
  <c r="N6" i="19" s="1"/>
  <c r="N25" i="19" s="1"/>
  <c r="O24" i="19"/>
  <c r="G46" i="1"/>
  <c r="G51" i="1" s="1"/>
  <c r="C46" i="1"/>
  <c r="C51" i="1" s="1"/>
  <c r="E30" i="9"/>
  <c r="D40" i="10"/>
  <c r="J38" i="10"/>
  <c r="J40" i="10" s="1"/>
  <c r="E46" i="1"/>
  <c r="E51" i="1" s="1"/>
  <c r="F46" i="1"/>
  <c r="F51" i="1" s="1"/>
  <c r="D16" i="29"/>
  <c r="C16" i="29"/>
  <c r="E16" i="29"/>
  <c r="C31" i="8"/>
  <c r="E31" i="8"/>
  <c r="C40" i="10"/>
  <c r="C29" i="8"/>
  <c r="C29" i="9"/>
  <c r="C30" i="8"/>
  <c r="C30" i="9"/>
  <c r="C31" i="9" s="1"/>
</calcChain>
</file>

<file path=xl/sharedStrings.xml><?xml version="1.0" encoding="utf-8"?>
<sst xmlns="http://schemas.openxmlformats.org/spreadsheetml/2006/main" count="1098" uniqueCount="606">
  <si>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</si>
  <si>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</si>
  <si>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</si>
  <si>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</si>
  <si>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</si>
  <si>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</si>
  <si>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</si>
  <si>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</si>
  <si>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</si>
  <si>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</si>
  <si>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</si>
  <si>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</si>
  <si>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</si>
  <si>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</si>
  <si>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</si>
  <si>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</si>
  <si>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</si>
  <si>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</si>
  <si>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</si>
  <si>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</si>
  <si>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</si>
  <si>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</si>
  <si>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</si>
  <si>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</si>
  <si>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</si>
  <si>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</si>
  <si>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</si>
  <si>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</si>
  <si>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</si>
  <si>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</si>
  <si>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</si>
  <si>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</si>
  <si>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</si>
  <si>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</si>
  <si>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</si>
  <si>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</si>
  <si>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</si>
  <si>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</si>
  <si>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</si>
  <si>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</si>
  <si>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</si>
  <si>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</si>
  <si>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</si>
  <si>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</si>
  <si>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</si>
  <si>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</si>
  <si>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</si>
  <si>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</si>
  <si>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</si>
  <si>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</si>
  <si>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</si>
  <si>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</si>
  <si>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</si>
  <si>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</si>
  <si>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</si>
  <si>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</si>
  <si>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</si>
  <si>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</si>
  <si>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</si>
  <si>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</si>
  <si>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</si>
  <si>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</si>
  <si>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</si>
  <si>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</si>
  <si>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</si>
  <si>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</si>
  <si>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</si>
  <si>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</si>
  <si>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</si>
  <si>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</si>
  <si>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</si>
  <si>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</si>
  <si>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</si>
  <si>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</si>
  <si>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</si>
  <si>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</si>
  <si>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</si>
  <si>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</si>
  <si>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</si>
  <si>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</si>
  <si>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</si>
  <si>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</si>
  <si>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</si>
  <si>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</si>
  <si>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</si>
  <si>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</si>
  <si>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</si>
  <si>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</si>
  <si>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</si>
  <si>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</si>
  <si>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</si>
  <si>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</si>
  <si>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</si>
  <si>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</si>
  <si>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</si>
  <si>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</si>
  <si>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</si>
  <si>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</si>
  <si>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</si>
  <si>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</si>
  <si>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</si>
  <si>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</si>
  <si>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</si>
  <si>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</si>
  <si>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</si>
  <si>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</si>
  <si>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</si>
  <si>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</si>
  <si>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</si>
  <si>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</si>
  <si>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</si>
  <si>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</si>
  <si>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</si>
  <si>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</si>
  <si>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</si>
  <si>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</si>
  <si>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</si>
  <si>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</si>
  <si>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</si>
  <si>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</si>
  <si>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</si>
  <si>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</si>
  <si>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</si>
  <si>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</si>
  <si>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</si>
  <si>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</si>
  <si>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</si>
  <si>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</si>
  <si>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</si>
  <si>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</si>
  <si>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</si>
  <si>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</si>
  <si>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</si>
  <si>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</si>
  <si>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</si>
  <si>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</si>
  <si>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</si>
  <si>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</si>
  <si>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</si>
  <si>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</si>
  <si>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</si>
  <si>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</si>
  <si>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</si>
  <si>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</si>
  <si>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</si>
  <si>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</si>
  <si>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</si>
  <si>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</si>
  <si>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</si>
  <si>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</si>
  <si>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</si>
  <si>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</si>
  <si>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</si>
  <si>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</si>
  <si>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</si>
  <si>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</si>
  <si>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</si>
  <si>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</si>
  <si>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</si>
  <si>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</si>
  <si>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</si>
  <si>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</si>
  <si>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</si>
  <si>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</si>
  <si>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</si>
  <si>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</si>
  <si>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</si>
  <si>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</si>
  <si>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</si>
  <si>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</si>
  <si>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</si>
  <si>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</si>
  <si>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</si>
  <si>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</si>
  <si>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</si>
  <si>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</si>
  <si>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</si>
  <si>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</si>
  <si>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</si>
  <si>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</si>
  <si>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</si>
  <si>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</si>
  <si>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</si>
  <si>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</si>
  <si>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</si>
  <si>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</si>
  <si>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</si>
  <si>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</si>
  <si>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</si>
  <si>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</si>
  <si>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</si>
  <si>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</si>
  <si>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</si>
  <si>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</si>
  <si>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</si>
  <si>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</si>
  <si>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</si>
  <si>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</si>
  <si>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</si>
  <si>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</si>
  <si>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</si>
  <si>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</si>
  <si>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</si>
  <si>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</si>
  <si>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</si>
  <si>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</si>
  <si>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</si>
  <si>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</si>
  <si>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</si>
  <si>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</si>
  <si>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</si>
  <si>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</si>
  <si>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</si>
  <si>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</si>
  <si>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</si>
  <si>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</si>
  <si>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</si>
  <si>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</si>
  <si>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</si>
  <si>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</si>
  <si>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</si>
  <si>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</si>
  <si>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</si>
  <si>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</si>
  <si>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</si>
  <si>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</si>
  <si>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</si>
  <si>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</si>
  <si>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</si>
  <si>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</si>
  <si>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</si>
  <si>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</si>
  <si>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</si>
  <si>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</si>
  <si>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</si>
  <si>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</si>
  <si>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</si>
  <si>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</si>
  <si>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</si>
  <si>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</si>
  <si>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</si>
  <si>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</si>
  <si>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</si>
  <si>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</si>
  <si>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</si>
  <si>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</si>
  <si>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</si>
  <si>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</si>
  <si>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</si>
  <si>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</si>
  <si>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</si>
  <si>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</si>
  <si>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</si>
  <si>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</si>
  <si>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</si>
  <si>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</si>
  <si>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</si>
  <si>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</si>
  <si>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</si>
  <si>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</si>
  <si>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</si>
  <si>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</si>
  <si>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</si>
  <si>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</si>
  <si>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</si>
  <si>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</si>
  <si>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</si>
  <si>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</si>
  <si>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</si>
  <si>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</si>
  <si>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</si>
  <si>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</si>
  <si>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</si>
  <si>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</si>
  <si>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</si>
  <si>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</si>
  <si>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</si>
  <si>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</si>
  <si>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</si>
  <si>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</si>
  <si>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</si>
  <si>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</si>
  <si>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</si>
  <si>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</si>
  <si>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</si>
  <si>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</si>
  <si>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</si>
  <si>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</si>
  <si>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</si>
  <si>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</si>
  <si>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</si>
  <si>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</si>
  <si>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</si>
  <si>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</si>
  <si>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</si>
  <si>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</si>
  <si>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</si>
  <si>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</si>
  <si>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</si>
  <si>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</si>
  <si>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</si>
  <si>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</si>
  <si>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</si>
  <si>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</si>
  <si>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</si>
  <si>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</si>
  <si>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</si>
  <si>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</si>
  <si>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</si>
  <si>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</si>
  <si>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</si>
  <si>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</si>
  <si>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</si>
  <si>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</si>
  <si>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</si>
  <si>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</si>
  <si>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</si>
  <si>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</si>
  <si>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</si>
  <si>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</si>
  <si>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</si>
  <si>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</si>
  <si>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</si>
  <si>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</si>
  <si>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</si>
  <si>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</si>
  <si>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</si>
  <si>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</si>
  <si>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</si>
  <si>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</si>
  <si>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</si>
  <si>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</si>
  <si>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</si>
  <si>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</si>
  <si>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</si>
  <si>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</si>
  <si>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</si>
  <si>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</si>
  <si>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</si>
  <si>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</si>
  <si>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</si>
  <si>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</si>
  <si>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</si>
  <si>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</si>
  <si>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</si>
  <si>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</si>
  <si>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</si>
  <si>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</si>
  <si>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</si>
  <si>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</si>
  <si>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</si>
  <si>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</si>
  <si>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</si>
  <si>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</si>
  <si>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</si>
  <si>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</si>
  <si>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</si>
  <si>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</si>
  <si>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</si>
  <si>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</si>
  <si>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</si>
  <si>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</si>
  <si>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</si>
  <si>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</si>
  <si>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</si>
  <si>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</si>
  <si>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</si>
  <si>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</si>
  <si>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</si>
  <si>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</si>
  <si>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</si>
  <si>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</si>
  <si>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</si>
  <si>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</si>
  <si>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</si>
  <si>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</si>
  <si>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</si>
  <si>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</si>
  <si>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</si>
  <si>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</si>
  <si>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</si>
  <si>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</si>
  <si>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</si>
  <si>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</si>
  <si>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</si>
  <si>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</si>
  <si>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</si>
  <si>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</si>
  <si>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</si>
  <si>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</si>
  <si>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</si>
  <si>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</si>
  <si>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</si>
  <si>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</si>
  <si>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</si>
  <si>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</si>
  <si>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</si>
  <si>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</si>
  <si>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</si>
  <si>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</si>
  <si>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</si>
  <si>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</si>
  <si>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</si>
  <si>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</si>
  <si>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</si>
  <si>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</si>
  <si>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</si>
  <si>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</si>
  <si>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</si>
  <si>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</si>
  <si>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</si>
  <si>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</si>
  <si>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</si>
  <si>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</si>
  <si>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</si>
  <si>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</si>
  <si>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</si>
  <si>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</si>
  <si>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</si>
  <si>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</si>
  <si>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</si>
  <si>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</si>
  <si>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</si>
  <si>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</si>
  <si>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</si>
  <si>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</si>
  <si>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</si>
  <si>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</si>
  <si>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</si>
  <si>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</si>
  <si>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</si>
  <si>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</si>
  <si>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</si>
  <si>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</si>
  <si>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</si>
  <si>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</si>
  <si>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</si>
  <si>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</si>
  <si>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</si>
  <si>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</si>
  <si>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</si>
  <si>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</si>
  <si>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</si>
  <si>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</si>
  <si>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</si>
  <si>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</si>
  <si>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</si>
  <si>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</si>
  <si>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</si>
  <si>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</si>
  <si>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</si>
  <si>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</si>
  <si>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</si>
  <si>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</si>
  <si>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</si>
  <si>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</si>
  <si>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</si>
  <si>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</si>
  <si>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</si>
  <si>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</si>
  <si>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</si>
  <si>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</si>
  <si>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</si>
  <si>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</si>
  <si>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</si>
  <si>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</si>
  <si>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</si>
  <si>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</si>
  <si>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</si>
  <si>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</si>
  <si>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</si>
  <si>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</si>
  <si>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</si>
  <si>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</si>
  <si>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</si>
  <si>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</si>
  <si>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</si>
  <si>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</si>
  <si>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</si>
  <si>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</si>
  <si>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</si>
  <si>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</si>
  <si>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</si>
  <si>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által adott közvetett támogatások
(kedvezmények)</t>
  </si>
  <si>
    <t xml:space="preserve"> Adatok Ft-ban</t>
  </si>
  <si>
    <t>Márokföld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</si>
  <si>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</si>
  <si>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</si>
  <si>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</si>
  <si>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</si>
  <si>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</si>
  <si>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</si>
  <si>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</si>
  <si>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</si>
  <si>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</si>
  <si>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</si>
  <si>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</si>
  <si>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</si>
  <si>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</si>
  <si>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</si>
  <si>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</si>
  <si>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</si>
  <si>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</si>
  <si>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</si>
  <si>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</si>
  <si>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</si>
  <si>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</si>
  <si>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</si>
  <si>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</si>
  <si>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</si>
  <si>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</si>
  <si>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</si>
  <si>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</si>
  <si>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</si>
  <si>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</si>
  <si>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</si>
  <si>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</si>
  <si>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</si>
  <si>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</si>
  <si>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</si>
  <si>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</si>
  <si>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</si>
  <si>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2020.</t>
  </si>
  <si>
    <t>B401.</t>
  </si>
  <si>
    <t>Készletértékesítés ellenértéke</t>
  </si>
  <si>
    <t>Turizmusfejlesztéssel kapcsolatos felújítás.</t>
  </si>
  <si>
    <t>Eredeti előirányzat 2018.</t>
  </si>
  <si>
    <t>2021.</t>
  </si>
  <si>
    <t>Városgazdálkodással, zöldterület gazdálkodással és a turizmusfejlesztéssel kapcsolatos tárgyi eszközök beszerzése, létesítése.</t>
  </si>
  <si>
    <t>MÁROKFÖLD KÖZSÉG ÖNKORMÁNYZATA 2019. ÉVI TARTALÉKAI</t>
  </si>
  <si>
    <t>2019.évi előirányzat</t>
  </si>
  <si>
    <t>Eredeti előirányzat 2019.</t>
  </si>
  <si>
    <t>Márokföld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</si>
  <si>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</si>
  <si>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</si>
  <si>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eredeti előirányzat</t>
  </si>
  <si>
    <t>2019.előtti kifizetés</t>
  </si>
  <si>
    <t>MÁROKFÖLD KÖZSÉG ÖNKORMÁNYZATA 2019. ÉVI ELŐIRÁNYZAT FELHASZNÁLÁSI ÜTEMTERVE</t>
  </si>
  <si>
    <t>2019. évi előirányzat</t>
  </si>
  <si>
    <t>Várható teljesítés        2018.</t>
  </si>
  <si>
    <t>B411.</t>
  </si>
  <si>
    <t>2019. ÉVI MŰKÖDÉSI ÉS FELHALMOZÁSI CÉLÚ BEVÉTELEI ÉS KIADÁSAI</t>
  </si>
  <si>
    <t>Várható teljesítés 2018.</t>
  </si>
  <si>
    <t>MÁROKFÖLD KÖZSÉG ÖNKORMÁNYZATÁNAK ÁLLAMI HOZZÁJÁRULÁSA 2019. ÉVBEN</t>
  </si>
  <si>
    <t>2018.évi</t>
  </si>
  <si>
    <t>2019. évi</t>
  </si>
  <si>
    <t>Szociális célú tüzelőanyag</t>
  </si>
  <si>
    <t>Bútorzat beszerzés közművelődési intézménybe</t>
  </si>
  <si>
    <t xml:space="preserve">ebből részmunkaidős: </t>
  </si>
  <si>
    <t>Tervezett megbízási díjas létszám:</t>
  </si>
  <si>
    <t>Eredeti előirányzat 2019-ből</t>
  </si>
  <si>
    <t>Kötelező feladatok</t>
  </si>
  <si>
    <t>Önként vállalt feladatok</t>
  </si>
  <si>
    <t>Államigazgatási feladatok</t>
  </si>
  <si>
    <t>H</t>
  </si>
  <si>
    <t>………... önkormányzati rendelet 10.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</si>
  <si>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</si>
  <si>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</si>
  <si>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</si>
  <si>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</si>
  <si>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</si>
  <si>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</si>
  <si>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</si>
  <si>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</si>
  <si>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</si>
  <si>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</si>
  <si>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</si>
  <si>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</si>
  <si>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2018. évi várható teljesítés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</si>
  <si>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</si>
  <si>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</si>
  <si>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</si>
  <si>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</si>
  <si>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</si>
  <si>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</si>
  <si>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</si>
  <si>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</si>
  <si>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………... önkormányzati rendelet 1. melléklete</t>
  </si>
  <si>
    <t>2/2019. (II. 25.) önkormányzati rendelet 1. melléklete</t>
  </si>
  <si>
    <t>2/2019. (II. 25.) önkormányzati rendelet 2,a melléklete</t>
  </si>
  <si>
    <t>2/2019. (II. 25.) önkormányzati rendelet 2,b melléklete</t>
  </si>
  <si>
    <t>………... önkormányzati rendelet 4. melléklete</t>
  </si>
  <si>
    <t>2/2019. (II. 25.) önkormányzati rendelet 3. melléklete</t>
  </si>
  <si>
    <t>………... önkormányzati rendelet 5. melléklete</t>
  </si>
  <si>
    <t>2/2019. (II. 25.) önkormányzati rendelet 4,a melléklete</t>
  </si>
  <si>
    <t>………... önkormányzati rendelet 6. melléklete</t>
  </si>
  <si>
    <t>2/2019. (II. 25.) önkormányzati rendelet 4,b melléklete</t>
  </si>
  <si>
    <t>………... önkormányzati rendelet 7. melléklete</t>
  </si>
  <si>
    <t>2/2019. (II. 25.) önkormányzati rendelet 5. melléklete</t>
  </si>
  <si>
    <t>………... önkormányzati rendelet 8. melléklete</t>
  </si>
  <si>
    <t>2/2019. (II. 25.) önkormányzati rendelet 6. melléklete</t>
  </si>
  <si>
    <t>………... önkormányzati rendelet 9. melléklete</t>
  </si>
  <si>
    <t>2/2019. (II. 25.) önkormányzati rendelet 7. melléklete</t>
  </si>
  <si>
    <t>2/2019. (II. 25.) önkormányzati rendelet 8. melléklete</t>
  </si>
  <si>
    <t>………... önkormányzati rendelet 11. melléklete</t>
  </si>
  <si>
    <t>2/2019. (II. 25.) önkormányzati rendelet 9. melléklete</t>
  </si>
  <si>
    <t>………... önkormányzati rendelet 12. melléklete</t>
  </si>
  <si>
    <t>2/2019. (II. 25.) önkormányzati rendelet 10. melléklete</t>
  </si>
  <si>
    <t>MÁROKFÖLD KÖZSÉG ÖNKORMÁNYZATA 2019. ÉVI EURÓPAI UNIÓS PROJEKTJEINEK BEVÉTELEI ÉS KIADÁSAI</t>
  </si>
  <si>
    <t>2/2019. (II. 25.) önkormányzati rendelet 11. melléklete</t>
  </si>
  <si>
    <t>2/2019. (II. 25.) önkormányzati rendelet 12. melléklete</t>
  </si>
  <si>
    <t>MÁROKFÖLD KÖZSÉG ÖNKORMÁNYZATA ÁLTAL A LAKOSSÁGNAK JUTTATOTT TÁMOGATÁSOK, SZOCIÁLIS, RÁSZORULTSÁGI JELLEGŰ ELLÁTÁSOK RÉSZLETEZÉSE 2019. ÉVBEN</t>
  </si>
  <si>
    <t>6/2019. (III. 21.) önkormányzati rendelet 1. melléklete</t>
  </si>
  <si>
    <t>6/2019. (III. 21.) önkormányzati rendelet 2. melléklete</t>
  </si>
  <si>
    <t>6/2019. (III. 21.) önkormányzati rendelet 3. melléklete</t>
  </si>
  <si>
    <t>6/2019. (III. 21.) önkormányzati rendelet 4.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</si>
</sst>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0&quot;.&quot;"/>
  </numFmts>
  <fonts count="10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7" borderId="1" applyNumberFormat="0" applyAlignment="0" applyProtection="0"/>
    <xf numFmtId="0" fontId="19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0" borderId="0"/>
    <xf numFmtId="0" fontId="20" fillId="0" borderId="0"/>
    <xf numFmtId="0" fontId="19" fillId="0" borderId="0"/>
    <xf numFmtId="0" fontId="2" fillId="0" borderId="0"/>
    <xf numFmtId="0" fontId="34" fillId="0" borderId="0"/>
    <xf numFmtId="0" fontId="33" fillId="0" borderId="0"/>
    <xf numFmtId="0" fontId="20" fillId="0" borderId="0"/>
    <xf numFmtId="0" fontId="82" fillId="0" borderId="0"/>
    <xf numFmtId="0" fontId="8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87" fillId="0" borderId="0"/>
    <xf numFmtId="0" fontId="20" fillId="0" borderId="0"/>
    <xf numFmtId="0" fontId="34" fillId="0" borderId="0"/>
    <xf numFmtId="0" fontId="19" fillId="0" borderId="0"/>
    <xf numFmtId="0" fontId="6" fillId="22" borderId="7" applyNumberFormat="0" applyFont="0" applyAlignment="0" applyProtection="0"/>
    <xf numFmtId="0" fontId="35" fillId="20" borderId="8" applyNumberFormat="0" applyAlignment="0" applyProtection="0"/>
    <xf numFmtId="0" fontId="4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0" borderId="1" applyNumberFormat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6">
    <xf numFmtId="0" fontId="0" fillId="0" borderId="0" xfId="0"/>
    <xf numFmtId="0" fontId="4" fillId="0" borderId="0" xfId="0" applyFont="1" applyAlignment="1">
      <alignment wrapText="1"/>
    </xf>
    <xf numFmtId="0" fontId="50" fillId="0" borderId="0" xfId="0" applyFont="1"/>
    <xf numFmtId="0" fontId="3" fillId="0" borderId="0" xfId="0" applyFont="1"/>
    <xf numFmtId="0" fontId="51" fillId="0" borderId="0" xfId="0" applyFont="1"/>
    <xf numFmtId="0" fontId="55" fillId="0" borderId="0" xfId="0" applyFont="1"/>
    <xf numFmtId="0" fontId="62" fillId="0" borderId="0" xfId="0" applyFont="1"/>
    <xf numFmtId="165" fontId="20" fillId="0" borderId="0" xfId="94" applyNumberFormat="1" applyAlignment="1">
      <alignment vertical="center" wrapText="1"/>
    </xf>
    <xf numFmtId="165" fontId="66" fillId="0" borderId="0" xfId="94" applyNumberFormat="1" applyFont="1" applyAlignment="1">
      <alignment horizontal="centerContinuous" vertical="center" wrapText="1"/>
    </xf>
    <xf numFmtId="165" fontId="20" fillId="0" borderId="0" xfId="94" applyNumberFormat="1" applyAlignment="1">
      <alignment horizontal="centerContinuous" vertical="center"/>
    </xf>
    <xf numFmtId="165" fontId="20" fillId="0" borderId="0" xfId="94" applyNumberFormat="1" applyAlignment="1">
      <alignment horizontal="center" vertical="center" wrapText="1"/>
    </xf>
    <xf numFmtId="165" fontId="69" fillId="0" borderId="10" xfId="94" applyNumberFormat="1" applyFont="1" applyBorder="1" applyAlignment="1">
      <alignment horizontal="centerContinuous" vertical="center" wrapText="1"/>
    </xf>
    <xf numFmtId="165" fontId="69" fillId="0" borderId="11" xfId="94" applyNumberFormat="1" applyFont="1" applyBorder="1" applyAlignment="1">
      <alignment horizontal="centerContinuous" vertical="center" wrapText="1"/>
    </xf>
    <xf numFmtId="165" fontId="69" fillId="0" borderId="12" xfId="94" applyNumberFormat="1" applyFont="1" applyBorder="1" applyAlignment="1">
      <alignment horizontal="centerContinuous" vertical="center" wrapText="1"/>
    </xf>
    <xf numFmtId="165" fontId="64" fillId="0" borderId="0" xfId="94" applyNumberFormat="1" applyFont="1" applyAlignment="1">
      <alignment horizontal="center" vertical="center" wrapText="1"/>
    </xf>
    <xf numFmtId="165" fontId="63" fillId="0" borderId="13" xfId="94" applyNumberFormat="1" applyFont="1" applyBorder="1" applyAlignment="1">
      <alignment horizontal="center" vertical="center" wrapText="1"/>
    </xf>
    <xf numFmtId="165" fontId="63" fillId="0" borderId="0" xfId="94" applyNumberFormat="1" applyFont="1" applyAlignment="1">
      <alignment horizontal="center" vertical="center" wrapText="1"/>
    </xf>
    <xf numFmtId="165" fontId="20" fillId="0" borderId="14" xfId="94" applyNumberFormat="1" applyBorder="1" applyAlignment="1">
      <alignment horizontal="left" vertical="center" wrapText="1" indent="1"/>
    </xf>
    <xf numFmtId="165" fontId="20" fillId="0" borderId="15" xfId="94" applyNumberFormat="1" applyBorder="1" applyAlignment="1">
      <alignment horizontal="left" vertical="center" wrapText="1" indent="1"/>
    </xf>
    <xf numFmtId="165" fontId="70" fillId="0" borderId="16" xfId="94" applyNumberFormat="1" applyFont="1" applyBorder="1" applyAlignment="1">
      <alignment horizontal="left" vertical="center" wrapText="1" indent="1"/>
    </xf>
    <xf numFmtId="165" fontId="43" fillId="0" borderId="13" xfId="94" applyNumberFormat="1" applyFont="1" applyBorder="1" applyAlignment="1">
      <alignment horizontal="left" vertical="center" wrapText="1" indent="1"/>
    </xf>
    <xf numFmtId="165" fontId="43" fillId="0" borderId="10" xfId="94" applyNumberFormat="1" applyFont="1" applyBorder="1" applyAlignment="1">
      <alignment horizontal="left" vertical="center" wrapText="1" indent="1"/>
    </xf>
    <xf numFmtId="165" fontId="43" fillId="0" borderId="17" xfId="94" applyNumberFormat="1" applyFont="1" applyBorder="1" applyAlignment="1">
      <alignment horizontal="right" vertical="center" wrapText="1" indent="1"/>
    </xf>
    <xf numFmtId="0" fontId="19" fillId="0" borderId="0" xfId="96"/>
    <xf numFmtId="0" fontId="75" fillId="0" borderId="0" xfId="96" applyFont="1"/>
    <xf numFmtId="0" fontId="76" fillId="0" borderId="0" xfId="96" applyFont="1"/>
    <xf numFmtId="0" fontId="58" fillId="0" borderId="18" xfId="96" applyFont="1" applyBorder="1" applyAlignment="1">
      <alignment horizontal="left" vertical="center"/>
    </xf>
    <xf numFmtId="3" fontId="57" fillId="0" borderId="18" xfId="96" applyNumberFormat="1" applyFont="1" applyBorder="1" applyAlignment="1">
      <alignment vertical="center"/>
    </xf>
    <xf numFmtId="0" fontId="58" fillId="0" borderId="18" xfId="96" applyFont="1" applyBorder="1"/>
    <xf numFmtId="0" fontId="78" fillId="0" borderId="19" xfId="88" applyFont="1" applyBorder="1" applyAlignment="1">
      <alignment horizontal="center"/>
    </xf>
    <xf numFmtId="3" fontId="77" fillId="0" borderId="18" xfId="96" applyNumberFormat="1" applyFont="1" applyBorder="1" applyAlignment="1">
      <alignment vertical="center"/>
    </xf>
    <xf numFmtId="0" fontId="57" fillId="0" borderId="19" xfId="96" applyFont="1" applyBorder="1" applyAlignment="1">
      <alignment horizontal="left" vertical="center"/>
    </xf>
    <xf numFmtId="3" fontId="58" fillId="0" borderId="18" xfId="96" applyNumberFormat="1" applyFont="1" applyBorder="1" applyAlignment="1">
      <alignment horizontal="right" vertical="center"/>
    </xf>
    <xf numFmtId="0" fontId="58" fillId="0" borderId="19" xfId="96" applyFont="1" applyBorder="1" applyAlignment="1">
      <alignment horizontal="left" vertical="center"/>
    </xf>
    <xf numFmtId="3" fontId="57" fillId="0" borderId="18" xfId="96" applyNumberFormat="1" applyFont="1" applyBorder="1" applyAlignment="1">
      <alignment horizontal="right" vertical="center"/>
    </xf>
    <xf numFmtId="0" fontId="57" fillId="0" borderId="18" xfId="96" applyFont="1" applyBorder="1" applyAlignment="1">
      <alignment horizontal="left" vertical="center"/>
    </xf>
    <xf numFmtId="3" fontId="58" fillId="0" borderId="18" xfId="96" applyNumberFormat="1" applyFont="1" applyBorder="1" applyAlignment="1">
      <alignment vertical="center"/>
    </xf>
    <xf numFmtId="0" fontId="78" fillId="0" borderId="19" xfId="96" applyFont="1" applyBorder="1" applyAlignment="1">
      <alignment horizontal="center" vertical="center"/>
    </xf>
    <xf numFmtId="0" fontId="58" fillId="0" borderId="19" xfId="96" applyFont="1" applyBorder="1" applyAlignment="1">
      <alignment vertical="center"/>
    </xf>
    <xf numFmtId="0" fontId="52" fillId="0" borderId="19" xfId="96" applyFont="1" applyBorder="1" applyAlignment="1">
      <alignment vertical="center"/>
    </xf>
    <xf numFmtId="16" fontId="57" fillId="0" borderId="19" xfId="96" applyNumberFormat="1" applyFont="1" applyBorder="1" applyAlignment="1">
      <alignment horizontal="left" vertical="center"/>
    </xf>
    <xf numFmtId="3" fontId="57" fillId="0" borderId="18" xfId="88" applyNumberFormat="1" applyFont="1" applyBorder="1" applyAlignment="1">
      <alignment horizontal="right"/>
    </xf>
    <xf numFmtId="0" fontId="57" fillId="0" borderId="18" xfId="88" applyFont="1" applyBorder="1" applyAlignment="1">
      <alignment horizontal="left"/>
    </xf>
    <xf numFmtId="3" fontId="78" fillId="0" borderId="18" xfId="96" applyNumberFormat="1" applyFont="1" applyBorder="1" applyAlignment="1">
      <alignment horizontal="right" vertical="center"/>
    </xf>
    <xf numFmtId="0" fontId="58" fillId="0" borderId="19" xfId="96" applyFont="1" applyBorder="1" applyAlignment="1">
      <alignment horizontal="left"/>
    </xf>
    <xf numFmtId="0" fontId="78" fillId="0" borderId="18" xfId="96" applyFont="1" applyBorder="1" applyAlignment="1">
      <alignment horizontal="left" vertical="center"/>
    </xf>
    <xf numFmtId="3" fontId="78" fillId="0" borderId="18" xfId="96" applyNumberFormat="1" applyFont="1" applyBorder="1" applyAlignment="1">
      <alignment vertical="center"/>
    </xf>
    <xf numFmtId="0" fontId="58" fillId="0" borderId="19" xfId="96" applyFont="1" applyBorder="1" applyAlignment="1">
      <alignment horizontal="center"/>
    </xf>
    <xf numFmtId="0" fontId="58" fillId="0" borderId="20" xfId="96" applyFont="1" applyBorder="1" applyAlignment="1">
      <alignment horizontal="left"/>
    </xf>
    <xf numFmtId="0" fontId="58" fillId="0" borderId="20" xfId="96" applyFont="1" applyBorder="1" applyAlignment="1">
      <alignment horizontal="left" vertical="center"/>
    </xf>
    <xf numFmtId="0" fontId="58" fillId="0" borderId="19" xfId="96" applyFont="1" applyBorder="1" applyAlignment="1">
      <alignment horizontal="center" vertical="center"/>
    </xf>
    <xf numFmtId="3" fontId="57" fillId="0" borderId="21" xfId="96" applyNumberFormat="1" applyFont="1" applyBorder="1" applyAlignment="1">
      <alignment vertical="center"/>
    </xf>
    <xf numFmtId="3" fontId="57" fillId="0" borderId="21" xfId="88" applyNumberFormat="1" applyFont="1" applyBorder="1" applyAlignment="1">
      <alignment horizontal="right"/>
    </xf>
    <xf numFmtId="3" fontId="57" fillId="0" borderId="21" xfId="96" applyNumberFormat="1" applyFont="1" applyBorder="1" applyAlignment="1">
      <alignment horizontal="right" vertical="center"/>
    </xf>
    <xf numFmtId="3" fontId="78" fillId="0" borderId="21" xfId="96" applyNumberFormat="1" applyFont="1" applyBorder="1" applyAlignment="1">
      <alignment horizontal="right" vertical="center"/>
    </xf>
    <xf numFmtId="3" fontId="58" fillId="0" borderId="21" xfId="96" applyNumberFormat="1" applyFont="1" applyBorder="1" applyAlignment="1">
      <alignment horizontal="right" vertical="center"/>
    </xf>
    <xf numFmtId="3" fontId="77" fillId="0" borderId="21" xfId="96" applyNumberFormat="1" applyFont="1" applyBorder="1" applyAlignment="1">
      <alignment vertical="center"/>
    </xf>
    <xf numFmtId="3" fontId="58" fillId="0" borderId="21" xfId="96" applyNumberFormat="1" applyFont="1" applyBorder="1" applyAlignment="1">
      <alignment vertical="center"/>
    </xf>
    <xf numFmtId="3" fontId="78" fillId="0" borderId="21" xfId="96" applyNumberFormat="1" applyFont="1" applyBorder="1" applyAlignment="1">
      <alignment vertical="center"/>
    </xf>
    <xf numFmtId="0" fontId="51" fillId="0" borderId="18" xfId="96" applyFont="1" applyBorder="1" applyAlignment="1">
      <alignment vertical="center"/>
    </xf>
    <xf numFmtId="3" fontId="51" fillId="0" borderId="18" xfId="96" applyNumberFormat="1" applyFont="1" applyBorder="1" applyAlignment="1">
      <alignment vertical="center"/>
    </xf>
    <xf numFmtId="3" fontId="51" fillId="0" borderId="21" xfId="96" applyNumberFormat="1" applyFont="1" applyBorder="1" applyAlignment="1">
      <alignment vertical="center"/>
    </xf>
    <xf numFmtId="0" fontId="58" fillId="0" borderId="20" xfId="96" applyFont="1" applyBorder="1" applyAlignment="1">
      <alignment horizontal="center" vertical="center"/>
    </xf>
    <xf numFmtId="3" fontId="78" fillId="0" borderId="18" xfId="96" applyNumberFormat="1" applyFont="1" applyBorder="1"/>
    <xf numFmtId="3" fontId="78" fillId="0" borderId="21" xfId="96" applyNumberFormat="1" applyFont="1" applyBorder="1"/>
    <xf numFmtId="0" fontId="57" fillId="0" borderId="22" xfId="96" applyFont="1" applyBorder="1" applyAlignment="1">
      <alignment horizontal="left" vertical="center" wrapText="1"/>
    </xf>
    <xf numFmtId="0" fontId="59" fillId="0" borderId="19" xfId="96" applyFont="1" applyBorder="1" applyAlignment="1">
      <alignment vertical="center"/>
    </xf>
    <xf numFmtId="0" fontId="58" fillId="0" borderId="23" xfId="96" applyFont="1" applyBorder="1" applyAlignment="1">
      <alignment horizontal="center" vertical="center"/>
    </xf>
    <xf numFmtId="0" fontId="78" fillId="0" borderId="24" xfId="96" applyFont="1" applyBorder="1" applyAlignment="1">
      <alignment horizontal="center" vertical="center"/>
    </xf>
    <xf numFmtId="0" fontId="58" fillId="0" borderId="24" xfId="96" applyFont="1" applyBorder="1" applyAlignment="1">
      <alignment horizontal="left" vertical="center"/>
    </xf>
    <xf numFmtId="0" fontId="57" fillId="0" borderId="23" xfId="96" applyFont="1" applyBorder="1" applyAlignment="1">
      <alignment horizontal="center" vertical="center"/>
    </xf>
    <xf numFmtId="0" fontId="59" fillId="0" borderId="24" xfId="96" applyFont="1" applyBorder="1" applyAlignment="1">
      <alignment vertical="center"/>
    </xf>
    <xf numFmtId="0" fontId="52" fillId="0" borderId="24" xfId="96" applyFont="1" applyBorder="1" applyAlignment="1">
      <alignment vertical="center"/>
    </xf>
    <xf numFmtId="0" fontId="58" fillId="0" borderId="24" xfId="96" applyFont="1" applyBorder="1" applyAlignment="1">
      <alignment horizontal="center" vertical="center"/>
    </xf>
    <xf numFmtId="0" fontId="83" fillId="0" borderId="0" xfId="96" applyFont="1"/>
    <xf numFmtId="0" fontId="83" fillId="0" borderId="0" xfId="96" applyFont="1" applyAlignment="1">
      <alignment wrapText="1"/>
    </xf>
    <xf numFmtId="0" fontId="83" fillId="24" borderId="0" xfId="96" applyFont="1" applyFill="1"/>
    <xf numFmtId="0" fontId="52" fillId="25" borderId="25" xfId="86" applyFont="1" applyFill="1" applyBorder="1" applyAlignment="1">
      <alignment horizontal="center" vertical="center" wrapText="1"/>
    </xf>
    <xf numFmtId="0" fontId="52" fillId="25" borderId="26" xfId="86" applyFont="1" applyFill="1" applyBorder="1" applyAlignment="1">
      <alignment horizontal="right" vertical="center"/>
    </xf>
    <xf numFmtId="0" fontId="52" fillId="25" borderId="27" xfId="86" applyFont="1" applyFill="1" applyBorder="1" applyAlignment="1">
      <alignment horizontal="center" vertical="center"/>
    </xf>
    <xf numFmtId="3" fontId="52" fillId="0" borderId="28" xfId="86" applyNumberFormat="1" applyFont="1" applyBorder="1"/>
    <xf numFmtId="3" fontId="52" fillId="0" borderId="29" xfId="86" applyNumberFormat="1" applyFont="1" applyBorder="1"/>
    <xf numFmtId="4" fontId="51" fillId="0" borderId="29" xfId="83" applyNumberFormat="1" applyFont="1" applyBorder="1" applyAlignment="1">
      <alignment vertical="center"/>
    </xf>
    <xf numFmtId="3" fontId="51" fillId="0" borderId="29" xfId="83" applyNumberFormat="1" applyFont="1" applyBorder="1" applyAlignment="1">
      <alignment vertical="center"/>
    </xf>
    <xf numFmtId="3" fontId="52" fillId="0" borderId="29" xfId="83" applyNumberFormat="1" applyFont="1" applyBorder="1" applyAlignment="1">
      <alignment vertical="center"/>
    </xf>
    <xf numFmtId="3" fontId="51" fillId="0" borderId="29" xfId="86" applyNumberFormat="1" applyFont="1" applyBorder="1"/>
    <xf numFmtId="3" fontId="51" fillId="0" borderId="30" xfId="83" applyNumberFormat="1" applyFont="1" applyBorder="1" applyAlignment="1">
      <alignment vertical="center"/>
    </xf>
    <xf numFmtId="4" fontId="51" fillId="0" borderId="30" xfId="83" applyNumberFormat="1" applyFont="1" applyBorder="1" applyAlignment="1">
      <alignment vertical="center"/>
    </xf>
    <xf numFmtId="3" fontId="52" fillId="0" borderId="25" xfId="86" applyNumberFormat="1" applyFont="1" applyBorder="1"/>
    <xf numFmtId="3" fontId="51" fillId="0" borderId="18" xfId="86" applyNumberFormat="1" applyFont="1" applyBorder="1"/>
    <xf numFmtId="4" fontId="51" fillId="0" borderId="31" xfId="83" applyNumberFormat="1" applyFont="1" applyBorder="1" applyAlignment="1">
      <alignment vertical="center"/>
    </xf>
    <xf numFmtId="0" fontId="51" fillId="0" borderId="32" xfId="92" applyFont="1" applyBorder="1"/>
    <xf numFmtId="3" fontId="51" fillId="0" borderId="18" xfId="83" applyNumberFormat="1" applyFont="1" applyBorder="1" applyAlignment="1">
      <alignment vertical="center"/>
    </xf>
    <xf numFmtId="0" fontId="51" fillId="0" borderId="0" xfId="96" applyFont="1"/>
    <xf numFmtId="4" fontId="51" fillId="0" borderId="18" xfId="83" applyNumberFormat="1" applyFont="1" applyBorder="1" applyAlignment="1">
      <alignment vertical="center"/>
    </xf>
    <xf numFmtId="0" fontId="33" fillId="0" borderId="0" xfId="84"/>
    <xf numFmtId="0" fontId="85" fillId="0" borderId="0" xfId="84" applyFont="1"/>
    <xf numFmtId="0" fontId="88" fillId="0" borderId="0" xfId="93" applyFont="1"/>
    <xf numFmtId="165" fontId="65" fillId="0" borderId="0" xfId="93" applyNumberFormat="1" applyFont="1" applyAlignment="1">
      <alignment horizontal="centerContinuous" vertical="center"/>
    </xf>
    <xf numFmtId="0" fontId="89" fillId="0" borderId="0" xfId="94" applyFont="1" applyAlignment="1">
      <alignment horizontal="right"/>
    </xf>
    <xf numFmtId="0" fontId="90" fillId="0" borderId="0" xfId="94" applyFont="1" applyAlignment="1">
      <alignment horizontal="right"/>
    </xf>
    <xf numFmtId="0" fontId="89" fillId="0" borderId="0" xfId="94" applyFont="1"/>
    <xf numFmtId="167" fontId="43" fillId="0" borderId="32" xfId="93" applyNumberFormat="1" applyFont="1" applyBorder="1" applyAlignment="1">
      <alignment horizontal="center" vertical="center" wrapText="1"/>
    </xf>
    <xf numFmtId="0" fontId="44" fillId="0" borderId="10" xfId="93" applyFont="1" applyBorder="1" applyAlignment="1">
      <alignment horizontal="center" vertical="center"/>
    </xf>
    <xf numFmtId="0" fontId="44" fillId="0" borderId="11" xfId="93" applyFont="1" applyBorder="1" applyAlignment="1">
      <alignment horizontal="center" vertical="center"/>
    </xf>
    <xf numFmtId="0" fontId="44" fillId="0" borderId="12" xfId="93" applyFont="1" applyBorder="1" applyAlignment="1">
      <alignment horizontal="center" vertical="center"/>
    </xf>
    <xf numFmtId="0" fontId="44" fillId="0" borderId="33" xfId="93" applyFont="1" applyBorder="1" applyAlignment="1">
      <alignment horizontal="center" vertical="center"/>
    </xf>
    <xf numFmtId="0" fontId="44" fillId="0" borderId="23" xfId="93" applyFont="1" applyBorder="1" applyAlignment="1">
      <alignment horizontal="center" vertical="center"/>
    </xf>
    <xf numFmtId="0" fontId="44" fillId="0" borderId="18" xfId="93" applyFont="1" applyBorder="1" applyProtection="1">
      <protection locked="0"/>
    </xf>
    <xf numFmtId="0" fontId="44" fillId="0" borderId="34" xfId="93" applyFont="1" applyBorder="1" applyAlignment="1">
      <alignment horizontal="center" vertical="center"/>
    </xf>
    <xf numFmtId="0" fontId="44" fillId="0" borderId="32" xfId="93" applyFont="1" applyBorder="1" applyProtection="1">
      <protection locked="0"/>
    </xf>
    <xf numFmtId="0" fontId="43" fillId="0" borderId="10" xfId="93" applyFont="1" applyBorder="1" applyAlignment="1">
      <alignment horizontal="center" vertical="center"/>
    </xf>
    <xf numFmtId="0" fontId="43" fillId="0" borderId="11" xfId="93" applyFont="1" applyBorder="1"/>
    <xf numFmtId="0" fontId="91" fillId="0" borderId="0" xfId="93" applyFont="1"/>
    <xf numFmtId="0" fontId="63" fillId="0" borderId="35" xfId="93" applyFont="1" applyBorder="1" applyAlignment="1">
      <alignment horizontal="center" vertical="center" wrapText="1"/>
    </xf>
    <xf numFmtId="0" fontId="71" fillId="0" borderId="23" xfId="93" applyFont="1" applyBorder="1" applyAlignment="1">
      <alignment horizontal="center" vertical="center"/>
    </xf>
    <xf numFmtId="165" fontId="65" fillId="0" borderId="0" xfId="94" applyNumberFormat="1" applyFont="1" applyAlignment="1">
      <alignment vertical="center"/>
    </xf>
    <xf numFmtId="165" fontId="65" fillId="0" borderId="0" xfId="94" applyNumberFormat="1" applyFont="1" applyAlignment="1">
      <alignment horizontal="center" vertical="center"/>
    </xf>
    <xf numFmtId="165" fontId="65" fillId="0" borderId="0" xfId="94" applyNumberFormat="1" applyFont="1" applyAlignment="1">
      <alignment horizontal="center" vertical="center" wrapText="1"/>
    </xf>
    <xf numFmtId="0" fontId="20" fillId="0" borderId="0" xfId="94" applyAlignment="1">
      <alignment horizontal="center" vertical="center" wrapText="1"/>
    </xf>
    <xf numFmtId="0" fontId="58" fillId="0" borderId="0" xfId="94" applyFont="1" applyAlignment="1">
      <alignment horizontal="center" wrapText="1"/>
    </xf>
    <xf numFmtId="0" fontId="20" fillId="0" borderId="0" xfId="94" applyAlignment="1">
      <alignment vertical="center" wrapText="1"/>
    </xf>
    <xf numFmtId="165" fontId="94" fillId="0" borderId="0" xfId="94" applyNumberFormat="1" applyFont="1" applyAlignment="1">
      <alignment vertical="center" wrapText="1"/>
    </xf>
    <xf numFmtId="0" fontId="64" fillId="0" borderId="0" xfId="94" applyFont="1" applyAlignment="1">
      <alignment horizontal="center" vertical="center" wrapText="1"/>
    </xf>
    <xf numFmtId="0" fontId="63" fillId="0" borderId="36" xfId="93" applyFont="1" applyBorder="1" applyAlignment="1">
      <alignment horizontal="center" vertical="center"/>
    </xf>
    <xf numFmtId="0" fontId="63" fillId="0" borderId="0" xfId="93" applyFont="1" applyAlignment="1">
      <alignment horizontal="center" vertical="center"/>
    </xf>
    <xf numFmtId="0" fontId="63" fillId="0" borderId="0" xfId="93" applyFont="1" applyAlignment="1">
      <alignment horizontal="center" vertical="center" wrapText="1"/>
    </xf>
    <xf numFmtId="166" fontId="63" fillId="0" borderId="0" xfId="54" applyNumberFormat="1" applyFont="1" applyAlignment="1">
      <alignment horizontal="center"/>
    </xf>
    <xf numFmtId="0" fontId="20" fillId="0" borderId="0" xfId="94" applyAlignment="1">
      <alignment horizontal="right" vertical="center" wrapText="1"/>
    </xf>
    <xf numFmtId="165" fontId="96" fillId="0" borderId="0" xfId="94" applyNumberFormat="1" applyFont="1" applyAlignment="1">
      <alignment vertical="center" wrapText="1"/>
    </xf>
    <xf numFmtId="0" fontId="43" fillId="0" borderId="0" xfId="93" applyFont="1" applyAlignment="1">
      <alignment horizontal="center" vertical="center"/>
    </xf>
    <xf numFmtId="0" fontId="43" fillId="0" borderId="0" xfId="93" applyFont="1"/>
    <xf numFmtId="166" fontId="43" fillId="0" borderId="0" xfId="93" applyNumberFormat="1" applyFont="1"/>
    <xf numFmtId="0" fontId="88" fillId="0" borderId="0" xfId="93" applyFont="1" applyAlignment="1">
      <alignment wrapText="1"/>
    </xf>
    <xf numFmtId="0" fontId="68" fillId="0" borderId="37" xfId="93" applyFont="1" applyBorder="1"/>
    <xf numFmtId="0" fontId="71" fillId="0" borderId="15" xfId="93" applyFont="1" applyBorder="1" applyAlignment="1">
      <alignment horizontal="center" vertical="center"/>
    </xf>
    <xf numFmtId="0" fontId="71" fillId="0" borderId="38" xfId="93" applyFont="1" applyBorder="1" applyAlignment="1">
      <alignment horizontal="center" vertical="center"/>
    </xf>
    <xf numFmtId="0" fontId="56" fillId="25" borderId="18" xfId="84" applyFont="1" applyFill="1" applyBorder="1" applyAlignment="1">
      <alignment horizontal="center" vertical="center" wrapText="1"/>
    </xf>
    <xf numFmtId="0" fontId="58" fillId="25" borderId="18" xfId="84" applyFont="1" applyFill="1" applyBorder="1" applyAlignment="1">
      <alignment horizontal="center" vertical="center"/>
    </xf>
    <xf numFmtId="0" fontId="3" fillId="0" borderId="18" xfId="84" applyFont="1" applyBorder="1"/>
    <xf numFmtId="0" fontId="58" fillId="0" borderId="18" xfId="84" applyFont="1" applyBorder="1" applyAlignment="1">
      <alignment horizontal="left"/>
    </xf>
    <xf numFmtId="0" fontId="57" fillId="0" borderId="18" xfId="84" applyFont="1" applyBorder="1"/>
    <xf numFmtId="3" fontId="57" fillId="0" borderId="18" xfId="84" applyNumberFormat="1" applyFont="1" applyBorder="1"/>
    <xf numFmtId="0" fontId="3" fillId="0" borderId="18" xfId="84" applyFont="1" applyBorder="1" applyAlignment="1">
      <alignment horizontal="center"/>
    </xf>
    <xf numFmtId="0" fontId="57" fillId="0" borderId="18" xfId="84" applyFont="1" applyBorder="1" applyAlignment="1">
      <alignment horizontal="left" vertical="distributed"/>
    </xf>
    <xf numFmtId="3" fontId="51" fillId="0" borderId="18" xfId="84" applyNumberFormat="1" applyFont="1" applyBorder="1"/>
    <xf numFmtId="3" fontId="58" fillId="0" borderId="18" xfId="84" applyNumberFormat="1" applyFont="1" applyBorder="1"/>
    <xf numFmtId="0" fontId="51" fillId="0" borderId="39" xfId="84" applyFont="1" applyBorder="1" applyAlignment="1">
      <alignment horizontal="left" wrapText="1"/>
    </xf>
    <xf numFmtId="0" fontId="57" fillId="0" borderId="18" xfId="84" applyFont="1" applyBorder="1" applyAlignment="1">
      <alignment horizontal="left"/>
    </xf>
    <xf numFmtId="0" fontId="57" fillId="0" borderId="39" xfId="84" applyFont="1" applyBorder="1" applyAlignment="1">
      <alignment horizontal="left"/>
    </xf>
    <xf numFmtId="0" fontId="57" fillId="0" borderId="39" xfId="84" applyFont="1" applyBorder="1" applyAlignment="1">
      <alignment horizontal="left" vertical="distributed"/>
    </xf>
    <xf numFmtId="0" fontId="97" fillId="0" borderId="0" xfId="84" applyFont="1"/>
    <xf numFmtId="0" fontId="3" fillId="0" borderId="0" xfId="96" applyFont="1"/>
    <xf numFmtId="0" fontId="56" fillId="0" borderId="0" xfId="96" applyFont="1" applyAlignment="1">
      <alignment horizontal="right"/>
    </xf>
    <xf numFmtId="0" fontId="60" fillId="0" borderId="0" xfId="96" applyFont="1" applyAlignment="1">
      <alignment horizontal="center"/>
    </xf>
    <xf numFmtId="0" fontId="60" fillId="0" borderId="0" xfId="96" applyFont="1" applyAlignment="1">
      <alignment horizontal="right"/>
    </xf>
    <xf numFmtId="0" fontId="58" fillId="0" borderId="0" xfId="96" applyFont="1" applyAlignment="1">
      <alignment horizontal="center"/>
    </xf>
    <xf numFmtId="0" fontId="58" fillId="0" borderId="0" xfId="96" applyFont="1"/>
    <xf numFmtId="165" fontId="71" fillId="0" borderId="0" xfId="94" applyNumberFormat="1" applyFont="1" applyAlignment="1">
      <alignment horizontal="center" vertical="center"/>
    </xf>
    <xf numFmtId="0" fontId="98" fillId="0" borderId="0" xfId="94" applyFont="1" applyAlignment="1">
      <alignment wrapText="1"/>
    </xf>
    <xf numFmtId="0" fontId="99" fillId="0" borderId="0" xfId="94" applyFont="1" applyAlignment="1">
      <alignment horizontal="right" wrapText="1"/>
    </xf>
    <xf numFmtId="165" fontId="71" fillId="0" borderId="0" xfId="94" applyNumberFormat="1" applyFont="1" applyAlignment="1">
      <alignment horizontal="center" vertical="center" wrapText="1"/>
    </xf>
    <xf numFmtId="0" fontId="100" fillId="0" borderId="0" xfId="93" applyFont="1"/>
    <xf numFmtId="3" fontId="80" fillId="25" borderId="18" xfId="96" applyNumberFormat="1" applyFont="1" applyFill="1" applyBorder="1" applyAlignment="1">
      <alignment horizontal="right" vertical="center"/>
    </xf>
    <xf numFmtId="3" fontId="80" fillId="25" borderId="18" xfId="96" applyNumberFormat="1" applyFont="1" applyFill="1" applyBorder="1"/>
    <xf numFmtId="3" fontId="80" fillId="25" borderId="21" xfId="96" applyNumberFormat="1" applyFont="1" applyFill="1" applyBorder="1"/>
    <xf numFmtId="0" fontId="19" fillId="25" borderId="0" xfId="96" applyFill="1"/>
    <xf numFmtId="3" fontId="80" fillId="25" borderId="39" xfId="96" applyNumberFormat="1" applyFont="1" applyFill="1" applyBorder="1" applyAlignment="1">
      <alignment horizontal="right" vertical="center"/>
    </xf>
    <xf numFmtId="3" fontId="81" fillId="25" borderId="18" xfId="96" applyNumberFormat="1" applyFont="1" applyFill="1" applyBorder="1" applyAlignment="1">
      <alignment vertical="center"/>
    </xf>
    <xf numFmtId="0" fontId="51" fillId="0" borderId="19" xfId="96" applyFont="1" applyBorder="1" applyAlignment="1">
      <alignment horizontal="left" vertical="center" wrapText="1"/>
    </xf>
    <xf numFmtId="166" fontId="71" fillId="0" borderId="15" xfId="54" applyNumberFormat="1" applyFont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6" fontId="44" fillId="0" borderId="40" xfId="54" applyNumberFormat="1" applyFont="1" applyBorder="1" applyAlignment="1">
      <alignment vertical="center"/>
    </xf>
    <xf numFmtId="166" fontId="44" fillId="0" borderId="21" xfId="54" applyNumberFormat="1" applyFont="1" applyBorder="1" applyAlignment="1">
      <alignment vertical="center"/>
    </xf>
    <xf numFmtId="166" fontId="44" fillId="0" borderId="18" xfId="54" applyNumberFormat="1" applyFont="1" applyBorder="1" applyAlignment="1" applyProtection="1">
      <alignment vertical="center"/>
      <protection locked="0"/>
    </xf>
    <xf numFmtId="166" fontId="44" fillId="0" borderId="32" xfId="54" applyNumberFormat="1" applyFont="1" applyBorder="1" applyAlignment="1" applyProtection="1">
      <alignment vertical="center"/>
      <protection locked="0"/>
    </xf>
    <xf numFmtId="166" fontId="43" fillId="0" borderId="11" xfId="93" applyNumberFormat="1" applyFont="1" applyBorder="1" applyAlignment="1">
      <alignment vertical="center"/>
    </xf>
    <xf numFmtId="166" fontId="43" fillId="0" borderId="12" xfId="93" applyNumberFormat="1" applyFont="1" applyBorder="1" applyAlignment="1">
      <alignment vertical="center"/>
    </xf>
    <xf numFmtId="0" fontId="42" fillId="0" borderId="0" xfId="0" applyFont="1" applyAlignment="1">
      <alignment horizontal="right" wrapText="1"/>
    </xf>
    <xf numFmtId="0" fontId="19" fillId="0" borderId="0" xfId="96" applyAlignment="1">
      <alignment horizontal="right"/>
    </xf>
    <xf numFmtId="0" fontId="42" fillId="0" borderId="0" xfId="0" applyFont="1" applyAlignment="1">
      <alignment horizontal="right"/>
    </xf>
    <xf numFmtId="0" fontId="58" fillId="0" borderId="0" xfId="96" applyFont="1" applyAlignment="1">
      <alignment horizontal="right"/>
    </xf>
    <xf numFmtId="0" fontId="51" fillId="0" borderId="0" xfId="96" applyFont="1" applyAlignment="1">
      <alignment horizontal="right"/>
    </xf>
    <xf numFmtId="0" fontId="52" fillId="25" borderId="41" xfId="86" applyFont="1" applyFill="1" applyBorder="1" applyAlignment="1">
      <alignment horizontal="center" vertical="center" wrapText="1"/>
    </xf>
    <xf numFmtId="3" fontId="52" fillId="0" borderId="42" xfId="86" applyNumberFormat="1" applyFont="1" applyBorder="1"/>
    <xf numFmtId="4" fontId="52" fillId="0" borderId="43" xfId="86" applyNumberFormat="1" applyFont="1" applyBorder="1"/>
    <xf numFmtId="3" fontId="52" fillId="0" borderId="43" xfId="86" applyNumberFormat="1" applyFont="1" applyBorder="1"/>
    <xf numFmtId="3" fontId="51" fillId="0" borderId="43" xfId="83" applyNumberFormat="1" applyFont="1" applyBorder="1" applyAlignment="1">
      <alignment horizontal="center" vertical="center"/>
    </xf>
    <xf numFmtId="3" fontId="51" fillId="0" borderId="43" xfId="83" applyNumberFormat="1" applyFont="1" applyBorder="1" applyAlignment="1">
      <alignment vertical="center"/>
    </xf>
    <xf numFmtId="3" fontId="52" fillId="0" borderId="43" xfId="83" applyNumberFormat="1" applyFont="1" applyBorder="1" applyAlignment="1">
      <alignment vertical="center"/>
    </xf>
    <xf numFmtId="164" fontId="51" fillId="0" borderId="43" xfId="86" applyNumberFormat="1" applyFont="1" applyBorder="1"/>
    <xf numFmtId="3" fontId="51" fillId="0" borderId="44" xfId="83" applyNumberFormat="1" applyFont="1" applyBorder="1" applyAlignment="1">
      <alignment vertical="center"/>
    </xf>
    <xf numFmtId="3" fontId="51" fillId="0" borderId="19" xfId="83" applyNumberFormat="1" applyFont="1" applyBorder="1" applyAlignment="1">
      <alignment vertical="center"/>
    </xf>
    <xf numFmtId="3" fontId="52" fillId="0" borderId="41" xfId="86" applyNumberFormat="1" applyFont="1" applyBorder="1"/>
    <xf numFmtId="3" fontId="51" fillId="0" borderId="19" xfId="86" applyNumberFormat="1" applyFont="1" applyBorder="1"/>
    <xf numFmtId="4" fontId="51" fillId="0" borderId="45" xfId="86" applyNumberFormat="1" applyFont="1" applyBorder="1"/>
    <xf numFmtId="0" fontId="52" fillId="25" borderId="46" xfId="86" applyFont="1" applyFill="1" applyBorder="1" applyAlignment="1">
      <alignment horizontal="right" vertical="center" wrapText="1"/>
    </xf>
    <xf numFmtId="0" fontId="52" fillId="25" borderId="47" xfId="86" applyFont="1" applyFill="1" applyBorder="1" applyAlignment="1">
      <alignment horizontal="center" vertical="center"/>
    </xf>
    <xf numFmtId="0" fontId="52" fillId="25" borderId="48" xfId="86" applyFont="1" applyFill="1" applyBorder="1" applyAlignment="1">
      <alignment horizontal="center" vertical="center"/>
    </xf>
    <xf numFmtId="3" fontId="52" fillId="0" borderId="49" xfId="86" applyNumberFormat="1" applyFont="1" applyBorder="1"/>
    <xf numFmtId="3" fontId="52" fillId="0" borderId="50" xfId="86" applyNumberFormat="1" applyFont="1" applyBorder="1"/>
    <xf numFmtId="3" fontId="59" fillId="0" borderId="50" xfId="86" applyNumberFormat="1" applyFont="1" applyBorder="1"/>
    <xf numFmtId="3" fontId="51" fillId="0" borderId="50" xfId="83" applyNumberFormat="1" applyFont="1" applyBorder="1" applyAlignment="1">
      <alignment vertical="center"/>
    </xf>
    <xf numFmtId="3" fontId="52" fillId="0" borderId="50" xfId="83" applyNumberFormat="1" applyFont="1" applyBorder="1" applyAlignment="1">
      <alignment vertical="center"/>
    </xf>
    <xf numFmtId="3" fontId="59" fillId="0" borderId="50" xfId="83" applyNumberFormat="1" applyFont="1" applyBorder="1" applyAlignment="1">
      <alignment vertical="center"/>
    </xf>
    <xf numFmtId="3" fontId="51" fillId="0" borderId="50" xfId="86" applyNumberFormat="1" applyFont="1" applyBorder="1"/>
    <xf numFmtId="3" fontId="51" fillId="0" borderId="51" xfId="86" applyNumberFormat="1" applyFont="1" applyBorder="1"/>
    <xf numFmtId="3" fontId="51" fillId="0" borderId="21" xfId="86" applyNumberFormat="1" applyFont="1" applyBorder="1"/>
    <xf numFmtId="3" fontId="52" fillId="0" borderId="40" xfId="86" applyNumberFormat="1" applyFont="1" applyBorder="1"/>
    <xf numFmtId="3" fontId="51" fillId="0" borderId="52" xfId="83" applyNumberFormat="1" applyFont="1" applyBorder="1" applyAlignment="1">
      <alignment vertical="center"/>
    </xf>
    <xf numFmtId="0" fontId="3" fillId="0" borderId="16" xfId="83" applyFont="1" applyBorder="1" applyAlignment="1">
      <alignment vertical="center"/>
    </xf>
    <xf numFmtId="165" fontId="43" fillId="0" borderId="0" xfId="94" applyNumberFormat="1" applyFont="1" applyAlignment="1">
      <alignment horizontal="right" vertical="center"/>
    </xf>
    <xf numFmtId="0" fontId="20" fillId="0" borderId="0" xfId="85"/>
    <xf numFmtId="0" fontId="102" fillId="0" borderId="0" xfId="85" applyFont="1" applyAlignment="1">
      <alignment horizontal="center"/>
    </xf>
    <xf numFmtId="0" fontId="43" fillId="0" borderId="0" xfId="85" applyFont="1" applyAlignment="1">
      <alignment horizontal="right"/>
    </xf>
    <xf numFmtId="0" fontId="20" fillId="0" borderId="0" xfId="85" applyAlignment="1">
      <alignment horizontal="right"/>
    </xf>
    <xf numFmtId="0" fontId="43" fillId="0" borderId="35" xfId="85" applyFont="1" applyBorder="1" applyAlignment="1">
      <alignment vertical="center" wrapText="1"/>
    </xf>
    <xf numFmtId="0" fontId="63" fillId="0" borderId="23" xfId="85" applyFont="1" applyBorder="1" applyAlignment="1">
      <alignment horizontal="center"/>
    </xf>
    <xf numFmtId="0" fontId="63" fillId="0" borderId="0" xfId="85" applyFont="1"/>
    <xf numFmtId="49" fontId="20" fillId="0" borderId="23" xfId="85" applyNumberFormat="1" applyBorder="1" applyAlignment="1">
      <alignment horizontal="right"/>
    </xf>
    <xf numFmtId="0" fontId="20" fillId="0" borderId="23" xfId="85" applyBorder="1"/>
    <xf numFmtId="49" fontId="20" fillId="0" borderId="34" xfId="85" applyNumberFormat="1" applyBorder="1" applyAlignment="1">
      <alignment horizontal="right"/>
    </xf>
    <xf numFmtId="49" fontId="20" fillId="0" borderId="34" xfId="85" applyNumberFormat="1" applyBorder="1"/>
    <xf numFmtId="49" fontId="20" fillId="0" borderId="32" xfId="85" applyNumberFormat="1" applyBorder="1"/>
    <xf numFmtId="0" fontId="43" fillId="0" borderId="53" xfId="85" applyFont="1" applyBorder="1" applyAlignment="1">
      <alignment horizontal="left"/>
    </xf>
    <xf numFmtId="0" fontId="43" fillId="0" borderId="36" xfId="85" applyFont="1" applyBorder="1" applyAlignment="1">
      <alignment horizontal="left"/>
    </xf>
    <xf numFmtId="0" fontId="58" fillId="0" borderId="0" xfId="91" applyFont="1" applyAlignment="1">
      <alignment horizontal="center"/>
    </xf>
    <xf numFmtId="0" fontId="33" fillId="0" borderId="0" xfId="91"/>
    <xf numFmtId="0" fontId="42" fillId="0" borderId="0" xfId="91" applyFont="1" applyAlignment="1">
      <alignment horizontal="center"/>
    </xf>
    <xf numFmtId="0" fontId="45" fillId="0" borderId="0" xfId="91" applyFont="1"/>
    <xf numFmtId="0" fontId="83" fillId="0" borderId="0" xfId="91" applyFont="1"/>
    <xf numFmtId="0" fontId="51" fillId="0" borderId="0" xfId="91" applyFont="1"/>
    <xf numFmtId="0" fontId="63" fillId="0" borderId="13" xfId="93" applyFont="1" applyBorder="1" applyAlignment="1">
      <alignment horizontal="center" vertical="center" wrapText="1"/>
    </xf>
    <xf numFmtId="0" fontId="58" fillId="25" borderId="54" xfId="96" applyFont="1" applyFill="1" applyBorder="1" applyAlignment="1">
      <alignment horizontal="center" vertical="center"/>
    </xf>
    <xf numFmtId="0" fontId="58" fillId="25" borderId="11" xfId="96" applyFont="1" applyFill="1" applyBorder="1" applyAlignment="1">
      <alignment horizontal="center" vertical="center"/>
    </xf>
    <xf numFmtId="0" fontId="58" fillId="25" borderId="11" xfId="96" applyFont="1" applyFill="1" applyBorder="1" applyAlignment="1">
      <alignment horizontal="center" vertical="center" wrapText="1"/>
    </xf>
    <xf numFmtId="0" fontId="58" fillId="25" borderId="12" xfId="96" applyFont="1" applyFill="1" applyBorder="1" applyAlignment="1">
      <alignment horizontal="center" vertical="center" wrapText="1"/>
    </xf>
    <xf numFmtId="0" fontId="58" fillId="25" borderId="55" xfId="96" applyFont="1" applyFill="1" applyBorder="1" applyAlignment="1">
      <alignment horizontal="center" vertical="center"/>
    </xf>
    <xf numFmtId="3" fontId="77" fillId="0" borderId="25" xfId="96" applyNumberFormat="1" applyFont="1" applyBorder="1" applyAlignment="1">
      <alignment vertical="center"/>
    </xf>
    <xf numFmtId="3" fontId="77" fillId="0" borderId="40" xfId="96" applyNumberFormat="1" applyFont="1" applyBorder="1" applyAlignment="1">
      <alignment vertical="center"/>
    </xf>
    <xf numFmtId="3" fontId="77" fillId="0" borderId="25" xfId="96" applyNumberFormat="1" applyFont="1" applyBorder="1"/>
    <xf numFmtId="3" fontId="77" fillId="0" borderId="40" xfId="96" applyNumberFormat="1" applyFont="1" applyBorder="1"/>
    <xf numFmtId="3" fontId="77" fillId="0" borderId="53" xfId="96" applyNumberFormat="1" applyFont="1" applyBorder="1" applyAlignment="1">
      <alignment vertical="center"/>
    </xf>
    <xf numFmtId="3" fontId="77" fillId="0" borderId="56" xfId="96" applyNumberFormat="1" applyFont="1" applyBorder="1" applyAlignment="1">
      <alignment vertical="center"/>
    </xf>
    <xf numFmtId="3" fontId="77" fillId="0" borderId="53" xfId="96" applyNumberFormat="1" applyFont="1" applyBorder="1"/>
    <xf numFmtId="3" fontId="77" fillId="0" borderId="56" xfId="96" applyNumberFormat="1" applyFont="1" applyBorder="1"/>
    <xf numFmtId="0" fontId="58" fillId="25" borderId="10" xfId="96" applyFont="1" applyFill="1" applyBorder="1" applyAlignment="1">
      <alignment horizontal="center" vertical="center"/>
    </xf>
    <xf numFmtId="0" fontId="42" fillId="0" borderId="47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0" fontId="42" fillId="0" borderId="24" xfId="0" applyFont="1" applyBorder="1" applyAlignment="1">
      <alignment wrapText="1"/>
    </xf>
    <xf numFmtId="0" fontId="46" fillId="0" borderId="47" xfId="0" applyFont="1" applyBorder="1" applyAlignment="1">
      <alignment wrapText="1"/>
    </xf>
    <xf numFmtId="3" fontId="42" fillId="0" borderId="46" xfId="0" applyNumberFormat="1" applyFont="1" applyBorder="1" applyAlignment="1">
      <alignment horizontal="right" wrapText="1"/>
    </xf>
    <xf numFmtId="3" fontId="46" fillId="0" borderId="57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3" fillId="0" borderId="57" xfId="0" applyFont="1" applyBorder="1" applyAlignment="1">
      <alignment wrapText="1"/>
    </xf>
    <xf numFmtId="3" fontId="42" fillId="0" borderId="57" xfId="0" applyNumberFormat="1" applyFont="1" applyBorder="1" applyAlignment="1">
      <alignment horizontal="right" wrapText="1"/>
    </xf>
    <xf numFmtId="3" fontId="46" fillId="0" borderId="46" xfId="0" applyNumberFormat="1" applyFont="1" applyBorder="1" applyAlignment="1">
      <alignment horizontal="right" wrapText="1"/>
    </xf>
    <xf numFmtId="0" fontId="46" fillId="0" borderId="57" xfId="0" applyFont="1" applyBorder="1" applyAlignment="1">
      <alignment wrapText="1"/>
    </xf>
    <xf numFmtId="0" fontId="42" fillId="0" borderId="57" xfId="0" applyFont="1" applyBorder="1" applyAlignment="1">
      <alignment wrapText="1"/>
    </xf>
    <xf numFmtId="3" fontId="49" fillId="0" borderId="57" xfId="0" applyNumberFormat="1" applyFont="1" applyBorder="1" applyAlignment="1">
      <alignment horizontal="right" wrapText="1"/>
    </xf>
    <xf numFmtId="0" fontId="42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3" fontId="46" fillId="0" borderId="20" xfId="0" applyNumberFormat="1" applyFont="1" applyBorder="1" applyAlignment="1">
      <alignment horizontal="right" wrapText="1"/>
    </xf>
    <xf numFmtId="3" fontId="42" fillId="0" borderId="20" xfId="0" applyNumberFormat="1" applyFont="1" applyBorder="1" applyAlignment="1">
      <alignment horizontal="right" wrapText="1"/>
    </xf>
    <xf numFmtId="3" fontId="46" fillId="0" borderId="26" xfId="0" applyNumberFormat="1" applyFont="1" applyBorder="1" applyAlignment="1">
      <alignment horizontal="right" wrapText="1"/>
    </xf>
    <xf numFmtId="0" fontId="46" fillId="0" borderId="20" xfId="0" applyFont="1" applyBorder="1" applyAlignment="1">
      <alignment horizontal="right" wrapText="1"/>
    </xf>
    <xf numFmtId="0" fontId="46" fillId="0" borderId="20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3" fontId="49" fillId="0" borderId="20" xfId="0" applyNumberFormat="1" applyFont="1" applyBorder="1" applyAlignment="1">
      <alignment horizontal="right" wrapText="1"/>
    </xf>
    <xf numFmtId="3" fontId="46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3" fontId="42" fillId="0" borderId="15" xfId="0" applyNumberFormat="1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 wrapText="1"/>
    </xf>
    <xf numFmtId="0" fontId="46" fillId="0" borderId="15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3" fontId="49" fillId="0" borderId="15" xfId="0" applyNumberFormat="1" applyFont="1" applyBorder="1" applyAlignment="1">
      <alignment horizontal="right" wrapText="1"/>
    </xf>
    <xf numFmtId="0" fontId="46" fillId="0" borderId="57" xfId="0" applyFont="1" applyBorder="1" applyAlignment="1">
      <alignment horizontal="right" wrapText="1"/>
    </xf>
    <xf numFmtId="0" fontId="52" fillId="0" borderId="15" xfId="0" applyFont="1" applyBorder="1" applyAlignment="1">
      <alignment wrapText="1"/>
    </xf>
    <xf numFmtId="3" fontId="78" fillId="0" borderId="50" xfId="86" applyNumberFormat="1" applyFont="1" applyBorder="1"/>
    <xf numFmtId="3" fontId="78" fillId="0" borderId="50" xfId="83" applyNumberFormat="1" applyFont="1" applyBorder="1" applyAlignment="1">
      <alignment vertical="center"/>
    </xf>
    <xf numFmtId="0" fontId="56" fillId="0" borderId="58" xfId="83" applyFont="1" applyBorder="1" applyAlignment="1">
      <alignment vertical="center"/>
    </xf>
    <xf numFmtId="0" fontId="56" fillId="0" borderId="59" xfId="83" applyFont="1" applyBorder="1" applyAlignment="1">
      <alignment vertical="center"/>
    </xf>
    <xf numFmtId="0" fontId="3" fillId="0" borderId="59" xfId="83" applyFont="1" applyBorder="1" applyAlignment="1">
      <alignment vertical="center"/>
    </xf>
    <xf numFmtId="0" fontId="3" fillId="0" borderId="59" xfId="83" applyFont="1" applyBorder="1" applyAlignment="1">
      <alignment vertical="center" wrapText="1"/>
    </xf>
    <xf numFmtId="0" fontId="3" fillId="0" borderId="60" xfId="83" applyFont="1" applyBorder="1" applyAlignment="1">
      <alignment vertical="center"/>
    </xf>
    <xf numFmtId="0" fontId="3" fillId="0" borderId="24" xfId="83" applyFont="1" applyBorder="1" applyAlignment="1">
      <alignment vertical="center"/>
    </xf>
    <xf numFmtId="0" fontId="56" fillId="0" borderId="61" xfId="83" applyFont="1" applyBorder="1" applyAlignment="1">
      <alignment vertical="center"/>
    </xf>
    <xf numFmtId="0" fontId="52" fillId="25" borderId="33" xfId="86" applyFont="1" applyFill="1" applyBorder="1" applyAlignment="1">
      <alignment horizontal="center" vertical="center" wrapText="1"/>
    </xf>
    <xf numFmtId="0" fontId="52" fillId="25" borderId="47" xfId="86" applyFont="1" applyFill="1" applyBorder="1" applyAlignment="1">
      <alignment horizontal="right" vertical="center"/>
    </xf>
    <xf numFmtId="3" fontId="52" fillId="0" borderId="62" xfId="86" applyNumberFormat="1" applyFont="1" applyBorder="1"/>
    <xf numFmtId="4" fontId="52" fillId="0" borderId="63" xfId="86" applyNumberFormat="1" applyFont="1" applyBorder="1"/>
    <xf numFmtId="3" fontId="52" fillId="0" borderId="63" xfId="86" applyNumberFormat="1" applyFont="1" applyBorder="1"/>
    <xf numFmtId="3" fontId="51" fillId="0" borderId="63" xfId="83" applyNumberFormat="1" applyFont="1" applyBorder="1" applyAlignment="1">
      <alignment horizontal="center" vertical="center"/>
    </xf>
    <xf numFmtId="3" fontId="51" fillId="0" borderId="63" xfId="83" applyNumberFormat="1" applyFont="1" applyBorder="1" applyAlignment="1">
      <alignment vertical="center"/>
    </xf>
    <xf numFmtId="3" fontId="52" fillId="0" borderId="63" xfId="83" applyNumberFormat="1" applyFont="1" applyBorder="1" applyAlignment="1">
      <alignment vertical="center"/>
    </xf>
    <xf numFmtId="164" fontId="51" fillId="0" borderId="63" xfId="86" applyNumberFormat="1" applyFont="1" applyBorder="1"/>
    <xf numFmtId="3" fontId="51" fillId="0" borderId="64" xfId="83" applyNumberFormat="1" applyFont="1" applyBorder="1" applyAlignment="1">
      <alignment vertical="center"/>
    </xf>
    <xf numFmtId="3" fontId="51" fillId="0" borderId="23" xfId="83" applyNumberFormat="1" applyFont="1" applyBorder="1" applyAlignment="1">
      <alignment vertical="center"/>
    </xf>
    <xf numFmtId="3" fontId="52" fillId="0" borderId="33" xfId="86" applyNumberFormat="1" applyFont="1" applyBorder="1"/>
    <xf numFmtId="3" fontId="51" fillId="0" borderId="23" xfId="86" applyNumberFormat="1" applyFont="1" applyBorder="1"/>
    <xf numFmtId="164" fontId="51" fillId="0" borderId="65" xfId="83" applyNumberFormat="1" applyFont="1" applyBorder="1" applyAlignment="1">
      <alignment vertical="center"/>
    </xf>
    <xf numFmtId="164" fontId="51" fillId="0" borderId="23" xfId="83" applyNumberFormat="1" applyFont="1" applyBorder="1" applyAlignment="1">
      <alignment vertical="center"/>
    </xf>
    <xf numFmtId="4" fontId="51" fillId="0" borderId="34" xfId="86" applyNumberFormat="1" applyFont="1" applyBorder="1"/>
    <xf numFmtId="165" fontId="69" fillId="0" borderId="54" xfId="94" applyNumberFormat="1" applyFont="1" applyBorder="1" applyAlignment="1">
      <alignment horizontal="center" vertical="center" wrapText="1"/>
    </xf>
    <xf numFmtId="165" fontId="63" fillId="0" borderId="54" xfId="94" applyNumberFormat="1" applyFont="1" applyBorder="1" applyAlignment="1">
      <alignment horizontal="center" vertical="center" wrapText="1"/>
    </xf>
    <xf numFmtId="165" fontId="70" fillId="0" borderId="47" xfId="94" applyNumberFormat="1" applyFont="1" applyBorder="1" applyAlignment="1">
      <alignment horizontal="left" vertical="center" wrapText="1" indent="1"/>
    </xf>
    <xf numFmtId="165" fontId="70" fillId="0" borderId="24" xfId="94" applyNumberFormat="1" applyFont="1" applyBorder="1" applyAlignment="1">
      <alignment horizontal="left" vertical="center" wrapText="1" indent="1"/>
    </xf>
    <xf numFmtId="165" fontId="70" fillId="0" borderId="24" xfId="94" applyNumberFormat="1" applyFont="1" applyBorder="1" applyAlignment="1" applyProtection="1">
      <alignment horizontal="left" vertical="center" wrapText="1" indent="1"/>
      <protection locked="0"/>
    </xf>
    <xf numFmtId="165" fontId="63" fillId="0" borderId="54" xfId="94" applyNumberFormat="1" applyFont="1" applyBorder="1" applyAlignment="1">
      <alignment horizontal="left" vertical="center" wrapText="1" indent="1"/>
    </xf>
    <xf numFmtId="165" fontId="71" fillId="0" borderId="16" xfId="94" applyNumberFormat="1" applyFont="1" applyBorder="1" applyAlignment="1">
      <alignment horizontal="left" vertical="center" wrapText="1" indent="1"/>
    </xf>
    <xf numFmtId="165" fontId="71" fillId="0" borderId="24" xfId="94" applyNumberFormat="1" applyFont="1" applyBorder="1" applyAlignment="1">
      <alignment horizontal="left" vertical="center" wrapText="1" indent="1"/>
    </xf>
    <xf numFmtId="165" fontId="71" fillId="0" borderId="0" xfId="94" applyNumberFormat="1" applyFont="1" applyAlignment="1">
      <alignment horizontal="left" vertical="center" wrapText="1" indent="1"/>
    </xf>
    <xf numFmtId="165" fontId="71" fillId="0" borderId="20" xfId="94" applyNumberFormat="1" applyFont="1" applyBorder="1" applyAlignment="1">
      <alignment horizontal="left" vertical="center" wrapText="1" indent="1"/>
    </xf>
    <xf numFmtId="165" fontId="63" fillId="0" borderId="66" xfId="94" applyNumberFormat="1" applyFont="1" applyBorder="1" applyAlignment="1">
      <alignment horizontal="left" vertical="center" wrapText="1" indent="1"/>
    </xf>
    <xf numFmtId="165" fontId="43" fillId="0" borderId="54" xfId="94" applyNumberFormat="1" applyFont="1" applyBorder="1" applyAlignment="1">
      <alignment horizontal="left" vertical="center" wrapText="1" indent="1"/>
    </xf>
    <xf numFmtId="165" fontId="69" fillId="0" borderId="13" xfId="94" applyNumberFormat="1" applyFont="1" applyBorder="1" applyAlignment="1">
      <alignment horizontal="center" vertical="center" wrapText="1"/>
    </xf>
    <xf numFmtId="165" fontId="70" fillId="0" borderId="14" xfId="94" applyNumberFormat="1" applyFont="1" applyBorder="1" applyAlignment="1" applyProtection="1">
      <alignment horizontal="right" vertical="center" wrapText="1" indent="1"/>
      <protection locked="0"/>
    </xf>
    <xf numFmtId="165" fontId="70" fillId="0" borderId="15" xfId="94" applyNumberFormat="1" applyFont="1" applyBorder="1" applyAlignment="1" applyProtection="1">
      <alignment horizontal="right" vertical="center" wrapText="1" indent="1"/>
      <protection locked="0"/>
    </xf>
    <xf numFmtId="165" fontId="63" fillId="0" borderId="13" xfId="94" applyNumberFormat="1" applyFont="1" applyBorder="1" applyAlignment="1">
      <alignment horizontal="right" vertical="center" wrapText="1" indent="1"/>
    </xf>
    <xf numFmtId="165" fontId="72" fillId="0" borderId="67" xfId="94" applyNumberFormat="1" applyFont="1" applyBorder="1" applyAlignment="1">
      <alignment horizontal="right" vertical="center" wrapText="1" indent="1"/>
    </xf>
    <xf numFmtId="165" fontId="71" fillId="0" borderId="15" xfId="94" applyNumberFormat="1" applyFont="1" applyBorder="1" applyAlignment="1" applyProtection="1">
      <alignment horizontal="right" vertical="center" wrapText="1" indent="1"/>
      <protection locked="0"/>
    </xf>
    <xf numFmtId="165" fontId="72" fillId="0" borderId="15" xfId="94" applyNumberFormat="1" applyFont="1" applyBorder="1" applyAlignment="1">
      <alignment horizontal="right" vertical="center" wrapText="1" indent="1"/>
    </xf>
    <xf numFmtId="165" fontId="71" fillId="0" borderId="67" xfId="94" applyNumberFormat="1" applyFont="1" applyBorder="1" applyAlignment="1" applyProtection="1">
      <alignment horizontal="right" vertical="center" wrapText="1" indent="1"/>
      <protection locked="0"/>
    </xf>
    <xf numFmtId="165" fontId="63" fillId="0" borderId="38" xfId="94" applyNumberFormat="1" applyFont="1" applyBorder="1" applyAlignment="1">
      <alignment horizontal="right" vertical="center" wrapText="1" indent="1"/>
    </xf>
    <xf numFmtId="165" fontId="43" fillId="0" borderId="13" xfId="94" applyNumberFormat="1" applyFont="1" applyBorder="1" applyAlignment="1">
      <alignment horizontal="right" vertical="center" wrapText="1" indent="1"/>
    </xf>
    <xf numFmtId="165" fontId="69" fillId="0" borderId="68" xfId="94" applyNumberFormat="1" applyFont="1" applyBorder="1" applyAlignment="1">
      <alignment horizontal="center" vertical="center" wrapText="1"/>
    </xf>
    <xf numFmtId="165" fontId="63" fillId="0" borderId="17" xfId="94" applyNumberFormat="1" applyFont="1" applyBorder="1" applyAlignment="1">
      <alignment horizontal="center" vertical="center" wrapText="1"/>
    </xf>
    <xf numFmtId="165" fontId="70" fillId="0" borderId="46" xfId="94" applyNumberFormat="1" applyFont="1" applyBorder="1" applyAlignment="1" applyProtection="1">
      <alignment horizontal="right" vertical="center" wrapText="1" indent="1"/>
      <protection locked="0"/>
    </xf>
    <xf numFmtId="165" fontId="70" fillId="0" borderId="57" xfId="94" applyNumberFormat="1" applyFont="1" applyBorder="1" applyAlignment="1" applyProtection="1">
      <alignment horizontal="right" vertical="center" wrapText="1" indent="1"/>
      <protection locked="0"/>
    </xf>
    <xf numFmtId="165" fontId="63" fillId="0" borderId="17" xfId="94" applyNumberFormat="1" applyFont="1" applyBorder="1" applyAlignment="1">
      <alignment horizontal="right" vertical="center" wrapText="1" indent="1"/>
    </xf>
    <xf numFmtId="165" fontId="71" fillId="0" borderId="69" xfId="94" applyNumberFormat="1" applyFont="1" applyBorder="1" applyAlignment="1" applyProtection="1">
      <alignment horizontal="right" vertical="center" wrapText="1" indent="1"/>
      <protection locked="0"/>
    </xf>
    <xf numFmtId="165" fontId="71" fillId="0" borderId="57" xfId="94" applyNumberFormat="1" applyFont="1" applyBorder="1" applyAlignment="1" applyProtection="1">
      <alignment horizontal="right" vertical="center" wrapText="1" indent="1"/>
      <protection locked="0"/>
    </xf>
    <xf numFmtId="165" fontId="71" fillId="0" borderId="70" xfId="94" applyNumberFormat="1" applyFont="1" applyBorder="1" applyAlignment="1" applyProtection="1">
      <alignment horizontal="right" vertical="center" wrapText="1" indent="1"/>
      <protection locked="0"/>
    </xf>
    <xf numFmtId="165" fontId="70" fillId="0" borderId="14" xfId="94" applyNumberFormat="1" applyFont="1" applyBorder="1" applyAlignment="1">
      <alignment horizontal="left" vertical="center" wrapText="1" indent="1"/>
    </xf>
    <xf numFmtId="165" fontId="70" fillId="0" borderId="15" xfId="94" applyNumberFormat="1" applyFont="1" applyBorder="1" applyAlignment="1">
      <alignment horizontal="left" vertical="center" wrapText="1" indent="1"/>
    </xf>
    <xf numFmtId="165" fontId="70" fillId="0" borderId="15" xfId="94" applyNumberFormat="1" applyFont="1" applyBorder="1" applyAlignment="1" applyProtection="1">
      <alignment horizontal="left" vertical="center" wrapText="1" indent="1"/>
      <protection locked="0"/>
    </xf>
    <xf numFmtId="165" fontId="63" fillId="0" borderId="13" xfId="94" applyNumberFormat="1" applyFont="1" applyBorder="1" applyAlignment="1">
      <alignment horizontal="left" vertical="center" wrapText="1" indent="1"/>
    </xf>
    <xf numFmtId="165" fontId="71" fillId="0" borderId="15" xfId="94" applyNumberFormat="1" applyFont="1" applyBorder="1" applyAlignment="1">
      <alignment horizontal="left" vertical="center" wrapText="1" indent="1"/>
    </xf>
    <xf numFmtId="165" fontId="71" fillId="0" borderId="67" xfId="94" applyNumberFormat="1" applyFont="1" applyBorder="1" applyAlignment="1">
      <alignment horizontal="left" vertical="center" wrapText="1" indent="1"/>
    </xf>
    <xf numFmtId="165" fontId="70" fillId="0" borderId="38" xfId="94" applyNumberFormat="1" applyFont="1" applyBorder="1" applyAlignment="1" applyProtection="1">
      <alignment horizontal="left" vertical="center" wrapText="1" indent="1"/>
      <protection locked="0"/>
    </xf>
    <xf numFmtId="165" fontId="69" fillId="0" borderId="17" xfId="94" applyNumberFormat="1" applyFont="1" applyBorder="1" applyAlignment="1">
      <alignment horizontal="center" vertical="center" wrapText="1"/>
    </xf>
    <xf numFmtId="165" fontId="20" fillId="0" borderId="38" xfId="94" applyNumberFormat="1" applyBorder="1" applyAlignment="1">
      <alignment horizontal="left" vertical="center" wrapText="1" indent="1"/>
    </xf>
    <xf numFmtId="165" fontId="63" fillId="0" borderId="68" xfId="94" applyNumberFormat="1" applyFont="1" applyBorder="1" applyAlignment="1">
      <alignment horizontal="center" vertical="center" wrapText="1"/>
    </xf>
    <xf numFmtId="165" fontId="70" fillId="0" borderId="41" xfId="94" applyNumberFormat="1" applyFont="1" applyBorder="1" applyAlignment="1" applyProtection="1">
      <alignment horizontal="right" vertical="center" wrapText="1" indent="1"/>
      <protection locked="0"/>
    </xf>
    <xf numFmtId="165" fontId="70" fillId="0" borderId="19" xfId="94" applyNumberFormat="1" applyFont="1" applyBorder="1" applyAlignment="1" applyProtection="1">
      <alignment horizontal="right" vertical="center" wrapText="1" indent="1"/>
      <protection locked="0"/>
    </xf>
    <xf numFmtId="165" fontId="70" fillId="0" borderId="20" xfId="94" applyNumberFormat="1" applyFont="1" applyBorder="1" applyAlignment="1" applyProtection="1">
      <alignment horizontal="right" vertical="center" wrapText="1" indent="1"/>
      <protection locked="0"/>
    </xf>
    <xf numFmtId="165" fontId="63" fillId="0" borderId="68" xfId="94" applyNumberFormat="1" applyFont="1" applyBorder="1" applyAlignment="1">
      <alignment horizontal="right" vertical="center" wrapText="1" indent="1"/>
    </xf>
    <xf numFmtId="165" fontId="72" fillId="0" borderId="41" xfId="94" applyNumberFormat="1" applyFont="1" applyBorder="1" applyAlignment="1">
      <alignment horizontal="right" vertical="center" wrapText="1" indent="1"/>
    </xf>
    <xf numFmtId="165" fontId="71" fillId="0" borderId="19" xfId="94" applyNumberFormat="1" applyFont="1" applyBorder="1" applyAlignment="1" applyProtection="1">
      <alignment horizontal="right" vertical="center" wrapText="1" indent="1"/>
      <protection locked="0"/>
    </xf>
    <xf numFmtId="165" fontId="72" fillId="0" borderId="19" xfId="94" applyNumberFormat="1" applyFont="1" applyBorder="1" applyAlignment="1">
      <alignment horizontal="right" vertical="center" wrapText="1" indent="1"/>
    </xf>
    <xf numFmtId="165" fontId="72" fillId="0" borderId="67" xfId="94" applyNumberFormat="1" applyFont="1" applyBorder="1" applyAlignment="1">
      <alignment horizontal="left" vertical="center" wrapText="1" indent="1"/>
    </xf>
    <xf numFmtId="165" fontId="71" fillId="0" borderId="15" xfId="94" applyNumberFormat="1" applyFont="1" applyBorder="1" applyAlignment="1">
      <alignment horizontal="left" vertical="center" wrapText="1" indent="2"/>
    </xf>
    <xf numFmtId="165" fontId="72" fillId="0" borderId="15" xfId="94" applyNumberFormat="1" applyFont="1" applyBorder="1" applyAlignment="1">
      <alignment horizontal="left" vertical="center" wrapText="1" indent="1"/>
    </xf>
    <xf numFmtId="165" fontId="70" fillId="0" borderId="14" xfId="94" applyNumberFormat="1" applyFont="1" applyBorder="1" applyAlignment="1">
      <alignment horizontal="left" vertical="center" wrapText="1" indent="2"/>
    </xf>
    <xf numFmtId="165" fontId="70" fillId="0" borderId="71" xfId="94" applyNumberFormat="1" applyFont="1" applyBorder="1" applyAlignment="1">
      <alignment horizontal="left" vertical="center" wrapText="1" indent="2"/>
    </xf>
    <xf numFmtId="165" fontId="70" fillId="0" borderId="69" xfId="94" applyNumberFormat="1" applyFont="1" applyBorder="1" applyAlignment="1" applyProtection="1">
      <alignment horizontal="right" vertical="center" wrapText="1" indent="1"/>
      <protection locked="0"/>
    </xf>
    <xf numFmtId="165" fontId="71" fillId="0" borderId="46" xfId="94" applyNumberFormat="1" applyFont="1" applyBorder="1" applyAlignment="1" applyProtection="1">
      <alignment horizontal="right" vertical="center" wrapText="1" indent="1"/>
      <protection locked="0"/>
    </xf>
    <xf numFmtId="165" fontId="70" fillId="0" borderId="67" xfId="94" applyNumberFormat="1" applyFont="1" applyBorder="1" applyAlignment="1">
      <alignment horizontal="left" vertical="center" wrapText="1" indent="1"/>
    </xf>
    <xf numFmtId="165" fontId="70" fillId="0" borderId="15" xfId="94" quotePrefix="1" applyNumberFormat="1" applyFont="1" applyBorder="1" applyAlignment="1" applyProtection="1">
      <alignment horizontal="left" vertical="center" wrapText="1" indent="6"/>
      <protection locked="0"/>
    </xf>
    <xf numFmtId="165" fontId="71" fillId="0" borderId="14" xfId="94" applyNumberFormat="1" applyFont="1" applyBorder="1" applyAlignment="1">
      <alignment horizontal="left" vertical="center" wrapText="1" indent="1"/>
    </xf>
    <xf numFmtId="165" fontId="71" fillId="0" borderId="14" xfId="94" applyNumberFormat="1" applyFont="1" applyBorder="1" applyAlignment="1" applyProtection="1">
      <alignment horizontal="left" vertical="center" wrapText="1" indent="1"/>
      <protection locked="0"/>
    </xf>
    <xf numFmtId="165" fontId="70" fillId="0" borderId="14" xfId="94" applyNumberFormat="1" applyFont="1" applyBorder="1" applyAlignment="1" applyProtection="1">
      <alignment horizontal="left" vertical="center" wrapText="1" indent="1"/>
      <protection locked="0"/>
    </xf>
    <xf numFmtId="0" fontId="64" fillId="0" borderId="54" xfId="94" applyFont="1" applyBorder="1" applyAlignment="1">
      <alignment horizontal="center" vertical="center" wrapText="1"/>
    </xf>
    <xf numFmtId="0" fontId="20" fillId="0" borderId="72" xfId="94" applyBorder="1" applyAlignment="1">
      <alignment horizontal="center" vertical="center" wrapText="1"/>
    </xf>
    <xf numFmtId="0" fontId="20" fillId="0" borderId="24" xfId="94" applyBorder="1" applyAlignment="1">
      <alignment horizontal="center" vertical="center" wrapText="1"/>
    </xf>
    <xf numFmtId="0" fontId="20" fillId="0" borderId="73" xfId="94" applyBorder="1" applyAlignment="1">
      <alignment horizontal="center" vertical="center" wrapText="1"/>
    </xf>
    <xf numFmtId="0" fontId="43" fillId="0" borderId="54" xfId="94" applyFont="1" applyBorder="1" applyAlignment="1">
      <alignment horizontal="center" vertical="center" wrapText="1"/>
    </xf>
    <xf numFmtId="0" fontId="64" fillId="0" borderId="13" xfId="94" applyFont="1" applyBorder="1" applyAlignment="1">
      <alignment horizontal="center" vertical="center" wrapText="1"/>
    </xf>
    <xf numFmtId="0" fontId="3" fillId="0" borderId="14" xfId="94" applyFont="1" applyBorder="1" applyAlignment="1">
      <alignment horizontal="left" vertical="center" wrapText="1" indent="1"/>
    </xf>
    <xf numFmtId="0" fontId="3" fillId="0" borderId="15" xfId="94" applyFont="1" applyBorder="1" applyAlignment="1">
      <alignment horizontal="left" vertical="center" wrapText="1" indent="1"/>
    </xf>
    <xf numFmtId="0" fontId="3" fillId="0" borderId="15" xfId="94" applyFont="1" applyBorder="1" applyAlignment="1">
      <alignment horizontal="left" vertical="center" wrapText="1" indent="8"/>
    </xf>
    <xf numFmtId="0" fontId="20" fillId="0" borderId="14" xfId="94" applyBorder="1" applyAlignment="1" applyProtection="1">
      <alignment vertical="center" wrapText="1"/>
      <protection locked="0"/>
    </xf>
    <xf numFmtId="0" fontId="20" fillId="0" borderId="15" xfId="94" applyBorder="1" applyAlignment="1" applyProtection="1">
      <alignment vertical="center" wrapText="1"/>
      <protection locked="0"/>
    </xf>
    <xf numFmtId="0" fontId="20" fillId="0" borderId="38" xfId="94" applyBorder="1" applyAlignment="1" applyProtection="1">
      <alignment vertical="center" wrapText="1"/>
      <protection locked="0"/>
    </xf>
    <xf numFmtId="0" fontId="43" fillId="0" borderId="74" xfId="94" applyFont="1" applyBorder="1" applyAlignment="1">
      <alignment vertical="center" wrapText="1"/>
    </xf>
    <xf numFmtId="0" fontId="64" fillId="0" borderId="17" xfId="94" applyFont="1" applyBorder="1" applyAlignment="1">
      <alignment horizontal="center" vertical="center" wrapText="1"/>
    </xf>
    <xf numFmtId="166" fontId="20" fillId="0" borderId="46" xfId="54" applyNumberFormat="1" applyFont="1" applyBorder="1" applyAlignment="1" applyProtection="1">
      <alignment horizontal="right" vertical="center" wrapText="1" indent="1"/>
      <protection locked="0"/>
    </xf>
    <xf numFmtId="166" fontId="20" fillId="0" borderId="57" xfId="54" applyNumberFormat="1" applyFont="1" applyBorder="1" applyAlignment="1" applyProtection="1">
      <alignment horizontal="right" vertical="center" wrapText="1" indent="1"/>
      <protection locked="0"/>
    </xf>
    <xf numFmtId="165" fontId="20" fillId="0" borderId="57" xfId="94" applyNumberFormat="1" applyBorder="1" applyAlignment="1" applyProtection="1">
      <alignment horizontal="right" vertical="center" wrapText="1" indent="1"/>
      <protection locked="0"/>
    </xf>
    <xf numFmtId="165" fontId="20" fillId="0" borderId="70" xfId="94" applyNumberFormat="1" applyBorder="1" applyAlignment="1" applyProtection="1">
      <alignment horizontal="right" vertical="center" wrapText="1" indent="1"/>
      <protection locked="0"/>
    </xf>
    <xf numFmtId="1" fontId="43" fillId="0" borderId="75" xfId="94" applyNumberFormat="1" applyFont="1" applyBorder="1" applyAlignment="1">
      <alignment vertical="center" wrapText="1"/>
    </xf>
    <xf numFmtId="166" fontId="20" fillId="0" borderId="15" xfId="54" applyNumberFormat="1" applyFont="1" applyBorder="1" applyAlignment="1" applyProtection="1">
      <alignment horizontal="right" vertical="center" wrapText="1" indent="1"/>
      <protection locked="0"/>
    </xf>
    <xf numFmtId="165" fontId="20" fillId="0" borderId="15" xfId="94" applyNumberFormat="1" applyBorder="1" applyAlignment="1" applyProtection="1">
      <alignment horizontal="right" vertical="center" wrapText="1" indent="1"/>
      <protection locked="0"/>
    </xf>
    <xf numFmtId="165" fontId="20" fillId="0" borderId="38" xfId="94" applyNumberFormat="1" applyBorder="1" applyAlignment="1" applyProtection="1">
      <alignment horizontal="right" vertical="center" wrapText="1" indent="1"/>
      <protection locked="0"/>
    </xf>
    <xf numFmtId="165" fontId="43" fillId="0" borderId="74" xfId="94" applyNumberFormat="1" applyFont="1" applyBorder="1" applyAlignment="1">
      <alignment vertical="center" wrapText="1"/>
    </xf>
    <xf numFmtId="165" fontId="93" fillId="0" borderId="10" xfId="94" applyNumberFormat="1" applyFont="1" applyBorder="1" applyAlignment="1">
      <alignment horizontal="center" vertical="center" wrapText="1"/>
    </xf>
    <xf numFmtId="165" fontId="93" fillId="0" borderId="12" xfId="94" applyNumberFormat="1" applyFont="1" applyBorder="1" applyAlignment="1">
      <alignment horizontal="center" vertical="center" wrapText="1"/>
    </xf>
    <xf numFmtId="165" fontId="93" fillId="0" borderId="55" xfId="94" applyNumberFormat="1" applyFont="1" applyBorder="1" applyAlignment="1">
      <alignment horizontal="center" vertical="center" wrapText="1"/>
    </xf>
    <xf numFmtId="166" fontId="70" fillId="0" borderId="26" xfId="54" applyNumberFormat="1" applyFont="1" applyBorder="1" applyAlignment="1" applyProtection="1">
      <alignment horizontal="center" vertical="center" wrapText="1"/>
      <protection locked="0"/>
    </xf>
    <xf numFmtId="166" fontId="44" fillId="0" borderId="20" xfId="54" applyNumberFormat="1" applyFont="1" applyBorder="1" applyAlignment="1" applyProtection="1">
      <alignment horizontal="center" vertical="center" wrapText="1"/>
      <protection locked="0"/>
    </xf>
    <xf numFmtId="166" fontId="43" fillId="0" borderId="20" xfId="54" applyNumberFormat="1" applyFont="1" applyBorder="1" applyAlignment="1" applyProtection="1">
      <alignment horizontal="center" vertical="center" wrapText="1"/>
      <protection locked="0"/>
    </xf>
    <xf numFmtId="166" fontId="20" fillId="0" borderId="20" xfId="54" applyNumberFormat="1" applyFont="1" applyBorder="1" applyAlignment="1" applyProtection="1">
      <alignment horizontal="center" vertical="center" wrapText="1"/>
      <protection locked="0"/>
    </xf>
    <xf numFmtId="165" fontId="93" fillId="0" borderId="13" xfId="94" applyNumberFormat="1" applyFont="1" applyBorder="1" applyAlignment="1">
      <alignment horizontal="center" vertical="center" wrapText="1"/>
    </xf>
    <xf numFmtId="166" fontId="70" fillId="0" borderId="14" xfId="54" applyNumberFormat="1" applyFont="1" applyBorder="1" applyAlignment="1">
      <alignment vertical="center" wrapText="1"/>
    </xf>
    <xf numFmtId="166" fontId="70" fillId="0" borderId="15" xfId="54" applyNumberFormat="1" applyFont="1" applyBorder="1" applyAlignment="1">
      <alignment vertical="center" wrapText="1"/>
    </xf>
    <xf numFmtId="166" fontId="63" fillId="0" borderId="15" xfId="54" applyNumberFormat="1" applyFont="1" applyBorder="1" applyAlignment="1">
      <alignment vertical="center" wrapText="1"/>
    </xf>
    <xf numFmtId="165" fontId="69" fillId="0" borderId="13" xfId="94" applyNumberFormat="1" applyFont="1" applyBorder="1" applyAlignment="1">
      <alignment horizontal="center" vertical="center"/>
    </xf>
    <xf numFmtId="166" fontId="71" fillId="0" borderId="15" xfId="54" applyNumberFormat="1" applyFont="1" applyBorder="1" applyAlignment="1">
      <alignment horizontal="center" vertical="center" wrapText="1"/>
    </xf>
    <xf numFmtId="165" fontId="93" fillId="0" borderId="17" xfId="94" applyNumberFormat="1" applyFont="1" applyBorder="1" applyAlignment="1">
      <alignment horizontal="center" vertical="center" wrapText="1"/>
    </xf>
    <xf numFmtId="166" fontId="70" fillId="0" borderId="46" xfId="54" applyNumberFormat="1" applyFont="1" applyBorder="1" applyAlignment="1">
      <alignment vertical="center" wrapText="1"/>
    </xf>
    <xf numFmtId="166" fontId="70" fillId="0" borderId="57" xfId="54" applyNumberFormat="1" applyFont="1" applyBorder="1" applyAlignment="1">
      <alignment vertical="center" wrapText="1"/>
    </xf>
    <xf numFmtId="166" fontId="63" fillId="0" borderId="57" xfId="54" applyNumberFormat="1" applyFont="1" applyBorder="1" applyAlignment="1">
      <alignment vertical="center" wrapText="1"/>
    </xf>
    <xf numFmtId="166" fontId="71" fillId="0" borderId="57" xfId="54" applyNumberFormat="1" applyFont="1" applyBorder="1" applyAlignment="1">
      <alignment vertical="center" wrapText="1"/>
    </xf>
    <xf numFmtId="0" fontId="71" fillId="0" borderId="13" xfId="93" applyFont="1" applyBorder="1" applyAlignment="1">
      <alignment horizontal="center" vertical="center"/>
    </xf>
    <xf numFmtId="0" fontId="63" fillId="0" borderId="13" xfId="93" applyFont="1" applyBorder="1" applyAlignment="1">
      <alignment horizontal="center" vertical="center"/>
    </xf>
    <xf numFmtId="0" fontId="43" fillId="0" borderId="76" xfId="85" applyFont="1" applyBorder="1" applyAlignment="1">
      <alignment horizontal="center" vertical="center" wrapText="1"/>
    </xf>
    <xf numFmtId="0" fontId="63" fillId="0" borderId="39" xfId="85" applyFont="1" applyBorder="1" applyAlignment="1">
      <alignment horizontal="center"/>
    </xf>
    <xf numFmtId="49" fontId="20" fillId="0" borderId="39" xfId="85" applyNumberFormat="1" applyBorder="1" applyAlignment="1">
      <alignment horizontal="right"/>
    </xf>
    <xf numFmtId="49" fontId="20" fillId="0" borderId="77" xfId="85" applyNumberFormat="1" applyBorder="1" applyAlignment="1">
      <alignment horizontal="right"/>
    </xf>
    <xf numFmtId="49" fontId="20" fillId="0" borderId="77" xfId="85" applyNumberFormat="1" applyBorder="1"/>
    <xf numFmtId="0" fontId="43" fillId="0" borderId="13" xfId="85" applyFont="1" applyBorder="1" applyAlignment="1">
      <alignment horizontal="center" vertical="center" wrapText="1"/>
    </xf>
    <xf numFmtId="0" fontId="63" fillId="0" borderId="13" xfId="85" applyFont="1" applyBorder="1" applyAlignment="1">
      <alignment horizontal="center"/>
    </xf>
    <xf numFmtId="0" fontId="3" fillId="0" borderId="67" xfId="0" applyFont="1" applyBorder="1" applyAlignment="1">
      <alignment horizontal="justify"/>
    </xf>
    <xf numFmtId="0" fontId="20" fillId="0" borderId="71" xfId="85" applyBorder="1" applyAlignment="1">
      <alignment horizontal="left"/>
    </xf>
    <xf numFmtId="0" fontId="20" fillId="0" borderId="15" xfId="85" applyBorder="1" applyAlignment="1">
      <alignment horizontal="left"/>
    </xf>
    <xf numFmtId="165" fontId="44" fillId="0" borderId="15" xfId="85" applyNumberFormat="1" applyFont="1" applyBorder="1" applyAlignment="1" applyProtection="1">
      <alignment horizontal="left" vertical="center" wrapText="1" indent="1"/>
      <protection locked="0"/>
    </xf>
    <xf numFmtId="0" fontId="43" fillId="0" borderId="55" xfId="85" applyFont="1" applyBorder="1" applyAlignment="1">
      <alignment horizontal="center" vertical="center" wrapText="1"/>
    </xf>
    <xf numFmtId="0" fontId="63" fillId="0" borderId="55" xfId="85" applyFont="1" applyBorder="1" applyAlignment="1">
      <alignment horizontal="center"/>
    </xf>
    <xf numFmtId="3" fontId="20" fillId="0" borderId="26" xfId="85" applyNumberFormat="1" applyBorder="1"/>
    <xf numFmtId="3" fontId="20" fillId="0" borderId="27" xfId="85" applyNumberFormat="1" applyBorder="1"/>
    <xf numFmtId="3" fontId="20" fillId="0" borderId="20" xfId="85" applyNumberFormat="1" applyBorder="1" applyAlignment="1" applyProtection="1">
      <alignment vertical="center" wrapText="1"/>
      <protection locked="0"/>
    </xf>
    <xf numFmtId="3" fontId="20" fillId="0" borderId="20" xfId="85" applyNumberFormat="1" applyBorder="1"/>
    <xf numFmtId="3" fontId="20" fillId="0" borderId="27" xfId="85" applyNumberFormat="1" applyBorder="1" applyAlignment="1" applyProtection="1">
      <alignment vertical="center" wrapText="1"/>
      <protection locked="0"/>
    </xf>
    <xf numFmtId="0" fontId="43" fillId="0" borderId="17" xfId="85" applyFont="1" applyBorder="1" applyAlignment="1">
      <alignment horizontal="center" vertical="center" wrapText="1"/>
    </xf>
    <xf numFmtId="0" fontId="63" fillId="0" borderId="17" xfId="85" applyFont="1" applyBorder="1" applyAlignment="1">
      <alignment horizontal="center"/>
    </xf>
    <xf numFmtId="3" fontId="20" fillId="0" borderId="46" xfId="85" applyNumberFormat="1" applyBorder="1"/>
    <xf numFmtId="3" fontId="20" fillId="0" borderId="57" xfId="85" applyNumberFormat="1" applyBorder="1" applyAlignment="1" applyProtection="1">
      <alignment vertical="center" wrapText="1"/>
      <protection locked="0"/>
    </xf>
    <xf numFmtId="3" fontId="20" fillId="0" borderId="57" xfId="85" applyNumberFormat="1" applyBorder="1"/>
    <xf numFmtId="3" fontId="20" fillId="0" borderId="48" xfId="85" applyNumberFormat="1" applyBorder="1"/>
    <xf numFmtId="0" fontId="20" fillId="0" borderId="14" xfId="85" applyBorder="1"/>
    <xf numFmtId="0" fontId="20" fillId="0" borderId="15" xfId="85" applyBorder="1"/>
    <xf numFmtId="0" fontId="20" fillId="0" borderId="15" xfId="85" applyBorder="1" applyAlignment="1">
      <alignment vertical="center" wrapText="1"/>
    </xf>
    <xf numFmtId="0" fontId="20" fillId="0" borderId="71" xfId="85" applyBorder="1"/>
    <xf numFmtId="0" fontId="42" fillId="0" borderId="24" xfId="91" applyFont="1" applyBorder="1" applyAlignment="1">
      <alignment horizontal="center"/>
    </xf>
    <xf numFmtId="0" fontId="42" fillId="0" borderId="14" xfId="91" applyFont="1" applyBorder="1" applyAlignment="1">
      <alignment horizontal="left"/>
    </xf>
    <xf numFmtId="0" fontId="42" fillId="0" borderId="71" xfId="91" applyFont="1" applyBorder="1" applyAlignment="1">
      <alignment horizontal="left"/>
    </xf>
    <xf numFmtId="0" fontId="45" fillId="0" borderId="20" xfId="91" applyFont="1" applyBorder="1" applyAlignment="1">
      <alignment horizontal="right"/>
    </xf>
    <xf numFmtId="0" fontId="42" fillId="0" borderId="27" xfId="91" applyFont="1" applyBorder="1" applyAlignment="1">
      <alignment horizontal="right"/>
    </xf>
    <xf numFmtId="0" fontId="45" fillId="0" borderId="57" xfId="91" applyFont="1" applyBorder="1" applyAlignment="1">
      <alignment horizontal="center"/>
    </xf>
    <xf numFmtId="3" fontId="42" fillId="0" borderId="15" xfId="91" applyNumberFormat="1" applyFont="1" applyBorder="1" applyAlignment="1">
      <alignment horizontal="right"/>
    </xf>
    <xf numFmtId="0" fontId="46" fillId="0" borderId="73" xfId="0" applyFont="1" applyBorder="1" applyAlignment="1">
      <alignment wrapText="1"/>
    </xf>
    <xf numFmtId="0" fontId="46" fillId="0" borderId="71" xfId="0" applyFont="1" applyBorder="1" applyAlignment="1">
      <alignment wrapText="1"/>
    </xf>
    <xf numFmtId="3" fontId="46" fillId="0" borderId="48" xfId="0" applyNumberFormat="1" applyFont="1" applyBorder="1" applyAlignment="1">
      <alignment horizontal="right" wrapText="1"/>
    </xf>
    <xf numFmtId="3" fontId="46" fillId="0" borderId="27" xfId="0" applyNumberFormat="1" applyFont="1" applyBorder="1" applyAlignment="1">
      <alignment horizontal="right" wrapText="1"/>
    </xf>
    <xf numFmtId="3" fontId="46" fillId="0" borderId="71" xfId="0" applyNumberFormat="1" applyFont="1" applyBorder="1" applyAlignment="1">
      <alignment horizontal="right" wrapText="1"/>
    </xf>
    <xf numFmtId="0" fontId="49" fillId="0" borderId="54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3" fontId="49" fillId="0" borderId="17" xfId="0" applyNumberFormat="1" applyFont="1" applyBorder="1" applyAlignment="1">
      <alignment horizontal="right" wrapText="1"/>
    </xf>
    <xf numFmtId="0" fontId="54" fillId="0" borderId="54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3" fontId="74" fillId="0" borderId="17" xfId="0" applyNumberFormat="1" applyFont="1" applyBorder="1" applyAlignment="1">
      <alignment horizontal="right" wrapText="1"/>
    </xf>
    <xf numFmtId="165" fontId="44" fillId="0" borderId="71" xfId="85" applyNumberFormat="1" applyFont="1" applyBorder="1" applyAlignment="1" applyProtection="1">
      <alignment horizontal="left" vertical="center" wrapText="1" indent="1"/>
      <protection locked="0"/>
    </xf>
    <xf numFmtId="0" fontId="43" fillId="0" borderId="13" xfId="85" applyFont="1" applyBorder="1" applyAlignment="1">
      <alignment horizontal="left"/>
    </xf>
    <xf numFmtId="3" fontId="43" fillId="0" borderId="17" xfId="85" applyNumberFormat="1" applyFont="1" applyBorder="1"/>
    <xf numFmtId="3" fontId="43" fillId="0" borderId="55" xfId="85" applyNumberFormat="1" applyFont="1" applyBorder="1"/>
    <xf numFmtId="0" fontId="46" fillId="0" borderId="48" xfId="0" applyFont="1" applyBorder="1" applyAlignment="1">
      <alignment wrapText="1"/>
    </xf>
    <xf numFmtId="0" fontId="46" fillId="0" borderId="27" xfId="0" applyFont="1" applyBorder="1" applyAlignment="1">
      <alignment wrapText="1"/>
    </xf>
    <xf numFmtId="0" fontId="42" fillId="0" borderId="54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3" fontId="42" fillId="0" borderId="17" xfId="0" applyNumberFormat="1" applyFont="1" applyBorder="1" applyAlignment="1">
      <alignment horizontal="right" wrapText="1"/>
    </xf>
    <xf numFmtId="0" fontId="42" fillId="0" borderId="73" xfId="0" applyFont="1" applyBorder="1" applyAlignment="1">
      <alignment wrapText="1"/>
    </xf>
    <xf numFmtId="0" fontId="42" fillId="0" borderId="71" xfId="0" applyFont="1" applyBorder="1" applyAlignment="1">
      <alignment wrapText="1"/>
    </xf>
    <xf numFmtId="3" fontId="42" fillId="0" borderId="48" xfId="0" applyNumberFormat="1" applyFont="1" applyBorder="1" applyAlignment="1">
      <alignment horizontal="right" wrapText="1"/>
    </xf>
    <xf numFmtId="3" fontId="42" fillId="0" borderId="27" xfId="0" applyNumberFormat="1" applyFont="1" applyBorder="1" applyAlignment="1">
      <alignment horizontal="right" wrapText="1"/>
    </xf>
    <xf numFmtId="3" fontId="42" fillId="0" borderId="71" xfId="0" applyNumberFormat="1" applyFont="1" applyBorder="1" applyAlignment="1">
      <alignment horizontal="right" wrapText="1"/>
    </xf>
    <xf numFmtId="0" fontId="45" fillId="0" borderId="14" xfId="0" applyFont="1" applyBorder="1" applyAlignment="1">
      <alignment wrapText="1"/>
    </xf>
    <xf numFmtId="0" fontId="84" fillId="0" borderId="39" xfId="84" applyFont="1" applyBorder="1" applyAlignment="1">
      <alignment horizontal="center"/>
    </xf>
    <xf numFmtId="0" fontId="51" fillId="0" borderId="77" xfId="84" applyFont="1" applyBorder="1" applyAlignment="1">
      <alignment horizontal="left" wrapText="1"/>
    </xf>
    <xf numFmtId="3" fontId="51" fillId="0" borderId="32" xfId="84" applyNumberFormat="1" applyFont="1" applyBorder="1"/>
    <xf numFmtId="3" fontId="58" fillId="0" borderId="32" xfId="84" applyNumberFormat="1" applyFont="1" applyBorder="1"/>
    <xf numFmtId="0" fontId="58" fillId="0" borderId="25" xfId="84" applyFont="1" applyBorder="1" applyAlignment="1">
      <alignment horizontal="left"/>
    </xf>
    <xf numFmtId="0" fontId="51" fillId="0" borderId="25" xfId="84" applyFont="1" applyBorder="1"/>
    <xf numFmtId="0" fontId="57" fillId="0" borderId="25" xfId="84" applyFont="1" applyBorder="1"/>
    <xf numFmtId="0" fontId="78" fillId="0" borderId="10" xfId="84" applyFont="1" applyBorder="1" applyAlignment="1">
      <alignment horizontal="left"/>
    </xf>
    <xf numFmtId="3" fontId="59" fillId="0" borderId="11" xfId="84" applyNumberFormat="1" applyFont="1" applyBorder="1"/>
    <xf numFmtId="3" fontId="78" fillId="0" borderId="12" xfId="84" applyNumberFormat="1" applyFont="1" applyBorder="1"/>
    <xf numFmtId="0" fontId="3" fillId="0" borderId="32" xfId="84" applyFont="1" applyBorder="1" applyAlignment="1">
      <alignment horizontal="center"/>
    </xf>
    <xf numFmtId="0" fontId="57" fillId="0" borderId="77" xfId="84" applyFont="1" applyBorder="1" applyAlignment="1">
      <alignment horizontal="left" wrapText="1"/>
    </xf>
    <xf numFmtId="0" fontId="3" fillId="0" borderId="25" xfId="84" applyFont="1" applyBorder="1"/>
    <xf numFmtId="3" fontId="3" fillId="0" borderId="25" xfId="84" applyNumberFormat="1" applyFont="1" applyBorder="1"/>
    <xf numFmtId="0" fontId="84" fillId="0" borderId="10" xfId="84" applyFont="1" applyBorder="1" applyAlignment="1">
      <alignment horizontal="center"/>
    </xf>
    <xf numFmtId="0" fontId="78" fillId="0" borderId="11" xfId="84" applyFont="1" applyBorder="1" applyAlignment="1">
      <alignment horizontal="left"/>
    </xf>
    <xf numFmtId="166" fontId="71" fillId="0" borderId="71" xfId="54" applyNumberFormat="1" applyFont="1" applyBorder="1" applyAlignment="1">
      <alignment vertical="center" wrapText="1"/>
    </xf>
    <xf numFmtId="166" fontId="70" fillId="0" borderId="71" xfId="54" applyNumberFormat="1" applyFont="1" applyBorder="1" applyAlignment="1" applyProtection="1">
      <alignment vertical="center" wrapText="1"/>
      <protection locked="0"/>
    </xf>
    <xf numFmtId="166" fontId="70" fillId="0" borderId="48" xfId="54" applyNumberFormat="1" applyFont="1" applyBorder="1" applyAlignment="1">
      <alignment vertical="center" wrapText="1"/>
    </xf>
    <xf numFmtId="166" fontId="96" fillId="26" borderId="55" xfId="54" applyNumberFormat="1" applyFont="1" applyFill="1" applyBorder="1" applyAlignment="1">
      <alignment horizontal="left" vertical="center" wrapText="1" indent="2"/>
    </xf>
    <xf numFmtId="166" fontId="96" fillId="0" borderId="13" xfId="54" applyNumberFormat="1" applyFont="1" applyBorder="1" applyAlignment="1">
      <alignment vertical="center" wrapText="1"/>
    </xf>
    <xf numFmtId="166" fontId="96" fillId="0" borderId="17" xfId="54" applyNumberFormat="1" applyFont="1" applyBorder="1" applyAlignment="1">
      <alignment vertical="center" wrapText="1"/>
    </xf>
    <xf numFmtId="0" fontId="68" fillId="0" borderId="78" xfId="93" applyFont="1" applyBorder="1"/>
    <xf numFmtId="0" fontId="68" fillId="0" borderId="79" xfId="93" applyFont="1" applyBorder="1"/>
    <xf numFmtId="166" fontId="63" fillId="0" borderId="74" xfId="54" applyNumberFormat="1" applyFont="1" applyBorder="1"/>
    <xf numFmtId="0" fontId="71" fillId="0" borderId="80" xfId="93" applyFont="1" applyBorder="1" applyAlignment="1">
      <alignment horizontal="center" vertical="center"/>
    </xf>
    <xf numFmtId="0" fontId="71" fillId="0" borderId="81" xfId="93" applyFont="1" applyBorder="1" applyAlignment="1">
      <alignment horizontal="left"/>
    </xf>
    <xf numFmtId="166" fontId="71" fillId="0" borderId="76" xfId="54" applyNumberFormat="1" applyFont="1" applyBorder="1" applyProtection="1">
      <protection locked="0"/>
    </xf>
    <xf numFmtId="166" fontId="71" fillId="0" borderId="82" xfId="54" applyNumberFormat="1" applyFont="1" applyBorder="1" applyProtection="1">
      <protection locked="0"/>
    </xf>
    <xf numFmtId="166" fontId="71" fillId="0" borderId="80" xfId="54" applyNumberFormat="1" applyFont="1" applyBorder="1" applyAlignment="1" applyProtection="1">
      <alignment horizontal="center"/>
      <protection locked="0"/>
    </xf>
    <xf numFmtId="166" fontId="71" fillId="0" borderId="38" xfId="54" applyNumberFormat="1" applyFont="1" applyBorder="1" applyAlignment="1" applyProtection="1">
      <alignment horizontal="center"/>
      <protection locked="0"/>
    </xf>
    <xf numFmtId="0" fontId="42" fillId="0" borderId="73" xfId="91" applyFont="1" applyBorder="1" applyAlignment="1">
      <alignment horizontal="center"/>
    </xf>
    <xf numFmtId="3" fontId="42" fillId="0" borderId="71" xfId="91" applyNumberFormat="1" applyFont="1" applyBorder="1" applyAlignment="1">
      <alignment horizontal="right"/>
    </xf>
    <xf numFmtId="0" fontId="45" fillId="0" borderId="48" xfId="91" applyFont="1" applyBorder="1" applyAlignment="1">
      <alignment horizontal="center"/>
    </xf>
    <xf numFmtId="0" fontId="45" fillId="27" borderId="54" xfId="91" applyFont="1" applyFill="1" applyBorder="1" applyAlignment="1">
      <alignment horizontal="center"/>
    </xf>
    <xf numFmtId="0" fontId="42" fillId="27" borderId="13" xfId="91" applyFont="1" applyFill="1" applyBorder="1" applyAlignment="1">
      <alignment horizontal="left"/>
    </xf>
    <xf numFmtId="0" fontId="42" fillId="27" borderId="55" xfId="91" applyFont="1" applyFill="1" applyBorder="1" applyAlignment="1">
      <alignment horizontal="right"/>
    </xf>
    <xf numFmtId="3" fontId="42" fillId="27" borderId="13" xfId="91" applyNumberFormat="1" applyFont="1" applyFill="1" applyBorder="1" applyAlignment="1">
      <alignment horizontal="right"/>
    </xf>
    <xf numFmtId="0" fontId="45" fillId="27" borderId="17" xfId="91" applyFont="1" applyFill="1" applyBorder="1" applyAlignment="1">
      <alignment horizontal="center"/>
    </xf>
    <xf numFmtId="3" fontId="104" fillId="0" borderId="14" xfId="0" applyNumberFormat="1" applyFont="1" applyBorder="1" applyAlignment="1">
      <alignment horizontal="right" wrapText="1"/>
    </xf>
    <xf numFmtId="3" fontId="46" fillId="0" borderId="20" xfId="0" applyNumberFormat="1" applyFont="1" applyBorder="1" applyAlignment="1">
      <alignment wrapText="1"/>
    </xf>
    <xf numFmtId="165" fontId="93" fillId="0" borderId="46" xfId="94" applyNumberFormat="1" applyFont="1" applyBorder="1" applyAlignment="1">
      <alignment horizontal="left" vertical="center" wrapText="1" indent="1"/>
    </xf>
    <xf numFmtId="165" fontId="93" fillId="0" borderId="57" xfId="94" applyNumberFormat="1" applyFont="1" applyBorder="1" applyAlignment="1">
      <alignment horizontal="left" vertical="center" wrapText="1" indent="1"/>
    </xf>
    <xf numFmtId="165" fontId="63" fillId="0" borderId="57" xfId="94" applyNumberFormat="1" applyFont="1" applyBorder="1" applyAlignment="1">
      <alignment horizontal="left" vertical="center" wrapText="1" indent="1"/>
    </xf>
    <xf numFmtId="165" fontId="93" fillId="0" borderId="80" xfId="94" applyNumberFormat="1" applyFont="1" applyBorder="1" applyAlignment="1">
      <alignment horizontal="center" vertical="center" wrapText="1"/>
    </xf>
    <xf numFmtId="165" fontId="93" fillId="0" borderId="15" xfId="94" applyNumberFormat="1" applyFont="1" applyBorder="1" applyAlignment="1">
      <alignment horizontal="center" vertical="center" wrapText="1"/>
    </xf>
    <xf numFmtId="0" fontId="56" fillId="0" borderId="83" xfId="83" applyFont="1" applyBorder="1" applyAlignment="1">
      <alignment vertical="center"/>
    </xf>
    <xf numFmtId="3" fontId="52" fillId="0" borderId="65" xfId="83" applyNumberFormat="1" applyFont="1" applyBorder="1" applyAlignment="1">
      <alignment vertical="center"/>
    </xf>
    <xf numFmtId="3" fontId="52" fillId="0" borderId="31" xfId="83" applyNumberFormat="1" applyFont="1" applyBorder="1" applyAlignment="1">
      <alignment vertical="center"/>
    </xf>
    <xf numFmtId="3" fontId="52" fillId="0" borderId="52" xfId="83" applyNumberFormat="1" applyFont="1" applyBorder="1" applyAlignment="1">
      <alignment vertical="center"/>
    </xf>
    <xf numFmtId="3" fontId="52" fillId="0" borderId="84" xfId="83" applyNumberFormat="1" applyFont="1" applyBorder="1" applyAlignment="1">
      <alignment vertical="center"/>
    </xf>
    <xf numFmtId="3" fontId="52" fillId="0" borderId="85" xfId="86" applyNumberFormat="1" applyFont="1" applyBorder="1"/>
    <xf numFmtId="3" fontId="52" fillId="0" borderId="86" xfId="86" applyNumberFormat="1" applyFont="1" applyBorder="1"/>
    <xf numFmtId="3" fontId="52" fillId="0" borderId="87" xfId="86" applyNumberFormat="1" applyFont="1" applyBorder="1"/>
    <xf numFmtId="3" fontId="52" fillId="0" borderId="88" xfId="86" applyNumberFormat="1" applyFont="1" applyBorder="1"/>
    <xf numFmtId="0" fontId="52" fillId="27" borderId="54" xfId="83" applyFont="1" applyFill="1" applyBorder="1" applyAlignment="1">
      <alignment vertical="center"/>
    </xf>
    <xf numFmtId="3" fontId="52" fillId="27" borderId="89" xfId="86" applyNumberFormat="1" applyFont="1" applyFill="1" applyBorder="1"/>
    <xf numFmtId="3" fontId="52" fillId="27" borderId="54" xfId="86" applyNumberFormat="1" applyFont="1" applyFill="1" applyBorder="1"/>
    <xf numFmtId="3" fontId="52" fillId="27" borderId="17" xfId="86" applyNumberFormat="1" applyFont="1" applyFill="1" applyBorder="1"/>
    <xf numFmtId="3" fontId="52" fillId="27" borderId="13" xfId="86" applyNumberFormat="1" applyFont="1" applyFill="1" applyBorder="1"/>
    <xf numFmtId="0" fontId="3" fillId="0" borderId="73" xfId="83" applyFont="1" applyBorder="1" applyAlignment="1">
      <alignment vertical="center"/>
    </xf>
    <xf numFmtId="3" fontId="51" fillId="0" borderId="34" xfId="83" applyNumberFormat="1" applyFont="1" applyBorder="1" applyAlignment="1">
      <alignment vertical="center"/>
    </xf>
    <xf numFmtId="4" fontId="51" fillId="0" borderId="32" xfId="83" applyNumberFormat="1" applyFont="1" applyBorder="1" applyAlignment="1">
      <alignment vertical="center"/>
    </xf>
    <xf numFmtId="3" fontId="51" fillId="0" borderId="90" xfId="86" applyNumberFormat="1" applyFont="1" applyBorder="1"/>
    <xf numFmtId="3" fontId="51" fillId="0" borderId="45" xfId="83" applyNumberFormat="1" applyFont="1" applyBorder="1" applyAlignment="1">
      <alignment vertical="center"/>
    </xf>
    <xf numFmtId="3" fontId="51" fillId="0" borderId="32" xfId="83" applyNumberFormat="1" applyFont="1" applyBorder="1" applyAlignment="1">
      <alignment vertical="center"/>
    </xf>
    <xf numFmtId="3" fontId="52" fillId="27" borderId="55" xfId="86" applyNumberFormat="1" applyFont="1" applyFill="1" applyBorder="1"/>
    <xf numFmtId="3" fontId="51" fillId="0" borderId="90" xfId="83" applyNumberFormat="1" applyFont="1" applyBorder="1" applyAlignment="1">
      <alignment vertical="center"/>
    </xf>
    <xf numFmtId="164" fontId="52" fillId="27" borderId="54" xfId="86" applyNumberFormat="1" applyFont="1" applyFill="1" applyBorder="1"/>
    <xf numFmtId="3" fontId="52" fillId="27" borderId="17" xfId="83" applyNumberFormat="1" applyFont="1" applyFill="1" applyBorder="1" applyAlignment="1">
      <alignment vertical="center"/>
    </xf>
    <xf numFmtId="0" fontId="52" fillId="27" borderId="13" xfId="92" applyFont="1" applyFill="1" applyBorder="1"/>
    <xf numFmtId="164" fontId="52" fillId="27" borderId="55" xfId="86" applyNumberFormat="1" applyFont="1" applyFill="1" applyBorder="1"/>
    <xf numFmtId="0" fontId="81" fillId="25" borderId="16" xfId="86" applyFont="1" applyFill="1" applyBorder="1"/>
    <xf numFmtId="3" fontId="81" fillId="25" borderId="91" xfId="86" applyNumberFormat="1" applyFont="1" applyFill="1" applyBorder="1"/>
    <xf numFmtId="0" fontId="81" fillId="25" borderId="22" xfId="92" applyFont="1" applyFill="1" applyBorder="1"/>
    <xf numFmtId="3" fontId="81" fillId="25" borderId="92" xfId="83" applyNumberFormat="1" applyFont="1" applyFill="1" applyBorder="1" applyAlignment="1">
      <alignment vertical="center"/>
    </xf>
    <xf numFmtId="3" fontId="81" fillId="25" borderId="93" xfId="86" applyNumberFormat="1" applyFont="1" applyFill="1" applyBorder="1"/>
    <xf numFmtId="0" fontId="81" fillId="25" borderId="54" xfId="86" applyFont="1" applyFill="1" applyBorder="1"/>
    <xf numFmtId="3" fontId="81" fillId="25" borderId="54" xfId="86" applyNumberFormat="1" applyFont="1" applyFill="1" applyBorder="1"/>
    <xf numFmtId="3" fontId="81" fillId="25" borderId="17" xfId="83" applyNumberFormat="1" applyFont="1" applyFill="1" applyBorder="1" applyAlignment="1">
      <alignment vertical="center"/>
    </xf>
    <xf numFmtId="0" fontId="81" fillId="25" borderId="13" xfId="92" applyFont="1" applyFill="1" applyBorder="1"/>
    <xf numFmtId="3" fontId="81" fillId="25" borderId="55" xfId="86" applyNumberFormat="1" applyFont="1" applyFill="1" applyBorder="1"/>
    <xf numFmtId="0" fontId="80" fillId="25" borderId="19" xfId="96" applyFont="1" applyFill="1" applyBorder="1" applyAlignment="1">
      <alignment horizontal="left" vertical="center"/>
    </xf>
    <xf numFmtId="0" fontId="80" fillId="25" borderId="23" xfId="96" applyFont="1" applyFill="1" applyBorder="1" applyAlignment="1">
      <alignment horizontal="left" vertical="center"/>
    </xf>
    <xf numFmtId="0" fontId="80" fillId="25" borderId="18" xfId="96" applyFont="1" applyFill="1" applyBorder="1" applyAlignment="1">
      <alignment horizontal="left" vertical="center"/>
    </xf>
    <xf numFmtId="0" fontId="78" fillId="0" borderId="19" xfId="96" applyFont="1" applyBorder="1" applyAlignment="1">
      <alignment horizontal="left" vertical="center"/>
    </xf>
    <xf numFmtId="0" fontId="52" fillId="0" borderId="20" xfId="96" applyFont="1" applyBorder="1" applyAlignment="1">
      <alignment horizontal="left" vertical="center"/>
    </xf>
    <xf numFmtId="0" fontId="52" fillId="0" borderId="19" xfId="96" applyFont="1" applyBorder="1" applyAlignment="1">
      <alignment horizontal="left" vertical="center"/>
    </xf>
    <xf numFmtId="165" fontId="70" fillId="0" borderId="48" xfId="94" applyNumberFormat="1" applyFont="1" applyBorder="1" applyAlignment="1" applyProtection="1">
      <alignment vertical="center" wrapText="1"/>
      <protection locked="0"/>
    </xf>
    <xf numFmtId="3" fontId="60" fillId="25" borderId="94" xfId="96" applyNumberFormat="1" applyFont="1" applyFill="1" applyBorder="1" applyAlignment="1">
      <alignment vertical="center"/>
    </xf>
    <xf numFmtId="0" fontId="60" fillId="25" borderId="95" xfId="96" applyFont="1" applyFill="1" applyBorder="1" applyAlignment="1">
      <alignment horizontal="left" vertical="center"/>
    </xf>
    <xf numFmtId="0" fontId="60" fillId="25" borderId="94" xfId="96" applyFont="1" applyFill="1" applyBorder="1" applyAlignment="1">
      <alignment horizontal="left" vertical="center"/>
    </xf>
    <xf numFmtId="0" fontId="58" fillId="0" borderId="96" xfId="96" applyFont="1" applyBorder="1" applyAlignment="1">
      <alignment horizontal="center" vertical="center"/>
    </xf>
    <xf numFmtId="0" fontId="58" fillId="0" borderId="97" xfId="96" applyFont="1" applyBorder="1" applyAlignment="1">
      <alignment horizontal="center" vertical="center"/>
    </xf>
    <xf numFmtId="3" fontId="58" fillId="0" borderId="53" xfId="96" applyNumberFormat="1" applyFont="1" applyBorder="1" applyAlignment="1">
      <alignment horizontal="right" vertical="center"/>
    </xf>
    <xf numFmtId="3" fontId="58" fillId="0" borderId="56" xfId="96" applyNumberFormat="1" applyFont="1" applyBorder="1" applyAlignment="1">
      <alignment horizontal="right" vertical="center"/>
    </xf>
    <xf numFmtId="0" fontId="58" fillId="0" borderId="66" xfId="96" applyFont="1" applyBorder="1" applyAlignment="1">
      <alignment horizontal="center" vertical="center"/>
    </xf>
    <xf numFmtId="3" fontId="58" fillId="0" borderId="53" xfId="96" applyNumberFormat="1" applyFont="1" applyBorder="1" applyAlignment="1">
      <alignment vertical="center"/>
    </xf>
    <xf numFmtId="3" fontId="58" fillId="0" borderId="56" xfId="96" applyNumberFormat="1" applyFont="1" applyBorder="1" applyAlignment="1">
      <alignment vertical="center"/>
    </xf>
    <xf numFmtId="166" fontId="20" fillId="0" borderId="27" xfId="54" applyNumberFormat="1" applyFont="1" applyBorder="1" applyAlignment="1" applyProtection="1">
      <alignment horizontal="center" vertical="center" wrapText="1"/>
      <protection locked="0"/>
    </xf>
    <xf numFmtId="165" fontId="20" fillId="0" borderId="0" xfId="94" applyNumberFormat="1" applyAlignment="1">
      <alignment horizontal="right" vertical="center"/>
    </xf>
    <xf numFmtId="0" fontId="104" fillId="0" borderId="0" xfId="91" applyFont="1" applyAlignment="1">
      <alignment horizontal="right"/>
    </xf>
    <xf numFmtId="0" fontId="46" fillId="0" borderId="0" xfId="91" applyFont="1" applyAlignment="1">
      <alignment horizontal="right"/>
    </xf>
    <xf numFmtId="3" fontId="46" fillId="0" borderId="15" xfId="0" applyNumberFormat="1" applyFont="1" applyBorder="1" applyAlignment="1">
      <alignment wrapText="1"/>
    </xf>
    <xf numFmtId="0" fontId="51" fillId="0" borderId="90" xfId="0" applyFont="1" applyBorder="1"/>
    <xf numFmtId="0" fontId="51" fillId="0" borderId="98" xfId="0" applyFont="1" applyBorder="1"/>
    <xf numFmtId="0" fontId="105" fillId="0" borderId="36" xfId="0" applyFont="1" applyBorder="1"/>
    <xf numFmtId="0" fontId="105" fillId="0" borderId="53" xfId="0" applyFont="1" applyBorder="1"/>
    <xf numFmtId="0" fontId="105" fillId="0" borderId="56" xfId="0" applyFont="1" applyBorder="1"/>
    <xf numFmtId="0" fontId="60" fillId="27" borderId="54" xfId="86" applyFont="1" applyFill="1" applyBorder="1"/>
    <xf numFmtId="0" fontId="51" fillId="27" borderId="54" xfId="96" applyFont="1" applyFill="1" applyBorder="1"/>
    <xf numFmtId="0" fontId="51" fillId="27" borderId="13" xfId="96" applyFont="1" applyFill="1" applyBorder="1"/>
    <xf numFmtId="165" fontId="70" fillId="0" borderId="80" xfId="94" applyNumberFormat="1" applyFont="1" applyBorder="1" applyAlignment="1">
      <alignment horizontal="left" vertical="center" wrapText="1" indent="1"/>
    </xf>
    <xf numFmtId="166" fontId="71" fillId="0" borderId="57" xfId="54" applyNumberFormat="1" applyFont="1" applyBorder="1" applyAlignment="1">
      <alignment horizontal="center" vertical="center" wrapText="1"/>
    </xf>
    <xf numFmtId="166" fontId="70" fillId="0" borderId="80" xfId="54" applyNumberFormat="1" applyFont="1" applyBorder="1" applyAlignment="1">
      <alignment vertical="center" wrapText="1"/>
    </xf>
    <xf numFmtId="166" fontId="96" fillId="0" borderId="55" xfId="54" applyNumberFormat="1" applyFont="1" applyBorder="1" applyAlignment="1">
      <alignment horizontal="center" vertical="center" wrapText="1"/>
    </xf>
    <xf numFmtId="165" fontId="93" fillId="0" borderId="14" xfId="94" applyNumberFormat="1" applyFont="1" applyBorder="1" applyAlignment="1">
      <alignment horizontal="center" vertical="center" wrapText="1"/>
    </xf>
    <xf numFmtId="165" fontId="71" fillId="0" borderId="57" xfId="94" applyNumberFormat="1" applyFont="1" applyBorder="1" applyAlignment="1">
      <alignment horizontal="left" vertical="center" wrapText="1" indent="1"/>
    </xf>
    <xf numFmtId="3" fontId="46" fillId="0" borderId="57" xfId="0" applyNumberFormat="1" applyFont="1" applyBorder="1" applyAlignment="1">
      <alignment wrapText="1"/>
    </xf>
    <xf numFmtId="0" fontId="51" fillId="0" borderId="40" xfId="0" applyFont="1" applyBorder="1"/>
    <xf numFmtId="0" fontId="45" fillId="0" borderId="18" xfId="0" applyFont="1" applyBorder="1" applyAlignment="1">
      <alignment wrapText="1"/>
    </xf>
    <xf numFmtId="0" fontId="45" fillId="0" borderId="23" xfId="0" applyFont="1" applyBorder="1" applyAlignment="1">
      <alignment wrapText="1"/>
    </xf>
    <xf numFmtId="0" fontId="51" fillId="0" borderId="21" xfId="0" applyFont="1" applyBorder="1"/>
    <xf numFmtId="0" fontId="42" fillId="0" borderId="0" xfId="0" applyFont="1" applyAlignment="1">
      <alignment horizontal="center" wrapText="1"/>
    </xf>
    <xf numFmtId="0" fontId="56" fillId="0" borderId="0" xfId="94" applyFont="1" applyAlignment="1">
      <alignment horizontal="right" wrapText="1"/>
    </xf>
    <xf numFmtId="0" fontId="98" fillId="0" borderId="0" xfId="94" applyFont="1" applyAlignment="1">
      <alignment horizontal="right" wrapText="1"/>
    </xf>
    <xf numFmtId="165" fontId="20" fillId="0" borderId="0" xfId="94" applyNumberFormat="1" applyAlignment="1">
      <alignment horizontal="right" vertical="center" wrapText="1"/>
    </xf>
    <xf numFmtId="0" fontId="42" fillId="0" borderId="0" xfId="79" applyFont="1" applyAlignment="1">
      <alignment horizontal="right" wrapText="1"/>
    </xf>
    <xf numFmtId="0" fontId="45" fillId="0" borderId="0" xfId="79" applyFont="1" applyAlignment="1">
      <alignment horizontal="right" wrapText="1"/>
    </xf>
    <xf numFmtId="0" fontId="83" fillId="0" borderId="0" xfId="79" applyFont="1"/>
    <xf numFmtId="0" fontId="61" fillId="0" borderId="99" xfId="0" applyFont="1" applyBorder="1" applyAlignment="1">
      <alignment horizontal="center" wrapText="1"/>
    </xf>
    <xf numFmtId="0" fontId="61" fillId="0" borderId="74" xfId="0" applyFont="1" applyBorder="1" applyAlignment="1">
      <alignment horizontal="center" wrapText="1"/>
    </xf>
    <xf numFmtId="0" fontId="61" fillId="0" borderId="75" xfId="0" applyFont="1" applyBorder="1" applyAlignment="1">
      <alignment horizontal="center" wrapText="1"/>
    </xf>
    <xf numFmtId="0" fontId="61" fillId="0" borderId="79" xfId="0" applyFont="1" applyBorder="1" applyAlignment="1">
      <alignment horizontal="center" wrapText="1"/>
    </xf>
    <xf numFmtId="0" fontId="103" fillId="25" borderId="13" xfId="79" applyFont="1" applyFill="1" applyBorder="1" applyAlignment="1">
      <alignment horizontal="center" wrapText="1"/>
    </xf>
    <xf numFmtId="0" fontId="58" fillId="0" borderId="0" xfId="89" applyFont="1" applyAlignment="1">
      <alignment horizontal="center"/>
    </xf>
    <xf numFmtId="0" fontId="33" fillId="0" borderId="0" xfId="89"/>
    <xf numFmtId="0" fontId="3" fillId="0" borderId="0" xfId="89" applyFont="1"/>
    <xf numFmtId="0" fontId="56" fillId="0" borderId="0" xfId="89" applyFont="1" applyAlignment="1">
      <alignment horizontal="right"/>
    </xf>
    <xf numFmtId="0" fontId="58" fillId="0" borderId="18" xfId="89" applyFont="1" applyBorder="1"/>
    <xf numFmtId="0" fontId="60" fillId="0" borderId="18" xfId="89" applyFont="1" applyBorder="1" applyAlignment="1">
      <alignment vertical="distributed"/>
    </xf>
    <xf numFmtId="0" fontId="85" fillId="0" borderId="0" xfId="89" applyFont="1"/>
    <xf numFmtId="0" fontId="33" fillId="0" borderId="0" xfId="89" applyAlignment="1">
      <alignment horizontal="right"/>
    </xf>
    <xf numFmtId="0" fontId="33" fillId="0" borderId="0" xfId="90"/>
    <xf numFmtId="0" fontId="56" fillId="0" borderId="0" xfId="90" applyFont="1" applyAlignment="1">
      <alignment horizontal="right"/>
    </xf>
    <xf numFmtId="0" fontId="46" fillId="0" borderId="18" xfId="90" applyFont="1" applyBorder="1" applyAlignment="1">
      <alignment horizontal="center" vertical="distributed"/>
    </xf>
    <xf numFmtId="0" fontId="3" fillId="0" borderId="18" xfId="87" applyFont="1" applyBorder="1" applyAlignment="1">
      <alignment vertical="distributed"/>
    </xf>
    <xf numFmtId="3" fontId="107" fillId="0" borderId="18" xfId="90" applyNumberFormat="1" applyFont="1" applyBorder="1"/>
    <xf numFmtId="3" fontId="57" fillId="0" borderId="18" xfId="87" applyNumberFormat="1" applyFont="1" applyBorder="1"/>
    <xf numFmtId="0" fontId="56" fillId="0" borderId="18" xfId="87" applyFont="1" applyBorder="1" applyAlignment="1">
      <alignment vertical="distributed"/>
    </xf>
    <xf numFmtId="3" fontId="49" fillId="0" borderId="18" xfId="90" applyNumberFormat="1" applyFont="1" applyBorder="1"/>
    <xf numFmtId="0" fontId="46" fillId="0" borderId="18" xfId="90" applyFont="1" applyBorder="1" applyAlignment="1">
      <alignment horizontal="center"/>
    </xf>
    <xf numFmtId="3" fontId="58" fillId="0" borderId="18" xfId="87" applyNumberFormat="1" applyFont="1" applyBorder="1"/>
    <xf numFmtId="0" fontId="108" fillId="25" borderId="18" xfId="90" applyFont="1" applyFill="1" applyBorder="1"/>
    <xf numFmtId="0" fontId="74" fillId="25" borderId="18" xfId="90" applyFont="1" applyFill="1" applyBorder="1" applyAlignment="1">
      <alignment horizontal="left" vertical="distributed"/>
    </xf>
    <xf numFmtId="3" fontId="74" fillId="25" borderId="18" xfId="90" applyNumberFormat="1" applyFont="1" applyFill="1" applyBorder="1" applyAlignment="1">
      <alignment vertical="distributed"/>
    </xf>
    <xf numFmtId="0" fontId="45" fillId="0" borderId="0" xfId="0" applyFont="1" applyAlignment="1">
      <alignment horizontal="left" wrapText="1"/>
    </xf>
    <xf numFmtId="0" fontId="58" fillId="25" borderId="22" xfId="89" applyFont="1" applyFill="1" applyBorder="1" applyAlignment="1">
      <alignment horizontal="center" vertical="center" wrapText="1"/>
    </xf>
    <xf numFmtId="0" fontId="103" fillId="0" borderId="54" xfId="79" applyFont="1" applyBorder="1" applyAlignment="1">
      <alignment horizontal="center" wrapText="1"/>
    </xf>
    <xf numFmtId="0" fontId="103" fillId="0" borderId="17" xfId="79" applyFont="1" applyBorder="1" applyAlignment="1">
      <alignment horizontal="center" wrapText="1"/>
    </xf>
    <xf numFmtId="0" fontId="103" fillId="0" borderId="13" xfId="79" applyFont="1" applyBorder="1" applyAlignment="1">
      <alignment horizontal="center" wrapText="1"/>
    </xf>
    <xf numFmtId="0" fontId="106" fillId="0" borderId="0" xfId="89" applyFont="1"/>
    <xf numFmtId="0" fontId="77" fillId="0" borderId="25" xfId="89" applyFont="1" applyBorder="1" applyAlignment="1">
      <alignment horizontal="center" vertical="distributed"/>
    </xf>
    <xf numFmtId="0" fontId="57" fillId="0" borderId="25" xfId="96" applyFont="1" applyBorder="1" applyAlignment="1">
      <alignment horizontal="left" vertical="center" wrapText="1"/>
    </xf>
    <xf numFmtId="3" fontId="57" fillId="0" borderId="25" xfId="96" applyNumberFormat="1" applyFont="1" applyBorder="1" applyAlignment="1">
      <alignment horizontal="right" vertical="center"/>
    </xf>
    <xf numFmtId="3" fontId="77" fillId="0" borderId="25" xfId="96" applyNumberFormat="1" applyFont="1" applyBorder="1" applyAlignment="1">
      <alignment horizontal="right" vertical="center"/>
    </xf>
    <xf numFmtId="3" fontId="77" fillId="0" borderId="25" xfId="89" applyNumberFormat="1" applyFont="1" applyBorder="1" applyAlignment="1">
      <alignment vertical="distributed"/>
    </xf>
    <xf numFmtId="3" fontId="57" fillId="0" borderId="25" xfId="89" applyNumberFormat="1" applyFont="1" applyBorder="1" applyAlignment="1">
      <alignment vertical="distributed"/>
    </xf>
    <xf numFmtId="0" fontId="58" fillId="25" borderId="94" xfId="89" applyFont="1" applyFill="1" applyBorder="1" applyAlignment="1">
      <alignment horizontal="center" vertical="center" wrapText="1"/>
    </xf>
    <xf numFmtId="0" fontId="46" fillId="0" borderId="25" xfId="90" applyFont="1" applyBorder="1" applyAlignment="1">
      <alignment horizontal="center" vertical="distributed"/>
    </xf>
    <xf numFmtId="0" fontId="3" fillId="0" borderId="25" xfId="87" applyFont="1" applyBorder="1" applyAlignment="1">
      <alignment vertical="distributed"/>
    </xf>
    <xf numFmtId="3" fontId="107" fillId="0" borderId="25" xfId="90" applyNumberFormat="1" applyFont="1" applyBorder="1"/>
    <xf numFmtId="3" fontId="57" fillId="0" borderId="25" xfId="87" applyNumberFormat="1" applyFont="1" applyBorder="1"/>
    <xf numFmtId="0" fontId="52" fillId="0" borderId="97" xfId="96" applyFont="1" applyBorder="1" applyAlignment="1">
      <alignment horizontal="left" vertical="center"/>
    </xf>
    <xf numFmtId="0" fontId="79" fillId="0" borderId="53" xfId="96" applyFont="1" applyBorder="1" applyAlignment="1">
      <alignment horizontal="left" vertical="center"/>
    </xf>
    <xf numFmtId="0" fontId="52" fillId="0" borderId="36" xfId="96" applyFont="1" applyBorder="1" applyAlignment="1">
      <alignment horizontal="left" vertical="center"/>
    </xf>
    <xf numFmtId="0" fontId="80" fillId="25" borderId="19" xfId="96" applyFont="1" applyFill="1" applyBorder="1" applyAlignment="1">
      <alignment horizontal="left" vertical="center"/>
    </xf>
    <xf numFmtId="0" fontId="80" fillId="25" borderId="18" xfId="96" applyFont="1" applyFill="1" applyBorder="1" applyAlignment="1">
      <alignment horizontal="left" vertical="center"/>
    </xf>
    <xf numFmtId="0" fontId="52" fillId="0" borderId="33" xfId="96" applyFont="1" applyBorder="1" applyAlignment="1">
      <alignment horizontal="left" vertical="center"/>
    </xf>
    <xf numFmtId="0" fontId="52" fillId="0" borderId="25" xfId="96" applyFont="1" applyBorder="1" applyAlignment="1">
      <alignment horizontal="left" vertical="center"/>
    </xf>
    <xf numFmtId="0" fontId="52" fillId="0" borderId="41" xfId="96" applyFont="1" applyBorder="1" applyAlignment="1">
      <alignment horizontal="left" vertical="center"/>
    </xf>
    <xf numFmtId="0" fontId="80" fillId="25" borderId="23" xfId="96" applyFont="1" applyFill="1" applyBorder="1" applyAlignment="1">
      <alignment horizontal="left" vertical="center"/>
    </xf>
    <xf numFmtId="0" fontId="60" fillId="0" borderId="0" xfId="96" applyFont="1" applyAlignment="1">
      <alignment horizontal="center"/>
    </xf>
    <xf numFmtId="0" fontId="78" fillId="0" borderId="20" xfId="96" applyFont="1" applyBorder="1" applyAlignment="1">
      <alignment horizontal="left" vertical="center"/>
    </xf>
    <xf numFmtId="0" fontId="78" fillId="0" borderId="19" xfId="96" applyFont="1" applyBorder="1" applyAlignment="1">
      <alignment horizontal="left" vertical="center"/>
    </xf>
    <xf numFmtId="0" fontId="3" fillId="0" borderId="79" xfId="96" applyFont="1" applyBorder="1" applyAlignment="1">
      <alignment horizontal="right"/>
    </xf>
    <xf numFmtId="0" fontId="52" fillId="0" borderId="47" xfId="96" applyFont="1" applyBorder="1" applyAlignment="1">
      <alignment horizontal="left" vertical="center"/>
    </xf>
    <xf numFmtId="0" fontId="52" fillId="0" borderId="26" xfId="96" applyFont="1" applyBorder="1" applyAlignment="1">
      <alignment horizontal="left" vertical="center"/>
    </xf>
    <xf numFmtId="0" fontId="52" fillId="0" borderId="46" xfId="96" applyFont="1" applyBorder="1" applyAlignment="1">
      <alignment horizontal="left" vertical="center"/>
    </xf>
    <xf numFmtId="0" fontId="78" fillId="0" borderId="24" xfId="96" applyFont="1" applyBorder="1" applyAlignment="1">
      <alignment horizontal="left" vertical="center"/>
    </xf>
    <xf numFmtId="0" fontId="78" fillId="0" borderId="20" xfId="96" applyFont="1" applyBorder="1" applyAlignment="1">
      <alignment horizontal="left"/>
    </xf>
    <xf numFmtId="0" fontId="78" fillId="0" borderId="19" xfId="96" applyFont="1" applyBorder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79" xfId="0" applyFont="1" applyBorder="1" applyAlignment="1">
      <alignment horizontal="left" wrapText="1"/>
    </xf>
    <xf numFmtId="0" fontId="59" fillId="0" borderId="19" xfId="96" applyFont="1" applyBorder="1" applyAlignment="1">
      <alignment horizontal="left" vertical="center"/>
    </xf>
    <xf numFmtId="0" fontId="59" fillId="0" borderId="18" xfId="96" applyFont="1" applyBorder="1" applyAlignment="1">
      <alignment horizontal="left" vertical="center"/>
    </xf>
    <xf numFmtId="0" fontId="52" fillId="0" borderId="20" xfId="96" applyFont="1" applyBorder="1" applyAlignment="1">
      <alignment horizontal="left" vertical="center"/>
    </xf>
    <xf numFmtId="0" fontId="52" fillId="0" borderId="19" xfId="96" applyFont="1" applyBorder="1" applyAlignment="1">
      <alignment horizontal="left" vertical="center"/>
    </xf>
    <xf numFmtId="0" fontId="60" fillId="25" borderId="37" xfId="96" applyFont="1" applyFill="1" applyBorder="1" applyAlignment="1">
      <alignment horizontal="left" vertical="center"/>
    </xf>
    <xf numFmtId="0" fontId="60" fillId="25" borderId="94" xfId="96" applyFont="1" applyFill="1" applyBorder="1" applyAlignment="1">
      <alignment horizontal="left" vertical="center"/>
    </xf>
    <xf numFmtId="0" fontId="80" fillId="25" borderId="24" xfId="96" applyFont="1" applyFill="1" applyBorder="1" applyAlignment="1">
      <alignment horizontal="left" vertical="center"/>
    </xf>
    <xf numFmtId="0" fontId="80" fillId="25" borderId="39" xfId="96" applyFont="1" applyFill="1" applyBorder="1" applyAlignment="1">
      <alignment horizontal="left" vertical="center"/>
    </xf>
    <xf numFmtId="0" fontId="53" fillId="0" borderId="0" xfId="0" applyFont="1" applyAlignment="1">
      <alignment horizontal="center" wrapText="1"/>
    </xf>
    <xf numFmtId="0" fontId="0" fillId="0" borderId="0" xfId="0"/>
    <xf numFmtId="0" fontId="42" fillId="0" borderId="0" xfId="0" applyFont="1" applyAlignment="1">
      <alignment horizontal="center" wrapText="1"/>
    </xf>
    <xf numFmtId="0" fontId="45" fillId="0" borderId="0" xfId="79" applyFont="1" applyAlignment="1">
      <alignment horizontal="right" wrapText="1"/>
    </xf>
    <xf numFmtId="0" fontId="104" fillId="0" borderId="0" xfId="0" applyFont="1" applyAlignment="1">
      <alignment horizontal="right" wrapText="1"/>
    </xf>
    <xf numFmtId="0" fontId="103" fillId="25" borderId="13" xfId="79" applyFont="1" applyFill="1" applyBorder="1" applyAlignment="1">
      <alignment horizontal="center" wrapText="1"/>
    </xf>
    <xf numFmtId="0" fontId="47" fillId="25" borderId="13" xfId="0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42" fillId="25" borderId="13" xfId="0" applyFont="1" applyFill="1" applyBorder="1" applyAlignment="1">
      <alignment horizontal="center" wrapText="1"/>
    </xf>
    <xf numFmtId="0" fontId="56" fillId="25" borderId="13" xfId="96" applyFont="1" applyFill="1" applyBorder="1" applyAlignment="1">
      <alignment horizontal="center" vertical="center" wrapText="1"/>
    </xf>
    <xf numFmtId="0" fontId="51" fillId="0" borderId="34" xfId="0" applyFont="1" applyBorder="1"/>
    <xf numFmtId="0" fontId="51" fillId="0" borderId="32" xfId="0" applyFont="1" applyBorder="1"/>
    <xf numFmtId="0" fontId="45" fillId="0" borderId="47" xfId="0" applyFont="1" applyBorder="1" applyAlignment="1">
      <alignment wrapText="1"/>
    </xf>
    <xf numFmtId="0" fontId="0" fillId="0" borderId="41" xfId="0" applyBorder="1" applyAlignment="1">
      <alignment wrapText="1"/>
    </xf>
    <xf numFmtId="0" fontId="45" fillId="0" borderId="35" xfId="0" applyFont="1" applyBorder="1" applyAlignment="1">
      <alignment wrapText="1"/>
    </xf>
    <xf numFmtId="0" fontId="45" fillId="0" borderId="100" xfId="0" applyFont="1" applyBorder="1" applyAlignment="1">
      <alignment wrapText="1"/>
    </xf>
    <xf numFmtId="0" fontId="52" fillId="25" borderId="101" xfId="86" applyFont="1" applyFill="1" applyBorder="1" applyAlignment="1">
      <alignment horizontal="center" vertical="center"/>
    </xf>
    <xf numFmtId="0" fontId="52" fillId="25" borderId="47" xfId="86" applyFont="1" applyFill="1" applyBorder="1" applyAlignment="1">
      <alignment horizontal="center" vertical="center"/>
    </xf>
    <xf numFmtId="0" fontId="52" fillId="25" borderId="72" xfId="86" applyFont="1" applyFill="1" applyBorder="1" applyAlignment="1">
      <alignment horizontal="center" vertical="center"/>
    </xf>
    <xf numFmtId="0" fontId="52" fillId="25" borderId="82" xfId="86" applyFont="1" applyFill="1" applyBorder="1" applyAlignment="1">
      <alignment horizontal="center" vertical="center"/>
    </xf>
    <xf numFmtId="0" fontId="52" fillId="25" borderId="102" xfId="86" applyFont="1" applyFill="1" applyBorder="1" applyAlignment="1">
      <alignment horizontal="center" vertical="center"/>
    </xf>
    <xf numFmtId="0" fontId="58" fillId="0" borderId="0" xfId="96" applyFont="1" applyAlignment="1">
      <alignment horizontal="center"/>
    </xf>
    <xf numFmtId="0" fontId="3" fillId="0" borderId="0" xfId="96" applyFont="1" applyAlignment="1">
      <alignment horizontal="right"/>
    </xf>
    <xf numFmtId="165" fontId="68" fillId="0" borderId="103" xfId="94" applyNumberFormat="1" applyFont="1" applyBorder="1" applyAlignment="1">
      <alignment horizontal="center" vertical="center" wrapText="1"/>
    </xf>
    <xf numFmtId="165" fontId="68" fillId="0" borderId="74" xfId="94" applyNumberFormat="1" applyFont="1" applyBorder="1" applyAlignment="1">
      <alignment horizontal="center" vertical="center" wrapText="1"/>
    </xf>
    <xf numFmtId="165" fontId="67" fillId="0" borderId="0" xfId="94" applyNumberFormat="1" applyFont="1" applyAlignment="1">
      <alignment horizontal="center" textRotation="180" wrapText="1"/>
    </xf>
    <xf numFmtId="165" fontId="73" fillId="0" borderId="0" xfId="94" applyNumberFormat="1" applyFont="1" applyAlignment="1">
      <alignment horizontal="center" vertical="center" wrapText="1"/>
    </xf>
    <xf numFmtId="165" fontId="68" fillId="0" borderId="80" xfId="94" applyNumberFormat="1" applyFont="1" applyBorder="1" applyAlignment="1">
      <alignment horizontal="center" vertical="center" wrapText="1"/>
    </xf>
    <xf numFmtId="165" fontId="68" fillId="0" borderId="38" xfId="94" applyNumberFormat="1" applyFont="1" applyBorder="1" applyAlignment="1">
      <alignment horizontal="center" vertical="center" wrapText="1"/>
    </xf>
    <xf numFmtId="0" fontId="3" fillId="0" borderId="26" xfId="96" applyFont="1" applyBorder="1" applyAlignment="1">
      <alignment horizontal="right"/>
    </xf>
    <xf numFmtId="0" fontId="20" fillId="0" borderId="104" xfId="94" applyBorder="1" applyAlignment="1">
      <alignment horizontal="justify" vertical="center" wrapText="1"/>
    </xf>
    <xf numFmtId="0" fontId="58" fillId="0" borderId="0" xfId="94" applyFont="1" applyAlignment="1">
      <alignment horizontal="center" wrapText="1"/>
    </xf>
    <xf numFmtId="0" fontId="56" fillId="0" borderId="0" xfId="94" applyFont="1" applyAlignment="1">
      <alignment horizontal="right" wrapText="1"/>
    </xf>
    <xf numFmtId="165" fontId="67" fillId="0" borderId="16" xfId="94" applyNumberFormat="1" applyFont="1" applyBorder="1" applyAlignment="1">
      <alignment horizontal="center" textRotation="180" wrapText="1"/>
    </xf>
    <xf numFmtId="165" fontId="95" fillId="0" borderId="0" xfId="94" applyNumberFormat="1" applyFont="1" applyAlignment="1">
      <alignment horizontal="center" vertical="center" wrapText="1"/>
    </xf>
    <xf numFmtId="165" fontId="96" fillId="0" borderId="10" xfId="94" applyNumberFormat="1" applyFont="1" applyBorder="1" applyAlignment="1">
      <alignment horizontal="left" vertical="center" wrapText="1" indent="2"/>
    </xf>
    <xf numFmtId="165" fontId="96" fillId="0" borderId="12" xfId="94" applyNumberFormat="1" applyFont="1" applyBorder="1" applyAlignment="1">
      <alignment horizontal="left" vertical="center" wrapText="1" indent="2"/>
    </xf>
    <xf numFmtId="165" fontId="69" fillId="0" borderId="102" xfId="94" applyNumberFormat="1" applyFont="1" applyBorder="1" applyAlignment="1">
      <alignment horizontal="center" vertical="center"/>
    </xf>
    <xf numFmtId="165" fontId="69" fillId="0" borderId="70" xfId="94" applyNumberFormat="1" applyFont="1" applyBorder="1" applyAlignment="1">
      <alignment horizontal="center" vertical="center"/>
    </xf>
    <xf numFmtId="165" fontId="69" fillId="0" borderId="10" xfId="94" applyNumberFormat="1" applyFont="1" applyBorder="1" applyAlignment="1">
      <alignment horizontal="center" vertical="center"/>
    </xf>
    <xf numFmtId="165" fontId="69" fillId="0" borderId="11" xfId="94" applyNumberFormat="1" applyFont="1" applyBorder="1" applyAlignment="1">
      <alignment horizontal="center" vertical="center"/>
    </xf>
    <xf numFmtId="165" fontId="69" fillId="0" borderId="12" xfId="94" applyNumberFormat="1" applyFont="1" applyBorder="1" applyAlignment="1">
      <alignment horizontal="center" vertical="center"/>
    </xf>
    <xf numFmtId="165" fontId="69" fillId="0" borderId="35" xfId="94" applyNumberFormat="1" applyFont="1" applyBorder="1" applyAlignment="1">
      <alignment horizontal="center" vertical="center" wrapText="1"/>
    </xf>
    <xf numFmtId="165" fontId="69" fillId="0" borderId="36" xfId="94" applyNumberFormat="1" applyFont="1" applyBorder="1" applyAlignment="1">
      <alignment horizontal="center" vertical="center" wrapText="1"/>
    </xf>
    <xf numFmtId="165" fontId="69" fillId="0" borderId="98" xfId="94" applyNumberFormat="1" applyFont="1" applyBorder="1" applyAlignment="1">
      <alignment horizontal="center" vertical="center"/>
    </xf>
    <xf numFmtId="165" fontId="69" fillId="0" borderId="56" xfId="94" applyNumberFormat="1" applyFont="1" applyBorder="1" applyAlignment="1">
      <alignment horizontal="center" vertical="center"/>
    </xf>
    <xf numFmtId="165" fontId="69" fillId="0" borderId="82" xfId="94" applyNumberFormat="1" applyFont="1" applyBorder="1" applyAlignment="1">
      <alignment horizontal="center" vertical="center" wrapText="1"/>
    </xf>
    <xf numFmtId="165" fontId="69" fillId="0" borderId="66" xfId="94" applyNumberFormat="1" applyFont="1" applyBorder="1" applyAlignment="1">
      <alignment horizontal="center" vertical="center"/>
    </xf>
    <xf numFmtId="165" fontId="69" fillId="0" borderId="80" xfId="94" applyNumberFormat="1" applyFont="1" applyBorder="1" applyAlignment="1">
      <alignment horizontal="center" vertical="center" wrapText="1"/>
    </xf>
    <xf numFmtId="165" fontId="69" fillId="0" borderId="38" xfId="94" applyNumberFormat="1" applyFont="1" applyBorder="1" applyAlignment="1">
      <alignment horizontal="center" vertical="center" wrapText="1"/>
    </xf>
    <xf numFmtId="0" fontId="98" fillId="0" borderId="0" xfId="94" applyFont="1" applyAlignment="1">
      <alignment horizontal="right" wrapText="1"/>
    </xf>
    <xf numFmtId="165" fontId="20" fillId="0" borderId="79" xfId="94" applyNumberFormat="1" applyBorder="1" applyAlignment="1">
      <alignment horizontal="right" vertical="center" wrapText="1"/>
    </xf>
    <xf numFmtId="0" fontId="96" fillId="0" borderId="0" xfId="93" applyFont="1" applyAlignment="1">
      <alignment horizontal="left" wrapText="1"/>
    </xf>
    <xf numFmtId="0" fontId="43" fillId="0" borderId="35" xfId="93" applyFont="1" applyBorder="1" applyAlignment="1">
      <alignment horizontal="center" vertical="center" wrapText="1"/>
    </xf>
    <xf numFmtId="0" fontId="43" fillId="0" borderId="34" xfId="93" applyFont="1" applyBorder="1" applyAlignment="1">
      <alignment horizontal="center" vertical="center" wrapText="1"/>
    </xf>
    <xf numFmtId="166" fontId="71" fillId="0" borderId="18" xfId="54" applyNumberFormat="1" applyFont="1" applyBorder="1" applyAlignment="1" applyProtection="1">
      <alignment horizontal="center"/>
      <protection locked="0"/>
    </xf>
    <xf numFmtId="166" fontId="71" fillId="0" borderId="21" xfId="54" applyNumberFormat="1" applyFont="1" applyBorder="1" applyAlignment="1" applyProtection="1">
      <alignment horizontal="center"/>
      <protection locked="0"/>
    </xf>
    <xf numFmtId="0" fontId="43" fillId="0" borderId="98" xfId="93" applyFont="1" applyBorder="1" applyAlignment="1">
      <alignment horizontal="center" vertical="center" wrapText="1"/>
    </xf>
    <xf numFmtId="0" fontId="43" fillId="0" borderId="90" xfId="93" applyFont="1" applyBorder="1" applyAlignment="1">
      <alignment horizontal="center" vertical="center" wrapText="1"/>
    </xf>
    <xf numFmtId="165" fontId="96" fillId="0" borderId="0" xfId="93" applyNumberFormat="1" applyFont="1" applyAlignment="1">
      <alignment horizontal="left" vertical="center"/>
    </xf>
    <xf numFmtId="0" fontId="43" fillId="0" borderId="100" xfId="93" applyFont="1" applyBorder="1" applyAlignment="1">
      <alignment horizontal="center" vertical="center" wrapText="1"/>
    </xf>
    <xf numFmtId="0" fontId="43" fillId="0" borderId="32" xfId="93" applyFont="1" applyBorder="1" applyAlignment="1">
      <alignment horizontal="center" vertical="center" wrapText="1"/>
    </xf>
    <xf numFmtId="0" fontId="70" fillId="0" borderId="104" xfId="93" applyFont="1" applyBorder="1" applyAlignment="1">
      <alignment horizontal="center" vertical="center" wrapText="1"/>
    </xf>
    <xf numFmtId="0" fontId="63" fillId="0" borderId="17" xfId="93" applyFont="1" applyBorder="1" applyAlignment="1">
      <alignment horizontal="center" vertical="center"/>
    </xf>
    <xf numFmtId="0" fontId="63" fillId="0" borderId="13" xfId="93" applyFont="1" applyBorder="1" applyAlignment="1">
      <alignment horizontal="center" vertical="center"/>
    </xf>
    <xf numFmtId="0" fontId="63" fillId="0" borderId="54" xfId="93" applyFont="1" applyBorder="1" applyAlignment="1">
      <alignment horizontal="center" vertical="center"/>
    </xf>
    <xf numFmtId="0" fontId="92" fillId="0" borderId="19" xfId="94" applyFont="1" applyBorder="1" applyAlignment="1">
      <alignment horizontal="left" wrapText="1"/>
    </xf>
    <xf numFmtId="0" fontId="92" fillId="0" borderId="18" xfId="94" applyFont="1" applyBorder="1" applyAlignment="1">
      <alignment horizontal="left" wrapText="1"/>
    </xf>
    <xf numFmtId="0" fontId="92" fillId="0" borderId="39" xfId="94" applyFont="1" applyBorder="1" applyAlignment="1">
      <alignment horizontal="left" wrapText="1"/>
    </xf>
    <xf numFmtId="0" fontId="92" fillId="0" borderId="66" xfId="94" applyFont="1" applyBorder="1" applyAlignment="1">
      <alignment horizontal="left" wrapText="1"/>
    </xf>
    <xf numFmtId="0" fontId="63" fillId="0" borderId="17" xfId="93" applyFont="1" applyBorder="1" applyAlignment="1">
      <alignment horizontal="center" vertical="center" wrapText="1"/>
    </xf>
    <xf numFmtId="0" fontId="63" fillId="0" borderId="13" xfId="93" applyFont="1" applyBorder="1" applyAlignment="1">
      <alignment horizontal="center" vertical="center" wrapText="1"/>
    </xf>
    <xf numFmtId="165" fontId="66" fillId="0" borderId="0" xfId="93" applyNumberFormat="1" applyFont="1" applyAlignment="1">
      <alignment horizontal="center" vertical="center" wrapText="1"/>
    </xf>
    <xf numFmtId="0" fontId="63" fillId="0" borderId="100" xfId="93" applyFont="1" applyBorder="1" applyAlignment="1">
      <alignment horizontal="center" vertical="center" wrapText="1"/>
    </xf>
    <xf numFmtId="0" fontId="63" fillId="0" borderId="98" xfId="93" applyFont="1" applyBorder="1" applyAlignment="1">
      <alignment horizontal="center" vertical="center" wrapText="1"/>
    </xf>
    <xf numFmtId="0" fontId="71" fillId="0" borderId="18" xfId="93" applyFont="1" applyBorder="1" applyAlignment="1" applyProtection="1">
      <alignment horizontal="center"/>
      <protection locked="0"/>
    </xf>
    <xf numFmtId="0" fontId="43" fillId="0" borderId="76" xfId="93" applyFont="1" applyBorder="1" applyAlignment="1">
      <alignment horizontal="center" vertical="center" wrapText="1"/>
    </xf>
    <xf numFmtId="0" fontId="43" fillId="0" borderId="82" xfId="93" applyFont="1" applyBorder="1" applyAlignment="1">
      <alignment horizontal="center" vertical="center" wrapText="1"/>
    </xf>
    <xf numFmtId="0" fontId="43" fillId="0" borderId="81" xfId="93" applyFont="1" applyBorder="1" applyAlignment="1">
      <alignment horizontal="center" vertical="center" wrapText="1"/>
    </xf>
    <xf numFmtId="0" fontId="71" fillId="0" borderId="18" xfId="93" applyFont="1" applyBorder="1" applyAlignment="1">
      <alignment horizontal="center" vertical="center"/>
    </xf>
    <xf numFmtId="0" fontId="71" fillId="0" borderId="21" xfId="93" applyFont="1" applyBorder="1" applyAlignment="1">
      <alignment horizontal="center" vertical="center"/>
    </xf>
    <xf numFmtId="165" fontId="20" fillId="0" borderId="0" xfId="94" applyNumberFormat="1" applyAlignment="1">
      <alignment horizontal="right" vertical="center" wrapText="1"/>
    </xf>
    <xf numFmtId="166" fontId="63" fillId="0" borderId="53" xfId="54" applyNumberFormat="1" applyFont="1" applyBorder="1" applyAlignment="1">
      <alignment horizontal="center"/>
    </xf>
    <xf numFmtId="166" fontId="63" fillId="0" borderId="56" xfId="54" applyNumberFormat="1" applyFont="1" applyBorder="1" applyAlignment="1">
      <alignment horizontal="center"/>
    </xf>
    <xf numFmtId="0" fontId="63" fillId="0" borderId="53" xfId="93" applyFont="1" applyBorder="1" applyAlignment="1">
      <alignment horizontal="center" vertical="center" wrapText="1"/>
    </xf>
    <xf numFmtId="0" fontId="102" fillId="0" borderId="0" xfId="85" applyFont="1" applyAlignment="1">
      <alignment horizontal="center"/>
    </xf>
    <xf numFmtId="0" fontId="58" fillId="0" borderId="0" xfId="91" applyFont="1" applyAlignment="1">
      <alignment horizontal="center"/>
    </xf>
    <xf numFmtId="0" fontId="103" fillId="0" borderId="54" xfId="91" applyFont="1" applyBorder="1" applyAlignment="1">
      <alignment horizontal="center" vertical="center" wrapText="1"/>
    </xf>
    <xf numFmtId="0" fontId="42" fillId="24" borderId="13" xfId="91" applyFont="1" applyFill="1" applyBorder="1" applyAlignment="1">
      <alignment horizontal="center" vertical="center" wrapText="1"/>
    </xf>
    <xf numFmtId="0" fontId="42" fillId="24" borderId="55" xfId="91" applyFont="1" applyFill="1" applyBorder="1" applyAlignment="1">
      <alignment horizontal="center" vertical="center" wrapText="1"/>
    </xf>
    <xf numFmtId="0" fontId="42" fillId="24" borderId="103" xfId="91" applyFont="1" applyFill="1" applyBorder="1" applyAlignment="1">
      <alignment horizontal="center" vertical="center" wrapText="1"/>
    </xf>
    <xf numFmtId="0" fontId="42" fillId="24" borderId="67" xfId="91" applyFont="1" applyFill="1" applyBorder="1" applyAlignment="1">
      <alignment horizontal="center" vertical="center" wrapText="1"/>
    </xf>
    <xf numFmtId="0" fontId="42" fillId="24" borderId="74" xfId="91" applyFont="1" applyFill="1" applyBorder="1" applyAlignment="1">
      <alignment horizontal="center" vertical="center" wrapText="1"/>
    </xf>
    <xf numFmtId="0" fontId="42" fillId="24" borderId="17" xfId="91" applyFont="1" applyFill="1" applyBorder="1" applyAlignment="1">
      <alignment horizontal="center" vertical="center" wrapText="1"/>
    </xf>
    <xf numFmtId="0" fontId="58" fillId="0" borderId="0" xfId="89" applyFont="1" applyAlignment="1">
      <alignment horizontal="center"/>
    </xf>
    <xf numFmtId="0" fontId="106" fillId="0" borderId="0" xfId="89" applyFont="1" applyAlignment="1">
      <alignment horizontal="center"/>
    </xf>
    <xf numFmtId="0" fontId="58" fillId="25" borderId="107" xfId="89" applyFont="1" applyFill="1" applyBorder="1" applyAlignment="1">
      <alignment horizontal="center" vertical="center" wrapText="1"/>
    </xf>
    <xf numFmtId="0" fontId="58" fillId="25" borderId="91" xfId="89" applyFont="1" applyFill="1" applyBorder="1" applyAlignment="1">
      <alignment horizontal="center" vertical="center" wrapText="1"/>
    </xf>
    <xf numFmtId="0" fontId="58" fillId="25" borderId="37" xfId="89" applyFont="1" applyFill="1" applyBorder="1" applyAlignment="1">
      <alignment horizontal="center" vertical="center" wrapText="1"/>
    </xf>
    <xf numFmtId="0" fontId="58" fillId="25" borderId="108" xfId="89" applyFont="1" applyFill="1" applyBorder="1" applyAlignment="1">
      <alignment horizontal="center" vertical="center" wrapText="1"/>
    </xf>
    <xf numFmtId="0" fontId="58" fillId="25" borderId="22" xfId="89" applyFont="1" applyFill="1" applyBorder="1" applyAlignment="1">
      <alignment horizontal="center" vertical="center" wrapText="1"/>
    </xf>
    <xf numFmtId="0" fontId="58" fillId="25" borderId="94" xfId="89" applyFont="1" applyFill="1" applyBorder="1" applyAlignment="1">
      <alignment horizontal="center" vertical="center" wrapText="1"/>
    </xf>
    <xf numFmtId="0" fontId="58" fillId="25" borderId="76" xfId="89" applyFont="1" applyFill="1" applyBorder="1" applyAlignment="1">
      <alignment horizontal="center" vertical="center" wrapText="1"/>
    </xf>
    <xf numFmtId="0" fontId="58" fillId="25" borderId="82" xfId="89" applyFont="1" applyFill="1" applyBorder="1" applyAlignment="1">
      <alignment horizontal="center" vertical="center" wrapText="1"/>
    </xf>
    <xf numFmtId="0" fontId="58" fillId="25" borderId="81" xfId="89" applyFont="1" applyFill="1" applyBorder="1" applyAlignment="1">
      <alignment horizontal="center" vertical="center" wrapText="1"/>
    </xf>
    <xf numFmtId="0" fontId="58" fillId="25" borderId="102" xfId="89" applyFont="1" applyFill="1" applyBorder="1" applyAlignment="1">
      <alignment horizontal="center" vertical="center" wrapText="1"/>
    </xf>
    <xf numFmtId="0" fontId="58" fillId="25" borderId="92" xfId="89" applyFont="1" applyFill="1" applyBorder="1" applyAlignment="1">
      <alignment horizontal="center" vertical="center" wrapText="1"/>
    </xf>
    <xf numFmtId="0" fontId="58" fillId="25" borderId="109" xfId="89" applyFont="1" applyFill="1" applyBorder="1" applyAlignment="1">
      <alignment horizontal="center" vertical="center" wrapText="1"/>
    </xf>
    <xf numFmtId="0" fontId="58" fillId="0" borderId="0" xfId="90" applyFont="1" applyAlignment="1">
      <alignment horizontal="center" wrapText="1"/>
    </xf>
    <xf numFmtId="0" fontId="56" fillId="0" borderId="0" xfId="90" applyFont="1" applyAlignment="1">
      <alignment horizontal="right"/>
    </xf>
    <xf numFmtId="0" fontId="3" fillId="0" borderId="0" xfId="90" applyFont="1" applyAlignment="1">
      <alignment horizontal="right"/>
    </xf>
    <xf numFmtId="0" fontId="58" fillId="25" borderId="106" xfId="96" applyFont="1" applyFill="1" applyBorder="1" applyAlignment="1">
      <alignment horizontal="center" vertical="center" wrapText="1"/>
    </xf>
    <xf numFmtId="0" fontId="58" fillId="25" borderId="92" xfId="96" applyFont="1" applyFill="1" applyBorder="1" applyAlignment="1">
      <alignment horizontal="center" vertical="center" wrapText="1"/>
    </xf>
    <xf numFmtId="0" fontId="58" fillId="25" borderId="109" xfId="96" applyFont="1" applyFill="1" applyBorder="1" applyAlignment="1">
      <alignment horizontal="center" vertical="center" wrapText="1"/>
    </xf>
    <xf numFmtId="0" fontId="104" fillId="25" borderId="35" xfId="90" applyFont="1" applyFill="1" applyBorder="1" applyAlignment="1">
      <alignment horizontal="center" vertical="center" wrapText="1"/>
    </xf>
    <xf numFmtId="0" fontId="104" fillId="25" borderId="23" xfId="90" applyFont="1" applyFill="1" applyBorder="1" applyAlignment="1">
      <alignment horizontal="center" vertical="center" wrapText="1"/>
    </xf>
    <xf numFmtId="0" fontId="104" fillId="25" borderId="36" xfId="90" applyFont="1" applyFill="1" applyBorder="1" applyAlignment="1">
      <alignment horizontal="center" vertical="center" wrapText="1"/>
    </xf>
    <xf numFmtId="0" fontId="104" fillId="25" borderId="100" xfId="90" applyFont="1" applyFill="1" applyBorder="1" applyAlignment="1">
      <alignment horizontal="center" vertical="center"/>
    </xf>
    <xf numFmtId="0" fontId="104" fillId="25" borderId="18" xfId="90" applyFont="1" applyFill="1" applyBorder="1" applyAlignment="1">
      <alignment horizontal="center" vertical="center"/>
    </xf>
    <xf numFmtId="0" fontId="104" fillId="25" borderId="53" xfId="90" applyFont="1" applyFill="1" applyBorder="1" applyAlignment="1">
      <alignment horizontal="center" vertical="center"/>
    </xf>
    <xf numFmtId="0" fontId="58" fillId="25" borderId="105" xfId="96" applyFont="1" applyFill="1" applyBorder="1" applyAlignment="1">
      <alignment horizontal="center" vertical="center" wrapText="1"/>
    </xf>
    <xf numFmtId="0" fontId="58" fillId="25" borderId="22" xfId="96" applyFont="1" applyFill="1" applyBorder="1" applyAlignment="1">
      <alignment horizontal="center" vertical="center" wrapText="1"/>
    </xf>
    <xf numFmtId="0" fontId="58" fillId="25" borderId="94" xfId="96" applyFont="1" applyFill="1" applyBorder="1" applyAlignment="1">
      <alignment horizontal="center" vertical="center" wrapText="1"/>
    </xf>
  </cellXfs>
  <cellStyles count="107">
    <cellStyle name="1. jelölőszín" xfId="68" builtinId="29" customBuiltin="1"/>
    <cellStyle name="2. jelölőszín" xfId="69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70" builtinId="37" customBuiltin="1"/>
    <cellStyle name="4. jelölőszín" xfId="71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72" builtinId="45" customBuiltin="1"/>
    <cellStyle name="6. jelölőszín" xfId="73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Ezres 4" xfId="57"/>
    <cellStyle name="Ezres 4 2" xfId="58"/>
    <cellStyle name="Figyelmeztetés" xfId="59" builtinId="11" customBuiltin="1"/>
    <cellStyle name="Good" xfId="60"/>
    <cellStyle name="Heading 1" xfId="61"/>
    <cellStyle name="Heading 2" xfId="62"/>
    <cellStyle name="Heading 3" xfId="63"/>
    <cellStyle name="Heading 4" xfId="64"/>
    <cellStyle name="Hivatkozott cella" xfId="65" builtinId="24" customBuiltin="1"/>
    <cellStyle name="Input" xfId="66"/>
    <cellStyle name="Jegyzet" xfId="67" builtinId="10" customBuiltin="1"/>
    <cellStyle name="Jó" xfId="74" builtinId="26" customBuiltin="1"/>
    <cellStyle name="Kimenet" xfId="75" builtinId="21" customBuiltin="1"/>
    <cellStyle name="Linked Cell" xfId="76"/>
    <cellStyle name="Magyarázó szöveg" xfId="77" builtinId="53" customBuiltin="1"/>
    <cellStyle name="Neutral" xfId="78"/>
    <cellStyle name="Normál" xfId="0" builtinId="0"/>
    <cellStyle name="Normál 2" xfId="79"/>
    <cellStyle name="Normál 3" xfId="80"/>
    <cellStyle name="Normál 4" xfId="81"/>
    <cellStyle name="Normál 5" xfId="82"/>
    <cellStyle name="Normál_  3   _2010.évi állami" xfId="83"/>
    <cellStyle name="Normál_11szm" xfId="84"/>
    <cellStyle name="Normál_12.sz.mell.2013.évi fejlesztés" xfId="85"/>
    <cellStyle name="Normál_2004.évi normatívák" xfId="86"/>
    <cellStyle name="Normál_2010.évi tervezett beruházás, felújítás" xfId="87"/>
    <cellStyle name="Normál_3aszm" xfId="88"/>
    <cellStyle name="Normál_5szm" xfId="89"/>
    <cellStyle name="Normál_6szm" xfId="90"/>
    <cellStyle name="Normál_7szm" xfId="91"/>
    <cellStyle name="Normál_költségvetés módosítás I." xfId="92"/>
    <cellStyle name="Normál_KVRENMUNKA" xfId="93"/>
    <cellStyle name="Normál_Másolat eredetijeKVIREND" xfId="94"/>
    <cellStyle name="Normal_tanusitv" xfId="95"/>
    <cellStyle name="Normál_Zalakaros" xfId="96"/>
    <cellStyle name="Note" xfId="97"/>
    <cellStyle name="Output" xfId="98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 2" xfId="103"/>
    <cellStyle name="Title" xfId="104"/>
    <cellStyle name="Total" xfId="105"/>
    <cellStyle name="Warning Text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V57"/>
  <sheetViews>
    <sheetView view="pageLayout" topLeftCell="B1" zoomScale="80" zoomScaleSheetLayoutView="100" zoomScalePageLayoutView="80" workbookViewId="0">
      <selection activeCell="M22" sqref="M22"/>
    </sheetView>
  </sheetViews>
  <sheetFormatPr defaultColWidth="9.140625" defaultRowHeight="12.75" x14ac:dyDescent="0.2"/>
  <cols>
    <col min="1" max="1" width="4.5703125" style="23" customWidth="1"/>
    <col min="2" max="2" width="43.42578125" style="23" customWidth="1"/>
    <col min="3" max="3" width="13.85546875" style="23" customWidth="1"/>
    <col min="4" max="4" width="14.28515625" style="23" customWidth="1"/>
    <col min="5" max="5" width="14.42578125" style="23" customWidth="1"/>
    <col min="6" max="6" width="5.7109375" style="23" customWidth="1"/>
    <col min="7" max="7" width="42.85546875" style="23" customWidth="1"/>
    <col min="8" max="8" width="14.28515625" style="23" customWidth="1"/>
    <col min="9" max="9" width="14.140625" style="23" customWidth="1"/>
    <col min="10" max="10" width="14.7109375" style="23" customWidth="1"/>
    <col min="11" max="16384" width="9.140625" style="23"/>
  </cols>
  <sheetData>
    <row r="1" spans="1:10" ht="18.75" x14ac:dyDescent="0.3">
      <c r="A1" s="653" t="s">
        <v>482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1:10" ht="18.75" x14ac:dyDescent="0.3">
      <c r="A2" s="653" t="s">
        <v>541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ht="18.75" x14ac:dyDescent="0.3">
      <c r="A3" s="154"/>
      <c r="B3" s="154"/>
      <c r="C3" s="154"/>
      <c r="D3" s="154"/>
      <c r="E3" s="154"/>
      <c r="F3" s="154"/>
      <c r="G3" s="154"/>
      <c r="H3" s="155"/>
      <c r="I3" s="155"/>
      <c r="J3" s="153"/>
    </row>
    <row r="4" spans="1:10" ht="18.75" x14ac:dyDescent="0.3">
      <c r="A4" s="154"/>
      <c r="B4" s="663" t="s">
        <v>577</v>
      </c>
      <c r="C4" s="663"/>
      <c r="D4" s="154"/>
      <c r="E4" s="154"/>
      <c r="F4" s="154"/>
      <c r="G4" s="154"/>
      <c r="H4" s="155"/>
      <c r="I4" s="155"/>
      <c r="J4" s="153"/>
    </row>
    <row r="5" spans="1:10" ht="15.75" thickBot="1" x14ac:dyDescent="0.3">
      <c r="B5" s="664" t="s">
        <v>578</v>
      </c>
      <c r="C5" s="664"/>
      <c r="H5" s="181"/>
      <c r="I5" s="656" t="s">
        <v>469</v>
      </c>
      <c r="J5" s="656"/>
    </row>
    <row r="6" spans="1:10" ht="74.25" customHeight="1" thickBot="1" x14ac:dyDescent="0.25">
      <c r="A6" s="235"/>
      <c r="B6" s="248" t="s">
        <v>307</v>
      </c>
      <c r="C6" s="237" t="s">
        <v>526</v>
      </c>
      <c r="D6" s="237" t="s">
        <v>542</v>
      </c>
      <c r="E6" s="238" t="s">
        <v>531</v>
      </c>
      <c r="F6" s="239"/>
      <c r="G6" s="236" t="s">
        <v>307</v>
      </c>
      <c r="H6" s="237" t="s">
        <v>526</v>
      </c>
      <c r="I6" s="237" t="s">
        <v>542</v>
      </c>
      <c r="J6" s="238" t="s">
        <v>531</v>
      </c>
    </row>
    <row r="7" spans="1:10" ht="15" customHeight="1" x14ac:dyDescent="0.2">
      <c r="A7" s="657" t="s">
        <v>308</v>
      </c>
      <c r="B7" s="658"/>
      <c r="C7" s="658"/>
      <c r="D7" s="658"/>
      <c r="E7" s="659"/>
      <c r="F7" s="658" t="s">
        <v>309</v>
      </c>
      <c r="G7" s="658"/>
      <c r="H7" s="658"/>
      <c r="I7" s="658"/>
      <c r="J7" s="659"/>
    </row>
    <row r="8" spans="1:10" ht="15" customHeight="1" x14ac:dyDescent="0.25">
      <c r="A8" s="67" t="s">
        <v>99</v>
      </c>
      <c r="B8" s="26" t="s">
        <v>310</v>
      </c>
      <c r="C8" s="27"/>
      <c r="D8" s="27"/>
      <c r="E8" s="51"/>
      <c r="F8" s="47" t="s">
        <v>99</v>
      </c>
      <c r="G8" s="28" t="s">
        <v>310</v>
      </c>
      <c r="H8" s="27"/>
      <c r="I8" s="27"/>
      <c r="J8" s="51"/>
    </row>
    <row r="9" spans="1:10" ht="15" customHeight="1" x14ac:dyDescent="0.25">
      <c r="A9" s="67"/>
      <c r="B9" s="35" t="s">
        <v>311</v>
      </c>
      <c r="C9" s="41">
        <v>15361486</v>
      </c>
      <c r="D9" s="41">
        <v>16968185</v>
      </c>
      <c r="E9" s="52">
        <v>15303140</v>
      </c>
      <c r="F9" s="29"/>
      <c r="G9" s="35" t="s">
        <v>345</v>
      </c>
      <c r="H9" s="27">
        <v>13533000</v>
      </c>
      <c r="I9" s="27">
        <v>15253182</v>
      </c>
      <c r="J9" s="51">
        <v>13851000</v>
      </c>
    </row>
    <row r="10" spans="1:10" ht="35.25" customHeight="1" x14ac:dyDescent="0.25">
      <c r="A10" s="67"/>
      <c r="B10" s="42" t="s">
        <v>312</v>
      </c>
      <c r="C10" s="34">
        <v>11631000</v>
      </c>
      <c r="D10" s="34">
        <v>9390309</v>
      </c>
      <c r="E10" s="53">
        <v>11081000</v>
      </c>
      <c r="F10" s="47"/>
      <c r="G10" s="65" t="s">
        <v>346</v>
      </c>
      <c r="H10" s="27">
        <v>2702000</v>
      </c>
      <c r="I10" s="27">
        <v>3037755</v>
      </c>
      <c r="J10" s="51">
        <v>2540000</v>
      </c>
    </row>
    <row r="11" spans="1:10" ht="15" customHeight="1" x14ac:dyDescent="0.25">
      <c r="A11" s="67"/>
      <c r="B11" s="35" t="s">
        <v>313</v>
      </c>
      <c r="C11" s="34">
        <v>4554500</v>
      </c>
      <c r="D11" s="34">
        <v>3866171</v>
      </c>
      <c r="E11" s="53">
        <v>3637000</v>
      </c>
      <c r="F11" s="47"/>
      <c r="G11" s="35" t="s">
        <v>347</v>
      </c>
      <c r="H11" s="27">
        <v>14134751</v>
      </c>
      <c r="I11" s="27">
        <v>8321354</v>
      </c>
      <c r="J11" s="51">
        <v>12618948</v>
      </c>
    </row>
    <row r="12" spans="1:10" ht="15" customHeight="1" x14ac:dyDescent="0.25">
      <c r="A12" s="67"/>
      <c r="B12" s="35" t="s">
        <v>314</v>
      </c>
      <c r="C12" s="34">
        <v>0</v>
      </c>
      <c r="D12" s="34">
        <v>0</v>
      </c>
      <c r="E12" s="53">
        <v>0</v>
      </c>
      <c r="F12" s="47"/>
      <c r="G12" s="35" t="s">
        <v>348</v>
      </c>
      <c r="H12" s="27">
        <v>880000</v>
      </c>
      <c r="I12" s="27">
        <v>740007</v>
      </c>
      <c r="J12" s="51">
        <v>840000</v>
      </c>
    </row>
    <row r="13" spans="1:10" ht="15" customHeight="1" x14ac:dyDescent="0.25">
      <c r="A13" s="67"/>
      <c r="B13" s="556"/>
      <c r="C13" s="43"/>
      <c r="D13" s="43"/>
      <c r="E13" s="54"/>
      <c r="F13" s="47"/>
      <c r="G13" s="35" t="s">
        <v>349</v>
      </c>
      <c r="H13" s="27">
        <v>2263000</v>
      </c>
      <c r="I13" s="27">
        <v>1389505</v>
      </c>
      <c r="J13" s="51">
        <v>1520000</v>
      </c>
    </row>
    <row r="14" spans="1:10" ht="15" customHeight="1" x14ac:dyDescent="0.25">
      <c r="A14" s="67"/>
      <c r="B14" s="33"/>
      <c r="C14" s="34"/>
      <c r="D14" s="34"/>
      <c r="E14" s="53"/>
      <c r="F14" s="47"/>
      <c r="G14" s="35" t="s">
        <v>315</v>
      </c>
      <c r="H14" s="27">
        <v>873000</v>
      </c>
      <c r="I14" s="27">
        <v>1011883</v>
      </c>
      <c r="J14" s="51">
        <v>0</v>
      </c>
    </row>
    <row r="15" spans="1:10" ht="15" customHeight="1" x14ac:dyDescent="0.25">
      <c r="A15" s="660" t="s">
        <v>316</v>
      </c>
      <c r="B15" s="655"/>
      <c r="C15" s="43">
        <f>SUM(C9:C14)</f>
        <v>31546986</v>
      </c>
      <c r="D15" s="43">
        <f>SUM(D9:D14)</f>
        <v>30224665</v>
      </c>
      <c r="E15" s="43">
        <f>SUM(E9:E14)</f>
        <v>30021140</v>
      </c>
      <c r="F15" s="661" t="s">
        <v>317</v>
      </c>
      <c r="G15" s="662"/>
      <c r="H15" s="46">
        <f>SUM(H9:H14)</f>
        <v>34385751</v>
      </c>
      <c r="I15" s="46">
        <f>SUM(I9:I14)</f>
        <v>29753686</v>
      </c>
      <c r="J15" s="58">
        <f>SUM(J9:J14)</f>
        <v>31369948</v>
      </c>
    </row>
    <row r="16" spans="1:10" ht="15" customHeight="1" x14ac:dyDescent="0.25">
      <c r="A16" s="68"/>
      <c r="B16" s="37"/>
      <c r="C16" s="32"/>
      <c r="D16" s="32"/>
      <c r="E16" s="55"/>
      <c r="F16" s="48"/>
      <c r="G16" s="44"/>
      <c r="H16" s="36"/>
      <c r="I16" s="36"/>
      <c r="J16" s="57"/>
    </row>
    <row r="17" spans="1:10" ht="15" customHeight="1" x14ac:dyDescent="0.2">
      <c r="A17" s="660" t="s">
        <v>340</v>
      </c>
      <c r="B17" s="655"/>
      <c r="C17" s="43">
        <v>0</v>
      </c>
      <c r="D17" s="43">
        <v>612126</v>
      </c>
      <c r="E17" s="54">
        <v>0</v>
      </c>
      <c r="F17" s="654" t="s">
        <v>344</v>
      </c>
      <c r="G17" s="655"/>
      <c r="H17" s="46">
        <v>612460</v>
      </c>
      <c r="I17" s="46">
        <v>612460</v>
      </c>
      <c r="J17" s="58">
        <v>612126</v>
      </c>
    </row>
    <row r="18" spans="1:10" ht="15" customHeight="1" x14ac:dyDescent="0.2">
      <c r="A18" s="69"/>
      <c r="B18" s="33"/>
      <c r="C18" s="34"/>
      <c r="D18" s="34"/>
      <c r="E18" s="53"/>
      <c r="F18" s="49"/>
      <c r="G18" s="33"/>
      <c r="H18" s="36"/>
      <c r="I18" s="36"/>
      <c r="J18" s="57"/>
    </row>
    <row r="19" spans="1:10" ht="15" customHeight="1" x14ac:dyDescent="0.3">
      <c r="A19" s="652" t="s">
        <v>318</v>
      </c>
      <c r="B19" s="648"/>
      <c r="C19" s="163">
        <f>C15+C17</f>
        <v>31546986</v>
      </c>
      <c r="D19" s="163">
        <f>D15+D17</f>
        <v>30836791</v>
      </c>
      <c r="E19" s="163">
        <f>E15+E17</f>
        <v>30021140</v>
      </c>
      <c r="F19" s="647" t="s">
        <v>319</v>
      </c>
      <c r="G19" s="648" t="s">
        <v>319</v>
      </c>
      <c r="H19" s="164">
        <f>H15+H17</f>
        <v>34998211</v>
      </c>
      <c r="I19" s="164">
        <f>I15+I17</f>
        <v>30366146</v>
      </c>
      <c r="J19" s="165">
        <f>J15+J17</f>
        <v>31982074</v>
      </c>
    </row>
    <row r="20" spans="1:10" ht="15" customHeight="1" x14ac:dyDescent="0.3">
      <c r="A20" s="554"/>
      <c r="B20" s="555"/>
      <c r="C20" s="163"/>
      <c r="D20" s="163"/>
      <c r="E20" s="167"/>
      <c r="F20" s="553"/>
      <c r="G20" s="555"/>
      <c r="H20" s="164"/>
      <c r="I20" s="164"/>
      <c r="J20" s="165"/>
    </row>
    <row r="21" spans="1:10" ht="15" customHeight="1" thickBot="1" x14ac:dyDescent="0.3">
      <c r="A21" s="646" t="s">
        <v>320</v>
      </c>
      <c r="B21" s="645"/>
      <c r="C21" s="244"/>
      <c r="D21" s="244"/>
      <c r="E21" s="245"/>
      <c r="F21" s="644" t="s">
        <v>339</v>
      </c>
      <c r="G21" s="645"/>
      <c r="H21" s="246"/>
      <c r="I21" s="246"/>
      <c r="J21" s="247"/>
    </row>
    <row r="22" spans="1:10" ht="15" customHeight="1" x14ac:dyDescent="0.25">
      <c r="A22" s="649" t="s">
        <v>321</v>
      </c>
      <c r="B22" s="650"/>
      <c r="C22" s="240"/>
      <c r="D22" s="240"/>
      <c r="E22" s="241"/>
      <c r="F22" s="651" t="s">
        <v>322</v>
      </c>
      <c r="G22" s="650"/>
      <c r="H22" s="242"/>
      <c r="I22" s="242"/>
      <c r="J22" s="243"/>
    </row>
    <row r="23" spans="1:10" ht="15" customHeight="1" x14ac:dyDescent="0.25">
      <c r="A23" s="67" t="s">
        <v>99</v>
      </c>
      <c r="B23" s="38" t="s">
        <v>310</v>
      </c>
      <c r="C23" s="27"/>
      <c r="D23" s="27"/>
      <c r="E23" s="51"/>
      <c r="F23" s="50" t="s">
        <v>99</v>
      </c>
      <c r="G23" s="28" t="s">
        <v>310</v>
      </c>
      <c r="H23" s="27"/>
      <c r="I23" s="27"/>
      <c r="J23" s="51"/>
    </row>
    <row r="24" spans="1:10" ht="15" customHeight="1" x14ac:dyDescent="0.2">
      <c r="A24" s="70"/>
      <c r="B24" s="31" t="s">
        <v>323</v>
      </c>
      <c r="C24" s="27">
        <v>0</v>
      </c>
      <c r="D24" s="27">
        <v>0</v>
      </c>
      <c r="E24" s="51">
        <v>0</v>
      </c>
      <c r="F24" s="50"/>
      <c r="G24" s="35" t="s">
        <v>324</v>
      </c>
      <c r="H24" s="27">
        <v>3279000</v>
      </c>
      <c r="I24" s="27">
        <v>2634187</v>
      </c>
      <c r="J24" s="51">
        <v>3839935</v>
      </c>
    </row>
    <row r="25" spans="1:10" ht="15" customHeight="1" x14ac:dyDescent="0.2">
      <c r="A25" s="70"/>
      <c r="B25" s="31" t="s">
        <v>325</v>
      </c>
      <c r="C25" s="27">
        <v>0</v>
      </c>
      <c r="D25" s="27">
        <v>0</v>
      </c>
      <c r="E25" s="51">
        <v>0</v>
      </c>
      <c r="F25" s="50"/>
      <c r="G25" s="35" t="s">
        <v>326</v>
      </c>
      <c r="H25" s="27">
        <v>4445918</v>
      </c>
      <c r="I25" s="27">
        <v>1411732</v>
      </c>
      <c r="J25" s="51">
        <v>1800000</v>
      </c>
    </row>
    <row r="26" spans="1:10" ht="15" customHeight="1" x14ac:dyDescent="0.2">
      <c r="A26" s="70"/>
      <c r="B26" s="31" t="s">
        <v>327</v>
      </c>
      <c r="C26" s="27">
        <v>0</v>
      </c>
      <c r="D26" s="27">
        <v>0</v>
      </c>
      <c r="E26" s="51">
        <v>0</v>
      </c>
      <c r="F26" s="50"/>
      <c r="G26" s="35" t="s">
        <v>328</v>
      </c>
      <c r="H26" s="27">
        <v>0</v>
      </c>
      <c r="I26" s="27">
        <v>0</v>
      </c>
      <c r="J26" s="51">
        <v>0</v>
      </c>
    </row>
    <row r="27" spans="1:10" ht="15" customHeight="1" x14ac:dyDescent="0.2">
      <c r="A27" s="70"/>
      <c r="B27" s="31" t="s">
        <v>329</v>
      </c>
      <c r="C27" s="27">
        <v>0</v>
      </c>
      <c r="D27" s="27">
        <v>0</v>
      </c>
      <c r="E27" s="51">
        <v>0</v>
      </c>
      <c r="F27" s="50"/>
      <c r="G27" s="35" t="s">
        <v>330</v>
      </c>
      <c r="H27" s="27">
        <v>0</v>
      </c>
      <c r="I27" s="27">
        <v>0</v>
      </c>
      <c r="J27" s="51">
        <v>0</v>
      </c>
    </row>
    <row r="28" spans="1:10" s="166" customFormat="1" ht="15" customHeight="1" x14ac:dyDescent="0.25">
      <c r="A28" s="70"/>
      <c r="B28" s="45"/>
      <c r="C28" s="63"/>
      <c r="D28" s="63"/>
      <c r="E28" s="64"/>
      <c r="F28" s="50"/>
      <c r="G28" s="35" t="s">
        <v>465</v>
      </c>
      <c r="H28" s="27">
        <v>0</v>
      </c>
      <c r="I28" s="27">
        <v>0</v>
      </c>
      <c r="J28" s="51">
        <v>0</v>
      </c>
    </row>
    <row r="29" spans="1:10" s="166" customFormat="1" ht="15" customHeight="1" x14ac:dyDescent="0.2">
      <c r="A29" s="71" t="s">
        <v>331</v>
      </c>
      <c r="B29" s="66"/>
      <c r="C29" s="43">
        <f>SUM(C24:C28)</f>
        <v>0</v>
      </c>
      <c r="D29" s="43">
        <f>SUM(D24:D28)</f>
        <v>0</v>
      </c>
      <c r="E29" s="43">
        <f>SUM(E24:E28)</f>
        <v>0</v>
      </c>
      <c r="F29" s="665" t="s">
        <v>332</v>
      </c>
      <c r="G29" s="666"/>
      <c r="H29" s="46">
        <f>SUM(H24:H28)</f>
        <v>7724918</v>
      </c>
      <c r="I29" s="46">
        <f>SUM(I24:I28)</f>
        <v>4045919</v>
      </c>
      <c r="J29" s="58">
        <f>SUM(J24:J28)</f>
        <v>5639935</v>
      </c>
    </row>
    <row r="30" spans="1:10" ht="15" customHeight="1" x14ac:dyDescent="0.2">
      <c r="A30" s="72"/>
      <c r="B30" s="39"/>
      <c r="C30" s="32"/>
      <c r="D30" s="32"/>
      <c r="E30" s="55"/>
      <c r="F30" s="557"/>
      <c r="G30" s="558"/>
      <c r="H30" s="36"/>
      <c r="I30" s="36"/>
      <c r="J30" s="57"/>
    </row>
    <row r="31" spans="1:10" ht="15" customHeight="1" x14ac:dyDescent="0.2">
      <c r="A31" s="71" t="s">
        <v>341</v>
      </c>
      <c r="B31" s="39"/>
      <c r="C31" s="32"/>
      <c r="D31" s="32"/>
      <c r="E31" s="55"/>
      <c r="F31" s="667" t="s">
        <v>333</v>
      </c>
      <c r="G31" s="668"/>
      <c r="H31" s="36"/>
      <c r="I31" s="36"/>
      <c r="J31" s="57"/>
    </row>
    <row r="32" spans="1:10" ht="15" customHeight="1" x14ac:dyDescent="0.2">
      <c r="A32" s="67" t="s">
        <v>99</v>
      </c>
      <c r="B32" s="38" t="s">
        <v>310</v>
      </c>
      <c r="C32" s="32"/>
      <c r="D32" s="32"/>
      <c r="E32" s="55"/>
      <c r="F32" s="67" t="s">
        <v>99</v>
      </c>
      <c r="G32" s="38" t="s">
        <v>310</v>
      </c>
      <c r="H32" s="27"/>
      <c r="I32" s="27"/>
      <c r="J32" s="51"/>
    </row>
    <row r="33" spans="1:10" ht="15" customHeight="1" x14ac:dyDescent="0.2">
      <c r="A33" s="70"/>
      <c r="B33" s="59" t="s">
        <v>342</v>
      </c>
      <c r="C33" s="60">
        <v>11176143</v>
      </c>
      <c r="D33" s="60">
        <v>11176143</v>
      </c>
      <c r="E33" s="61">
        <v>7600869</v>
      </c>
      <c r="F33" s="50"/>
      <c r="G33" s="35"/>
      <c r="H33" s="30"/>
      <c r="I33" s="30"/>
      <c r="J33" s="56"/>
    </row>
    <row r="34" spans="1:10" ht="36.75" customHeight="1" x14ac:dyDescent="0.2">
      <c r="A34" s="67"/>
      <c r="B34" s="169" t="s">
        <v>473</v>
      </c>
      <c r="C34" s="27">
        <v>0</v>
      </c>
      <c r="D34" s="27">
        <v>0</v>
      </c>
      <c r="E34" s="27">
        <v>0</v>
      </c>
      <c r="F34" s="50"/>
      <c r="G34" s="169" t="s">
        <v>474</v>
      </c>
      <c r="H34" s="27">
        <v>0</v>
      </c>
      <c r="I34" s="30">
        <v>0</v>
      </c>
      <c r="J34" s="56">
        <v>0</v>
      </c>
    </row>
    <row r="35" spans="1:10" ht="15" customHeight="1" x14ac:dyDescent="0.2">
      <c r="A35" s="70"/>
      <c r="B35" s="40"/>
      <c r="C35" s="34"/>
      <c r="D35" s="34"/>
      <c r="E35" s="53"/>
      <c r="F35" s="50"/>
      <c r="G35" s="33"/>
      <c r="H35" s="27"/>
      <c r="I35" s="27"/>
      <c r="J35" s="51"/>
    </row>
    <row r="36" spans="1:10" ht="15" customHeight="1" x14ac:dyDescent="0.2">
      <c r="A36" s="660" t="s">
        <v>334</v>
      </c>
      <c r="B36" s="655"/>
      <c r="C36" s="43">
        <f>SUM(C33:C35)</f>
        <v>11176143</v>
      </c>
      <c r="D36" s="43">
        <f>SUM(D33:D35)</f>
        <v>11176143</v>
      </c>
      <c r="E36" s="43">
        <f>SUM(E33:E35)</f>
        <v>7600869</v>
      </c>
      <c r="F36" s="660" t="s">
        <v>333</v>
      </c>
      <c r="G36" s="655"/>
      <c r="H36" s="46">
        <f>SUM(H34:H35)</f>
        <v>0</v>
      </c>
      <c r="I36" s="46">
        <f>SUM(I34:I35)</f>
        <v>0</v>
      </c>
      <c r="J36" s="58">
        <f>SUM(J34:J35)</f>
        <v>0</v>
      </c>
    </row>
    <row r="37" spans="1:10" ht="15" customHeight="1" x14ac:dyDescent="0.2">
      <c r="A37" s="73"/>
      <c r="B37" s="50"/>
      <c r="C37" s="32"/>
      <c r="D37" s="32"/>
      <c r="E37" s="55"/>
      <c r="F37" s="62"/>
      <c r="G37" s="62"/>
      <c r="H37" s="36"/>
      <c r="I37" s="36"/>
      <c r="J37" s="57"/>
    </row>
    <row r="38" spans="1:10" s="24" customFormat="1" ht="17.25" x14ac:dyDescent="0.3">
      <c r="A38" s="671" t="s">
        <v>335</v>
      </c>
      <c r="B38" s="647"/>
      <c r="C38" s="168">
        <f>C29+C36</f>
        <v>11176143</v>
      </c>
      <c r="D38" s="168">
        <f>D29+D36</f>
        <v>11176143</v>
      </c>
      <c r="E38" s="168">
        <f>E29+E36</f>
        <v>7600869</v>
      </c>
      <c r="F38" s="672" t="s">
        <v>343</v>
      </c>
      <c r="G38" s="647"/>
      <c r="H38" s="164">
        <f>H29+H36</f>
        <v>7724918</v>
      </c>
      <c r="I38" s="164">
        <f>I29+I36</f>
        <v>4045919</v>
      </c>
      <c r="J38" s="165">
        <f>J29+J36</f>
        <v>5639935</v>
      </c>
    </row>
    <row r="39" spans="1:10" s="24" customFormat="1" ht="16.5" thickBot="1" x14ac:dyDescent="0.25">
      <c r="A39" s="563"/>
      <c r="B39" s="564"/>
      <c r="C39" s="565"/>
      <c r="D39" s="565"/>
      <c r="E39" s="566"/>
      <c r="F39" s="567"/>
      <c r="G39" s="567"/>
      <c r="H39" s="568"/>
      <c r="I39" s="568"/>
      <c r="J39" s="569"/>
    </row>
    <row r="40" spans="1:10" s="24" customFormat="1" ht="19.5" thickBot="1" x14ac:dyDescent="0.25">
      <c r="A40" s="669" t="s">
        <v>336</v>
      </c>
      <c r="B40" s="670"/>
      <c r="C40" s="560">
        <f>C19+C38</f>
        <v>42723129</v>
      </c>
      <c r="D40" s="560">
        <f>D19+D38</f>
        <v>42012934</v>
      </c>
      <c r="E40" s="560">
        <f>E19+E38</f>
        <v>37622009</v>
      </c>
      <c r="F40" s="561"/>
      <c r="G40" s="562" t="s">
        <v>337</v>
      </c>
      <c r="H40" s="560">
        <f>H19+H38</f>
        <v>42723129</v>
      </c>
      <c r="I40" s="560">
        <f>I19+I38</f>
        <v>34412065</v>
      </c>
      <c r="J40" s="560">
        <f>J19+J38</f>
        <v>37622009</v>
      </c>
    </row>
    <row r="41" spans="1:10" s="24" customFormat="1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s="24" customFormat="1" ht="14.25" x14ac:dyDescent="0.2">
      <c r="A42"/>
      <c r="B42" s="3"/>
      <c r="C42"/>
      <c r="D42"/>
      <c r="E42"/>
      <c r="F42"/>
      <c r="G42"/>
      <c r="H42"/>
      <c r="I42"/>
      <c r="J42"/>
    </row>
    <row r="43" spans="1:10" s="24" customFormat="1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 customHeight="1" x14ac:dyDescent="0.2"/>
    <row r="45" spans="1:10" ht="15" customHeight="1" x14ac:dyDescent="0.2"/>
    <row r="46" spans="1:10" ht="15" customHeight="1" x14ac:dyDescent="0.2"/>
    <row r="47" spans="1:10" ht="15" customHeight="1" x14ac:dyDescent="0.2">
      <c r="G47" s="25"/>
    </row>
    <row r="48" spans="1:10" ht="15" customHeight="1" x14ac:dyDescent="0.2"/>
    <row r="49" spans="1:256" ht="15" customHeight="1" x14ac:dyDescent="0.2"/>
    <row r="50" spans="1:256" ht="15" customHeight="1" x14ac:dyDescent="0.2"/>
    <row r="51" spans="1:256" ht="15" customHeight="1" x14ac:dyDescent="0.2"/>
    <row r="52" spans="1:256" ht="15" customHeight="1" x14ac:dyDescent="0.2"/>
    <row r="53" spans="1:256" s="166" customFormat="1" ht="1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256" ht="15" customHeight="1" x14ac:dyDescent="0.2"/>
    <row r="55" spans="1:256" s="166" customFormat="1" ht="1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7" spans="1:256" ht="15" customHeight="1" x14ac:dyDescent="0.2">
      <c r="K57"/>
      <c r="L57"/>
      <c r="M57"/>
      <c r="N57"/>
      <c r="O57"/>
      <c r="P57" t="s">
        <v>338</v>
      </c>
      <c r="Q57" t="s">
        <v>338</v>
      </c>
      <c r="R57" t="s">
        <v>338</v>
      </c>
      <c r="S57" t="s">
        <v>338</v>
      </c>
      <c r="T57" t="s">
        <v>338</v>
      </c>
      <c r="U57" t="s">
        <v>338</v>
      </c>
      <c r="V57" t="s">
        <v>338</v>
      </c>
      <c r="W57" t="s">
        <v>338</v>
      </c>
      <c r="X57" t="s">
        <v>338</v>
      </c>
      <c r="Y57" t="s">
        <v>338</v>
      </c>
      <c r="Z57" t="s">
        <v>338</v>
      </c>
      <c r="AA57" t="s">
        <v>338</v>
      </c>
      <c r="AB57" t="s">
        <v>338</v>
      </c>
      <c r="AC57" t="s">
        <v>338</v>
      </c>
      <c r="AD57" t="s">
        <v>338</v>
      </c>
      <c r="AE57" t="s">
        <v>338</v>
      </c>
      <c r="AF57" t="s">
        <v>338</v>
      </c>
      <c r="AG57" t="s">
        <v>338</v>
      </c>
      <c r="AH57" t="s">
        <v>338</v>
      </c>
      <c r="AI57" t="s">
        <v>338</v>
      </c>
      <c r="AJ57" t="s">
        <v>338</v>
      </c>
      <c r="AK57" t="s">
        <v>338</v>
      </c>
      <c r="AL57" t="s">
        <v>338</v>
      </c>
      <c r="AM57" t="s">
        <v>338</v>
      </c>
      <c r="AN57" t="s">
        <v>338</v>
      </c>
      <c r="AO57" t="s">
        <v>338</v>
      </c>
      <c r="AP57" t="s">
        <v>338</v>
      </c>
      <c r="AQ57" t="s">
        <v>338</v>
      </c>
      <c r="AR57" t="s">
        <v>338</v>
      </c>
      <c r="AS57" t="s">
        <v>338</v>
      </c>
      <c r="AT57" t="s">
        <v>338</v>
      </c>
      <c r="AU57" t="s">
        <v>338</v>
      </c>
      <c r="AV57" t="s">
        <v>338</v>
      </c>
      <c r="AW57" t="s">
        <v>338</v>
      </c>
      <c r="AX57" t="s">
        <v>338</v>
      </c>
      <c r="AY57" t="s">
        <v>338</v>
      </c>
      <c r="AZ57" t="s">
        <v>338</v>
      </c>
      <c r="BA57" t="s">
        <v>338</v>
      </c>
      <c r="BB57" t="s">
        <v>338</v>
      </c>
      <c r="BC57" t="s">
        <v>338</v>
      </c>
      <c r="BD57" t="s">
        <v>338</v>
      </c>
      <c r="BE57" t="s">
        <v>338</v>
      </c>
      <c r="BF57" t="s">
        <v>338</v>
      </c>
      <c r="BG57" t="s">
        <v>338</v>
      </c>
      <c r="BH57" t="s">
        <v>338</v>
      </c>
      <c r="BI57" t="s">
        <v>338</v>
      </c>
      <c r="BJ57" t="s">
        <v>338</v>
      </c>
      <c r="BK57" t="s">
        <v>338</v>
      </c>
      <c r="BL57" t="s">
        <v>338</v>
      </c>
      <c r="BM57" t="s">
        <v>338</v>
      </c>
      <c r="BN57" t="s">
        <v>338</v>
      </c>
      <c r="BO57" t="s">
        <v>338</v>
      </c>
      <c r="BP57" t="s">
        <v>338</v>
      </c>
      <c r="BQ57" t="s">
        <v>338</v>
      </c>
      <c r="BR57" t="s">
        <v>338</v>
      </c>
      <c r="BS57" t="s">
        <v>338</v>
      </c>
      <c r="BT57" t="s">
        <v>338</v>
      </c>
      <c r="BU57" t="s">
        <v>338</v>
      </c>
      <c r="BV57" t="s">
        <v>338</v>
      </c>
      <c r="BW57" t="s">
        <v>338</v>
      </c>
      <c r="BX57" t="s">
        <v>338</v>
      </c>
      <c r="BY57" t="s">
        <v>338</v>
      </c>
      <c r="BZ57" t="s">
        <v>338</v>
      </c>
      <c r="CA57" t="s">
        <v>338</v>
      </c>
      <c r="CB57" t="s">
        <v>338</v>
      </c>
      <c r="CC57" t="s">
        <v>338</v>
      </c>
      <c r="CD57" t="s">
        <v>338</v>
      </c>
      <c r="CE57" t="s">
        <v>338</v>
      </c>
      <c r="CF57" t="s">
        <v>338</v>
      </c>
      <c r="CG57" t="s">
        <v>338</v>
      </c>
      <c r="CH57" t="s">
        <v>338</v>
      </c>
      <c r="CI57" t="s">
        <v>338</v>
      </c>
      <c r="CJ57" t="s">
        <v>338</v>
      </c>
      <c r="CK57" t="s">
        <v>338</v>
      </c>
      <c r="CL57" t="s">
        <v>338</v>
      </c>
      <c r="CM57" t="s">
        <v>338</v>
      </c>
      <c r="CN57" t="s">
        <v>338</v>
      </c>
      <c r="CO57" t="s">
        <v>338</v>
      </c>
      <c r="CP57" t="s">
        <v>338</v>
      </c>
      <c r="CQ57" t="s">
        <v>338</v>
      </c>
      <c r="CR57" t="s">
        <v>338</v>
      </c>
      <c r="CS57" t="s">
        <v>338</v>
      </c>
      <c r="CT57" t="s">
        <v>338</v>
      </c>
      <c r="CU57" t="s">
        <v>338</v>
      </c>
      <c r="CV57" t="s">
        <v>338</v>
      </c>
      <c r="CW57" t="s">
        <v>338</v>
      </c>
      <c r="CX57" t="s">
        <v>338</v>
      </c>
      <c r="CY57" t="s">
        <v>338</v>
      </c>
      <c r="CZ57" t="s">
        <v>338</v>
      </c>
      <c r="DA57" t="s">
        <v>338</v>
      </c>
      <c r="DB57" t="s">
        <v>338</v>
      </c>
      <c r="DC57" t="s">
        <v>338</v>
      </c>
      <c r="DD57" t="s">
        <v>338</v>
      </c>
      <c r="DE57" t="s">
        <v>338</v>
      </c>
      <c r="DF57" t="s">
        <v>338</v>
      </c>
      <c r="DG57" t="s">
        <v>338</v>
      </c>
      <c r="DH57" t="s">
        <v>338</v>
      </c>
      <c r="DI57" t="s">
        <v>338</v>
      </c>
      <c r="DJ57" t="s">
        <v>338</v>
      </c>
      <c r="DK57" t="s">
        <v>338</v>
      </c>
      <c r="DL57" t="s">
        <v>338</v>
      </c>
      <c r="DM57" t="s">
        <v>338</v>
      </c>
      <c r="DN57" t="s">
        <v>338</v>
      </c>
      <c r="DO57" t="s">
        <v>338</v>
      </c>
      <c r="DP57" t="s">
        <v>338</v>
      </c>
      <c r="DQ57" t="s">
        <v>338</v>
      </c>
      <c r="DR57" t="s">
        <v>338</v>
      </c>
      <c r="DS57" t="s">
        <v>338</v>
      </c>
      <c r="DT57" t="s">
        <v>338</v>
      </c>
      <c r="DU57" t="s">
        <v>338</v>
      </c>
      <c r="DV57" t="s">
        <v>338</v>
      </c>
      <c r="DW57" t="s">
        <v>338</v>
      </c>
      <c r="DX57" t="s">
        <v>338</v>
      </c>
      <c r="DY57" t="s">
        <v>338</v>
      </c>
      <c r="DZ57" t="s">
        <v>338</v>
      </c>
      <c r="EA57" t="s">
        <v>338</v>
      </c>
      <c r="EB57" t="s">
        <v>338</v>
      </c>
      <c r="EC57" t="s">
        <v>338</v>
      </c>
      <c r="ED57" t="s">
        <v>338</v>
      </c>
      <c r="EE57" t="s">
        <v>338</v>
      </c>
      <c r="EF57" t="s">
        <v>338</v>
      </c>
      <c r="EG57" t="s">
        <v>338</v>
      </c>
      <c r="EH57" t="s">
        <v>338</v>
      </c>
      <c r="EI57" t="s">
        <v>338</v>
      </c>
      <c r="EJ57" t="s">
        <v>338</v>
      </c>
      <c r="EK57" t="s">
        <v>338</v>
      </c>
      <c r="EL57" t="s">
        <v>338</v>
      </c>
      <c r="EM57" t="s">
        <v>338</v>
      </c>
      <c r="EN57" t="s">
        <v>338</v>
      </c>
      <c r="EO57" t="s">
        <v>338</v>
      </c>
      <c r="EP57" t="s">
        <v>338</v>
      </c>
      <c r="EQ57" t="s">
        <v>338</v>
      </c>
      <c r="ER57" t="s">
        <v>338</v>
      </c>
      <c r="ES57" t="s">
        <v>338</v>
      </c>
      <c r="ET57" t="s">
        <v>338</v>
      </c>
      <c r="EU57" t="s">
        <v>338</v>
      </c>
      <c r="EV57" t="s">
        <v>338</v>
      </c>
      <c r="EW57" t="s">
        <v>338</v>
      </c>
      <c r="EX57" t="s">
        <v>338</v>
      </c>
      <c r="EY57" t="s">
        <v>338</v>
      </c>
      <c r="EZ57" t="s">
        <v>338</v>
      </c>
      <c r="FA57" t="s">
        <v>338</v>
      </c>
      <c r="FB57" t="s">
        <v>338</v>
      </c>
      <c r="FC57" t="s">
        <v>338</v>
      </c>
      <c r="FD57" t="s">
        <v>338</v>
      </c>
      <c r="FE57" t="s">
        <v>338</v>
      </c>
      <c r="FF57" t="s">
        <v>338</v>
      </c>
      <c r="FG57" t="s">
        <v>338</v>
      </c>
      <c r="FH57" t="s">
        <v>338</v>
      </c>
      <c r="FI57" t="s">
        <v>338</v>
      </c>
      <c r="FJ57" t="s">
        <v>338</v>
      </c>
      <c r="FK57" t="s">
        <v>338</v>
      </c>
      <c r="FL57" t="s">
        <v>338</v>
      </c>
      <c r="FM57" t="s">
        <v>338</v>
      </c>
      <c r="FN57" t="s">
        <v>338</v>
      </c>
      <c r="FO57" t="s">
        <v>338</v>
      </c>
      <c r="FP57" t="s">
        <v>338</v>
      </c>
      <c r="FQ57" t="s">
        <v>338</v>
      </c>
      <c r="FR57" t="s">
        <v>338</v>
      </c>
      <c r="FS57" t="s">
        <v>338</v>
      </c>
      <c r="FT57" t="s">
        <v>338</v>
      </c>
      <c r="FU57" t="s">
        <v>338</v>
      </c>
      <c r="FV57" t="s">
        <v>338</v>
      </c>
      <c r="FW57" t="s">
        <v>338</v>
      </c>
      <c r="FX57" t="s">
        <v>338</v>
      </c>
      <c r="FY57" t="s">
        <v>338</v>
      </c>
      <c r="FZ57" t="s">
        <v>338</v>
      </c>
      <c r="GA57" t="s">
        <v>338</v>
      </c>
      <c r="GB57" t="s">
        <v>338</v>
      </c>
      <c r="GC57" t="s">
        <v>338</v>
      </c>
      <c r="GD57" t="s">
        <v>338</v>
      </c>
      <c r="GE57" t="s">
        <v>338</v>
      </c>
      <c r="GF57" t="s">
        <v>338</v>
      </c>
      <c r="GG57" t="s">
        <v>338</v>
      </c>
      <c r="GH57" t="s">
        <v>338</v>
      </c>
      <c r="GI57" t="s">
        <v>338</v>
      </c>
      <c r="GJ57" t="s">
        <v>338</v>
      </c>
      <c r="GK57" t="s">
        <v>338</v>
      </c>
      <c r="GL57" t="s">
        <v>338</v>
      </c>
      <c r="GM57" t="s">
        <v>338</v>
      </c>
      <c r="GN57" t="s">
        <v>338</v>
      </c>
      <c r="GO57" t="s">
        <v>338</v>
      </c>
      <c r="GP57" t="s">
        <v>338</v>
      </c>
      <c r="GQ57" t="s">
        <v>338</v>
      </c>
      <c r="GR57" t="s">
        <v>338</v>
      </c>
      <c r="GS57" t="s">
        <v>338</v>
      </c>
      <c r="GT57" t="s">
        <v>338</v>
      </c>
      <c r="GU57" t="s">
        <v>338</v>
      </c>
      <c r="GV57" t="s">
        <v>338</v>
      </c>
      <c r="GW57" t="s">
        <v>338</v>
      </c>
      <c r="GX57" t="s">
        <v>338</v>
      </c>
      <c r="GY57" t="s">
        <v>338</v>
      </c>
      <c r="GZ57" t="s">
        <v>338</v>
      </c>
      <c r="HA57" t="s">
        <v>338</v>
      </c>
      <c r="HB57" t="s">
        <v>338</v>
      </c>
      <c r="HC57" t="s">
        <v>338</v>
      </c>
      <c r="HD57" t="s">
        <v>338</v>
      </c>
      <c r="HE57" t="s">
        <v>338</v>
      </c>
      <c r="HF57" t="s">
        <v>338</v>
      </c>
      <c r="HG57" t="s">
        <v>338</v>
      </c>
      <c r="HH57" t="s">
        <v>338</v>
      </c>
      <c r="HI57" t="s">
        <v>338</v>
      </c>
      <c r="HJ57" t="s">
        <v>338</v>
      </c>
      <c r="HK57" t="s">
        <v>338</v>
      </c>
      <c r="HL57" t="s">
        <v>338</v>
      </c>
      <c r="HM57" t="s">
        <v>338</v>
      </c>
      <c r="HN57" t="s">
        <v>338</v>
      </c>
      <c r="HO57" t="s">
        <v>338</v>
      </c>
      <c r="HP57" t="s">
        <v>338</v>
      </c>
      <c r="HQ57" t="s">
        <v>338</v>
      </c>
      <c r="HR57" t="s">
        <v>338</v>
      </c>
      <c r="HS57" t="s">
        <v>338</v>
      </c>
      <c r="HT57" t="s">
        <v>338</v>
      </c>
      <c r="HU57" t="s">
        <v>338</v>
      </c>
      <c r="HV57" t="s">
        <v>338</v>
      </c>
      <c r="HW57" t="s">
        <v>338</v>
      </c>
      <c r="HX57" t="s">
        <v>338</v>
      </c>
      <c r="HY57" t="s">
        <v>338</v>
      </c>
      <c r="HZ57" t="s">
        <v>338</v>
      </c>
      <c r="IA57" t="s">
        <v>338</v>
      </c>
      <c r="IB57" t="s">
        <v>338</v>
      </c>
      <c r="IC57" t="s">
        <v>338</v>
      </c>
      <c r="ID57" t="s">
        <v>338</v>
      </c>
      <c r="IE57" t="s">
        <v>338</v>
      </c>
      <c r="IF57" t="s">
        <v>338</v>
      </c>
      <c r="IG57" t="s">
        <v>338</v>
      </c>
      <c r="IH57" t="s">
        <v>338</v>
      </c>
      <c r="II57" t="s">
        <v>338</v>
      </c>
      <c r="IJ57" t="s">
        <v>338</v>
      </c>
      <c r="IK57" t="s">
        <v>338</v>
      </c>
      <c r="IL57" t="s">
        <v>338</v>
      </c>
      <c r="IM57" t="s">
        <v>338</v>
      </c>
      <c r="IN57" t="s">
        <v>338</v>
      </c>
      <c r="IO57" t="s">
        <v>338</v>
      </c>
      <c r="IP57" t="s">
        <v>338</v>
      </c>
      <c r="IQ57" t="s">
        <v>338</v>
      </c>
      <c r="IR57" t="s">
        <v>338</v>
      </c>
      <c r="IS57" t="s">
        <v>338</v>
      </c>
      <c r="IT57" t="s">
        <v>338</v>
      </c>
      <c r="IU57" t="s">
        <v>338</v>
      </c>
      <c r="IV57" t="s">
        <v>338</v>
      </c>
    </row>
  </sheetData>
  <mergeCells count="24">
    <mergeCell ref="A36:B36"/>
    <mergeCell ref="F29:G29"/>
    <mergeCell ref="F31:G31"/>
    <mergeCell ref="A40:B40"/>
    <mergeCell ref="A38:B38"/>
    <mergeCell ref="F38:G38"/>
    <mergeCell ref="F36:G36"/>
    <mergeCell ref="A1:J1"/>
    <mergeCell ref="A2:J2"/>
    <mergeCell ref="F17:G17"/>
    <mergeCell ref="I5:J5"/>
    <mergeCell ref="A7:E7"/>
    <mergeCell ref="F7:J7"/>
    <mergeCell ref="A15:B15"/>
    <mergeCell ref="A17:B17"/>
    <mergeCell ref="F15:G15"/>
    <mergeCell ref="B4:C4"/>
    <mergeCell ref="B5:C5"/>
    <mergeCell ref="F21:G21"/>
    <mergeCell ref="A21:B21"/>
    <mergeCell ref="F19:G19"/>
    <mergeCell ref="A22:B22"/>
    <mergeCell ref="F22:G22"/>
    <mergeCell ref="A19:B19"/>
  </mergeCells>
  <phoneticPr fontId="19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8"/>
  <sheetViews>
    <sheetView zoomScale="120" zoomScaleNormal="120" workbookViewId="0">
      <selection activeCell="A3" sqref="A3:C4"/>
    </sheetView>
  </sheetViews>
  <sheetFormatPr defaultColWidth="8" defaultRowHeight="15" x14ac:dyDescent="0.25"/>
  <cols>
    <col min="1" max="1" width="4.85546875" style="97" customWidth="1"/>
    <col min="2" max="2" width="30.5703125" style="97" customWidth="1"/>
    <col min="3" max="4" width="12" style="97" customWidth="1"/>
    <col min="5" max="5" width="12.5703125" style="97" customWidth="1"/>
    <col min="6" max="6" width="13" style="97" customWidth="1"/>
    <col min="7" max="16384" width="8" style="97"/>
  </cols>
  <sheetData>
    <row r="1" spans="1:9" s="162" customFormat="1" ht="48.75" customHeight="1" x14ac:dyDescent="0.25">
      <c r="A1" s="745" t="s">
        <v>532</v>
      </c>
      <c r="B1" s="745"/>
      <c r="C1" s="745"/>
      <c r="D1" s="745"/>
      <c r="E1" s="745"/>
      <c r="F1" s="745"/>
    </row>
    <row r="2" spans="1:9" s="121" customFormat="1" ht="15.75" customHeight="1" x14ac:dyDescent="0.25">
      <c r="A2" s="119"/>
      <c r="B2" s="120"/>
      <c r="C2" s="723"/>
      <c r="D2" s="723"/>
      <c r="E2" s="705"/>
      <c r="F2" s="705"/>
      <c r="G2" s="160"/>
      <c r="I2" s="159"/>
    </row>
    <row r="3" spans="1:9" s="121" customFormat="1" ht="15.75" customHeight="1" x14ac:dyDescent="0.25">
      <c r="A3" s="663" t="s">
        <v>555</v>
      </c>
      <c r="B3" s="663"/>
      <c r="C3" s="674"/>
      <c r="D3" s="596"/>
      <c r="E3" s="595"/>
      <c r="F3" s="595"/>
      <c r="G3" s="160"/>
      <c r="I3" s="159"/>
    </row>
    <row r="4" spans="1:9" s="122" customFormat="1" ht="15.75" customHeight="1" x14ac:dyDescent="0.25">
      <c r="A4" s="663" t="s">
        <v>593</v>
      </c>
      <c r="B4" s="663"/>
      <c r="C4" s="674"/>
      <c r="D4" s="158"/>
      <c r="E4" s="754" t="s">
        <v>484</v>
      </c>
      <c r="F4" s="754"/>
      <c r="G4" s="161"/>
      <c r="I4" s="158"/>
    </row>
    <row r="5" spans="1:9" s="122" customFormat="1" ht="15.75" customHeight="1" x14ac:dyDescent="0.25">
      <c r="A5" s="627"/>
      <c r="B5" s="627"/>
      <c r="C5"/>
      <c r="D5" s="158"/>
      <c r="E5" s="597"/>
      <c r="F5" s="597"/>
      <c r="G5" s="161"/>
      <c r="I5" s="158"/>
    </row>
    <row r="6" spans="1:9" ht="15.95" customHeight="1" x14ac:dyDescent="0.25">
      <c r="A6" s="732" t="s">
        <v>533</v>
      </c>
      <c r="B6" s="732"/>
      <c r="C6" s="732"/>
      <c r="D6" s="732"/>
      <c r="E6" s="732"/>
      <c r="F6" s="100"/>
      <c r="G6" s="101"/>
    </row>
    <row r="7" spans="1:9" ht="15.95" customHeight="1" thickBot="1" x14ac:dyDescent="0.3">
      <c r="A7" s="98"/>
      <c r="B7" s="98"/>
      <c r="C7" s="99"/>
      <c r="D7" s="99"/>
      <c r="E7" s="100"/>
      <c r="F7" s="100"/>
      <c r="G7" s="101"/>
    </row>
    <row r="8" spans="1:9" ht="22.5" customHeight="1" x14ac:dyDescent="0.25">
      <c r="A8" s="114" t="s">
        <v>413</v>
      </c>
      <c r="B8" s="733" t="s">
        <v>428</v>
      </c>
      <c r="C8" s="733"/>
      <c r="D8" s="733"/>
      <c r="E8" s="746" t="s">
        <v>429</v>
      </c>
      <c r="F8" s="747"/>
      <c r="G8" s="101"/>
    </row>
    <row r="9" spans="1:9" ht="15.95" customHeight="1" x14ac:dyDescent="0.25">
      <c r="A9" s="115" t="s">
        <v>99</v>
      </c>
      <c r="B9" s="752" t="s">
        <v>100</v>
      </c>
      <c r="C9" s="752"/>
      <c r="D9" s="752"/>
      <c r="E9" s="752" t="s">
        <v>101</v>
      </c>
      <c r="F9" s="753"/>
      <c r="G9" s="101"/>
    </row>
    <row r="10" spans="1:9" ht="15.95" customHeight="1" x14ac:dyDescent="0.25">
      <c r="A10" s="115" t="s">
        <v>106</v>
      </c>
      <c r="B10" s="748"/>
      <c r="C10" s="748"/>
      <c r="D10" s="748"/>
      <c r="E10" s="728"/>
      <c r="F10" s="729"/>
      <c r="G10" s="101"/>
    </row>
    <row r="11" spans="1:9" ht="15.95" customHeight="1" x14ac:dyDescent="0.25">
      <c r="A11" s="115" t="s">
        <v>107</v>
      </c>
      <c r="B11" s="748"/>
      <c r="C11" s="748"/>
      <c r="D11" s="748"/>
      <c r="E11" s="728"/>
      <c r="F11" s="729"/>
      <c r="G11" s="101"/>
    </row>
    <row r="12" spans="1:9" ht="15.95" customHeight="1" x14ac:dyDescent="0.25">
      <c r="A12" s="115" t="s">
        <v>108</v>
      </c>
      <c r="B12" s="748"/>
      <c r="C12" s="748"/>
      <c r="D12" s="748"/>
      <c r="E12" s="728"/>
      <c r="F12" s="729"/>
      <c r="G12" s="101"/>
    </row>
    <row r="13" spans="1:9" ht="25.5" customHeight="1" thickBot="1" x14ac:dyDescent="0.3">
      <c r="A13" s="124" t="s">
        <v>109</v>
      </c>
      <c r="B13" s="757" t="s">
        <v>430</v>
      </c>
      <c r="C13" s="757"/>
      <c r="D13" s="757"/>
      <c r="E13" s="755">
        <f>SUM(E10:E12)</f>
        <v>0</v>
      </c>
      <c r="F13" s="756"/>
      <c r="G13" s="101"/>
    </row>
    <row r="14" spans="1:9" ht="25.5" customHeight="1" x14ac:dyDescent="0.25">
      <c r="A14" s="125"/>
      <c r="B14" s="126"/>
      <c r="C14" s="126"/>
      <c r="D14" s="126"/>
      <c r="E14" s="127"/>
      <c r="F14" s="127"/>
      <c r="G14" s="101"/>
    </row>
    <row r="15" spans="1:9" ht="15.95" customHeight="1" x14ac:dyDescent="0.25">
      <c r="A15" s="732" t="s">
        <v>461</v>
      </c>
      <c r="B15" s="732"/>
      <c r="C15" s="732"/>
      <c r="D15" s="732"/>
      <c r="E15" s="732"/>
      <c r="F15" s="732"/>
      <c r="G15" s="101"/>
    </row>
    <row r="16" spans="1:9" ht="15.95" customHeight="1" thickBot="1" x14ac:dyDescent="0.3">
      <c r="A16" s="98"/>
      <c r="B16" s="98"/>
      <c r="C16" s="99"/>
      <c r="D16" s="99"/>
      <c r="E16" s="100"/>
      <c r="F16" s="100"/>
      <c r="G16" s="101"/>
    </row>
    <row r="17" spans="1:6" ht="15" customHeight="1" x14ac:dyDescent="0.25">
      <c r="A17" s="726" t="s">
        <v>413</v>
      </c>
      <c r="B17" s="733" t="s">
        <v>414</v>
      </c>
      <c r="C17" s="749" t="s">
        <v>415</v>
      </c>
      <c r="D17" s="750"/>
      <c r="E17" s="751"/>
      <c r="F17" s="730" t="s">
        <v>416</v>
      </c>
    </row>
    <row r="18" spans="1:6" ht="13.5" customHeight="1" thickBot="1" x14ac:dyDescent="0.3">
      <c r="A18" s="727"/>
      <c r="B18" s="734"/>
      <c r="C18" s="102" t="s">
        <v>522</v>
      </c>
      <c r="D18" s="102" t="s">
        <v>527</v>
      </c>
      <c r="E18" s="102" t="s">
        <v>534</v>
      </c>
      <c r="F18" s="731"/>
    </row>
    <row r="19" spans="1:6" ht="15.75" thickBot="1" x14ac:dyDescent="0.3">
      <c r="A19" s="103" t="s">
        <v>99</v>
      </c>
      <c r="B19" s="104" t="s">
        <v>100</v>
      </c>
      <c r="C19" s="104" t="s">
        <v>101</v>
      </c>
      <c r="D19" s="104" t="s">
        <v>102</v>
      </c>
      <c r="E19" s="104" t="s">
        <v>103</v>
      </c>
      <c r="F19" s="105" t="s">
        <v>417</v>
      </c>
    </row>
    <row r="20" spans="1:6" x14ac:dyDescent="0.25">
      <c r="A20" s="106" t="s">
        <v>106</v>
      </c>
      <c r="B20" s="172"/>
      <c r="C20" s="173"/>
      <c r="D20" s="173"/>
      <c r="E20" s="173"/>
      <c r="F20" s="174">
        <f>SUM(C20:E20)</f>
        <v>0</v>
      </c>
    </row>
    <row r="21" spans="1:6" x14ac:dyDescent="0.25">
      <c r="A21" s="107" t="s">
        <v>107</v>
      </c>
      <c r="B21" s="171"/>
      <c r="C21" s="173"/>
      <c r="D21" s="173"/>
      <c r="E21" s="173"/>
      <c r="F21" s="175">
        <f>SUM(C21:E21)</f>
        <v>0</v>
      </c>
    </row>
    <row r="22" spans="1:6" x14ac:dyDescent="0.25">
      <c r="A22" s="107" t="s">
        <v>108</v>
      </c>
      <c r="B22" s="108"/>
      <c r="C22" s="176"/>
      <c r="D22" s="176"/>
      <c r="E22" s="176"/>
      <c r="F22" s="175">
        <f>SUM(C22:E22)</f>
        <v>0</v>
      </c>
    </row>
    <row r="23" spans="1:6" x14ac:dyDescent="0.25">
      <c r="A23" s="107" t="s">
        <v>109</v>
      </c>
      <c r="B23" s="108"/>
      <c r="C23" s="176"/>
      <c r="D23" s="176"/>
      <c r="E23" s="176"/>
      <c r="F23" s="175">
        <f>SUM(C23:E23)</f>
        <v>0</v>
      </c>
    </row>
    <row r="24" spans="1:6" ht="15.75" thickBot="1" x14ac:dyDescent="0.3">
      <c r="A24" s="109" t="s">
        <v>110</v>
      </c>
      <c r="B24" s="110"/>
      <c r="C24" s="177"/>
      <c r="D24" s="177"/>
      <c r="E24" s="177"/>
      <c r="F24" s="175">
        <f>SUM(C24:E24)</f>
        <v>0</v>
      </c>
    </row>
    <row r="25" spans="1:6" s="113" customFormat="1" thickBot="1" x14ac:dyDescent="0.25">
      <c r="A25" s="111" t="s">
        <v>111</v>
      </c>
      <c r="B25" s="112" t="s">
        <v>418</v>
      </c>
      <c r="C25" s="178">
        <f>SUM(C20:C24)</f>
        <v>0</v>
      </c>
      <c r="D25" s="178">
        <f>SUM(D20:D24)</f>
        <v>0</v>
      </c>
      <c r="E25" s="178">
        <f>SUM(E20:E24)</f>
        <v>0</v>
      </c>
      <c r="F25" s="179">
        <f>SUM(F20:F24)</f>
        <v>0</v>
      </c>
    </row>
    <row r="26" spans="1:6" s="113" customFormat="1" ht="14.25" x14ac:dyDescent="0.2">
      <c r="A26" s="130"/>
      <c r="B26" s="131"/>
      <c r="C26" s="132"/>
      <c r="D26" s="132"/>
      <c r="E26" s="132"/>
      <c r="F26" s="132"/>
    </row>
    <row r="27" spans="1:6" s="133" customFormat="1" ht="30.75" customHeight="1" x14ac:dyDescent="0.25">
      <c r="A27" s="725" t="s">
        <v>462</v>
      </c>
      <c r="B27" s="725"/>
      <c r="C27" s="725"/>
      <c r="D27" s="725"/>
      <c r="E27" s="725"/>
      <c r="F27" s="725"/>
    </row>
    <row r="28" spans="1:6" ht="15.75" thickBot="1" x14ac:dyDescent="0.3"/>
    <row r="29" spans="1:6" ht="32.25" thickBot="1" x14ac:dyDescent="0.3">
      <c r="A29" s="234" t="s">
        <v>413</v>
      </c>
      <c r="B29" s="743" t="s">
        <v>419</v>
      </c>
      <c r="C29" s="744"/>
      <c r="D29" s="744"/>
      <c r="E29" s="744"/>
      <c r="F29" s="234" t="s">
        <v>535</v>
      </c>
    </row>
    <row r="30" spans="1:6" ht="15.75" thickBot="1" x14ac:dyDescent="0.3">
      <c r="A30" s="408" t="s">
        <v>99</v>
      </c>
      <c r="B30" s="736" t="s">
        <v>100</v>
      </c>
      <c r="C30" s="737"/>
      <c r="D30" s="737"/>
      <c r="E30" s="738"/>
      <c r="F30" s="409" t="s">
        <v>101</v>
      </c>
    </row>
    <row r="31" spans="1:6" x14ac:dyDescent="0.25">
      <c r="A31" s="496" t="s">
        <v>106</v>
      </c>
      <c r="B31" s="497" t="s">
        <v>420</v>
      </c>
      <c r="C31" s="498"/>
      <c r="D31" s="499"/>
      <c r="E31" s="499"/>
      <c r="F31" s="500">
        <v>10900000</v>
      </c>
    </row>
    <row r="32" spans="1:6" ht="23.25" customHeight="1" x14ac:dyDescent="0.25">
      <c r="A32" s="135" t="s">
        <v>107</v>
      </c>
      <c r="B32" s="739" t="s">
        <v>421</v>
      </c>
      <c r="C32" s="740"/>
      <c r="D32" s="740"/>
      <c r="E32" s="741"/>
      <c r="F32" s="170">
        <v>3100000</v>
      </c>
    </row>
    <row r="33" spans="1:6" x14ac:dyDescent="0.25">
      <c r="A33" s="135" t="s">
        <v>108</v>
      </c>
      <c r="B33" s="739" t="s">
        <v>422</v>
      </c>
      <c r="C33" s="740"/>
      <c r="D33" s="740"/>
      <c r="E33" s="741"/>
      <c r="F33" s="170">
        <v>0</v>
      </c>
    </row>
    <row r="34" spans="1:6" ht="30" customHeight="1" x14ac:dyDescent="0.25">
      <c r="A34" s="135" t="s">
        <v>109</v>
      </c>
      <c r="B34" s="739" t="s">
        <v>423</v>
      </c>
      <c r="C34" s="740"/>
      <c r="D34" s="740"/>
      <c r="E34" s="741"/>
      <c r="F34" s="170">
        <v>0</v>
      </c>
    </row>
    <row r="35" spans="1:6" x14ac:dyDescent="0.25">
      <c r="A35" s="135" t="s">
        <v>110</v>
      </c>
      <c r="B35" s="739" t="s">
        <v>424</v>
      </c>
      <c r="C35" s="740"/>
      <c r="D35" s="740"/>
      <c r="E35" s="741"/>
      <c r="F35" s="170">
        <v>1000</v>
      </c>
    </row>
    <row r="36" spans="1:6" ht="17.25" customHeight="1" thickBot="1" x14ac:dyDescent="0.3">
      <c r="A36" s="136" t="s">
        <v>111</v>
      </c>
      <c r="B36" s="742" t="s">
        <v>425</v>
      </c>
      <c r="C36" s="742"/>
      <c r="D36" s="742"/>
      <c r="E36" s="742"/>
      <c r="F36" s="501">
        <v>0</v>
      </c>
    </row>
    <row r="37" spans="1:6" ht="29.25" customHeight="1" thickBot="1" x14ac:dyDescent="0.3">
      <c r="A37" s="134" t="s">
        <v>426</v>
      </c>
      <c r="B37" s="493"/>
      <c r="C37" s="494"/>
      <c r="D37" s="494"/>
      <c r="E37" s="494"/>
      <c r="F37" s="495">
        <f>SUM(F31:F36)</f>
        <v>14001000</v>
      </c>
    </row>
    <row r="38" spans="1:6" ht="27" customHeight="1" x14ac:dyDescent="0.25">
      <c r="A38" s="735" t="s">
        <v>427</v>
      </c>
      <c r="B38" s="735"/>
      <c r="C38" s="735"/>
      <c r="D38" s="735"/>
      <c r="E38" s="735"/>
    </row>
  </sheetData>
  <mergeCells count="33">
    <mergeCell ref="B29:E29"/>
    <mergeCell ref="A1:F1"/>
    <mergeCell ref="E8:F8"/>
    <mergeCell ref="C2:D2"/>
    <mergeCell ref="E2:F2"/>
    <mergeCell ref="B11:D11"/>
    <mergeCell ref="B12:D12"/>
    <mergeCell ref="C17:E17"/>
    <mergeCell ref="B9:D9"/>
    <mergeCell ref="E9:F9"/>
    <mergeCell ref="E4:F4"/>
    <mergeCell ref="B10:D10"/>
    <mergeCell ref="E13:F13"/>
    <mergeCell ref="B13:D13"/>
    <mergeCell ref="A6:E6"/>
    <mergeCell ref="B8:D8"/>
    <mergeCell ref="A38:E38"/>
    <mergeCell ref="B30:E30"/>
    <mergeCell ref="B32:E32"/>
    <mergeCell ref="B33:E33"/>
    <mergeCell ref="B34:E34"/>
    <mergeCell ref="B36:E36"/>
    <mergeCell ref="B35:E35"/>
    <mergeCell ref="A3:C3"/>
    <mergeCell ref="A4:C4"/>
    <mergeCell ref="A27:F27"/>
    <mergeCell ref="A17:A18"/>
    <mergeCell ref="E10:F10"/>
    <mergeCell ref="E12:F12"/>
    <mergeCell ref="E11:F11"/>
    <mergeCell ref="F17:F18"/>
    <mergeCell ref="A15:F15"/>
    <mergeCell ref="B17:B18"/>
  </mergeCells>
  <phoneticPr fontId="20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C1" workbookViewId="0">
      <selection activeCell="C5" sqref="C5:E6"/>
    </sheetView>
  </sheetViews>
  <sheetFormatPr defaultColWidth="8" defaultRowHeight="12.75" x14ac:dyDescent="0.2"/>
  <cols>
    <col min="1" max="1" width="9.85546875" style="214" hidden="1" customWidth="1"/>
    <col min="2" max="2" width="3.28515625" style="214" hidden="1" customWidth="1"/>
    <col min="3" max="3" width="54.28515625" style="214" customWidth="1"/>
    <col min="4" max="4" width="13.5703125" style="214" customWidth="1"/>
    <col min="5" max="5" width="51.42578125" style="214" customWidth="1"/>
    <col min="6" max="6" width="12.7109375" style="214" customWidth="1"/>
    <col min="7" max="16384" width="8" style="214"/>
  </cols>
  <sheetData>
    <row r="1" spans="1:6" ht="30" customHeight="1" x14ac:dyDescent="0.3">
      <c r="C1" s="758" t="s">
        <v>519</v>
      </c>
      <c r="D1" s="758"/>
      <c r="E1" s="758"/>
      <c r="F1" s="758"/>
    </row>
    <row r="2" spans="1:6" ht="30" customHeight="1" x14ac:dyDescent="0.3">
      <c r="C2" s="758" t="s">
        <v>493</v>
      </c>
      <c r="D2" s="758"/>
      <c r="E2" s="758"/>
      <c r="F2" s="758"/>
    </row>
    <row r="3" spans="1:6" ht="17.25" customHeight="1" x14ac:dyDescent="0.3">
      <c r="C3" s="758" t="s">
        <v>492</v>
      </c>
      <c r="D3" s="758"/>
      <c r="E3" s="758"/>
      <c r="F3" s="758"/>
    </row>
    <row r="4" spans="1:6" ht="17.25" customHeight="1" x14ac:dyDescent="0.3">
      <c r="C4" s="215"/>
      <c r="D4" s="215"/>
      <c r="E4" s="215"/>
      <c r="F4" s="216"/>
    </row>
    <row r="5" spans="1:6" ht="17.25" customHeight="1" x14ac:dyDescent="0.25">
      <c r="C5" s="663" t="s">
        <v>594</v>
      </c>
      <c r="D5" s="663"/>
      <c r="E5" s="674"/>
      <c r="F5" s="216"/>
    </row>
    <row r="6" spans="1:6" ht="19.5" customHeight="1" thickBot="1" x14ac:dyDescent="0.3">
      <c r="C6" s="663" t="s">
        <v>595</v>
      </c>
      <c r="D6" s="663"/>
      <c r="E6" s="674"/>
      <c r="F6" s="217" t="s">
        <v>494</v>
      </c>
    </row>
    <row r="7" spans="1:6" ht="42" customHeight="1" thickBot="1" x14ac:dyDescent="0.25">
      <c r="A7" s="218" t="s">
        <v>495</v>
      </c>
      <c r="B7" s="410" t="s">
        <v>496</v>
      </c>
      <c r="C7" s="415" t="s">
        <v>497</v>
      </c>
      <c r="D7" s="421" t="s">
        <v>531</v>
      </c>
      <c r="E7" s="415" t="s">
        <v>498</v>
      </c>
      <c r="F7" s="428" t="s">
        <v>531</v>
      </c>
    </row>
    <row r="8" spans="1:6" s="220" customFormat="1" ht="11.25" thickBot="1" x14ac:dyDescent="0.2">
      <c r="A8" s="219">
        <v>1</v>
      </c>
      <c r="B8" s="411">
        <v>2</v>
      </c>
      <c r="C8" s="416" t="s">
        <v>99</v>
      </c>
      <c r="D8" s="422" t="s">
        <v>100</v>
      </c>
      <c r="E8" s="416" t="s">
        <v>101</v>
      </c>
      <c r="F8" s="429" t="s">
        <v>102</v>
      </c>
    </row>
    <row r="9" spans="1:6" ht="42.75" customHeight="1" x14ac:dyDescent="0.2">
      <c r="A9" s="221" t="s">
        <v>499</v>
      </c>
      <c r="B9" s="412" t="s">
        <v>500</v>
      </c>
      <c r="C9" s="417" t="s">
        <v>528</v>
      </c>
      <c r="D9" s="423">
        <v>2039935</v>
      </c>
      <c r="E9" s="434"/>
      <c r="F9" s="430"/>
    </row>
    <row r="10" spans="1:6" ht="15" customHeight="1" x14ac:dyDescent="0.2">
      <c r="A10" s="221" t="s">
        <v>499</v>
      </c>
      <c r="B10" s="412" t="s">
        <v>500</v>
      </c>
      <c r="C10" s="418" t="s">
        <v>525</v>
      </c>
      <c r="D10" s="424">
        <v>1800000</v>
      </c>
      <c r="E10" s="435"/>
      <c r="F10" s="431"/>
    </row>
    <row r="11" spans="1:6" ht="12.75" customHeight="1" x14ac:dyDescent="0.2">
      <c r="A11" s="221" t="s">
        <v>501</v>
      </c>
      <c r="B11" s="412" t="s">
        <v>502</v>
      </c>
      <c r="C11" s="419" t="s">
        <v>547</v>
      </c>
      <c r="D11" s="425">
        <v>1800000</v>
      </c>
      <c r="E11" s="435"/>
      <c r="F11" s="431"/>
    </row>
    <row r="12" spans="1:6" ht="17.25" customHeight="1" x14ac:dyDescent="0.2">
      <c r="A12" s="221" t="s">
        <v>503</v>
      </c>
      <c r="B12" s="412" t="s">
        <v>504</v>
      </c>
      <c r="C12" s="420"/>
      <c r="D12" s="425"/>
      <c r="E12" s="435"/>
      <c r="F12" s="431"/>
    </row>
    <row r="13" spans="1:6" ht="15" customHeight="1" x14ac:dyDescent="0.2">
      <c r="A13" s="221" t="s">
        <v>499</v>
      </c>
      <c r="B13" s="412" t="s">
        <v>505</v>
      </c>
      <c r="C13" s="420"/>
      <c r="D13" s="425"/>
      <c r="E13" s="435"/>
      <c r="F13" s="431"/>
    </row>
    <row r="14" spans="1:6" x14ac:dyDescent="0.2">
      <c r="A14" s="221" t="s">
        <v>503</v>
      </c>
      <c r="B14" s="412" t="s">
        <v>504</v>
      </c>
      <c r="C14" s="419"/>
      <c r="D14" s="426"/>
      <c r="E14" s="435"/>
      <c r="F14" s="431"/>
    </row>
    <row r="15" spans="1:6" ht="16.5" customHeight="1" x14ac:dyDescent="0.2">
      <c r="A15" s="222">
        <v>999000</v>
      </c>
      <c r="B15" s="412" t="s">
        <v>505</v>
      </c>
      <c r="C15" s="419"/>
      <c r="D15" s="426"/>
      <c r="E15" s="436"/>
      <c r="F15" s="431"/>
    </row>
    <row r="16" spans="1:6" x14ac:dyDescent="0.2">
      <c r="A16" s="221" t="s">
        <v>506</v>
      </c>
      <c r="B16" s="412" t="s">
        <v>507</v>
      </c>
      <c r="C16" s="419"/>
      <c r="D16" s="426"/>
      <c r="E16" s="435"/>
      <c r="F16" s="432"/>
    </row>
    <row r="17" spans="1:6" x14ac:dyDescent="0.2">
      <c r="A17" s="221" t="s">
        <v>508</v>
      </c>
      <c r="B17" s="412" t="s">
        <v>509</v>
      </c>
      <c r="C17" s="419"/>
      <c r="D17" s="426"/>
      <c r="E17" s="435"/>
      <c r="F17" s="432"/>
    </row>
    <row r="18" spans="1:6" ht="15" customHeight="1" x14ac:dyDescent="0.2">
      <c r="A18" s="221" t="s">
        <v>499</v>
      </c>
      <c r="B18" s="412" t="s">
        <v>510</v>
      </c>
      <c r="C18" s="420"/>
      <c r="D18" s="425"/>
      <c r="E18" s="437"/>
      <c r="F18" s="432"/>
    </row>
    <row r="19" spans="1:6" ht="15" customHeight="1" thickBot="1" x14ac:dyDescent="0.25">
      <c r="A19" s="223"/>
      <c r="B19" s="413"/>
      <c r="C19" s="456"/>
      <c r="D19" s="427"/>
      <c r="E19" s="437"/>
      <c r="F19" s="433"/>
    </row>
    <row r="20" spans="1:6" ht="13.5" thickBot="1" x14ac:dyDescent="0.25">
      <c r="A20" s="224"/>
      <c r="B20" s="414"/>
      <c r="C20" s="457"/>
      <c r="D20" s="459">
        <f>SUM(D9:D18)</f>
        <v>5639935</v>
      </c>
      <c r="E20" s="457"/>
      <c r="F20" s="458">
        <f>SUM(F9:F18)</f>
        <v>0</v>
      </c>
    </row>
    <row r="21" spans="1:6" x14ac:dyDescent="0.2">
      <c r="A21" s="224"/>
      <c r="B21" s="225"/>
    </row>
    <row r="22" spans="1:6" x14ac:dyDescent="0.2">
      <c r="A22" s="224"/>
      <c r="B22" s="225"/>
    </row>
    <row r="23" spans="1:6" ht="13.5" thickBot="1" x14ac:dyDescent="0.25">
      <c r="A23" s="227" t="s">
        <v>490</v>
      </c>
      <c r="B23" s="226"/>
    </row>
  </sheetData>
  <mergeCells count="5">
    <mergeCell ref="C6:E6"/>
    <mergeCell ref="C1:F1"/>
    <mergeCell ref="C2:F2"/>
    <mergeCell ref="C3:F3"/>
    <mergeCell ref="C5:E5"/>
  </mergeCells>
  <phoneticPr fontId="48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 xml:space="preserve"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E14"/>
  <sheetViews>
    <sheetView zoomScaleSheetLayoutView="80" workbookViewId="0">
      <selection activeCell="A5" sqref="A5:C6"/>
    </sheetView>
  </sheetViews>
  <sheetFormatPr defaultColWidth="9.140625" defaultRowHeight="12.75" x14ac:dyDescent="0.2"/>
  <cols>
    <col min="1" max="1" width="8.42578125" style="229" customWidth="1"/>
    <col min="2" max="2" width="44.42578125" style="229" customWidth="1"/>
    <col min="3" max="3" width="5.5703125" style="229" hidden="1" customWidth="1"/>
    <col min="4" max="4" width="14.7109375" style="229" customWidth="1"/>
    <col min="5" max="5" width="21.140625" style="229" customWidth="1"/>
    <col min="6" max="16384" width="9.140625" style="229"/>
  </cols>
  <sheetData>
    <row r="1" spans="1:5" ht="15.75" x14ac:dyDescent="0.25">
      <c r="A1" s="759" t="s">
        <v>529</v>
      </c>
      <c r="B1" s="759"/>
      <c r="C1" s="759"/>
      <c r="D1" s="759"/>
      <c r="E1" s="759"/>
    </row>
    <row r="2" spans="1:5" ht="15.75" x14ac:dyDescent="0.25">
      <c r="A2" s="228"/>
      <c r="B2" s="228"/>
      <c r="C2" s="228"/>
      <c r="D2" s="228"/>
      <c r="E2" s="228"/>
    </row>
    <row r="3" spans="1:5" ht="15.75" x14ac:dyDescent="0.25">
      <c r="A3" s="228"/>
      <c r="B3" s="228"/>
      <c r="C3" s="228"/>
      <c r="D3" s="228"/>
      <c r="E3" s="228"/>
    </row>
    <row r="4" spans="1:5" ht="12.75" customHeight="1" x14ac:dyDescent="0.2">
      <c r="A4" s="230"/>
      <c r="B4" s="230"/>
      <c r="C4" s="230"/>
      <c r="D4" s="230"/>
      <c r="E4" s="572"/>
    </row>
    <row r="5" spans="1:5" ht="15" x14ac:dyDescent="0.25">
      <c r="A5" s="663" t="s">
        <v>596</v>
      </c>
      <c r="B5" s="663"/>
      <c r="C5" s="674"/>
      <c r="D5" s="231"/>
      <c r="E5" s="573" t="s">
        <v>469</v>
      </c>
    </row>
    <row r="6" spans="1:5" ht="15.75" thickBot="1" x14ac:dyDescent="0.3">
      <c r="A6" s="663" t="s">
        <v>597</v>
      </c>
      <c r="B6" s="663"/>
      <c r="C6" s="674"/>
      <c r="D6" s="231"/>
      <c r="E6" s="231"/>
    </row>
    <row r="7" spans="1:5" ht="15.75" customHeight="1" thickBot="1" x14ac:dyDescent="0.25">
      <c r="A7" s="760" t="s">
        <v>511</v>
      </c>
      <c r="B7" s="761" t="s">
        <v>512</v>
      </c>
      <c r="C7" s="762"/>
      <c r="D7" s="763" t="s">
        <v>530</v>
      </c>
      <c r="E7" s="766" t="s">
        <v>513</v>
      </c>
    </row>
    <row r="8" spans="1:5" ht="15.75" customHeight="1" thickBot="1" x14ac:dyDescent="0.25">
      <c r="A8" s="760"/>
      <c r="B8" s="761"/>
      <c r="C8" s="762"/>
      <c r="D8" s="764"/>
      <c r="E8" s="766"/>
    </row>
    <row r="9" spans="1:5" ht="15.75" customHeight="1" thickBot="1" x14ac:dyDescent="0.25">
      <c r="A9" s="760"/>
      <c r="B9" s="761"/>
      <c r="C9" s="762"/>
      <c r="D9" s="764"/>
      <c r="E9" s="766"/>
    </row>
    <row r="10" spans="1:5" ht="15.75" customHeight="1" thickBot="1" x14ac:dyDescent="0.25">
      <c r="A10" s="760"/>
      <c r="B10" s="761"/>
      <c r="C10" s="762"/>
      <c r="D10" s="765"/>
      <c r="E10" s="766"/>
    </row>
    <row r="11" spans="1:5" s="232" customFormat="1" ht="28.35" customHeight="1" x14ac:dyDescent="0.25">
      <c r="A11" s="438" t="s">
        <v>514</v>
      </c>
      <c r="B11" s="439" t="s">
        <v>515</v>
      </c>
      <c r="C11" s="441"/>
      <c r="D11" s="444">
        <v>0</v>
      </c>
      <c r="E11" s="443"/>
    </row>
    <row r="12" spans="1:5" s="232" customFormat="1" ht="28.35" customHeight="1" thickBot="1" x14ac:dyDescent="0.3">
      <c r="A12" s="502" t="s">
        <v>516</v>
      </c>
      <c r="B12" s="440" t="s">
        <v>517</v>
      </c>
      <c r="C12" s="442"/>
      <c r="D12" s="503">
        <v>0</v>
      </c>
      <c r="E12" s="504"/>
    </row>
    <row r="13" spans="1:5" ht="28.35" customHeight="1" thickBot="1" x14ac:dyDescent="0.3">
      <c r="A13" s="505"/>
      <c r="B13" s="506" t="s">
        <v>518</v>
      </c>
      <c r="C13" s="507"/>
      <c r="D13" s="508">
        <f>D11+D12</f>
        <v>0</v>
      </c>
      <c r="E13" s="509"/>
    </row>
    <row r="14" spans="1:5" ht="16.5" customHeight="1" x14ac:dyDescent="0.25">
      <c r="A14" s="233"/>
      <c r="B14" s="233"/>
      <c r="C14" s="233"/>
      <c r="D14" s="233"/>
      <c r="E14" s="233"/>
    </row>
  </sheetData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honeticPr fontId="48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A4" sqref="A4:C4"/>
    </sheetView>
  </sheetViews>
  <sheetFormatPr defaultColWidth="9.140625" defaultRowHeight="12.75" x14ac:dyDescent="0.2"/>
  <cols>
    <col min="1" max="1" width="8.7109375" style="607" customWidth="1"/>
    <col min="2" max="2" width="51.85546875" style="607" customWidth="1"/>
    <col min="3" max="3" width="14.42578125" style="607" customWidth="1"/>
    <col min="4" max="5" width="15.28515625" style="607" customWidth="1"/>
    <col min="6" max="6" width="13.28515625" style="607" customWidth="1"/>
    <col min="7" max="8" width="14.7109375" style="607" customWidth="1"/>
    <col min="9" max="9" width="13.28515625" style="607" customWidth="1"/>
    <col min="10" max="10" width="13.85546875" style="607" customWidth="1"/>
    <col min="11" max="16384" width="9.140625" style="607"/>
  </cols>
  <sheetData>
    <row r="1" spans="1:10" ht="15.75" x14ac:dyDescent="0.25">
      <c r="A1" s="767" t="s">
        <v>598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ht="15.75" x14ac:dyDescent="0.25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10" x14ac:dyDescent="0.2">
      <c r="A3" s="608"/>
      <c r="B3" s="608"/>
      <c r="C3" s="608"/>
      <c r="D3" s="608"/>
      <c r="E3" s="608"/>
      <c r="F3" s="608"/>
      <c r="G3" s="608"/>
      <c r="H3" s="608"/>
      <c r="I3" s="608"/>
      <c r="J3" s="609"/>
    </row>
    <row r="4" spans="1:10" ht="15" x14ac:dyDescent="0.25">
      <c r="A4" s="663" t="s">
        <v>604</v>
      </c>
      <c r="B4" s="663"/>
      <c r="C4" s="674"/>
      <c r="D4" s="608"/>
      <c r="E4" s="608"/>
      <c r="F4" s="608"/>
      <c r="G4" s="608"/>
      <c r="H4" s="608"/>
      <c r="I4" s="608"/>
      <c r="J4" s="609"/>
    </row>
    <row r="5" spans="1:10" ht="15.75" thickBot="1" x14ac:dyDescent="0.3">
      <c r="A5" s="663" t="s">
        <v>599</v>
      </c>
      <c r="B5" s="663"/>
      <c r="C5" s="674"/>
      <c r="D5" s="608"/>
      <c r="E5" s="632"/>
      <c r="F5" s="632"/>
      <c r="G5" s="632"/>
      <c r="H5" s="632"/>
      <c r="I5" s="768" t="s">
        <v>469</v>
      </c>
      <c r="J5" s="768"/>
    </row>
    <row r="6" spans="1:10" ht="23.25" customHeight="1" x14ac:dyDescent="0.2">
      <c r="A6" s="769" t="s">
        <v>556</v>
      </c>
      <c r="B6" s="772" t="s">
        <v>557</v>
      </c>
      <c r="C6" s="775" t="s">
        <v>558</v>
      </c>
      <c r="D6" s="776"/>
      <c r="E6" s="776"/>
      <c r="F6" s="777"/>
      <c r="G6" s="775" t="s">
        <v>559</v>
      </c>
      <c r="H6" s="776"/>
      <c r="I6" s="776"/>
      <c r="J6" s="778"/>
    </row>
    <row r="7" spans="1:10" ht="15" customHeight="1" x14ac:dyDescent="0.2">
      <c r="A7" s="770"/>
      <c r="B7" s="773"/>
      <c r="C7" s="773" t="s">
        <v>560</v>
      </c>
      <c r="D7" s="773" t="s">
        <v>561</v>
      </c>
      <c r="E7" s="773" t="s">
        <v>562</v>
      </c>
      <c r="F7" s="773" t="s">
        <v>563</v>
      </c>
      <c r="G7" s="773" t="s">
        <v>390</v>
      </c>
      <c r="H7" s="628" t="s">
        <v>564</v>
      </c>
      <c r="I7" s="773" t="s">
        <v>565</v>
      </c>
      <c r="J7" s="779" t="s">
        <v>563</v>
      </c>
    </row>
    <row r="8" spans="1:10" ht="15" customHeight="1" x14ac:dyDescent="0.2">
      <c r="A8" s="770"/>
      <c r="B8" s="773"/>
      <c r="C8" s="773"/>
      <c r="D8" s="773"/>
      <c r="E8" s="773"/>
      <c r="F8" s="773"/>
      <c r="G8" s="773"/>
      <c r="H8" s="628" t="s">
        <v>566</v>
      </c>
      <c r="I8" s="773"/>
      <c r="J8" s="779"/>
    </row>
    <row r="9" spans="1:10" ht="15" customHeight="1" thickBot="1" x14ac:dyDescent="0.25">
      <c r="A9" s="771"/>
      <c r="B9" s="774"/>
      <c r="C9" s="774"/>
      <c r="D9" s="774"/>
      <c r="E9" s="774"/>
      <c r="F9" s="774"/>
      <c r="G9" s="774"/>
      <c r="H9" s="639" t="s">
        <v>567</v>
      </c>
      <c r="I9" s="774"/>
      <c r="J9" s="780"/>
    </row>
    <row r="10" spans="1:10" ht="39.950000000000003" customHeight="1" x14ac:dyDescent="0.2">
      <c r="A10" s="633" t="s">
        <v>106</v>
      </c>
      <c r="B10" s="634" t="s">
        <v>306</v>
      </c>
      <c r="C10" s="635">
        <v>0</v>
      </c>
      <c r="D10" s="636">
        <v>0</v>
      </c>
      <c r="E10" s="637">
        <v>0</v>
      </c>
      <c r="F10" s="637">
        <v>0</v>
      </c>
      <c r="G10" s="638">
        <v>0</v>
      </c>
      <c r="H10" s="637">
        <v>0</v>
      </c>
      <c r="I10" s="637">
        <v>0</v>
      </c>
      <c r="J10" s="637">
        <v>0</v>
      </c>
    </row>
    <row r="11" spans="1:10" ht="39.950000000000003" customHeight="1" x14ac:dyDescent="0.25">
      <c r="A11" s="610"/>
      <c r="B11" s="611" t="s">
        <v>391</v>
      </c>
      <c r="C11" s="32">
        <f t="shared" ref="C11:J11" si="0">SUM(C10:C10)</f>
        <v>0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 t="shared" si="0"/>
        <v>0</v>
      </c>
    </row>
    <row r="12" spans="1:10" ht="39.950000000000003" customHeight="1" x14ac:dyDescent="0.2">
      <c r="B12" s="612"/>
      <c r="C12" s="612"/>
      <c r="D12" s="612"/>
      <c r="E12" s="612"/>
      <c r="F12" s="612"/>
      <c r="G12" s="612"/>
      <c r="H12" s="612"/>
    </row>
    <row r="13" spans="1:10" ht="39.950000000000003" customHeight="1" x14ac:dyDescent="0.2"/>
    <row r="44" spans="11:11" x14ac:dyDescent="0.2">
      <c r="K44" s="613"/>
    </row>
  </sheetData>
  <mergeCells count="15">
    <mergeCell ref="A1:J1"/>
    <mergeCell ref="I5:J5"/>
    <mergeCell ref="A6:A9"/>
    <mergeCell ref="B6:B9"/>
    <mergeCell ref="C6:F6"/>
    <mergeCell ref="G6:J6"/>
    <mergeCell ref="C7:C9"/>
    <mergeCell ref="D7:D9"/>
    <mergeCell ref="E7:E9"/>
    <mergeCell ref="A4:C4"/>
    <mergeCell ref="J7:J9"/>
    <mergeCell ref="A5:C5"/>
    <mergeCell ref="F7:F9"/>
    <mergeCell ref="G7:G9"/>
    <mergeCell ref="I7:I9"/>
  </mergeCells>
  <phoneticPr fontId="1" type="noConversion"/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90" workbookViewId="0">
      <selection activeCell="B13" sqref="B13"/>
    </sheetView>
  </sheetViews>
  <sheetFormatPr defaultColWidth="10.7109375" defaultRowHeight="12.75" x14ac:dyDescent="0.2"/>
  <cols>
    <col min="1" max="1" width="8.28515625" style="614" customWidth="1"/>
    <col min="2" max="2" width="67.42578125" style="614" customWidth="1"/>
    <col min="3" max="4" width="16.28515625" style="614" customWidth="1"/>
    <col min="5" max="5" width="13" style="614" customWidth="1"/>
    <col min="6" max="16384" width="10.7109375" style="614"/>
  </cols>
  <sheetData>
    <row r="1" spans="1:5" ht="56.25" customHeight="1" x14ac:dyDescent="0.25">
      <c r="A1" s="781" t="s">
        <v>601</v>
      </c>
      <c r="B1" s="781"/>
      <c r="C1" s="781"/>
      <c r="D1" s="781"/>
      <c r="E1" s="781"/>
    </row>
    <row r="2" spans="1:5" ht="19.5" customHeight="1" x14ac:dyDescent="0.2">
      <c r="D2" s="782"/>
      <c r="E2" s="782"/>
    </row>
    <row r="3" spans="1:5" ht="19.5" customHeight="1" x14ac:dyDescent="0.25">
      <c r="A3" s="663" t="s">
        <v>605</v>
      </c>
      <c r="B3" s="663"/>
      <c r="C3" s="674"/>
      <c r="D3" s="615"/>
      <c r="E3" s="615"/>
    </row>
    <row r="4" spans="1:5" ht="19.5" customHeight="1" thickBot="1" x14ac:dyDescent="0.3">
      <c r="A4" s="663" t="s">
        <v>600</v>
      </c>
      <c r="B4" s="663"/>
      <c r="C4" s="674"/>
      <c r="D4" s="783" t="s">
        <v>469</v>
      </c>
      <c r="E4" s="783"/>
    </row>
    <row r="5" spans="1:5" ht="15" customHeight="1" x14ac:dyDescent="0.2">
      <c r="A5" s="787" t="s">
        <v>556</v>
      </c>
      <c r="B5" s="790" t="s">
        <v>197</v>
      </c>
      <c r="C5" s="793" t="s">
        <v>526</v>
      </c>
      <c r="D5" s="793" t="s">
        <v>568</v>
      </c>
      <c r="E5" s="784" t="s">
        <v>531</v>
      </c>
    </row>
    <row r="6" spans="1:5" ht="15" customHeight="1" x14ac:dyDescent="0.2">
      <c r="A6" s="788"/>
      <c r="B6" s="791"/>
      <c r="C6" s="794"/>
      <c r="D6" s="794"/>
      <c r="E6" s="785"/>
    </row>
    <row r="7" spans="1:5" ht="15" customHeight="1" x14ac:dyDescent="0.2">
      <c r="A7" s="788"/>
      <c r="B7" s="791"/>
      <c r="C7" s="794"/>
      <c r="D7" s="794"/>
      <c r="E7" s="785"/>
    </row>
    <row r="8" spans="1:5" ht="3.75" customHeight="1" thickBot="1" x14ac:dyDescent="0.25">
      <c r="A8" s="789"/>
      <c r="B8" s="792"/>
      <c r="C8" s="795"/>
      <c r="D8" s="795"/>
      <c r="E8" s="786"/>
    </row>
    <row r="9" spans="1:5" ht="24.95" customHeight="1" x14ac:dyDescent="0.25">
      <c r="A9" s="640"/>
      <c r="B9" s="641" t="s">
        <v>569</v>
      </c>
      <c r="C9" s="642">
        <v>50000</v>
      </c>
      <c r="D9" s="642">
        <v>0</v>
      </c>
      <c r="E9" s="643">
        <v>0</v>
      </c>
    </row>
    <row r="10" spans="1:5" ht="24.95" customHeight="1" x14ac:dyDescent="0.25">
      <c r="A10" s="616"/>
      <c r="B10" s="617" t="s">
        <v>570</v>
      </c>
      <c r="C10" s="618">
        <v>0</v>
      </c>
      <c r="D10" s="618">
        <v>0</v>
      </c>
      <c r="E10" s="619">
        <v>0</v>
      </c>
    </row>
    <row r="11" spans="1:5" ht="24.95" customHeight="1" x14ac:dyDescent="0.25">
      <c r="A11" s="616" t="s">
        <v>106</v>
      </c>
      <c r="B11" s="620" t="s">
        <v>571</v>
      </c>
      <c r="C11" s="621">
        <f>SUM(C9:C10)</f>
        <v>50000</v>
      </c>
      <c r="D11" s="621">
        <f>SUM(D9:D10)</f>
        <v>0</v>
      </c>
      <c r="E11" s="621">
        <f>SUM(E9:E10)</f>
        <v>0</v>
      </c>
    </row>
    <row r="12" spans="1:5" ht="24.95" customHeight="1" x14ac:dyDescent="0.25">
      <c r="A12" s="622"/>
      <c r="B12" s="617" t="s">
        <v>572</v>
      </c>
      <c r="C12" s="618">
        <v>730000</v>
      </c>
      <c r="D12" s="618">
        <v>740007</v>
      </c>
      <c r="E12" s="618">
        <v>740000</v>
      </c>
    </row>
    <row r="13" spans="1:5" ht="27.75" customHeight="1" x14ac:dyDescent="0.25">
      <c r="A13" s="622"/>
      <c r="B13" s="617" t="s">
        <v>573</v>
      </c>
      <c r="C13" s="618">
        <v>100000</v>
      </c>
      <c r="D13" s="618">
        <v>0</v>
      </c>
      <c r="E13" s="618">
        <v>100000</v>
      </c>
    </row>
    <row r="14" spans="1:5" ht="27.75" customHeight="1" x14ac:dyDescent="0.25">
      <c r="A14" s="622"/>
      <c r="B14" s="617" t="s">
        <v>574</v>
      </c>
      <c r="C14" s="618">
        <v>0</v>
      </c>
      <c r="D14" s="618">
        <v>0</v>
      </c>
      <c r="E14" s="618">
        <v>0</v>
      </c>
    </row>
    <row r="15" spans="1:5" ht="24.95" customHeight="1" x14ac:dyDescent="0.25">
      <c r="A15" s="622" t="s">
        <v>107</v>
      </c>
      <c r="B15" s="620" t="s">
        <v>575</v>
      </c>
      <c r="C15" s="623">
        <f>SUM(C12:C14)</f>
        <v>830000</v>
      </c>
      <c r="D15" s="623">
        <f>SUM(D12:D14)</f>
        <v>740007</v>
      </c>
      <c r="E15" s="623">
        <f>SUM(E12:E14)</f>
        <v>840000</v>
      </c>
    </row>
    <row r="16" spans="1:5" ht="36" customHeight="1" x14ac:dyDescent="0.25">
      <c r="A16" s="624"/>
      <c r="B16" s="625" t="s">
        <v>576</v>
      </c>
      <c r="C16" s="626">
        <f>C11+C15</f>
        <v>880000</v>
      </c>
      <c r="D16" s="626">
        <f>D11+D15</f>
        <v>740007</v>
      </c>
      <c r="E16" s="626">
        <f>E11+E15</f>
        <v>840000</v>
      </c>
    </row>
  </sheetData>
  <mergeCells count="10">
    <mergeCell ref="A1:E1"/>
    <mergeCell ref="D2:E2"/>
    <mergeCell ref="D4:E4"/>
    <mergeCell ref="E5:E8"/>
    <mergeCell ref="A3:C3"/>
    <mergeCell ref="A5:A8"/>
    <mergeCell ref="B5:B8"/>
    <mergeCell ref="C5:C8"/>
    <mergeCell ref="D5:D8"/>
    <mergeCell ref="A4:C4"/>
  </mergeCells>
  <phoneticPr fontId="1" type="noConversion"/>
  <printOptions horizontalCentered="1"/>
  <pageMargins left="0.23622047244094491" right="0.23622047244094491" top="1.0900000000000001" bottom="0.19" header="0.36" footer="0.19"/>
  <pageSetup paperSize="9" scale="7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view="pageBreakPreview" zoomScaleSheetLayoutView="100" workbookViewId="0">
      <selection activeCell="B18" sqref="B18"/>
    </sheetView>
  </sheetViews>
  <sheetFormatPr defaultRowHeight="14.25" x14ac:dyDescent="0.2"/>
  <cols>
    <col min="1" max="1" width="7.5703125" customWidth="1"/>
    <col min="2" max="2" width="46.85546875" customWidth="1"/>
    <col min="3" max="3" width="13" customWidth="1"/>
    <col min="4" max="5" width="13.140625" customWidth="1"/>
    <col min="6" max="6" width="12.28515625" style="600" customWidth="1"/>
    <col min="7" max="7" width="11.85546875" style="600" customWidth="1"/>
    <col min="8" max="8" width="10.85546875" style="600" customWidth="1"/>
  </cols>
  <sheetData>
    <row r="1" spans="1:8" ht="30" customHeight="1" x14ac:dyDescent="0.3">
      <c r="A1" s="673" t="s">
        <v>480</v>
      </c>
      <c r="B1" s="673"/>
      <c r="C1" s="673"/>
      <c r="D1" s="673"/>
      <c r="E1" s="673"/>
      <c r="F1" s="674"/>
      <c r="G1" s="674"/>
      <c r="H1" s="674"/>
    </row>
    <row r="2" spans="1:8" ht="18" customHeight="1" x14ac:dyDescent="0.2">
      <c r="A2" s="675" t="s">
        <v>492</v>
      </c>
      <c r="B2" s="675"/>
      <c r="C2" s="675"/>
      <c r="D2" s="675"/>
      <c r="E2" s="675"/>
      <c r="F2" s="674"/>
      <c r="G2" s="674"/>
      <c r="H2" s="674"/>
    </row>
    <row r="3" spans="1:8" ht="18" customHeight="1" x14ac:dyDescent="0.2">
      <c r="A3" s="594"/>
      <c r="B3" s="594"/>
      <c r="C3" s="594"/>
      <c r="D3" s="594"/>
      <c r="E3" s="594"/>
      <c r="F3" s="598"/>
      <c r="G3" s="598"/>
      <c r="H3" s="598"/>
    </row>
    <row r="4" spans="1:8" ht="18" customHeight="1" x14ac:dyDescent="0.25">
      <c r="A4" s="663" t="s">
        <v>602</v>
      </c>
      <c r="B4" s="663"/>
      <c r="C4" s="594"/>
      <c r="D4" s="594"/>
      <c r="E4" s="594"/>
      <c r="F4" s="598"/>
      <c r="G4" s="598"/>
      <c r="H4" s="598"/>
    </row>
    <row r="5" spans="1:8" ht="17.25" customHeight="1" thickBot="1" x14ac:dyDescent="0.3">
      <c r="A5" s="664" t="s">
        <v>579</v>
      </c>
      <c r="B5" s="664"/>
      <c r="C5" s="182"/>
      <c r="D5" s="677"/>
      <c r="E5" s="677"/>
      <c r="F5" s="599"/>
      <c r="G5" s="676" t="s">
        <v>469</v>
      </c>
      <c r="H5" s="676"/>
    </row>
    <row r="6" spans="1:8" ht="13.5" thickBot="1" x14ac:dyDescent="0.25">
      <c r="A6" s="679" t="s">
        <v>0</v>
      </c>
      <c r="B6" s="681" t="s">
        <v>1</v>
      </c>
      <c r="C6" s="682" t="s">
        <v>526</v>
      </c>
      <c r="D6" s="682" t="s">
        <v>539</v>
      </c>
      <c r="E6" s="682" t="s">
        <v>531</v>
      </c>
      <c r="F6" s="678" t="s">
        <v>550</v>
      </c>
      <c r="G6" s="678"/>
      <c r="H6" s="678"/>
    </row>
    <row r="7" spans="1:8" ht="44.25" customHeight="1" thickBot="1" x14ac:dyDescent="0.25">
      <c r="A7" s="680"/>
      <c r="B7" s="680"/>
      <c r="C7" s="680"/>
      <c r="D7" s="680"/>
      <c r="E7" s="680"/>
      <c r="F7" s="605" t="s">
        <v>551</v>
      </c>
      <c r="G7" s="605" t="s">
        <v>552</v>
      </c>
      <c r="H7" s="605" t="s">
        <v>553</v>
      </c>
    </row>
    <row r="8" spans="1:8" ht="12.75" customHeight="1" thickBot="1" x14ac:dyDescent="0.25">
      <c r="A8" s="601" t="s">
        <v>99</v>
      </c>
      <c r="B8" s="602" t="s">
        <v>100</v>
      </c>
      <c r="C8" s="603" t="s">
        <v>101</v>
      </c>
      <c r="D8" s="604" t="s">
        <v>102</v>
      </c>
      <c r="E8" s="602" t="s">
        <v>103</v>
      </c>
      <c r="F8" s="629" t="s">
        <v>417</v>
      </c>
      <c r="G8" s="631" t="s">
        <v>434</v>
      </c>
      <c r="H8" s="630" t="s">
        <v>554</v>
      </c>
    </row>
    <row r="9" spans="1:8" ht="21.95" customHeight="1" x14ac:dyDescent="0.2">
      <c r="A9" s="249" t="s">
        <v>2</v>
      </c>
      <c r="B9" s="262" t="s">
        <v>3</v>
      </c>
      <c r="C9" s="253">
        <f t="shared" ref="C9:H9" si="0">C10+C17</f>
        <v>15361486</v>
      </c>
      <c r="D9" s="253">
        <f t="shared" si="0"/>
        <v>16968185</v>
      </c>
      <c r="E9" s="253">
        <f t="shared" si="0"/>
        <v>15303140</v>
      </c>
      <c r="F9" s="253">
        <f t="shared" si="0"/>
        <v>15303140</v>
      </c>
      <c r="G9" s="253">
        <f t="shared" si="0"/>
        <v>0</v>
      </c>
      <c r="H9" s="253">
        <f t="shared" si="0"/>
        <v>0</v>
      </c>
    </row>
    <row r="10" spans="1:8" s="6" customFormat="1" ht="21.95" customHeight="1" x14ac:dyDescent="0.2">
      <c r="A10" s="250" t="s">
        <v>4</v>
      </c>
      <c r="B10" s="263" t="s">
        <v>5</v>
      </c>
      <c r="C10" s="254">
        <v>15311486</v>
      </c>
      <c r="D10" s="267">
        <v>16372078</v>
      </c>
      <c r="E10" s="274">
        <v>15303140</v>
      </c>
      <c r="F10" s="274">
        <v>15303140</v>
      </c>
      <c r="G10" s="274">
        <v>0</v>
      </c>
      <c r="H10" s="274">
        <v>0</v>
      </c>
    </row>
    <row r="11" spans="1:8" s="6" customFormat="1" ht="21.95" hidden="1" customHeight="1" x14ac:dyDescent="0.2">
      <c r="A11" s="250" t="s">
        <v>124</v>
      </c>
      <c r="B11" s="263" t="s">
        <v>6</v>
      </c>
      <c r="C11" s="254"/>
      <c r="D11" s="267"/>
      <c r="E11" s="274"/>
      <c r="F11" s="274"/>
      <c r="G11" s="253">
        <v>0</v>
      </c>
      <c r="H11" s="274"/>
    </row>
    <row r="12" spans="1:8" s="6" customFormat="1" ht="21.95" hidden="1" customHeight="1" x14ac:dyDescent="0.2">
      <c r="A12" s="250" t="s">
        <v>125</v>
      </c>
      <c r="B12" s="263" t="s">
        <v>7</v>
      </c>
      <c r="C12" s="254"/>
      <c r="D12" s="267"/>
      <c r="E12" s="274"/>
      <c r="F12" s="274"/>
      <c r="G12" s="274">
        <v>0</v>
      </c>
      <c r="H12" s="274"/>
    </row>
    <row r="13" spans="1:8" s="6" customFormat="1" ht="21.95" hidden="1" customHeight="1" x14ac:dyDescent="0.2">
      <c r="A13" s="250" t="s">
        <v>126</v>
      </c>
      <c r="B13" s="263" t="s">
        <v>8</v>
      </c>
      <c r="C13" s="254"/>
      <c r="D13" s="267"/>
      <c r="E13" s="274"/>
      <c r="F13" s="274"/>
      <c r="G13" s="253">
        <v>0</v>
      </c>
      <c r="H13" s="274"/>
    </row>
    <row r="14" spans="1:8" s="6" customFormat="1" ht="21.95" hidden="1" customHeight="1" x14ac:dyDescent="0.2">
      <c r="A14" s="250" t="s">
        <v>127</v>
      </c>
      <c r="B14" s="263" t="s">
        <v>9</v>
      </c>
      <c r="C14" s="254"/>
      <c r="D14" s="267"/>
      <c r="E14" s="274"/>
      <c r="F14" s="274"/>
      <c r="G14" s="274">
        <v>0</v>
      </c>
      <c r="H14" s="274"/>
    </row>
    <row r="15" spans="1:8" s="6" customFormat="1" ht="21.95" hidden="1" customHeight="1" x14ac:dyDescent="0.2">
      <c r="A15" s="250" t="s">
        <v>128</v>
      </c>
      <c r="B15" s="264" t="s">
        <v>10</v>
      </c>
      <c r="C15" s="255"/>
      <c r="D15" s="267"/>
      <c r="E15" s="275"/>
      <c r="F15" s="275"/>
      <c r="G15" s="253">
        <v>0</v>
      </c>
      <c r="H15" s="275"/>
    </row>
    <row r="16" spans="1:8" s="6" customFormat="1" ht="21.95" hidden="1" customHeight="1" x14ac:dyDescent="0.2">
      <c r="A16" s="250" t="s">
        <v>129</v>
      </c>
      <c r="B16" s="264" t="s">
        <v>11</v>
      </c>
      <c r="C16" s="256"/>
      <c r="D16" s="267"/>
      <c r="E16" s="264"/>
      <c r="F16" s="264"/>
      <c r="G16" s="274">
        <v>0</v>
      </c>
      <c r="H16" s="264"/>
    </row>
    <row r="17" spans="1:8" s="6" customFormat="1" ht="21.95" customHeight="1" x14ac:dyDescent="0.2">
      <c r="A17" s="250" t="s">
        <v>12</v>
      </c>
      <c r="B17" s="263" t="s">
        <v>13</v>
      </c>
      <c r="C17" s="254">
        <v>50000</v>
      </c>
      <c r="D17" s="267">
        <v>596107</v>
      </c>
      <c r="E17" s="274">
        <v>0</v>
      </c>
      <c r="F17" s="274">
        <v>0</v>
      </c>
      <c r="G17" s="253">
        <v>0</v>
      </c>
      <c r="H17" s="274">
        <v>0</v>
      </c>
    </row>
    <row r="18" spans="1:8" ht="21.95" customHeight="1" x14ac:dyDescent="0.2">
      <c r="A18" s="251" t="s">
        <v>14</v>
      </c>
      <c r="B18" s="265" t="s">
        <v>15</v>
      </c>
      <c r="C18" s="257">
        <v>0</v>
      </c>
      <c r="D18" s="268">
        <v>0</v>
      </c>
      <c r="E18" s="276">
        <v>0</v>
      </c>
      <c r="F18" s="276">
        <v>0</v>
      </c>
      <c r="G18" s="274">
        <v>0</v>
      </c>
      <c r="H18" s="276">
        <v>0</v>
      </c>
    </row>
    <row r="19" spans="1:8" ht="21.95" hidden="1" customHeight="1" x14ac:dyDescent="0.2">
      <c r="A19" s="250" t="s">
        <v>158</v>
      </c>
      <c r="B19" s="264" t="s">
        <v>295</v>
      </c>
      <c r="C19" s="255">
        <v>0</v>
      </c>
      <c r="D19" s="267"/>
      <c r="E19" s="275"/>
      <c r="F19" s="275"/>
      <c r="G19" s="253">
        <v>0</v>
      </c>
      <c r="H19" s="253">
        <v>0</v>
      </c>
    </row>
    <row r="20" spans="1:8" ht="21.95" hidden="1" customHeight="1" x14ac:dyDescent="0.2">
      <c r="A20" s="250" t="s">
        <v>159</v>
      </c>
      <c r="B20" s="263" t="s">
        <v>187</v>
      </c>
      <c r="C20" s="254">
        <v>14220</v>
      </c>
      <c r="D20" s="267"/>
      <c r="E20" s="274"/>
      <c r="F20" s="274"/>
      <c r="G20" s="274">
        <v>0</v>
      </c>
      <c r="H20" s="274">
        <v>0</v>
      </c>
    </row>
    <row r="21" spans="1:8" ht="21.95" customHeight="1" x14ac:dyDescent="0.2">
      <c r="A21" s="251" t="s">
        <v>16</v>
      </c>
      <c r="B21" s="265" t="s">
        <v>17</v>
      </c>
      <c r="C21" s="257">
        <f t="shared" ref="C21:H21" si="1">C23+C28+C22</f>
        <v>11631000</v>
      </c>
      <c r="D21" s="257">
        <f t="shared" si="1"/>
        <v>9390309</v>
      </c>
      <c r="E21" s="257">
        <f t="shared" si="1"/>
        <v>11081000</v>
      </c>
      <c r="F21" s="257">
        <f t="shared" si="1"/>
        <v>11081000</v>
      </c>
      <c r="G21" s="257">
        <f t="shared" si="1"/>
        <v>0</v>
      </c>
      <c r="H21" s="257">
        <f t="shared" si="1"/>
        <v>0</v>
      </c>
    </row>
    <row r="22" spans="1:8" ht="21.95" customHeight="1" x14ac:dyDescent="0.2">
      <c r="A22" s="250" t="s">
        <v>471</v>
      </c>
      <c r="B22" s="263" t="s">
        <v>470</v>
      </c>
      <c r="C22" s="254">
        <v>0</v>
      </c>
      <c r="D22" s="267">
        <v>0</v>
      </c>
      <c r="E22" s="274">
        <v>0</v>
      </c>
      <c r="F22" s="274">
        <v>0</v>
      </c>
      <c r="G22" s="274">
        <v>0</v>
      </c>
      <c r="H22" s="274">
        <v>0</v>
      </c>
    </row>
    <row r="23" spans="1:8" s="6" customFormat="1" ht="23.25" customHeight="1" x14ac:dyDescent="0.2">
      <c r="A23" s="250" t="s">
        <v>18</v>
      </c>
      <c r="B23" s="263" t="s">
        <v>19</v>
      </c>
      <c r="C23" s="254">
        <v>11630000</v>
      </c>
      <c r="D23" s="267">
        <v>9387005</v>
      </c>
      <c r="E23" s="274">
        <v>11080000</v>
      </c>
      <c r="F23" s="274">
        <v>11080000</v>
      </c>
      <c r="G23" s="253">
        <v>0</v>
      </c>
      <c r="H23" s="274">
        <v>0</v>
      </c>
    </row>
    <row r="24" spans="1:8" s="6" customFormat="1" ht="21.95" hidden="1" customHeight="1" x14ac:dyDescent="0.2">
      <c r="A24" s="250" t="s">
        <v>20</v>
      </c>
      <c r="B24" s="263" t="s">
        <v>21</v>
      </c>
      <c r="C24" s="254"/>
      <c r="D24" s="267"/>
      <c r="E24" s="274"/>
      <c r="F24" s="274"/>
      <c r="G24" s="274">
        <v>0</v>
      </c>
      <c r="H24" s="274"/>
    </row>
    <row r="25" spans="1:8" s="6" customFormat="1" ht="21.95" hidden="1" customHeight="1" x14ac:dyDescent="0.2">
      <c r="A25" s="250"/>
      <c r="B25" s="263" t="s">
        <v>22</v>
      </c>
      <c r="C25" s="254"/>
      <c r="D25" s="267"/>
      <c r="E25" s="274"/>
      <c r="F25" s="274"/>
      <c r="G25" s="253">
        <v>0</v>
      </c>
      <c r="H25" s="275"/>
    </row>
    <row r="26" spans="1:8" s="6" customFormat="1" ht="21.95" hidden="1" customHeight="1" x14ac:dyDescent="0.2">
      <c r="A26" s="250" t="s">
        <v>23</v>
      </c>
      <c r="B26" s="263" t="s">
        <v>24</v>
      </c>
      <c r="C26" s="254"/>
      <c r="D26" s="267"/>
      <c r="E26" s="274"/>
      <c r="F26" s="274"/>
      <c r="G26" s="274">
        <v>0</v>
      </c>
      <c r="H26" s="264"/>
    </row>
    <row r="27" spans="1:8" s="6" customFormat="1" ht="21.95" hidden="1" customHeight="1" x14ac:dyDescent="0.2">
      <c r="A27" s="250" t="s">
        <v>25</v>
      </c>
      <c r="B27" s="263" t="s">
        <v>26</v>
      </c>
      <c r="C27" s="254"/>
      <c r="D27" s="267"/>
      <c r="E27" s="274"/>
      <c r="F27" s="274"/>
      <c r="G27" s="253">
        <v>0</v>
      </c>
      <c r="H27" s="274">
        <v>0</v>
      </c>
    </row>
    <row r="28" spans="1:8" s="6" customFormat="1" ht="21.95" customHeight="1" x14ac:dyDescent="0.2">
      <c r="A28" s="250" t="s">
        <v>27</v>
      </c>
      <c r="B28" s="263" t="s">
        <v>28</v>
      </c>
      <c r="C28" s="254">
        <v>1000</v>
      </c>
      <c r="D28" s="267">
        <v>3304</v>
      </c>
      <c r="E28" s="274">
        <v>1000</v>
      </c>
      <c r="F28" s="274">
        <v>1000</v>
      </c>
      <c r="G28" s="274">
        <v>0</v>
      </c>
      <c r="H28" s="276">
        <v>0</v>
      </c>
    </row>
    <row r="29" spans="1:8" ht="21.95" customHeight="1" x14ac:dyDescent="0.2">
      <c r="A29" s="251" t="s">
        <v>29</v>
      </c>
      <c r="B29" s="265" t="s">
        <v>30</v>
      </c>
      <c r="C29" s="257">
        <f t="shared" ref="C29:H29" si="2">SUM(C30:C38)</f>
        <v>4554500</v>
      </c>
      <c r="D29" s="257">
        <f t="shared" si="2"/>
        <v>3866171</v>
      </c>
      <c r="E29" s="257">
        <f t="shared" si="2"/>
        <v>3637000</v>
      </c>
      <c r="F29" s="257">
        <f t="shared" si="2"/>
        <v>3637000</v>
      </c>
      <c r="G29" s="257">
        <f t="shared" si="2"/>
        <v>0</v>
      </c>
      <c r="H29" s="257">
        <f t="shared" si="2"/>
        <v>0</v>
      </c>
    </row>
    <row r="30" spans="1:8" ht="21.95" customHeight="1" x14ac:dyDescent="0.2">
      <c r="A30" s="250" t="s">
        <v>523</v>
      </c>
      <c r="B30" s="263" t="s">
        <v>524</v>
      </c>
      <c r="C30" s="254">
        <v>100000</v>
      </c>
      <c r="D30" s="267">
        <v>61030</v>
      </c>
      <c r="E30" s="274">
        <v>100000</v>
      </c>
      <c r="F30" s="274">
        <v>100000</v>
      </c>
      <c r="G30" s="274">
        <v>0</v>
      </c>
      <c r="H30" s="274">
        <v>0</v>
      </c>
    </row>
    <row r="31" spans="1:8" ht="21.95" customHeight="1" x14ac:dyDescent="0.2">
      <c r="A31" s="250" t="s">
        <v>31</v>
      </c>
      <c r="B31" s="263" t="s">
        <v>119</v>
      </c>
      <c r="C31" s="254">
        <v>3900000</v>
      </c>
      <c r="D31" s="267">
        <v>3365305</v>
      </c>
      <c r="E31" s="274">
        <v>3000000</v>
      </c>
      <c r="F31" s="274">
        <v>3000000</v>
      </c>
      <c r="G31" s="253">
        <v>0</v>
      </c>
      <c r="H31" s="274">
        <v>0</v>
      </c>
    </row>
    <row r="32" spans="1:8" ht="21.95" customHeight="1" x14ac:dyDescent="0.2">
      <c r="A32" s="250" t="s">
        <v>296</v>
      </c>
      <c r="B32" s="263" t="s">
        <v>297</v>
      </c>
      <c r="C32" s="254">
        <v>230000</v>
      </c>
      <c r="D32" s="267">
        <v>170250</v>
      </c>
      <c r="E32" s="274">
        <v>200000</v>
      </c>
      <c r="F32" s="274">
        <v>200000</v>
      </c>
      <c r="G32" s="274">
        <v>0</v>
      </c>
      <c r="H32" s="274">
        <v>0</v>
      </c>
    </row>
    <row r="33" spans="1:8" ht="21.95" customHeight="1" x14ac:dyDescent="0.2">
      <c r="A33" s="250" t="s">
        <v>32</v>
      </c>
      <c r="B33" s="263" t="s">
        <v>33</v>
      </c>
      <c r="C33" s="254">
        <v>0</v>
      </c>
      <c r="D33" s="267">
        <v>0</v>
      </c>
      <c r="E33" s="274">
        <v>0</v>
      </c>
      <c r="F33" s="274">
        <v>0</v>
      </c>
      <c r="G33" s="253">
        <v>0</v>
      </c>
      <c r="H33" s="274">
        <v>0</v>
      </c>
    </row>
    <row r="34" spans="1:8" ht="18.75" customHeight="1" x14ac:dyDescent="0.2">
      <c r="A34" s="250" t="s">
        <v>34</v>
      </c>
      <c r="B34" s="263" t="s">
        <v>35</v>
      </c>
      <c r="C34" s="254">
        <v>228000</v>
      </c>
      <c r="D34" s="267">
        <v>223860</v>
      </c>
      <c r="E34" s="274">
        <v>228000</v>
      </c>
      <c r="F34" s="274">
        <v>228000</v>
      </c>
      <c r="G34" s="274">
        <v>0</v>
      </c>
      <c r="H34" s="274"/>
    </row>
    <row r="35" spans="1:8" ht="24.75" customHeight="1" x14ac:dyDescent="0.2">
      <c r="A35" s="250" t="s">
        <v>36</v>
      </c>
      <c r="B35" s="263" t="s">
        <v>37</v>
      </c>
      <c r="C35" s="254">
        <v>0</v>
      </c>
      <c r="D35" s="267">
        <v>0</v>
      </c>
      <c r="E35" s="274">
        <v>0</v>
      </c>
      <c r="F35" s="274">
        <v>0</v>
      </c>
      <c r="G35" s="253">
        <v>0</v>
      </c>
      <c r="H35" s="275">
        <v>0</v>
      </c>
    </row>
    <row r="36" spans="1:8" ht="21.95" customHeight="1" x14ac:dyDescent="0.2">
      <c r="A36" s="252" t="s">
        <v>38</v>
      </c>
      <c r="B36" s="266" t="s">
        <v>39</v>
      </c>
      <c r="C36" s="258">
        <v>0</v>
      </c>
      <c r="D36" s="269">
        <v>0</v>
      </c>
      <c r="E36" s="277">
        <v>0</v>
      </c>
      <c r="F36" s="277">
        <v>0</v>
      </c>
      <c r="G36" s="274">
        <v>0</v>
      </c>
      <c r="H36" s="264">
        <v>0</v>
      </c>
    </row>
    <row r="37" spans="1:8" ht="21.95" customHeight="1" x14ac:dyDescent="0.2">
      <c r="A37" s="250" t="s">
        <v>40</v>
      </c>
      <c r="B37" s="263" t="s">
        <v>41</v>
      </c>
      <c r="C37" s="254">
        <v>1500</v>
      </c>
      <c r="D37" s="267">
        <v>90</v>
      </c>
      <c r="E37" s="274">
        <v>1000</v>
      </c>
      <c r="F37" s="274">
        <v>1000</v>
      </c>
      <c r="G37" s="253">
        <v>0</v>
      </c>
      <c r="H37" s="274">
        <v>0</v>
      </c>
    </row>
    <row r="38" spans="1:8" ht="21.95" customHeight="1" x14ac:dyDescent="0.2">
      <c r="A38" s="250" t="s">
        <v>540</v>
      </c>
      <c r="B38" s="263" t="s">
        <v>42</v>
      </c>
      <c r="C38" s="589">
        <v>95000</v>
      </c>
      <c r="D38" s="511">
        <v>45636</v>
      </c>
      <c r="E38" s="574">
        <v>108000</v>
      </c>
      <c r="F38" s="574">
        <v>108000</v>
      </c>
      <c r="G38" s="274">
        <v>0</v>
      </c>
      <c r="H38" s="276">
        <v>0</v>
      </c>
    </row>
    <row r="39" spans="1:8" ht="21.95" customHeight="1" x14ac:dyDescent="0.2">
      <c r="A39" s="251" t="s">
        <v>43</v>
      </c>
      <c r="B39" s="265" t="s">
        <v>44</v>
      </c>
      <c r="C39" s="257">
        <v>0</v>
      </c>
      <c r="D39" s="268">
        <v>0</v>
      </c>
      <c r="E39" s="279">
        <v>0</v>
      </c>
      <c r="F39" s="279">
        <v>0</v>
      </c>
      <c r="G39" s="253">
        <v>0</v>
      </c>
      <c r="H39" s="253">
        <v>0</v>
      </c>
    </row>
    <row r="40" spans="1:8" ht="21.95" hidden="1" customHeight="1" x14ac:dyDescent="0.2">
      <c r="A40" s="250" t="s">
        <v>298</v>
      </c>
      <c r="B40" s="263" t="s">
        <v>299</v>
      </c>
      <c r="C40" s="259">
        <v>0</v>
      </c>
      <c r="D40" s="271"/>
      <c r="E40" s="263"/>
      <c r="F40" s="263"/>
      <c r="G40" s="274">
        <v>0</v>
      </c>
      <c r="H40" s="274">
        <v>0</v>
      </c>
    </row>
    <row r="41" spans="1:8" ht="21.95" customHeight="1" x14ac:dyDescent="0.2">
      <c r="A41" s="251" t="s">
        <v>45</v>
      </c>
      <c r="B41" s="265" t="s">
        <v>46</v>
      </c>
      <c r="C41" s="257">
        <v>0</v>
      </c>
      <c r="D41" s="268">
        <v>0</v>
      </c>
      <c r="E41" s="276">
        <v>0</v>
      </c>
      <c r="F41" s="276">
        <v>0</v>
      </c>
      <c r="G41" s="253">
        <v>0</v>
      </c>
      <c r="H41" s="274">
        <v>0</v>
      </c>
    </row>
    <row r="42" spans="1:8" ht="21.95" hidden="1" customHeight="1" x14ac:dyDescent="0.2">
      <c r="A42" s="250" t="s">
        <v>120</v>
      </c>
      <c r="B42" s="263" t="s">
        <v>47</v>
      </c>
      <c r="C42" s="254"/>
      <c r="D42" s="267"/>
      <c r="E42" s="274"/>
      <c r="F42" s="274"/>
      <c r="G42" s="274">
        <v>0</v>
      </c>
      <c r="H42" s="274"/>
    </row>
    <row r="43" spans="1:8" ht="21.95" hidden="1" customHeight="1" x14ac:dyDescent="0.2">
      <c r="A43" s="250" t="s">
        <v>302</v>
      </c>
      <c r="B43" s="263" t="s">
        <v>303</v>
      </c>
      <c r="C43" s="254"/>
      <c r="D43" s="267"/>
      <c r="E43" s="274"/>
      <c r="F43" s="274"/>
      <c r="G43" s="253">
        <v>0</v>
      </c>
      <c r="H43" s="274"/>
    </row>
    <row r="44" spans="1:8" ht="21.95" customHeight="1" thickBot="1" x14ac:dyDescent="0.25">
      <c r="A44" s="251" t="s">
        <v>48</v>
      </c>
      <c r="B44" s="265" t="s">
        <v>188</v>
      </c>
      <c r="C44" s="260">
        <v>0</v>
      </c>
      <c r="D44" s="272">
        <v>0</v>
      </c>
      <c r="E44" s="265">
        <v>0</v>
      </c>
      <c r="F44" s="265">
        <v>0</v>
      </c>
      <c r="G44" s="274">
        <v>0</v>
      </c>
      <c r="H44" s="274">
        <v>0</v>
      </c>
    </row>
    <row r="45" spans="1:8" ht="21.95" hidden="1" customHeight="1" x14ac:dyDescent="0.2">
      <c r="A45" s="445" t="s">
        <v>121</v>
      </c>
      <c r="B45" s="446" t="s">
        <v>122</v>
      </c>
      <c r="C45" s="460">
        <v>0</v>
      </c>
      <c r="D45" s="461"/>
      <c r="E45" s="446"/>
      <c r="F45" s="446"/>
      <c r="G45" s="253">
        <v>0</v>
      </c>
      <c r="H45" s="275"/>
    </row>
    <row r="46" spans="1:8" ht="30" customHeight="1" thickBot="1" x14ac:dyDescent="0.3">
      <c r="A46" s="450" t="s">
        <v>185</v>
      </c>
      <c r="B46" s="451" t="s">
        <v>49</v>
      </c>
      <c r="C46" s="452">
        <f t="shared" ref="C46:H46" si="3">C9+C18+C21+C29+C39+C41+C44</f>
        <v>31546986</v>
      </c>
      <c r="D46" s="452">
        <f t="shared" si="3"/>
        <v>30224665</v>
      </c>
      <c r="E46" s="452">
        <f t="shared" si="3"/>
        <v>30021140</v>
      </c>
      <c r="F46" s="452">
        <f t="shared" si="3"/>
        <v>30021140</v>
      </c>
      <c r="G46" s="452">
        <f t="shared" si="3"/>
        <v>0</v>
      </c>
      <c r="H46" s="452">
        <f t="shared" si="3"/>
        <v>0</v>
      </c>
    </row>
    <row r="47" spans="1:8" ht="21.95" customHeight="1" thickBot="1" x14ac:dyDescent="0.25">
      <c r="A47" s="462" t="s">
        <v>50</v>
      </c>
      <c r="B47" s="463" t="s">
        <v>51</v>
      </c>
      <c r="C47" s="464">
        <f t="shared" ref="C47:H47" si="4">SUM(C48:C50)</f>
        <v>11176143</v>
      </c>
      <c r="D47" s="464">
        <f t="shared" si="4"/>
        <v>11788269</v>
      </c>
      <c r="E47" s="464">
        <f t="shared" si="4"/>
        <v>7600869</v>
      </c>
      <c r="F47" s="464">
        <f t="shared" si="4"/>
        <v>7600869</v>
      </c>
      <c r="G47" s="464">
        <f t="shared" si="4"/>
        <v>0</v>
      </c>
      <c r="H47" s="464">
        <f t="shared" si="4"/>
        <v>0</v>
      </c>
    </row>
    <row r="48" spans="1:8" ht="24" customHeight="1" x14ac:dyDescent="0.2">
      <c r="A48" s="252" t="s">
        <v>487</v>
      </c>
      <c r="B48" s="266" t="s">
        <v>475</v>
      </c>
      <c r="C48" s="258">
        <v>0</v>
      </c>
      <c r="D48" s="269">
        <v>0</v>
      </c>
      <c r="E48" s="277">
        <v>0</v>
      </c>
      <c r="F48" s="277">
        <v>0</v>
      </c>
      <c r="G48" s="274">
        <v>0</v>
      </c>
      <c r="H48" s="276">
        <v>0</v>
      </c>
    </row>
    <row r="49" spans="1:8" ht="21.95" customHeight="1" x14ac:dyDescent="0.2">
      <c r="A49" s="250" t="s">
        <v>52</v>
      </c>
      <c r="B49" s="263" t="s">
        <v>53</v>
      </c>
      <c r="C49" s="254">
        <v>11176143</v>
      </c>
      <c r="D49" s="267">
        <v>11176143</v>
      </c>
      <c r="E49" s="274">
        <v>7600869</v>
      </c>
      <c r="F49" s="274">
        <v>7600869</v>
      </c>
      <c r="G49" s="253">
        <v>0</v>
      </c>
      <c r="H49" s="253">
        <v>0</v>
      </c>
    </row>
    <row r="50" spans="1:8" ht="21.95" customHeight="1" thickBot="1" x14ac:dyDescent="0.25">
      <c r="A50" s="445" t="s">
        <v>300</v>
      </c>
      <c r="B50" s="446" t="s">
        <v>301</v>
      </c>
      <c r="C50" s="447"/>
      <c r="D50" s="448">
        <v>612126</v>
      </c>
      <c r="E50" s="449">
        <v>0</v>
      </c>
      <c r="F50" s="449">
        <v>0</v>
      </c>
      <c r="G50" s="274">
        <v>0</v>
      </c>
      <c r="H50" s="274">
        <v>0</v>
      </c>
    </row>
    <row r="51" spans="1:8" s="2" customFormat="1" ht="37.5" customHeight="1" thickBot="1" x14ac:dyDescent="0.3">
      <c r="A51" s="450" t="s">
        <v>123</v>
      </c>
      <c r="B51" s="451" t="s">
        <v>54</v>
      </c>
      <c r="C51" s="452">
        <f t="shared" ref="C51:H51" si="5">C46+C47</f>
        <v>42723129</v>
      </c>
      <c r="D51" s="452">
        <f t="shared" si="5"/>
        <v>42012934</v>
      </c>
      <c r="E51" s="452">
        <f t="shared" si="5"/>
        <v>37622009</v>
      </c>
      <c r="F51" s="452">
        <f t="shared" si="5"/>
        <v>37622009</v>
      </c>
      <c r="G51" s="452">
        <f t="shared" si="5"/>
        <v>0</v>
      </c>
      <c r="H51" s="452">
        <f t="shared" si="5"/>
        <v>0</v>
      </c>
    </row>
    <row r="52" spans="1:8" ht="15" x14ac:dyDescent="0.25">
      <c r="A52" s="1"/>
      <c r="B52" s="1"/>
      <c r="C52" s="1"/>
      <c r="D52" s="1"/>
      <c r="E52" s="1"/>
    </row>
  </sheetData>
  <mergeCells count="12">
    <mergeCell ref="F6:H6"/>
    <mergeCell ref="A6:A7"/>
    <mergeCell ref="B6:B7"/>
    <mergeCell ref="C6:C7"/>
    <mergeCell ref="D6:D7"/>
    <mergeCell ref="E6:E7"/>
    <mergeCell ref="A1:H1"/>
    <mergeCell ref="A2:H2"/>
    <mergeCell ref="A4:B4"/>
    <mergeCell ref="G5:H5"/>
    <mergeCell ref="A5:B5"/>
    <mergeCell ref="D5:E5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workbookViewId="0">
      <selection activeCell="A4" sqref="A4:B4"/>
    </sheetView>
  </sheetViews>
  <sheetFormatPr defaultRowHeight="14.2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  <col min="6" max="6" width="12.85546875" style="600" customWidth="1"/>
    <col min="7" max="7" width="11.85546875" style="600" customWidth="1"/>
    <col min="8" max="8" width="13.28515625" style="600" customWidth="1"/>
  </cols>
  <sheetData>
    <row r="1" spans="1:8" ht="30" customHeight="1" x14ac:dyDescent="0.3">
      <c r="A1" s="673" t="s">
        <v>481</v>
      </c>
      <c r="B1" s="673"/>
      <c r="C1" s="673"/>
      <c r="D1" s="673"/>
      <c r="E1" s="673"/>
      <c r="F1" s="674"/>
      <c r="G1" s="674"/>
      <c r="H1" s="674"/>
    </row>
    <row r="2" spans="1:8" ht="18" customHeight="1" x14ac:dyDescent="0.2">
      <c r="A2" s="675" t="s">
        <v>492</v>
      </c>
      <c r="B2" s="675"/>
      <c r="C2" s="675"/>
      <c r="D2" s="675"/>
      <c r="E2" s="675"/>
      <c r="F2" s="674"/>
      <c r="G2" s="674"/>
      <c r="H2" s="674"/>
    </row>
    <row r="3" spans="1:8" ht="18" customHeight="1" x14ac:dyDescent="0.2">
      <c r="A3" s="594"/>
      <c r="B3" s="594"/>
      <c r="C3" s="594"/>
      <c r="D3" s="594"/>
      <c r="E3" s="594"/>
      <c r="F3" s="598"/>
      <c r="G3" s="598"/>
      <c r="H3" s="598"/>
    </row>
    <row r="4" spans="1:8" ht="18" customHeight="1" x14ac:dyDescent="0.25">
      <c r="A4" s="663" t="s">
        <v>603</v>
      </c>
      <c r="B4" s="663"/>
      <c r="C4" s="594"/>
      <c r="D4" s="594"/>
      <c r="E4" s="594"/>
      <c r="F4" s="598"/>
      <c r="G4" s="598"/>
      <c r="H4" s="598"/>
    </row>
    <row r="5" spans="1:8" ht="19.5" customHeight="1" thickBot="1" x14ac:dyDescent="0.3">
      <c r="A5" s="664" t="s">
        <v>580</v>
      </c>
      <c r="B5" s="664"/>
      <c r="C5" s="180"/>
      <c r="D5" s="677"/>
      <c r="E5" s="677"/>
      <c r="F5" s="599"/>
      <c r="G5" s="676" t="s">
        <v>469</v>
      </c>
      <c r="H5" s="676"/>
    </row>
    <row r="6" spans="1:8" ht="13.5" thickBot="1" x14ac:dyDescent="0.25">
      <c r="A6" s="679" t="s">
        <v>0</v>
      </c>
      <c r="B6" s="681" t="s">
        <v>1</v>
      </c>
      <c r="C6" s="682" t="s">
        <v>526</v>
      </c>
      <c r="D6" s="682" t="s">
        <v>539</v>
      </c>
      <c r="E6" s="682" t="s">
        <v>531</v>
      </c>
      <c r="F6" s="678" t="s">
        <v>550</v>
      </c>
      <c r="G6" s="678"/>
      <c r="H6" s="678"/>
    </row>
    <row r="7" spans="1:8" ht="38.25" customHeight="1" thickBot="1" x14ac:dyDescent="0.25">
      <c r="A7" s="680"/>
      <c r="B7" s="680"/>
      <c r="C7" s="680"/>
      <c r="D7" s="680"/>
      <c r="E7" s="680"/>
      <c r="F7" s="605" t="s">
        <v>551</v>
      </c>
      <c r="G7" s="605" t="s">
        <v>552</v>
      </c>
      <c r="H7" s="605" t="s">
        <v>553</v>
      </c>
    </row>
    <row r="8" spans="1:8" ht="12.75" customHeight="1" thickBot="1" x14ac:dyDescent="0.25">
      <c r="A8" s="601" t="s">
        <v>99</v>
      </c>
      <c r="B8" s="602" t="s">
        <v>100</v>
      </c>
      <c r="C8" s="603" t="s">
        <v>101</v>
      </c>
      <c r="D8" s="604" t="s">
        <v>102</v>
      </c>
      <c r="E8" s="602" t="s">
        <v>103</v>
      </c>
      <c r="F8" s="629" t="s">
        <v>417</v>
      </c>
      <c r="G8" s="631" t="s">
        <v>434</v>
      </c>
      <c r="H8" s="630" t="s">
        <v>554</v>
      </c>
    </row>
    <row r="9" spans="1:8" s="4" customFormat="1" ht="21.95" customHeight="1" x14ac:dyDescent="0.25">
      <c r="A9" s="249" t="s">
        <v>55</v>
      </c>
      <c r="B9" s="262" t="s">
        <v>56</v>
      </c>
      <c r="C9" s="253">
        <f t="shared" ref="C9:H9" si="0">C10+C18</f>
        <v>13533000</v>
      </c>
      <c r="D9" s="253">
        <f t="shared" si="0"/>
        <v>15253182</v>
      </c>
      <c r="E9" s="253">
        <f t="shared" si="0"/>
        <v>13851000</v>
      </c>
      <c r="F9" s="253">
        <f t="shared" si="0"/>
        <v>13851000</v>
      </c>
      <c r="G9" s="253">
        <f t="shared" si="0"/>
        <v>0</v>
      </c>
      <c r="H9" s="253">
        <f t="shared" si="0"/>
        <v>0</v>
      </c>
    </row>
    <row r="10" spans="1:8" s="3" customFormat="1" ht="21.95" customHeight="1" x14ac:dyDescent="0.2">
      <c r="A10" s="250" t="s">
        <v>57</v>
      </c>
      <c r="B10" s="263" t="s">
        <v>58</v>
      </c>
      <c r="C10" s="254">
        <v>4833000</v>
      </c>
      <c r="D10" s="267">
        <v>7255569</v>
      </c>
      <c r="E10" s="274">
        <v>5082000</v>
      </c>
      <c r="F10" s="274">
        <v>5082000</v>
      </c>
      <c r="G10" s="274">
        <v>0</v>
      </c>
      <c r="H10" s="274">
        <v>0</v>
      </c>
    </row>
    <row r="11" spans="1:8" s="3" customFormat="1" ht="22.5" hidden="1" customHeight="1" x14ac:dyDescent="0.2">
      <c r="A11" s="250" t="s">
        <v>130</v>
      </c>
      <c r="B11" s="263" t="s">
        <v>59</v>
      </c>
      <c r="C11" s="254"/>
      <c r="D11" s="267"/>
      <c r="E11" s="274"/>
      <c r="F11" s="274"/>
      <c r="G11" s="274"/>
      <c r="H11" s="274"/>
    </row>
    <row r="12" spans="1:8" s="3" customFormat="1" ht="22.5" hidden="1" customHeight="1" x14ac:dyDescent="0.2">
      <c r="A12" s="250" t="s">
        <v>190</v>
      </c>
      <c r="B12" s="263" t="s">
        <v>191</v>
      </c>
      <c r="C12" s="254"/>
      <c r="D12" s="267"/>
      <c r="E12" s="274"/>
      <c r="F12" s="274"/>
      <c r="G12" s="274"/>
      <c r="H12" s="274"/>
    </row>
    <row r="13" spans="1:8" s="3" customFormat="1" ht="22.5" hidden="1" customHeight="1" x14ac:dyDescent="0.2">
      <c r="A13" s="250" t="s">
        <v>287</v>
      </c>
      <c r="B13" s="263" t="s">
        <v>288</v>
      </c>
      <c r="C13" s="254"/>
      <c r="D13" s="267"/>
      <c r="E13" s="274"/>
      <c r="F13" s="274"/>
      <c r="G13" s="274"/>
      <c r="H13" s="274"/>
    </row>
    <row r="14" spans="1:8" s="3" customFormat="1" ht="21.95" hidden="1" customHeight="1" x14ac:dyDescent="0.2">
      <c r="A14" s="250" t="s">
        <v>131</v>
      </c>
      <c r="B14" s="263" t="s">
        <v>60</v>
      </c>
      <c r="C14" s="254"/>
      <c r="D14" s="267"/>
      <c r="E14" s="274"/>
      <c r="F14" s="274"/>
      <c r="G14" s="274"/>
      <c r="H14" s="274"/>
    </row>
    <row r="15" spans="1:8" s="3" customFormat="1" ht="21.95" hidden="1" customHeight="1" x14ac:dyDescent="0.2">
      <c r="A15" s="250" t="s">
        <v>132</v>
      </c>
      <c r="B15" s="263" t="s">
        <v>61</v>
      </c>
      <c r="C15" s="255"/>
      <c r="D15" s="267"/>
      <c r="E15" s="275"/>
      <c r="F15" s="275"/>
      <c r="G15" s="275"/>
      <c r="H15" s="275"/>
    </row>
    <row r="16" spans="1:8" s="3" customFormat="1" ht="21.95" hidden="1" customHeight="1" x14ac:dyDescent="0.2">
      <c r="A16" s="250" t="s">
        <v>133</v>
      </c>
      <c r="B16" s="263" t="s">
        <v>62</v>
      </c>
      <c r="C16" s="256"/>
      <c r="D16" s="267"/>
      <c r="E16" s="264"/>
      <c r="F16" s="264"/>
      <c r="G16" s="264"/>
      <c r="H16" s="264"/>
    </row>
    <row r="17" spans="1:8" s="3" customFormat="1" ht="21.95" hidden="1" customHeight="1" x14ac:dyDescent="0.2">
      <c r="A17" s="250" t="s">
        <v>134</v>
      </c>
      <c r="B17" s="263" t="s">
        <v>63</v>
      </c>
      <c r="C17" s="256"/>
      <c r="D17" s="267"/>
      <c r="E17" s="264"/>
      <c r="F17" s="264"/>
      <c r="G17" s="264"/>
      <c r="H17" s="264"/>
    </row>
    <row r="18" spans="1:8" s="3" customFormat="1" ht="21.95" customHeight="1" x14ac:dyDescent="0.2">
      <c r="A18" s="250" t="s">
        <v>64</v>
      </c>
      <c r="B18" s="263" t="s">
        <v>65</v>
      </c>
      <c r="C18" s="254">
        <v>8700000</v>
      </c>
      <c r="D18" s="267">
        <v>7997613</v>
      </c>
      <c r="E18" s="274">
        <v>8769000</v>
      </c>
      <c r="F18" s="274">
        <v>8769000</v>
      </c>
      <c r="G18" s="274">
        <v>0</v>
      </c>
      <c r="H18" s="274">
        <v>0</v>
      </c>
    </row>
    <row r="19" spans="1:8" s="3" customFormat="1" ht="21.95" hidden="1" customHeight="1" x14ac:dyDescent="0.2">
      <c r="A19" s="250" t="s">
        <v>135</v>
      </c>
      <c r="B19" s="263" t="s">
        <v>66</v>
      </c>
      <c r="C19" s="254">
        <v>2800</v>
      </c>
      <c r="D19" s="267"/>
      <c r="E19" s="274"/>
      <c r="F19" s="274"/>
      <c r="G19" s="274"/>
      <c r="H19" s="274"/>
    </row>
    <row r="20" spans="1:8" s="3" customFormat="1" ht="28.5" hidden="1" customHeight="1" x14ac:dyDescent="0.2">
      <c r="A20" s="250" t="s">
        <v>136</v>
      </c>
      <c r="B20" s="263" t="s">
        <v>67</v>
      </c>
      <c r="C20" s="254">
        <v>2730</v>
      </c>
      <c r="D20" s="267"/>
      <c r="E20" s="274"/>
      <c r="F20" s="274"/>
      <c r="G20" s="274"/>
      <c r="H20" s="274"/>
    </row>
    <row r="21" spans="1:8" s="3" customFormat="1" ht="21.95" hidden="1" customHeight="1" x14ac:dyDescent="0.2">
      <c r="A21" s="250" t="s">
        <v>137</v>
      </c>
      <c r="B21" s="263" t="s">
        <v>68</v>
      </c>
      <c r="C21" s="254">
        <v>900</v>
      </c>
      <c r="D21" s="267"/>
      <c r="E21" s="274"/>
      <c r="F21" s="274"/>
      <c r="G21" s="274"/>
      <c r="H21" s="274"/>
    </row>
    <row r="22" spans="1:8" s="4" customFormat="1" ht="34.5" customHeight="1" x14ac:dyDescent="0.25">
      <c r="A22" s="251" t="s">
        <v>69</v>
      </c>
      <c r="B22" s="282" t="s">
        <v>156</v>
      </c>
      <c r="C22" s="257">
        <v>2702000</v>
      </c>
      <c r="D22" s="268">
        <v>3037755</v>
      </c>
      <c r="E22" s="276">
        <v>2540000</v>
      </c>
      <c r="F22" s="276">
        <v>2540000</v>
      </c>
      <c r="G22" s="276">
        <v>0</v>
      </c>
      <c r="H22" s="276">
        <v>0</v>
      </c>
    </row>
    <row r="23" spans="1:8" s="4" customFormat="1" ht="21.95" customHeight="1" x14ac:dyDescent="0.25">
      <c r="A23" s="251" t="s">
        <v>70</v>
      </c>
      <c r="B23" s="265" t="s">
        <v>71</v>
      </c>
      <c r="C23" s="261">
        <f t="shared" ref="C23:H23" si="1">C24+C27+C30+C36+C37</f>
        <v>14134751</v>
      </c>
      <c r="D23" s="261">
        <f t="shared" si="1"/>
        <v>8321354</v>
      </c>
      <c r="E23" s="261">
        <f t="shared" si="1"/>
        <v>12618948</v>
      </c>
      <c r="F23" s="261">
        <f t="shared" si="1"/>
        <v>12618948</v>
      </c>
      <c r="G23" s="261">
        <f t="shared" si="1"/>
        <v>0</v>
      </c>
      <c r="H23" s="261">
        <f t="shared" si="1"/>
        <v>0</v>
      </c>
    </row>
    <row r="24" spans="1:8" s="3" customFormat="1" ht="21.95" customHeight="1" x14ac:dyDescent="0.2">
      <c r="A24" s="250" t="s">
        <v>72</v>
      </c>
      <c r="B24" s="263" t="s">
        <v>73</v>
      </c>
      <c r="C24" s="254">
        <v>2600000</v>
      </c>
      <c r="D24" s="267">
        <v>1799025</v>
      </c>
      <c r="E24" s="274">
        <v>2400000</v>
      </c>
      <c r="F24" s="274">
        <v>2400000</v>
      </c>
      <c r="G24" s="274">
        <v>0</v>
      </c>
      <c r="H24" s="274">
        <v>0</v>
      </c>
    </row>
    <row r="25" spans="1:8" s="3" customFormat="1" ht="21.95" hidden="1" customHeight="1" x14ac:dyDescent="0.2">
      <c r="A25" s="250" t="s">
        <v>142</v>
      </c>
      <c r="B25" s="263" t="s">
        <v>144</v>
      </c>
      <c r="C25" s="254"/>
      <c r="D25" s="267"/>
      <c r="E25" s="274"/>
      <c r="F25" s="274"/>
      <c r="G25" s="274"/>
      <c r="H25" s="274"/>
    </row>
    <row r="26" spans="1:8" s="3" customFormat="1" ht="21.95" hidden="1" customHeight="1" x14ac:dyDescent="0.2">
      <c r="A26" s="250" t="s">
        <v>143</v>
      </c>
      <c r="B26" s="263" t="s">
        <v>145</v>
      </c>
      <c r="C26" s="254"/>
      <c r="D26" s="267"/>
      <c r="E26" s="274"/>
      <c r="F26" s="274"/>
      <c r="G26" s="274"/>
      <c r="H26" s="274"/>
    </row>
    <row r="27" spans="1:8" s="3" customFormat="1" ht="21.95" customHeight="1" x14ac:dyDescent="0.2">
      <c r="A27" s="250" t="s">
        <v>74</v>
      </c>
      <c r="B27" s="263" t="s">
        <v>75</v>
      </c>
      <c r="C27" s="254">
        <v>900000</v>
      </c>
      <c r="D27" s="267">
        <v>668470</v>
      </c>
      <c r="E27" s="274">
        <v>800000</v>
      </c>
      <c r="F27" s="274">
        <v>800000</v>
      </c>
      <c r="G27" s="274">
        <v>0</v>
      </c>
      <c r="H27" s="274">
        <v>0</v>
      </c>
    </row>
    <row r="28" spans="1:8" s="3" customFormat="1" ht="21.95" hidden="1" customHeight="1" x14ac:dyDescent="0.2">
      <c r="A28" s="250" t="s">
        <v>138</v>
      </c>
      <c r="B28" s="263" t="s">
        <v>140</v>
      </c>
      <c r="C28" s="281"/>
      <c r="D28" s="270"/>
      <c r="E28" s="278"/>
      <c r="F28" s="278"/>
      <c r="G28" s="278"/>
      <c r="H28" s="278"/>
    </row>
    <row r="29" spans="1:8" s="3" customFormat="1" ht="21.95" hidden="1" customHeight="1" x14ac:dyDescent="0.2">
      <c r="A29" s="250" t="s">
        <v>139</v>
      </c>
      <c r="B29" s="263" t="s">
        <v>141</v>
      </c>
      <c r="C29" s="254"/>
      <c r="D29" s="267"/>
      <c r="E29" s="274"/>
      <c r="F29" s="274"/>
      <c r="G29" s="274"/>
      <c r="H29" s="274"/>
    </row>
    <row r="30" spans="1:8" s="3" customFormat="1" ht="21.95" customHeight="1" x14ac:dyDescent="0.2">
      <c r="A30" s="250" t="s">
        <v>76</v>
      </c>
      <c r="B30" s="263" t="s">
        <v>77</v>
      </c>
      <c r="C30" s="254">
        <v>6724000</v>
      </c>
      <c r="D30" s="267">
        <v>3840401</v>
      </c>
      <c r="E30" s="274">
        <v>6000000</v>
      </c>
      <c r="F30" s="274">
        <v>6000000</v>
      </c>
      <c r="G30" s="274">
        <v>0</v>
      </c>
      <c r="H30" s="274">
        <v>0</v>
      </c>
    </row>
    <row r="31" spans="1:8" s="3" customFormat="1" ht="21.95" hidden="1" customHeight="1" x14ac:dyDescent="0.2">
      <c r="A31" s="250" t="s">
        <v>146</v>
      </c>
      <c r="B31" s="264" t="s">
        <v>78</v>
      </c>
      <c r="C31" s="254"/>
      <c r="D31" s="267"/>
      <c r="E31" s="274"/>
      <c r="F31" s="274"/>
      <c r="G31" s="274"/>
      <c r="H31" s="274"/>
    </row>
    <row r="32" spans="1:8" s="3" customFormat="1" ht="21.95" hidden="1" customHeight="1" x14ac:dyDescent="0.2">
      <c r="A32" s="250" t="s">
        <v>147</v>
      </c>
      <c r="B32" s="264" t="s">
        <v>148</v>
      </c>
      <c r="C32" s="254"/>
      <c r="D32" s="267"/>
      <c r="E32" s="274"/>
      <c r="F32" s="274"/>
      <c r="G32" s="274"/>
      <c r="H32" s="274"/>
    </row>
    <row r="33" spans="1:8" s="3" customFormat="1" ht="21.95" hidden="1" customHeight="1" x14ac:dyDescent="0.2">
      <c r="A33" s="250" t="s">
        <v>149</v>
      </c>
      <c r="B33" s="263" t="s">
        <v>150</v>
      </c>
      <c r="C33" s="254"/>
      <c r="D33" s="267"/>
      <c r="E33" s="274"/>
      <c r="F33" s="274"/>
      <c r="G33" s="274"/>
      <c r="H33" s="274"/>
    </row>
    <row r="34" spans="1:8" s="3" customFormat="1" ht="21.95" hidden="1" customHeight="1" x14ac:dyDescent="0.2">
      <c r="A34" s="250" t="s">
        <v>151</v>
      </c>
      <c r="B34" s="263" t="s">
        <v>153</v>
      </c>
      <c r="C34" s="254"/>
      <c r="D34" s="267"/>
      <c r="E34" s="274"/>
      <c r="F34" s="274"/>
      <c r="G34" s="274"/>
      <c r="H34" s="274"/>
    </row>
    <row r="35" spans="1:8" s="3" customFormat="1" ht="21.95" hidden="1" customHeight="1" x14ac:dyDescent="0.2">
      <c r="A35" s="250" t="s">
        <v>152</v>
      </c>
      <c r="B35" s="263" t="s">
        <v>79</v>
      </c>
      <c r="C35" s="254"/>
      <c r="D35" s="267"/>
      <c r="E35" s="274"/>
      <c r="F35" s="274"/>
      <c r="G35" s="274"/>
      <c r="H35" s="274"/>
    </row>
    <row r="36" spans="1:8" s="3" customFormat="1" ht="21.95" customHeight="1" x14ac:dyDescent="0.2">
      <c r="A36" s="252" t="s">
        <v>80</v>
      </c>
      <c r="B36" s="266" t="s">
        <v>81</v>
      </c>
      <c r="C36" s="258">
        <v>650000</v>
      </c>
      <c r="D36" s="269">
        <v>584564</v>
      </c>
      <c r="E36" s="277">
        <v>750000</v>
      </c>
      <c r="F36" s="277">
        <v>750000</v>
      </c>
      <c r="G36" s="277">
        <v>0</v>
      </c>
      <c r="H36" s="277">
        <v>0</v>
      </c>
    </row>
    <row r="37" spans="1:8" s="3" customFormat="1" ht="21.95" customHeight="1" x14ac:dyDescent="0.2">
      <c r="A37" s="250" t="s">
        <v>82</v>
      </c>
      <c r="B37" s="263" t="s">
        <v>83</v>
      </c>
      <c r="C37" s="254">
        <v>3260751</v>
      </c>
      <c r="D37" s="267">
        <v>1428894</v>
      </c>
      <c r="E37" s="274">
        <v>2668948</v>
      </c>
      <c r="F37" s="274">
        <v>2668948</v>
      </c>
      <c r="G37" s="274">
        <v>0</v>
      </c>
      <c r="H37" s="274">
        <v>0</v>
      </c>
    </row>
    <row r="38" spans="1:8" s="3" customFormat="1" ht="21.95" hidden="1" customHeight="1" x14ac:dyDescent="0.2">
      <c r="A38" s="250" t="s">
        <v>154</v>
      </c>
      <c r="B38" s="263" t="s">
        <v>84</v>
      </c>
      <c r="C38" s="259">
        <v>12112</v>
      </c>
      <c r="D38" s="271"/>
      <c r="E38" s="263"/>
      <c r="F38" s="263"/>
      <c r="G38" s="263"/>
      <c r="H38" s="263"/>
    </row>
    <row r="39" spans="1:8" s="3" customFormat="1" ht="21.95" hidden="1" customHeight="1" x14ac:dyDescent="0.2">
      <c r="A39" s="250" t="s">
        <v>289</v>
      </c>
      <c r="B39" s="263" t="s">
        <v>290</v>
      </c>
      <c r="C39" s="259">
        <v>0</v>
      </c>
      <c r="D39" s="271"/>
      <c r="E39" s="263"/>
      <c r="F39" s="263"/>
      <c r="G39" s="263"/>
      <c r="H39" s="263"/>
    </row>
    <row r="40" spans="1:8" s="3" customFormat="1" ht="21.95" hidden="1" customHeight="1" x14ac:dyDescent="0.2">
      <c r="A40" s="250" t="s">
        <v>291</v>
      </c>
      <c r="B40" s="263" t="s">
        <v>292</v>
      </c>
      <c r="C40" s="259">
        <v>0</v>
      </c>
      <c r="D40" s="271"/>
      <c r="E40" s="263"/>
      <c r="F40" s="263"/>
      <c r="G40" s="263"/>
      <c r="H40" s="263"/>
    </row>
    <row r="41" spans="1:8" s="3" customFormat="1" ht="21.95" hidden="1" customHeight="1" x14ac:dyDescent="0.2">
      <c r="A41" s="250" t="s">
        <v>155</v>
      </c>
      <c r="B41" s="263" t="s">
        <v>85</v>
      </c>
      <c r="C41" s="259">
        <v>1050</v>
      </c>
      <c r="D41" s="271"/>
      <c r="E41" s="263"/>
      <c r="F41" s="263"/>
      <c r="G41" s="263"/>
      <c r="H41" s="263"/>
    </row>
    <row r="42" spans="1:8" s="4" customFormat="1" ht="21" customHeight="1" x14ac:dyDescent="0.25">
      <c r="A42" s="251" t="s">
        <v>86</v>
      </c>
      <c r="B42" s="265" t="s">
        <v>87</v>
      </c>
      <c r="C42" s="257">
        <v>880000</v>
      </c>
      <c r="D42" s="268">
        <v>740007</v>
      </c>
      <c r="E42" s="276">
        <v>840000</v>
      </c>
      <c r="F42" s="276">
        <v>840000</v>
      </c>
      <c r="G42" s="276">
        <v>0</v>
      </c>
      <c r="H42" s="276">
        <v>0</v>
      </c>
    </row>
    <row r="43" spans="1:8" s="4" customFormat="1" ht="21.95" hidden="1" customHeight="1" x14ac:dyDescent="0.25">
      <c r="A43" s="250" t="s">
        <v>157</v>
      </c>
      <c r="B43" s="263" t="s">
        <v>115</v>
      </c>
      <c r="C43" s="254">
        <v>100</v>
      </c>
      <c r="D43" s="267"/>
      <c r="E43" s="274"/>
      <c r="F43" s="274"/>
      <c r="G43" s="274"/>
      <c r="H43" s="274"/>
    </row>
    <row r="44" spans="1:8" s="4" customFormat="1" ht="32.25" hidden="1" customHeight="1" x14ac:dyDescent="0.25">
      <c r="A44" s="250" t="s">
        <v>160</v>
      </c>
      <c r="B44" s="263" t="s">
        <v>161</v>
      </c>
      <c r="C44" s="259">
        <v>1800</v>
      </c>
      <c r="D44" s="271"/>
      <c r="E44" s="263"/>
      <c r="F44" s="263"/>
      <c r="G44" s="263"/>
      <c r="H44" s="263"/>
    </row>
    <row r="45" spans="1:8" s="4" customFormat="1" ht="20.25" hidden="1" customHeight="1" x14ac:dyDescent="0.25">
      <c r="A45" s="250" t="s">
        <v>162</v>
      </c>
      <c r="B45" s="263" t="s">
        <v>116</v>
      </c>
      <c r="C45" s="259">
        <v>1600</v>
      </c>
      <c r="D45" s="271"/>
      <c r="E45" s="263"/>
      <c r="F45" s="263"/>
      <c r="G45" s="263"/>
      <c r="H45" s="263"/>
    </row>
    <row r="46" spans="1:8" s="4" customFormat="1" ht="24" hidden="1" customHeight="1" x14ac:dyDescent="0.25">
      <c r="A46" s="250" t="s">
        <v>163</v>
      </c>
      <c r="B46" s="263" t="s">
        <v>117</v>
      </c>
      <c r="C46" s="259">
        <v>3700</v>
      </c>
      <c r="D46" s="271"/>
      <c r="E46" s="263"/>
      <c r="F46" s="263"/>
      <c r="G46" s="263"/>
      <c r="H46" s="263"/>
    </row>
    <row r="47" spans="1:8" s="4" customFormat="1" ht="21.95" customHeight="1" x14ac:dyDescent="0.25">
      <c r="A47" s="251" t="s">
        <v>88</v>
      </c>
      <c r="B47" s="265" t="s">
        <v>118</v>
      </c>
      <c r="C47" s="261">
        <f t="shared" ref="C47:H47" si="2">SUM(C48:C52)</f>
        <v>3136000</v>
      </c>
      <c r="D47" s="261">
        <f t="shared" si="2"/>
        <v>2401388</v>
      </c>
      <c r="E47" s="261">
        <f t="shared" si="2"/>
        <v>1520000</v>
      </c>
      <c r="F47" s="261">
        <f t="shared" si="2"/>
        <v>1420000</v>
      </c>
      <c r="G47" s="261">
        <f t="shared" si="2"/>
        <v>100000</v>
      </c>
      <c r="H47" s="261">
        <f t="shared" si="2"/>
        <v>0</v>
      </c>
    </row>
    <row r="48" spans="1:8" s="4" customFormat="1" ht="21.95" customHeight="1" x14ac:dyDescent="0.25">
      <c r="A48" s="250" t="s">
        <v>164</v>
      </c>
      <c r="B48" s="263" t="s">
        <v>165</v>
      </c>
      <c r="C48" s="254">
        <v>873000</v>
      </c>
      <c r="D48" s="267">
        <v>1011883</v>
      </c>
      <c r="E48" s="274">
        <v>0</v>
      </c>
      <c r="F48" s="274">
        <v>0</v>
      </c>
      <c r="G48" s="274">
        <v>0</v>
      </c>
      <c r="H48" s="274">
        <v>0</v>
      </c>
    </row>
    <row r="49" spans="1:8" s="4" customFormat="1" ht="21.95" customHeight="1" x14ac:dyDescent="0.25">
      <c r="A49" s="250" t="s">
        <v>166</v>
      </c>
      <c r="B49" s="263" t="s">
        <v>192</v>
      </c>
      <c r="C49" s="254">
        <v>2163000</v>
      </c>
      <c r="D49" s="267">
        <v>1359505</v>
      </c>
      <c r="E49" s="274">
        <v>1420000</v>
      </c>
      <c r="F49" s="274">
        <v>1420000</v>
      </c>
      <c r="G49" s="274">
        <v>0</v>
      </c>
      <c r="H49" s="274">
        <v>0</v>
      </c>
    </row>
    <row r="50" spans="1:8" s="4" customFormat="1" ht="30.75" customHeight="1" x14ac:dyDescent="0.25">
      <c r="A50" s="250" t="s">
        <v>167</v>
      </c>
      <c r="B50" s="263" t="s">
        <v>169</v>
      </c>
      <c r="C50" s="254">
        <v>0</v>
      </c>
      <c r="D50" s="267">
        <v>0</v>
      </c>
      <c r="E50" s="274">
        <v>0</v>
      </c>
      <c r="F50" s="274">
        <v>0</v>
      </c>
      <c r="G50" s="274">
        <v>0</v>
      </c>
      <c r="H50" s="274">
        <v>0</v>
      </c>
    </row>
    <row r="51" spans="1:8" s="4" customFormat="1" ht="21.95" customHeight="1" x14ac:dyDescent="0.25">
      <c r="A51" s="250" t="s">
        <v>168</v>
      </c>
      <c r="B51" s="263" t="s">
        <v>170</v>
      </c>
      <c r="C51" s="254">
        <v>100000</v>
      </c>
      <c r="D51" s="267">
        <v>30000</v>
      </c>
      <c r="E51" s="274">
        <v>100000</v>
      </c>
      <c r="F51" s="274">
        <v>0</v>
      </c>
      <c r="G51" s="274">
        <v>100000</v>
      </c>
      <c r="H51" s="274">
        <v>0</v>
      </c>
    </row>
    <row r="52" spans="1:8" s="4" customFormat="1" ht="21.95" customHeight="1" x14ac:dyDescent="0.25">
      <c r="A52" s="250" t="s">
        <v>283</v>
      </c>
      <c r="B52" s="263" t="s">
        <v>284</v>
      </c>
      <c r="C52" s="254">
        <v>0</v>
      </c>
      <c r="D52" s="267">
        <v>0</v>
      </c>
      <c r="E52" s="274">
        <v>0</v>
      </c>
      <c r="F52" s="274">
        <v>0</v>
      </c>
      <c r="G52" s="274">
        <v>0</v>
      </c>
      <c r="H52" s="274">
        <v>0</v>
      </c>
    </row>
    <row r="53" spans="1:8" s="4" customFormat="1" ht="21.95" customHeight="1" x14ac:dyDescent="0.25">
      <c r="A53" s="251" t="s">
        <v>89</v>
      </c>
      <c r="B53" s="265" t="s">
        <v>90</v>
      </c>
      <c r="C53" s="261">
        <v>3279000</v>
      </c>
      <c r="D53" s="273">
        <v>2634187</v>
      </c>
      <c r="E53" s="280">
        <v>3839935</v>
      </c>
      <c r="F53" s="280">
        <v>3839935</v>
      </c>
      <c r="G53" s="280">
        <v>0</v>
      </c>
      <c r="H53" s="280">
        <v>0</v>
      </c>
    </row>
    <row r="54" spans="1:8" s="4" customFormat="1" ht="21.95" hidden="1" customHeight="1" x14ac:dyDescent="0.25">
      <c r="A54" s="250" t="s">
        <v>285</v>
      </c>
      <c r="B54" s="263" t="s">
        <v>286</v>
      </c>
      <c r="C54" s="254"/>
      <c r="D54" s="267"/>
      <c r="E54" s="274"/>
      <c r="F54" s="274"/>
      <c r="G54" s="274"/>
      <c r="H54" s="274"/>
    </row>
    <row r="55" spans="1:8" s="4" customFormat="1" ht="21.95" hidden="1" customHeight="1" x14ac:dyDescent="0.25">
      <c r="A55" s="250" t="s">
        <v>171</v>
      </c>
      <c r="B55" s="263" t="s">
        <v>174</v>
      </c>
      <c r="C55" s="254"/>
      <c r="D55" s="267"/>
      <c r="E55" s="274"/>
      <c r="F55" s="274"/>
      <c r="G55" s="274"/>
      <c r="H55" s="274"/>
    </row>
    <row r="56" spans="1:8" s="3" customFormat="1" ht="21.95" hidden="1" customHeight="1" x14ac:dyDescent="0.2">
      <c r="A56" s="250" t="s">
        <v>172</v>
      </c>
      <c r="B56" s="263" t="s">
        <v>175</v>
      </c>
      <c r="C56" s="258"/>
      <c r="D56" s="269"/>
      <c r="E56" s="277"/>
      <c r="F56" s="277"/>
      <c r="G56" s="277"/>
      <c r="H56" s="277"/>
    </row>
    <row r="57" spans="1:8" s="4" customFormat="1" ht="21.95" hidden="1" customHeight="1" x14ac:dyDescent="0.25">
      <c r="A57" s="250" t="s">
        <v>173</v>
      </c>
      <c r="B57" s="263" t="s">
        <v>176</v>
      </c>
      <c r="C57" s="254"/>
      <c r="D57" s="267"/>
      <c r="E57" s="274"/>
      <c r="F57" s="274"/>
      <c r="G57" s="274"/>
      <c r="H57" s="274"/>
    </row>
    <row r="58" spans="1:8" s="4" customFormat="1" ht="21.95" customHeight="1" x14ac:dyDescent="0.25">
      <c r="A58" s="251" t="s">
        <v>91</v>
      </c>
      <c r="B58" s="265" t="s">
        <v>92</v>
      </c>
      <c r="C58" s="261">
        <v>4445918</v>
      </c>
      <c r="D58" s="273">
        <v>1411732</v>
      </c>
      <c r="E58" s="280">
        <v>1800000</v>
      </c>
      <c r="F58" s="280">
        <v>1800000</v>
      </c>
      <c r="G58" s="280">
        <v>0</v>
      </c>
      <c r="H58" s="280">
        <v>0</v>
      </c>
    </row>
    <row r="59" spans="1:8" s="4" customFormat="1" ht="21.95" hidden="1" customHeight="1" x14ac:dyDescent="0.25">
      <c r="A59" s="250" t="s">
        <v>177</v>
      </c>
      <c r="B59" s="263" t="s">
        <v>179</v>
      </c>
      <c r="C59" s="254"/>
      <c r="D59" s="267"/>
      <c r="E59" s="274"/>
      <c r="F59" s="274"/>
      <c r="G59" s="274"/>
      <c r="H59" s="274"/>
    </row>
    <row r="60" spans="1:8" s="4" customFormat="1" ht="21.95" hidden="1" customHeight="1" x14ac:dyDescent="0.25">
      <c r="A60" s="250" t="s">
        <v>293</v>
      </c>
      <c r="B60" s="263" t="s">
        <v>294</v>
      </c>
      <c r="C60" s="254"/>
      <c r="D60" s="267"/>
      <c r="E60" s="274"/>
      <c r="F60" s="274"/>
      <c r="G60" s="274"/>
      <c r="H60" s="274"/>
    </row>
    <row r="61" spans="1:8" s="4" customFormat="1" ht="21.95" hidden="1" customHeight="1" x14ac:dyDescent="0.25">
      <c r="A61" s="250" t="s">
        <v>178</v>
      </c>
      <c r="B61" s="263" t="s">
        <v>180</v>
      </c>
      <c r="C61" s="254"/>
      <c r="D61" s="267"/>
      <c r="E61" s="274"/>
      <c r="F61" s="274"/>
      <c r="G61" s="274"/>
      <c r="H61" s="274"/>
    </row>
    <row r="62" spans="1:8" s="4" customFormat="1" ht="21.95" customHeight="1" thickBot="1" x14ac:dyDescent="0.3">
      <c r="A62" s="465" t="s">
        <v>93</v>
      </c>
      <c r="B62" s="466" t="s">
        <v>182</v>
      </c>
      <c r="C62" s="467">
        <v>0</v>
      </c>
      <c r="D62" s="468">
        <v>0</v>
      </c>
      <c r="E62" s="469">
        <v>0</v>
      </c>
      <c r="F62" s="469">
        <v>0</v>
      </c>
      <c r="G62" s="469">
        <v>0</v>
      </c>
      <c r="H62" s="469">
        <v>0</v>
      </c>
    </row>
    <row r="63" spans="1:8" s="5" customFormat="1" ht="36" customHeight="1" thickBot="1" x14ac:dyDescent="0.3">
      <c r="A63" s="453" t="s">
        <v>184</v>
      </c>
      <c r="B63" s="454" t="s">
        <v>94</v>
      </c>
      <c r="C63" s="455">
        <f t="shared" ref="C63:H63" si="3">C9+C22+C23+C42+C47+C53+C58+C62</f>
        <v>42110669</v>
      </c>
      <c r="D63" s="455">
        <f t="shared" si="3"/>
        <v>33799605</v>
      </c>
      <c r="E63" s="455">
        <f t="shared" si="3"/>
        <v>37009883</v>
      </c>
      <c r="F63" s="455">
        <f t="shared" si="3"/>
        <v>36909883</v>
      </c>
      <c r="G63" s="455">
        <f t="shared" si="3"/>
        <v>100000</v>
      </c>
      <c r="H63" s="455">
        <f t="shared" si="3"/>
        <v>0</v>
      </c>
    </row>
    <row r="64" spans="1:8" s="3" customFormat="1" ht="21.95" customHeight="1" thickBot="1" x14ac:dyDescent="0.3">
      <c r="A64" s="453" t="s">
        <v>95</v>
      </c>
      <c r="B64" s="454" t="s">
        <v>96</v>
      </c>
      <c r="C64" s="452">
        <f t="shared" ref="C64:H64" si="4">SUM(C65:C67)</f>
        <v>612460</v>
      </c>
      <c r="D64" s="452">
        <f t="shared" si="4"/>
        <v>612460</v>
      </c>
      <c r="E64" s="452">
        <f t="shared" si="4"/>
        <v>612126</v>
      </c>
      <c r="F64" s="452">
        <f t="shared" si="4"/>
        <v>612126</v>
      </c>
      <c r="G64" s="452">
        <f t="shared" si="4"/>
        <v>0</v>
      </c>
      <c r="H64" s="452">
        <f t="shared" si="4"/>
        <v>0</v>
      </c>
    </row>
    <row r="65" spans="1:8" s="3" customFormat="1" ht="27.75" customHeight="1" x14ac:dyDescent="0.25">
      <c r="A65" s="252" t="s">
        <v>488</v>
      </c>
      <c r="B65" s="470" t="s">
        <v>476</v>
      </c>
      <c r="C65" s="258">
        <v>0</v>
      </c>
      <c r="D65" s="269">
        <v>0</v>
      </c>
      <c r="E65" s="510">
        <v>0</v>
      </c>
      <c r="F65" s="510">
        <v>0</v>
      </c>
      <c r="G65" s="510">
        <v>0</v>
      </c>
      <c r="H65" s="510">
        <v>0</v>
      </c>
    </row>
    <row r="66" spans="1:8" s="3" customFormat="1" ht="21.95" customHeight="1" x14ac:dyDescent="0.2">
      <c r="A66" s="250" t="s">
        <v>193</v>
      </c>
      <c r="B66" s="263" t="s">
        <v>194</v>
      </c>
      <c r="C66" s="254">
        <v>612460</v>
      </c>
      <c r="D66" s="267">
        <v>612460</v>
      </c>
      <c r="E66" s="274">
        <v>612126</v>
      </c>
      <c r="F66" s="274">
        <v>612126</v>
      </c>
      <c r="G66" s="274">
        <v>0</v>
      </c>
      <c r="H66" s="274">
        <v>0</v>
      </c>
    </row>
    <row r="67" spans="1:8" s="5" customFormat="1" ht="21.75" customHeight="1" thickBot="1" x14ac:dyDescent="0.3">
      <c r="A67" s="445" t="s">
        <v>181</v>
      </c>
      <c r="B67" s="446" t="s">
        <v>97</v>
      </c>
      <c r="C67" s="447">
        <v>0</v>
      </c>
      <c r="D67" s="448">
        <v>0</v>
      </c>
      <c r="E67" s="449">
        <v>0</v>
      </c>
      <c r="F67" s="449">
        <v>0</v>
      </c>
      <c r="G67" s="449">
        <v>0</v>
      </c>
      <c r="H67" s="449">
        <v>0</v>
      </c>
    </row>
    <row r="68" spans="1:8" ht="30" thickBot="1" x14ac:dyDescent="0.3">
      <c r="A68" s="453" t="s">
        <v>186</v>
      </c>
      <c r="B68" s="454" t="s">
        <v>98</v>
      </c>
      <c r="C68" s="455">
        <f t="shared" ref="C68:H68" si="5">C63+C64</f>
        <v>42723129</v>
      </c>
      <c r="D68" s="455">
        <f t="shared" si="5"/>
        <v>34412065</v>
      </c>
      <c r="E68" s="455">
        <f t="shared" si="5"/>
        <v>37622009</v>
      </c>
      <c r="F68" s="455">
        <f t="shared" si="5"/>
        <v>37522009</v>
      </c>
      <c r="G68" s="455">
        <f t="shared" si="5"/>
        <v>100000</v>
      </c>
      <c r="H68" s="455">
        <f t="shared" si="5"/>
        <v>0</v>
      </c>
    </row>
    <row r="69" spans="1:8" ht="15" x14ac:dyDescent="0.25">
      <c r="A69" s="687" t="s">
        <v>520</v>
      </c>
      <c r="B69" s="688"/>
      <c r="C69" s="576">
        <v>5</v>
      </c>
    </row>
    <row r="70" spans="1:8" ht="15" x14ac:dyDescent="0.25">
      <c r="A70" s="592"/>
      <c r="B70" s="591" t="s">
        <v>548</v>
      </c>
      <c r="C70" s="593">
        <v>0</v>
      </c>
    </row>
    <row r="71" spans="1:8" ht="15" x14ac:dyDescent="0.25">
      <c r="A71" s="685" t="s">
        <v>549</v>
      </c>
      <c r="B71" s="686"/>
      <c r="C71" s="590">
        <v>2</v>
      </c>
    </row>
    <row r="72" spans="1:8" ht="15" x14ac:dyDescent="0.25">
      <c r="A72" s="683" t="s">
        <v>521</v>
      </c>
      <c r="B72" s="684"/>
      <c r="C72" s="575">
        <v>0</v>
      </c>
    </row>
    <row r="73" spans="1:8" ht="15" thickBot="1" x14ac:dyDescent="0.25">
      <c r="A73" s="577"/>
      <c r="B73" s="578" t="s">
        <v>490</v>
      </c>
      <c r="C73" s="579">
        <v>7</v>
      </c>
    </row>
  </sheetData>
  <mergeCells count="15">
    <mergeCell ref="A72:B72"/>
    <mergeCell ref="D5:E5"/>
    <mergeCell ref="A71:B71"/>
    <mergeCell ref="A1:H1"/>
    <mergeCell ref="A2:H2"/>
    <mergeCell ref="A4:B4"/>
    <mergeCell ref="G5:H5"/>
    <mergeCell ref="A5:B5"/>
    <mergeCell ref="A69:B69"/>
    <mergeCell ref="F6:H6"/>
    <mergeCell ref="A6:A7"/>
    <mergeCell ref="B6:B7"/>
    <mergeCell ref="C6:C7"/>
    <mergeCell ref="D6:D7"/>
    <mergeCell ref="E6:E7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47"/>
  <sheetViews>
    <sheetView view="pageBreakPreview" zoomScaleSheetLayoutView="100" workbookViewId="0">
      <selection activeCell="A3" sqref="A3:B4"/>
    </sheetView>
  </sheetViews>
  <sheetFormatPr defaultColWidth="9.140625" defaultRowHeight="15" x14ac:dyDescent="0.25"/>
  <cols>
    <col min="1" max="1" width="87.85546875" style="93" customWidth="1"/>
    <col min="2" max="2" width="9.28515625" style="93" bestFit="1" customWidth="1"/>
    <col min="3" max="3" width="11.85546875" style="93" customWidth="1"/>
    <col min="4" max="4" width="13.28515625" style="93" customWidth="1"/>
    <col min="5" max="5" width="10.7109375" style="93" customWidth="1"/>
    <col min="6" max="6" width="11.7109375" style="93" customWidth="1"/>
    <col min="7" max="7" width="13" style="93" customWidth="1"/>
    <col min="8" max="16384" width="9.140625" style="74"/>
  </cols>
  <sheetData>
    <row r="1" spans="1:7" ht="23.25" customHeight="1" x14ac:dyDescent="0.25">
      <c r="A1" s="694" t="s">
        <v>543</v>
      </c>
      <c r="B1" s="694"/>
      <c r="C1" s="694"/>
      <c r="D1" s="694"/>
      <c r="E1" s="694"/>
      <c r="F1" s="694"/>
      <c r="G1" s="694"/>
    </row>
    <row r="2" spans="1:7" ht="12.75" customHeight="1" x14ac:dyDescent="0.25">
      <c r="A2" s="156"/>
      <c r="B2" s="156"/>
      <c r="C2" s="156"/>
      <c r="D2" s="183"/>
      <c r="E2" s="156"/>
      <c r="F2" s="156"/>
      <c r="G2" s="153"/>
    </row>
    <row r="3" spans="1:7" ht="12.75" customHeight="1" x14ac:dyDescent="0.25">
      <c r="A3" s="663" t="s">
        <v>581</v>
      </c>
      <c r="B3" s="663"/>
      <c r="C3" s="156"/>
      <c r="D3" s="183"/>
      <c r="E3" s="156"/>
      <c r="F3" s="156"/>
      <c r="G3" s="153"/>
    </row>
    <row r="4" spans="1:7" ht="15.75" thickBot="1" x14ac:dyDescent="0.3">
      <c r="A4" s="664" t="s">
        <v>582</v>
      </c>
      <c r="B4" s="664"/>
      <c r="D4" s="184"/>
      <c r="F4" s="695" t="s">
        <v>469</v>
      </c>
      <c r="G4" s="695"/>
    </row>
    <row r="5" spans="1:7" ht="14.25" x14ac:dyDescent="0.2">
      <c r="A5" s="689" t="s">
        <v>350</v>
      </c>
      <c r="B5" s="691" t="s">
        <v>544</v>
      </c>
      <c r="C5" s="692"/>
      <c r="D5" s="693"/>
      <c r="E5" s="692" t="s">
        <v>545</v>
      </c>
      <c r="F5" s="692"/>
      <c r="G5" s="693"/>
    </row>
    <row r="6" spans="1:7" s="75" customFormat="1" ht="28.5" x14ac:dyDescent="0.2">
      <c r="A6" s="690"/>
      <c r="B6" s="292" t="s">
        <v>351</v>
      </c>
      <c r="C6" s="77" t="s">
        <v>352</v>
      </c>
      <c r="D6" s="198" t="s">
        <v>389</v>
      </c>
      <c r="E6" s="185" t="s">
        <v>351</v>
      </c>
      <c r="F6" s="77" t="s">
        <v>352</v>
      </c>
      <c r="G6" s="198" t="s">
        <v>389</v>
      </c>
    </row>
    <row r="7" spans="1:7" ht="14.25" x14ac:dyDescent="0.2">
      <c r="A7" s="199"/>
      <c r="B7" s="293"/>
      <c r="C7" s="79" t="s">
        <v>353</v>
      </c>
      <c r="D7" s="200" t="s">
        <v>472</v>
      </c>
      <c r="E7" s="78"/>
      <c r="F7" s="79" t="s">
        <v>353</v>
      </c>
      <c r="G7" s="200" t="s">
        <v>472</v>
      </c>
    </row>
    <row r="8" spans="1:7" ht="14.25" x14ac:dyDescent="0.2">
      <c r="A8" s="285" t="s">
        <v>376</v>
      </c>
      <c r="B8" s="294"/>
      <c r="C8" s="80"/>
      <c r="D8" s="201"/>
      <c r="E8" s="186"/>
      <c r="F8" s="80"/>
      <c r="G8" s="201"/>
    </row>
    <row r="9" spans="1:7" ht="14.25" x14ac:dyDescent="0.2">
      <c r="A9" s="286" t="s">
        <v>368</v>
      </c>
      <c r="B9" s="295">
        <v>0</v>
      </c>
      <c r="C9" s="81">
        <v>0</v>
      </c>
      <c r="D9" s="202">
        <f>B9*C9</f>
        <v>0</v>
      </c>
      <c r="E9" s="295">
        <v>0</v>
      </c>
      <c r="F9" s="81">
        <v>0</v>
      </c>
      <c r="G9" s="202">
        <f>E9*F9</f>
        <v>0</v>
      </c>
    </row>
    <row r="10" spans="1:7" ht="15.75" x14ac:dyDescent="0.25">
      <c r="A10" s="286" t="s">
        <v>373</v>
      </c>
      <c r="B10" s="295"/>
      <c r="C10" s="81"/>
      <c r="D10" s="203">
        <v>0</v>
      </c>
      <c r="E10" s="187"/>
      <c r="F10" s="81"/>
      <c r="G10" s="283">
        <v>0</v>
      </c>
    </row>
    <row r="11" spans="1:7" ht="14.25" x14ac:dyDescent="0.2">
      <c r="A11" s="286" t="s">
        <v>354</v>
      </c>
      <c r="B11" s="296"/>
      <c r="C11" s="81"/>
      <c r="D11" s="202">
        <v>1792130</v>
      </c>
      <c r="E11" s="188"/>
      <c r="F11" s="81"/>
      <c r="G11" s="202">
        <v>1792130</v>
      </c>
    </row>
    <row r="12" spans="1:7" ht="15.75" x14ac:dyDescent="0.25">
      <c r="A12" s="286" t="s">
        <v>374</v>
      </c>
      <c r="B12" s="296"/>
      <c r="C12" s="81"/>
      <c r="D12" s="203">
        <v>0</v>
      </c>
      <c r="E12" s="188"/>
      <c r="F12" s="81"/>
      <c r="G12" s="283">
        <v>0</v>
      </c>
    </row>
    <row r="13" spans="1:7" x14ac:dyDescent="0.2">
      <c r="A13" s="287" t="s">
        <v>355</v>
      </c>
      <c r="B13" s="297"/>
      <c r="C13" s="82"/>
      <c r="D13" s="204">
        <v>943290</v>
      </c>
      <c r="E13" s="189"/>
      <c r="F13" s="82"/>
      <c r="G13" s="204">
        <v>943290</v>
      </c>
    </row>
    <row r="14" spans="1:7" x14ac:dyDescent="0.2">
      <c r="A14" s="287" t="s">
        <v>369</v>
      </c>
      <c r="B14" s="297"/>
      <c r="C14" s="82"/>
      <c r="D14" s="204">
        <v>0</v>
      </c>
      <c r="E14" s="189"/>
      <c r="F14" s="82"/>
      <c r="G14" s="204">
        <v>0</v>
      </c>
    </row>
    <row r="15" spans="1:7" x14ac:dyDescent="0.2">
      <c r="A15" s="287" t="s">
        <v>356</v>
      </c>
      <c r="B15" s="298"/>
      <c r="C15" s="83"/>
      <c r="D15" s="204">
        <v>640000</v>
      </c>
      <c r="E15" s="190"/>
      <c r="F15" s="83"/>
      <c r="G15" s="204">
        <v>640000</v>
      </c>
    </row>
    <row r="16" spans="1:7" x14ac:dyDescent="0.2">
      <c r="A16" s="287" t="s">
        <v>370</v>
      </c>
      <c r="B16" s="298"/>
      <c r="C16" s="83"/>
      <c r="D16" s="204">
        <v>0</v>
      </c>
      <c r="E16" s="190"/>
      <c r="F16" s="83"/>
      <c r="G16" s="204">
        <v>0</v>
      </c>
    </row>
    <row r="17" spans="1:7" x14ac:dyDescent="0.2">
      <c r="A17" s="287" t="s">
        <v>357</v>
      </c>
      <c r="B17" s="298"/>
      <c r="C17" s="83"/>
      <c r="D17" s="204">
        <v>0</v>
      </c>
      <c r="E17" s="190"/>
      <c r="F17" s="83"/>
      <c r="G17" s="204">
        <v>0</v>
      </c>
    </row>
    <row r="18" spans="1:7" x14ac:dyDescent="0.2">
      <c r="A18" s="287" t="s">
        <v>371</v>
      </c>
      <c r="B18" s="298"/>
      <c r="C18" s="83"/>
      <c r="D18" s="204">
        <v>0</v>
      </c>
      <c r="E18" s="190"/>
      <c r="F18" s="83"/>
      <c r="G18" s="204">
        <v>0</v>
      </c>
    </row>
    <row r="19" spans="1:7" x14ac:dyDescent="0.2">
      <c r="A19" s="287" t="s">
        <v>358</v>
      </c>
      <c r="B19" s="298"/>
      <c r="C19" s="83"/>
      <c r="D19" s="204">
        <v>208840</v>
      </c>
      <c r="E19" s="190"/>
      <c r="F19" s="83"/>
      <c r="G19" s="204">
        <v>208840</v>
      </c>
    </row>
    <row r="20" spans="1:7" x14ac:dyDescent="0.2">
      <c r="A20" s="287" t="s">
        <v>372</v>
      </c>
      <c r="B20" s="298"/>
      <c r="C20" s="83"/>
      <c r="D20" s="204">
        <v>0</v>
      </c>
      <c r="E20" s="190"/>
      <c r="F20" s="83"/>
      <c r="G20" s="204">
        <v>0</v>
      </c>
    </row>
    <row r="21" spans="1:7" ht="14.25" x14ac:dyDescent="0.2">
      <c r="A21" s="286" t="s">
        <v>359</v>
      </c>
      <c r="B21" s="299"/>
      <c r="C21" s="84"/>
      <c r="D21" s="205">
        <v>3500000</v>
      </c>
      <c r="E21" s="191"/>
      <c r="F21" s="84"/>
      <c r="G21" s="205">
        <v>3500000</v>
      </c>
    </row>
    <row r="22" spans="1:7" ht="14.25" customHeight="1" x14ac:dyDescent="0.2">
      <c r="A22" s="286" t="s">
        <v>375</v>
      </c>
      <c r="B22" s="299"/>
      <c r="C22" s="84"/>
      <c r="D22" s="206">
        <v>2474086</v>
      </c>
      <c r="E22" s="191"/>
      <c r="F22" s="84"/>
      <c r="G22" s="284">
        <v>2351140</v>
      </c>
    </row>
    <row r="23" spans="1:7" ht="14.25" customHeight="1" x14ac:dyDescent="0.2">
      <c r="A23" s="286" t="s">
        <v>478</v>
      </c>
      <c r="B23" s="299"/>
      <c r="C23" s="84"/>
      <c r="D23" s="205">
        <v>2550</v>
      </c>
      <c r="E23" s="191"/>
      <c r="F23" s="84"/>
      <c r="G23" s="284">
        <v>7650</v>
      </c>
    </row>
    <row r="24" spans="1:7" ht="14.25" customHeight="1" x14ac:dyDescent="0.2">
      <c r="A24" s="286" t="s">
        <v>479</v>
      </c>
      <c r="B24" s="299"/>
      <c r="C24" s="84"/>
      <c r="D24" s="206">
        <v>0</v>
      </c>
      <c r="E24" s="191"/>
      <c r="F24" s="84"/>
      <c r="G24" s="284">
        <v>0</v>
      </c>
    </row>
    <row r="25" spans="1:7" ht="14.25" customHeight="1" x14ac:dyDescent="0.2">
      <c r="A25" s="286" t="s">
        <v>360</v>
      </c>
      <c r="B25" s="299"/>
      <c r="C25" s="84"/>
      <c r="D25" s="205">
        <v>6032000</v>
      </c>
      <c r="E25" s="191"/>
      <c r="F25" s="84"/>
      <c r="G25" s="205">
        <v>6141500</v>
      </c>
    </row>
    <row r="26" spans="1:7" ht="14.25" customHeight="1" x14ac:dyDescent="0.2">
      <c r="A26" s="286" t="s">
        <v>361</v>
      </c>
      <c r="B26" s="299"/>
      <c r="C26" s="84"/>
      <c r="D26" s="205">
        <v>0</v>
      </c>
      <c r="E26" s="191"/>
      <c r="F26" s="84"/>
      <c r="G26" s="284">
        <v>0</v>
      </c>
    </row>
    <row r="27" spans="1:7" ht="14.25" customHeight="1" thickBot="1" x14ac:dyDescent="0.25">
      <c r="A27" s="517" t="s">
        <v>362</v>
      </c>
      <c r="B27" s="518"/>
      <c r="C27" s="519"/>
      <c r="D27" s="520">
        <v>1025914</v>
      </c>
      <c r="E27" s="521"/>
      <c r="F27" s="519"/>
      <c r="G27" s="520">
        <v>1148860</v>
      </c>
    </row>
    <row r="28" spans="1:7" thickBot="1" x14ac:dyDescent="0.25">
      <c r="A28" s="526" t="s">
        <v>386</v>
      </c>
      <c r="B28" s="528"/>
      <c r="C28" s="530"/>
      <c r="D28" s="529">
        <f>D11+D22+D23+D25</f>
        <v>10300766</v>
      </c>
      <c r="E28" s="527">
        <f>E11+E22+E23+E25</f>
        <v>0</v>
      </c>
      <c r="F28" s="527">
        <f>F11+F22+F23+F25</f>
        <v>0</v>
      </c>
      <c r="G28" s="527">
        <f>G11+G22+G23+G25</f>
        <v>10292420</v>
      </c>
    </row>
    <row r="29" spans="1:7" ht="14.25" x14ac:dyDescent="0.2">
      <c r="A29" s="291" t="s">
        <v>363</v>
      </c>
      <c r="B29" s="522"/>
      <c r="C29" s="523"/>
      <c r="D29" s="524"/>
      <c r="E29" s="525"/>
      <c r="F29" s="523"/>
      <c r="G29" s="524"/>
    </row>
    <row r="30" spans="1:7" x14ac:dyDescent="0.25">
      <c r="A30" s="287" t="s">
        <v>377</v>
      </c>
      <c r="B30" s="300"/>
      <c r="C30" s="85"/>
      <c r="D30" s="207"/>
      <c r="E30" s="192"/>
      <c r="F30" s="85"/>
      <c r="G30" s="207"/>
    </row>
    <row r="31" spans="1:7" x14ac:dyDescent="0.25">
      <c r="A31" s="288" t="s">
        <v>378</v>
      </c>
      <c r="B31" s="298"/>
      <c r="C31" s="85"/>
      <c r="D31" s="207"/>
      <c r="E31" s="190"/>
      <c r="F31" s="85"/>
      <c r="G31" s="207"/>
    </row>
    <row r="32" spans="1:7" x14ac:dyDescent="0.25">
      <c r="A32" s="287" t="s">
        <v>379</v>
      </c>
      <c r="B32" s="300"/>
      <c r="C32" s="85"/>
      <c r="D32" s="207"/>
      <c r="E32" s="192"/>
      <c r="F32" s="85"/>
      <c r="G32" s="207"/>
    </row>
    <row r="33" spans="1:7" x14ac:dyDescent="0.25">
      <c r="A33" s="289" t="s">
        <v>364</v>
      </c>
      <c r="B33" s="301"/>
      <c r="C33" s="87"/>
      <c r="D33" s="208"/>
      <c r="E33" s="193"/>
      <c r="F33" s="86"/>
      <c r="G33" s="208"/>
    </row>
    <row r="34" spans="1:7" x14ac:dyDescent="0.25">
      <c r="A34" s="290" t="s">
        <v>380</v>
      </c>
      <c r="B34" s="302"/>
      <c r="C34" s="94"/>
      <c r="D34" s="209"/>
      <c r="E34" s="194"/>
      <c r="F34" s="92"/>
      <c r="G34" s="209"/>
    </row>
    <row r="35" spans="1:7" ht="15.75" thickBot="1" x14ac:dyDescent="0.3">
      <c r="A35" s="531" t="s">
        <v>381</v>
      </c>
      <c r="B35" s="532"/>
      <c r="C35" s="533"/>
      <c r="D35" s="534"/>
      <c r="E35" s="535"/>
      <c r="F35" s="536"/>
      <c r="G35" s="534"/>
    </row>
    <row r="36" spans="1:7" thickBot="1" x14ac:dyDescent="0.25">
      <c r="A36" s="526" t="s">
        <v>385</v>
      </c>
      <c r="B36" s="528"/>
      <c r="C36" s="530"/>
      <c r="D36" s="529">
        <f>SUM(D30:D35)</f>
        <v>0</v>
      </c>
      <c r="E36" s="537"/>
      <c r="F36" s="530"/>
      <c r="G36" s="529">
        <f>SUM(G30:G35)</f>
        <v>0</v>
      </c>
    </row>
    <row r="37" spans="1:7" ht="14.25" x14ac:dyDescent="0.2">
      <c r="A37" s="291" t="s">
        <v>365</v>
      </c>
      <c r="B37" s="303"/>
      <c r="C37" s="88"/>
      <c r="D37" s="210"/>
      <c r="E37" s="195"/>
      <c r="F37" s="88"/>
      <c r="G37" s="210"/>
    </row>
    <row r="38" spans="1:7" x14ac:dyDescent="0.25">
      <c r="A38" s="287" t="s">
        <v>366</v>
      </c>
      <c r="B38" s="304"/>
      <c r="C38" s="89"/>
      <c r="D38" s="209">
        <v>0</v>
      </c>
      <c r="E38" s="196"/>
      <c r="F38" s="89"/>
      <c r="G38" s="209">
        <v>0</v>
      </c>
    </row>
    <row r="39" spans="1:7" x14ac:dyDescent="0.2">
      <c r="A39" s="287" t="s">
        <v>382</v>
      </c>
      <c r="B39" s="305">
        <v>2</v>
      </c>
      <c r="C39" s="90">
        <v>55360</v>
      </c>
      <c r="D39" s="211">
        <f>B39*C39</f>
        <v>110720</v>
      </c>
      <c r="E39" s="305">
        <v>2</v>
      </c>
      <c r="F39" s="90">
        <v>55360</v>
      </c>
      <c r="G39" s="211">
        <f>E39*F39</f>
        <v>110720</v>
      </c>
    </row>
    <row r="40" spans="1:7" x14ac:dyDescent="0.2">
      <c r="A40" s="212" t="s">
        <v>477</v>
      </c>
      <c r="B40" s="306">
        <v>1</v>
      </c>
      <c r="C40" s="94">
        <v>3100000</v>
      </c>
      <c r="D40" s="211">
        <f>B40*C40</f>
        <v>3100000</v>
      </c>
      <c r="E40" s="306">
        <v>1</v>
      </c>
      <c r="F40" s="94">
        <v>3100000</v>
      </c>
      <c r="G40" s="211">
        <f>E40*F40</f>
        <v>3100000</v>
      </c>
    </row>
    <row r="41" spans="1:7" x14ac:dyDescent="0.25">
      <c r="A41" s="290" t="s">
        <v>383</v>
      </c>
      <c r="B41" s="307"/>
      <c r="C41" s="91"/>
      <c r="D41" s="211"/>
      <c r="E41" s="197"/>
      <c r="F41" s="91"/>
      <c r="G41" s="211"/>
    </row>
    <row r="42" spans="1:7" ht="15.75" thickBot="1" x14ac:dyDescent="0.3">
      <c r="A42" s="531" t="s">
        <v>384</v>
      </c>
      <c r="B42" s="307"/>
      <c r="C42" s="91"/>
      <c r="D42" s="538"/>
      <c r="E42" s="197"/>
      <c r="F42" s="91"/>
      <c r="G42" s="538"/>
    </row>
    <row r="43" spans="1:7" thickBot="1" x14ac:dyDescent="0.25">
      <c r="A43" s="526" t="s">
        <v>387</v>
      </c>
      <c r="B43" s="539"/>
      <c r="C43" s="541"/>
      <c r="D43" s="540">
        <f>SUM(D38:D42)</f>
        <v>3210720</v>
      </c>
      <c r="E43" s="542"/>
      <c r="F43" s="541"/>
      <c r="G43" s="540">
        <f>SUM(G38:G42)</f>
        <v>3210720</v>
      </c>
    </row>
    <row r="44" spans="1:7" s="76" customFormat="1" thickBot="1" x14ac:dyDescent="0.25">
      <c r="A44" s="526" t="s">
        <v>388</v>
      </c>
      <c r="B44" s="528"/>
      <c r="C44" s="541"/>
      <c r="D44" s="540">
        <v>1800000</v>
      </c>
      <c r="E44" s="537"/>
      <c r="F44" s="541"/>
      <c r="G44" s="540">
        <v>1800000</v>
      </c>
    </row>
    <row r="45" spans="1:7" ht="25.5" customHeight="1" thickBot="1" x14ac:dyDescent="0.3">
      <c r="A45" s="548" t="s">
        <v>367</v>
      </c>
      <c r="B45" s="549"/>
      <c r="C45" s="551"/>
      <c r="D45" s="550">
        <f>D28+D36+D43+D44</f>
        <v>15311486</v>
      </c>
      <c r="E45" s="552"/>
      <c r="F45" s="551"/>
      <c r="G45" s="550">
        <f>G28+G36+G43+G44</f>
        <v>15303140</v>
      </c>
    </row>
    <row r="46" spans="1:7" ht="25.5" customHeight="1" thickBot="1" x14ac:dyDescent="0.3">
      <c r="A46" s="543" t="s">
        <v>489</v>
      </c>
      <c r="B46" s="544"/>
      <c r="C46" s="545"/>
      <c r="D46" s="546">
        <v>0</v>
      </c>
      <c r="E46" s="547"/>
      <c r="F46" s="545"/>
      <c r="G46" s="546">
        <v>0</v>
      </c>
    </row>
    <row r="47" spans="1:7" ht="19.5" thickBot="1" x14ac:dyDescent="0.35">
      <c r="A47" s="580" t="s">
        <v>490</v>
      </c>
      <c r="B47" s="581"/>
      <c r="C47" s="582"/>
      <c r="D47" s="550">
        <f>SUM(D45:D46)</f>
        <v>15311486</v>
      </c>
      <c r="E47" s="550"/>
      <c r="F47" s="550"/>
      <c r="G47" s="550">
        <f>SUM(G45:G46)</f>
        <v>15303140</v>
      </c>
    </row>
  </sheetData>
  <mergeCells count="7">
    <mergeCell ref="A5:A6"/>
    <mergeCell ref="B5:D5"/>
    <mergeCell ref="E5:G5"/>
    <mergeCell ref="A1:G1"/>
    <mergeCell ref="F4:G4"/>
    <mergeCell ref="A3:B3"/>
    <mergeCell ref="A4:B4"/>
  </mergeCells>
  <phoneticPr fontId="82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32"/>
  <sheetViews>
    <sheetView zoomScale="110" zoomScaleNormal="110" zoomScaleSheetLayoutView="100" workbookViewId="0">
      <selection activeCell="A3" sqref="A3:B4"/>
    </sheetView>
  </sheetViews>
  <sheetFormatPr defaultColWidth="8" defaultRowHeight="12.75" x14ac:dyDescent="0.2"/>
  <cols>
    <col min="1" max="1" width="5.85546875" style="7" customWidth="1"/>
    <col min="2" max="2" width="47.28515625" style="10" customWidth="1"/>
    <col min="3" max="3" width="14" style="7" customWidth="1"/>
    <col min="4" max="4" width="47.28515625" style="7" customWidth="1"/>
    <col min="5" max="5" width="14" style="7" customWidth="1"/>
    <col min="6" max="6" width="4.140625" style="7" customWidth="1"/>
    <col min="7" max="16384" width="8" style="7"/>
  </cols>
  <sheetData>
    <row r="1" spans="1:6" ht="39.75" customHeight="1" x14ac:dyDescent="0.2">
      <c r="B1" s="8" t="s">
        <v>195</v>
      </c>
      <c r="C1" s="9"/>
      <c r="D1" s="9"/>
      <c r="E1" s="9"/>
      <c r="F1" s="698"/>
    </row>
    <row r="2" spans="1:6" ht="19.5" customHeight="1" x14ac:dyDescent="0.2">
      <c r="B2" s="8"/>
      <c r="C2" s="9"/>
      <c r="D2" s="9"/>
      <c r="E2" s="213"/>
      <c r="F2" s="698"/>
    </row>
    <row r="3" spans="1:6" ht="19.5" customHeight="1" x14ac:dyDescent="0.25">
      <c r="A3" s="663" t="s">
        <v>583</v>
      </c>
      <c r="B3" s="663"/>
      <c r="C3" s="9"/>
      <c r="D3" s="9"/>
      <c r="E3" s="213"/>
      <c r="F3" s="698"/>
    </row>
    <row r="4" spans="1:6" ht="15.75" thickBot="1" x14ac:dyDescent="0.3">
      <c r="A4" s="664" t="s">
        <v>584</v>
      </c>
      <c r="B4" s="664"/>
      <c r="E4" s="571" t="s">
        <v>469</v>
      </c>
      <c r="F4" s="698"/>
    </row>
    <row r="5" spans="1:6" ht="18" customHeight="1" thickBot="1" x14ac:dyDescent="0.25">
      <c r="A5" s="696" t="s">
        <v>196</v>
      </c>
      <c r="B5" s="11" t="s">
        <v>104</v>
      </c>
      <c r="C5" s="12"/>
      <c r="D5" s="11" t="s">
        <v>105</v>
      </c>
      <c r="E5" s="13"/>
      <c r="F5" s="698"/>
    </row>
    <row r="6" spans="1:6" s="14" customFormat="1" ht="35.25" customHeight="1" thickBot="1" x14ac:dyDescent="0.25">
      <c r="A6" s="697"/>
      <c r="B6" s="308" t="s">
        <v>197</v>
      </c>
      <c r="C6" s="320" t="s">
        <v>538</v>
      </c>
      <c r="D6" s="320" t="s">
        <v>197</v>
      </c>
      <c r="E6" s="345" t="s">
        <v>538</v>
      </c>
      <c r="F6" s="698"/>
    </row>
    <row r="7" spans="1:6" s="16" customFormat="1" ht="12" customHeight="1" thickBot="1" x14ac:dyDescent="0.25">
      <c r="A7" s="15" t="s">
        <v>99</v>
      </c>
      <c r="B7" s="309" t="s">
        <v>100</v>
      </c>
      <c r="C7" s="15" t="s">
        <v>101</v>
      </c>
      <c r="D7" s="15" t="s">
        <v>102</v>
      </c>
      <c r="E7" s="331" t="s">
        <v>103</v>
      </c>
      <c r="F7" s="698"/>
    </row>
    <row r="8" spans="1:6" ht="12.95" customHeight="1" x14ac:dyDescent="0.2">
      <c r="A8" s="17" t="s">
        <v>106</v>
      </c>
      <c r="B8" s="310" t="s">
        <v>198</v>
      </c>
      <c r="C8" s="321">
        <v>15303140</v>
      </c>
      <c r="D8" s="583" t="s">
        <v>56</v>
      </c>
      <c r="E8" s="332">
        <v>13851000</v>
      </c>
      <c r="F8" s="698"/>
    </row>
    <row r="9" spans="1:6" ht="12.95" customHeight="1" x14ac:dyDescent="0.2">
      <c r="A9" s="18" t="s">
        <v>107</v>
      </c>
      <c r="B9" s="311" t="s">
        <v>199</v>
      </c>
      <c r="C9" s="322">
        <v>0</v>
      </c>
      <c r="D9" s="339" t="s">
        <v>200</v>
      </c>
      <c r="E9" s="333">
        <v>2540000</v>
      </c>
      <c r="F9" s="698"/>
    </row>
    <row r="10" spans="1:6" ht="12.95" customHeight="1" x14ac:dyDescent="0.2">
      <c r="A10" s="18" t="s">
        <v>108</v>
      </c>
      <c r="B10" s="311" t="s">
        <v>201</v>
      </c>
      <c r="C10" s="322">
        <v>0</v>
      </c>
      <c r="D10" s="339" t="s">
        <v>202</v>
      </c>
      <c r="E10" s="333">
        <v>12618948</v>
      </c>
      <c r="F10" s="698"/>
    </row>
    <row r="11" spans="1:6" ht="12.95" customHeight="1" x14ac:dyDescent="0.2">
      <c r="A11" s="18" t="s">
        <v>109</v>
      </c>
      <c r="B11" s="311" t="s">
        <v>17</v>
      </c>
      <c r="C11" s="322">
        <v>11081000</v>
      </c>
      <c r="D11" s="339" t="s">
        <v>87</v>
      </c>
      <c r="E11" s="333">
        <v>840000</v>
      </c>
      <c r="F11" s="698"/>
    </row>
    <row r="12" spans="1:6" ht="12.95" customHeight="1" x14ac:dyDescent="0.2">
      <c r="A12" s="18" t="s">
        <v>110</v>
      </c>
      <c r="B12" s="19" t="s">
        <v>30</v>
      </c>
      <c r="C12" s="322">
        <v>3637000</v>
      </c>
      <c r="D12" s="339" t="s">
        <v>118</v>
      </c>
      <c r="E12" s="333">
        <v>1520000</v>
      </c>
      <c r="F12" s="698"/>
    </row>
    <row r="13" spans="1:6" ht="12.95" customHeight="1" x14ac:dyDescent="0.2">
      <c r="A13" s="18" t="s">
        <v>111</v>
      </c>
      <c r="B13" s="311" t="s">
        <v>46</v>
      </c>
      <c r="C13" s="322"/>
      <c r="D13" s="339" t="s">
        <v>203</v>
      </c>
      <c r="E13" s="333">
        <v>0</v>
      </c>
      <c r="F13" s="698"/>
    </row>
    <row r="14" spans="1:6" ht="12.95" customHeight="1" x14ac:dyDescent="0.2">
      <c r="A14" s="18" t="s">
        <v>112</v>
      </c>
      <c r="B14" s="311" t="s">
        <v>204</v>
      </c>
      <c r="C14" s="322"/>
      <c r="D14" s="340"/>
      <c r="E14" s="333"/>
      <c r="F14" s="698"/>
    </row>
    <row r="15" spans="1:6" ht="12.95" customHeight="1" thickBot="1" x14ac:dyDescent="0.25">
      <c r="A15" s="18" t="s">
        <v>113</v>
      </c>
      <c r="B15" s="312"/>
      <c r="C15" s="322"/>
      <c r="D15" s="340"/>
      <c r="E15" s="333"/>
      <c r="F15" s="698"/>
    </row>
    <row r="16" spans="1:6" ht="15.95" customHeight="1" thickBot="1" x14ac:dyDescent="0.25">
      <c r="A16" s="18" t="s">
        <v>114</v>
      </c>
      <c r="B16" s="313" t="s">
        <v>209</v>
      </c>
      <c r="C16" s="323">
        <f>SUM(C8:C15)</f>
        <v>30021140</v>
      </c>
      <c r="D16" s="341" t="s">
        <v>210</v>
      </c>
      <c r="E16" s="334">
        <f>SUM(E8:E15)</f>
        <v>31369948</v>
      </c>
      <c r="F16" s="698"/>
    </row>
    <row r="17" spans="1:6" ht="12.95" customHeight="1" x14ac:dyDescent="0.2">
      <c r="A17" s="18" t="s">
        <v>205</v>
      </c>
      <c r="B17" s="314" t="s">
        <v>212</v>
      </c>
      <c r="C17" s="324">
        <f>+C18+C19+C20+C21</f>
        <v>7600869</v>
      </c>
      <c r="D17" s="342" t="s">
        <v>213</v>
      </c>
      <c r="E17" s="335"/>
      <c r="F17" s="698"/>
    </row>
    <row r="18" spans="1:6" ht="12.95" customHeight="1" x14ac:dyDescent="0.2">
      <c r="A18" s="18" t="s">
        <v>206</v>
      </c>
      <c r="B18" s="315" t="s">
        <v>215</v>
      </c>
      <c r="C18" s="325">
        <v>7600869</v>
      </c>
      <c r="D18" s="342" t="s">
        <v>216</v>
      </c>
      <c r="E18" s="336"/>
      <c r="F18" s="698"/>
    </row>
    <row r="19" spans="1:6" ht="12.95" customHeight="1" x14ac:dyDescent="0.2">
      <c r="A19" s="18" t="s">
        <v>207</v>
      </c>
      <c r="B19" s="315" t="s">
        <v>218</v>
      </c>
      <c r="C19" s="325"/>
      <c r="D19" s="342" t="s">
        <v>219</v>
      </c>
      <c r="E19" s="336"/>
      <c r="F19" s="698"/>
    </row>
    <row r="20" spans="1:6" ht="12.95" customHeight="1" x14ac:dyDescent="0.2">
      <c r="A20" s="18" t="s">
        <v>208</v>
      </c>
      <c r="B20" s="315" t="s">
        <v>221</v>
      </c>
      <c r="C20" s="325"/>
      <c r="D20" s="342" t="s">
        <v>222</v>
      </c>
      <c r="E20" s="336"/>
      <c r="F20" s="698"/>
    </row>
    <row r="21" spans="1:6" ht="12.95" customHeight="1" x14ac:dyDescent="0.2">
      <c r="A21" s="18" t="s">
        <v>211</v>
      </c>
      <c r="B21" s="315" t="s">
        <v>224</v>
      </c>
      <c r="C21" s="325"/>
      <c r="D21" s="343" t="s">
        <v>225</v>
      </c>
      <c r="E21" s="336"/>
      <c r="F21" s="698"/>
    </row>
    <row r="22" spans="1:6" ht="12.95" customHeight="1" x14ac:dyDescent="0.2">
      <c r="A22" s="18" t="s">
        <v>214</v>
      </c>
      <c r="B22" s="315" t="s">
        <v>227</v>
      </c>
      <c r="C22" s="326">
        <f>+C23+C24</f>
        <v>0</v>
      </c>
      <c r="D22" s="342" t="s">
        <v>228</v>
      </c>
      <c r="E22" s="336"/>
      <c r="F22" s="698"/>
    </row>
    <row r="23" spans="1:6" ht="12.95" customHeight="1" x14ac:dyDescent="0.2">
      <c r="A23" s="18" t="s">
        <v>217</v>
      </c>
      <c r="B23" s="316" t="s">
        <v>230</v>
      </c>
      <c r="C23" s="327"/>
      <c r="D23" s="338" t="s">
        <v>231</v>
      </c>
      <c r="E23" s="335"/>
      <c r="F23" s="698"/>
    </row>
    <row r="24" spans="1:6" ht="12.95" customHeight="1" x14ac:dyDescent="0.2">
      <c r="A24" s="18" t="s">
        <v>220</v>
      </c>
      <c r="B24" s="317" t="s">
        <v>233</v>
      </c>
      <c r="C24" s="325"/>
      <c r="D24" s="339" t="s">
        <v>234</v>
      </c>
      <c r="E24" s="336"/>
      <c r="F24" s="698"/>
    </row>
    <row r="25" spans="1:6" ht="12.95" customHeight="1" x14ac:dyDescent="0.2">
      <c r="A25" s="18" t="s">
        <v>223</v>
      </c>
      <c r="B25" s="317" t="s">
        <v>236</v>
      </c>
      <c r="C25" s="325"/>
      <c r="D25" s="339" t="s">
        <v>237</v>
      </c>
      <c r="E25" s="336"/>
      <c r="F25" s="698"/>
    </row>
    <row r="26" spans="1:6" ht="12.95" customHeight="1" x14ac:dyDescent="0.2">
      <c r="A26" s="18" t="s">
        <v>226</v>
      </c>
      <c r="B26" s="317" t="s">
        <v>239</v>
      </c>
      <c r="C26" s="325"/>
      <c r="D26" s="339" t="s">
        <v>305</v>
      </c>
      <c r="E26" s="336">
        <v>612126</v>
      </c>
      <c r="F26" s="698"/>
    </row>
    <row r="27" spans="1:6" ht="12.95" customHeight="1" thickBot="1" x14ac:dyDescent="0.25">
      <c r="A27" s="18" t="s">
        <v>229</v>
      </c>
      <c r="B27" s="317" t="s">
        <v>239</v>
      </c>
      <c r="C27" s="325"/>
      <c r="D27" s="344" t="s">
        <v>183</v>
      </c>
      <c r="E27" s="337"/>
      <c r="F27" s="698"/>
    </row>
    <row r="28" spans="1:6" ht="15.95" customHeight="1" thickBot="1" x14ac:dyDescent="0.25">
      <c r="A28" s="18" t="s">
        <v>232</v>
      </c>
      <c r="B28" s="318" t="s">
        <v>241</v>
      </c>
      <c r="C28" s="328">
        <f>+C17+C22+C25+C27</f>
        <v>7600869</v>
      </c>
      <c r="D28" s="341" t="s">
        <v>242</v>
      </c>
      <c r="E28" s="334">
        <f>SUM(E17:E27)</f>
        <v>612126</v>
      </c>
      <c r="F28" s="698"/>
    </row>
    <row r="29" spans="1:6" ht="13.5" thickBot="1" x14ac:dyDescent="0.25">
      <c r="A29" s="18" t="s">
        <v>235</v>
      </c>
      <c r="B29" s="319" t="s">
        <v>244</v>
      </c>
      <c r="C29" s="329">
        <f>+C16+C28</f>
        <v>37622009</v>
      </c>
      <c r="D29" s="20" t="s">
        <v>245</v>
      </c>
      <c r="E29" s="22">
        <f>+E16+E28</f>
        <v>31982074</v>
      </c>
      <c r="F29" s="698"/>
    </row>
    <row r="30" spans="1:6" ht="13.5" thickBot="1" x14ac:dyDescent="0.25">
      <c r="A30" s="18" t="s">
        <v>238</v>
      </c>
      <c r="B30" s="319" t="s">
        <v>247</v>
      </c>
      <c r="C30" s="329">
        <f>IF(C16-E16&lt;0,E16-C16,"-")</f>
        <v>1348808</v>
      </c>
      <c r="D30" s="20" t="s">
        <v>248</v>
      </c>
      <c r="E30" s="22" t="str">
        <f>IF(C16-E16&gt;0,C16-E16,"-")</f>
        <v>-</v>
      </c>
      <c r="F30" s="698"/>
    </row>
    <row r="31" spans="1:6" ht="13.5" thickBot="1" x14ac:dyDescent="0.25">
      <c r="A31" s="346" t="s">
        <v>240</v>
      </c>
      <c r="B31" s="319" t="s">
        <v>250</v>
      </c>
      <c r="C31" s="329" t="str">
        <f>IF(C16+C28-E29&lt;0,E29-(C16+C28),"-")</f>
        <v>-</v>
      </c>
      <c r="D31" s="20" t="s">
        <v>251</v>
      </c>
      <c r="E31" s="22">
        <f>IF(C16+C28-E29&gt;0,C16+C28-E29,"-")</f>
        <v>5639935</v>
      </c>
      <c r="F31" s="698"/>
    </row>
    <row r="32" spans="1:6" ht="18.75" x14ac:dyDescent="0.2">
      <c r="B32" s="699"/>
      <c r="C32" s="699"/>
      <c r="D32" s="699"/>
    </row>
  </sheetData>
  <mergeCells count="5">
    <mergeCell ref="A5:A6"/>
    <mergeCell ref="F1:F31"/>
    <mergeCell ref="B32:D32"/>
    <mergeCell ref="A3:B3"/>
    <mergeCell ref="A4:B4"/>
  </mergeCells>
  <phoneticPr fontId="2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31"/>
  <sheetViews>
    <sheetView zoomScale="110" zoomScaleNormal="110" zoomScaleSheetLayoutView="115" workbookViewId="0">
      <selection activeCell="A3" sqref="A3:B4"/>
    </sheetView>
  </sheetViews>
  <sheetFormatPr defaultColWidth="8" defaultRowHeight="12.75" x14ac:dyDescent="0.2"/>
  <cols>
    <col min="1" max="1" width="5.85546875" style="7" customWidth="1"/>
    <col min="2" max="2" width="47.28515625" style="10" customWidth="1"/>
    <col min="3" max="3" width="14" style="7" customWidth="1"/>
    <col min="4" max="4" width="47.28515625" style="7" customWidth="1"/>
    <col min="5" max="5" width="14" style="7" customWidth="1"/>
    <col min="6" max="6" width="4.140625" style="7" customWidth="1"/>
    <col min="7" max="16384" width="8" style="7"/>
  </cols>
  <sheetData>
    <row r="1" spans="1:6" ht="31.5" x14ac:dyDescent="0.2">
      <c r="B1" s="8" t="s">
        <v>252</v>
      </c>
      <c r="C1" s="9"/>
      <c r="D1" s="9"/>
      <c r="E1" s="9"/>
      <c r="F1" s="698"/>
    </row>
    <row r="2" spans="1:6" ht="19.5" customHeight="1" x14ac:dyDescent="0.2">
      <c r="B2" s="8"/>
      <c r="C2" s="9"/>
      <c r="D2" s="9"/>
      <c r="E2" s="213"/>
      <c r="F2" s="698"/>
    </row>
    <row r="3" spans="1:6" ht="19.5" customHeight="1" x14ac:dyDescent="0.25">
      <c r="A3" s="663" t="s">
        <v>585</v>
      </c>
      <c r="B3" s="663"/>
      <c r="C3" s="9"/>
      <c r="D3" s="9"/>
      <c r="E3" s="213"/>
      <c r="F3" s="698"/>
    </row>
    <row r="4" spans="1:6" ht="15.75" thickBot="1" x14ac:dyDescent="0.3">
      <c r="A4" s="664" t="s">
        <v>586</v>
      </c>
      <c r="B4" s="664"/>
      <c r="E4" s="571" t="s">
        <v>469</v>
      </c>
      <c r="F4" s="698"/>
    </row>
    <row r="5" spans="1:6" ht="13.5" thickBot="1" x14ac:dyDescent="0.25">
      <c r="A5" s="700" t="s">
        <v>196</v>
      </c>
      <c r="B5" s="11" t="s">
        <v>104</v>
      </c>
      <c r="C5" s="12"/>
      <c r="D5" s="11" t="s">
        <v>105</v>
      </c>
      <c r="E5" s="13"/>
      <c r="F5" s="698"/>
    </row>
    <row r="6" spans="1:6" s="14" customFormat="1" ht="24.75" thickBot="1" x14ac:dyDescent="0.25">
      <c r="A6" s="701"/>
      <c r="B6" s="320" t="s">
        <v>197</v>
      </c>
      <c r="C6" s="330" t="str">
        <f>+'4,a Műk. mérleg'!C6</f>
        <v>2019. évi előirányzat</v>
      </c>
      <c r="D6" s="320" t="s">
        <v>197</v>
      </c>
      <c r="E6" s="345" t="str">
        <f>+'4,a Műk. mérleg'!C6</f>
        <v>2019. évi előirányzat</v>
      </c>
      <c r="F6" s="698"/>
    </row>
    <row r="7" spans="1:6" s="14" customFormat="1" ht="13.5" thickBot="1" x14ac:dyDescent="0.25">
      <c r="A7" s="15" t="s">
        <v>99</v>
      </c>
      <c r="B7" s="15" t="s">
        <v>100</v>
      </c>
      <c r="C7" s="347" t="s">
        <v>101</v>
      </c>
      <c r="D7" s="15" t="s">
        <v>102</v>
      </c>
      <c r="E7" s="331" t="s">
        <v>103</v>
      </c>
      <c r="F7" s="698"/>
    </row>
    <row r="8" spans="1:6" ht="12.95" customHeight="1" x14ac:dyDescent="0.2">
      <c r="A8" s="17" t="s">
        <v>106</v>
      </c>
      <c r="B8" s="338" t="s">
        <v>253</v>
      </c>
      <c r="C8" s="348"/>
      <c r="D8" s="338" t="s">
        <v>90</v>
      </c>
      <c r="E8" s="332">
        <v>3839935</v>
      </c>
      <c r="F8" s="698"/>
    </row>
    <row r="9" spans="1:6" x14ac:dyDescent="0.2">
      <c r="A9" s="18" t="s">
        <v>107</v>
      </c>
      <c r="B9" s="339" t="s">
        <v>254</v>
      </c>
      <c r="C9" s="349"/>
      <c r="D9" s="339" t="s">
        <v>255</v>
      </c>
      <c r="E9" s="333">
        <v>0</v>
      </c>
      <c r="F9" s="698"/>
    </row>
    <row r="10" spans="1:6" ht="12.95" customHeight="1" x14ac:dyDescent="0.2">
      <c r="A10" s="18" t="s">
        <v>108</v>
      </c>
      <c r="B10" s="339" t="s">
        <v>44</v>
      </c>
      <c r="C10" s="349">
        <v>0</v>
      </c>
      <c r="D10" s="339" t="s">
        <v>92</v>
      </c>
      <c r="E10" s="333">
        <v>1800000</v>
      </c>
      <c r="F10" s="698"/>
    </row>
    <row r="11" spans="1:6" ht="12.95" customHeight="1" x14ac:dyDescent="0.2">
      <c r="A11" s="18" t="s">
        <v>109</v>
      </c>
      <c r="B11" s="339" t="s">
        <v>256</v>
      </c>
      <c r="C11" s="349">
        <v>0</v>
      </c>
      <c r="D11" s="339" t="s">
        <v>257</v>
      </c>
      <c r="E11" s="333"/>
      <c r="F11" s="698"/>
    </row>
    <row r="12" spans="1:6" ht="12.75" customHeight="1" x14ac:dyDescent="0.2">
      <c r="A12" s="18" t="s">
        <v>110</v>
      </c>
      <c r="B12" s="339" t="s">
        <v>258</v>
      </c>
      <c r="C12" s="349"/>
      <c r="D12" s="339" t="s">
        <v>259</v>
      </c>
      <c r="E12" s="333"/>
      <c r="F12" s="698"/>
    </row>
    <row r="13" spans="1:6" ht="12.95" customHeight="1" x14ac:dyDescent="0.2">
      <c r="A13" s="18" t="s">
        <v>111</v>
      </c>
      <c r="B13" s="339" t="s">
        <v>260</v>
      </c>
      <c r="C13" s="350"/>
      <c r="D13" s="362" t="s">
        <v>203</v>
      </c>
      <c r="E13" s="360"/>
      <c r="F13" s="698"/>
    </row>
    <row r="14" spans="1:6" ht="13.5" thickBot="1" x14ac:dyDescent="0.25">
      <c r="A14" s="18" t="s">
        <v>205</v>
      </c>
      <c r="B14" s="340"/>
      <c r="C14" s="350"/>
      <c r="D14" s="363"/>
      <c r="E14" s="333"/>
      <c r="F14" s="698"/>
    </row>
    <row r="15" spans="1:6" ht="15.95" customHeight="1" thickBot="1" x14ac:dyDescent="0.25">
      <c r="A15" s="20" t="s">
        <v>207</v>
      </c>
      <c r="B15" s="341" t="s">
        <v>261</v>
      </c>
      <c r="C15" s="351">
        <f>+C8+C10+C11+C13+C14</f>
        <v>0</v>
      </c>
      <c r="D15" s="341" t="s">
        <v>262</v>
      </c>
      <c r="E15" s="334">
        <f>+E8+E10+E12+E13+E14</f>
        <v>5639935</v>
      </c>
      <c r="F15" s="698"/>
    </row>
    <row r="16" spans="1:6" ht="12.95" customHeight="1" x14ac:dyDescent="0.2">
      <c r="A16" s="17" t="s">
        <v>208</v>
      </c>
      <c r="B16" s="355" t="s">
        <v>263</v>
      </c>
      <c r="C16" s="352">
        <f>+C17+C18+C19+C20+C21</f>
        <v>0</v>
      </c>
      <c r="D16" s="342" t="s">
        <v>213</v>
      </c>
      <c r="E16" s="361"/>
      <c r="F16" s="698"/>
    </row>
    <row r="17" spans="1:6" ht="12.95" customHeight="1" x14ac:dyDescent="0.2">
      <c r="A17" s="18" t="s">
        <v>211</v>
      </c>
      <c r="B17" s="356" t="s">
        <v>264</v>
      </c>
      <c r="C17" s="353"/>
      <c r="D17" s="342" t="s">
        <v>265</v>
      </c>
      <c r="E17" s="336"/>
      <c r="F17" s="698"/>
    </row>
    <row r="18" spans="1:6" ht="12.95" customHeight="1" x14ac:dyDescent="0.2">
      <c r="A18" s="17" t="s">
        <v>214</v>
      </c>
      <c r="B18" s="356" t="s">
        <v>266</v>
      </c>
      <c r="C18" s="353"/>
      <c r="D18" s="342" t="s">
        <v>219</v>
      </c>
      <c r="E18" s="336"/>
      <c r="F18" s="698"/>
    </row>
    <row r="19" spans="1:6" ht="12.95" customHeight="1" x14ac:dyDescent="0.2">
      <c r="A19" s="18" t="s">
        <v>217</v>
      </c>
      <c r="B19" s="356" t="s">
        <v>267</v>
      </c>
      <c r="C19" s="353"/>
      <c r="D19" s="342" t="s">
        <v>222</v>
      </c>
      <c r="E19" s="336"/>
      <c r="F19" s="698"/>
    </row>
    <row r="20" spans="1:6" ht="12.95" customHeight="1" x14ac:dyDescent="0.2">
      <c r="A20" s="17" t="s">
        <v>220</v>
      </c>
      <c r="B20" s="356" t="s">
        <v>268</v>
      </c>
      <c r="C20" s="353"/>
      <c r="D20" s="343" t="s">
        <v>225</v>
      </c>
      <c r="E20" s="336"/>
      <c r="F20" s="698"/>
    </row>
    <row r="21" spans="1:6" ht="12.95" customHeight="1" x14ac:dyDescent="0.2">
      <c r="A21" s="18" t="s">
        <v>223</v>
      </c>
      <c r="B21" s="356" t="s">
        <v>269</v>
      </c>
      <c r="C21" s="353"/>
      <c r="D21" s="342" t="s">
        <v>270</v>
      </c>
      <c r="E21" s="336"/>
      <c r="F21" s="698"/>
    </row>
    <row r="22" spans="1:6" ht="12.95" customHeight="1" x14ac:dyDescent="0.2">
      <c r="A22" s="17" t="s">
        <v>226</v>
      </c>
      <c r="B22" s="357" t="s">
        <v>271</v>
      </c>
      <c r="C22" s="354">
        <f>+C23+C24+C25+C26+C27</f>
        <v>0</v>
      </c>
      <c r="D22" s="364" t="s">
        <v>272</v>
      </c>
      <c r="E22" s="336"/>
      <c r="F22" s="698"/>
    </row>
    <row r="23" spans="1:6" ht="12.95" customHeight="1" x14ac:dyDescent="0.2">
      <c r="A23" s="18" t="s">
        <v>229</v>
      </c>
      <c r="B23" s="356" t="s">
        <v>273</v>
      </c>
      <c r="C23" s="353"/>
      <c r="D23" s="364" t="s">
        <v>274</v>
      </c>
      <c r="E23" s="336"/>
      <c r="F23" s="698"/>
    </row>
    <row r="24" spans="1:6" ht="12.95" customHeight="1" x14ac:dyDescent="0.2">
      <c r="A24" s="17" t="s">
        <v>232</v>
      </c>
      <c r="B24" s="356" t="s">
        <v>275</v>
      </c>
      <c r="C24" s="353"/>
      <c r="D24" s="365"/>
      <c r="E24" s="336"/>
      <c r="F24" s="698"/>
    </row>
    <row r="25" spans="1:6" ht="12.95" customHeight="1" x14ac:dyDescent="0.2">
      <c r="A25" s="18" t="s">
        <v>235</v>
      </c>
      <c r="B25" s="356" t="s">
        <v>189</v>
      </c>
      <c r="C25" s="353"/>
      <c r="D25" s="366"/>
      <c r="E25" s="336"/>
      <c r="F25" s="698"/>
    </row>
    <row r="26" spans="1:6" ht="12.95" customHeight="1" x14ac:dyDescent="0.2">
      <c r="A26" s="17" t="s">
        <v>238</v>
      </c>
      <c r="B26" s="358" t="s">
        <v>276</v>
      </c>
      <c r="C26" s="353"/>
      <c r="D26" s="340"/>
      <c r="E26" s="336"/>
      <c r="F26" s="698"/>
    </row>
    <row r="27" spans="1:6" ht="12.95" customHeight="1" thickBot="1" x14ac:dyDescent="0.25">
      <c r="A27" s="18" t="s">
        <v>240</v>
      </c>
      <c r="B27" s="359" t="s">
        <v>277</v>
      </c>
      <c r="C27" s="353"/>
      <c r="D27" s="366"/>
      <c r="E27" s="336"/>
      <c r="F27" s="698"/>
    </row>
    <row r="28" spans="1:6" ht="21.75" customHeight="1" thickBot="1" x14ac:dyDescent="0.25">
      <c r="A28" s="20" t="s">
        <v>243</v>
      </c>
      <c r="B28" s="341" t="s">
        <v>278</v>
      </c>
      <c r="C28" s="351">
        <f>+C16+C22</f>
        <v>0</v>
      </c>
      <c r="D28" s="341" t="s">
        <v>279</v>
      </c>
      <c r="E28" s="334">
        <f>SUM(E16:E27)</f>
        <v>0</v>
      </c>
      <c r="F28" s="698"/>
    </row>
    <row r="29" spans="1:6" ht="13.5" thickBot="1" x14ac:dyDescent="0.25">
      <c r="A29" s="20" t="s">
        <v>246</v>
      </c>
      <c r="B29" s="20" t="s">
        <v>280</v>
      </c>
      <c r="C29" s="22">
        <f>+C15+C28</f>
        <v>0</v>
      </c>
      <c r="D29" s="20" t="s">
        <v>281</v>
      </c>
      <c r="E29" s="22">
        <f>+E15+E28</f>
        <v>5639935</v>
      </c>
      <c r="F29" s="698"/>
    </row>
    <row r="30" spans="1:6" ht="13.5" thickBot="1" x14ac:dyDescent="0.25">
      <c r="A30" s="20" t="s">
        <v>249</v>
      </c>
      <c r="B30" s="20" t="s">
        <v>247</v>
      </c>
      <c r="C30" s="22">
        <f>IF(C15-E15&lt;0,E15-C15,"-")</f>
        <v>5639935</v>
      </c>
      <c r="D30" s="20" t="s">
        <v>248</v>
      </c>
      <c r="E30" s="22" t="str">
        <f>IF(C15-E15&gt;0,C15-E15,"-")</f>
        <v>-</v>
      </c>
      <c r="F30" s="698"/>
    </row>
    <row r="31" spans="1:6" ht="13.5" thickBot="1" x14ac:dyDescent="0.25">
      <c r="A31" s="20" t="s">
        <v>282</v>
      </c>
      <c r="B31" s="20" t="s">
        <v>250</v>
      </c>
      <c r="C31" s="22">
        <f>C30-C28</f>
        <v>5639935</v>
      </c>
      <c r="D31" s="21" t="s">
        <v>251</v>
      </c>
      <c r="E31" s="22" t="s">
        <v>306</v>
      </c>
      <c r="F31" s="698"/>
    </row>
  </sheetData>
  <mergeCells count="4">
    <mergeCell ref="A5:A6"/>
    <mergeCell ref="F1:F31"/>
    <mergeCell ref="A3:B3"/>
    <mergeCell ref="A4:B4"/>
  </mergeCells>
  <phoneticPr fontId="2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29"/>
  <sheetViews>
    <sheetView zoomScale="80" zoomScaleSheetLayoutView="90" workbookViewId="0">
      <selection activeCell="A3" sqref="A3:C4"/>
    </sheetView>
  </sheetViews>
  <sheetFormatPr defaultColWidth="9.140625" defaultRowHeight="12.75" x14ac:dyDescent="0.2"/>
  <cols>
    <col min="1" max="1" width="3" style="95" customWidth="1"/>
    <col min="2" max="2" width="33.5703125" style="95" customWidth="1"/>
    <col min="3" max="3" width="11.5703125" style="95" customWidth="1"/>
    <col min="4" max="5" width="12.42578125" style="95" customWidth="1"/>
    <col min="6" max="7" width="11" style="95" customWidth="1"/>
    <col min="8" max="8" width="10.7109375" style="95" customWidth="1"/>
    <col min="9" max="9" width="11.140625" style="95" customWidth="1"/>
    <col min="10" max="10" width="10.5703125" style="95" customWidth="1"/>
    <col min="11" max="11" width="11.7109375" style="95" customWidth="1"/>
    <col min="12" max="12" width="10.5703125" style="95" customWidth="1"/>
    <col min="13" max="14" width="11.28515625" style="95" customWidth="1"/>
    <col min="15" max="15" width="14" style="95" customWidth="1"/>
    <col min="16" max="16384" width="9.140625" style="95"/>
  </cols>
  <sheetData>
    <row r="1" spans="1:20" s="152" customFormat="1" ht="15.75" x14ac:dyDescent="0.25">
      <c r="A1" s="694" t="s">
        <v>537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157"/>
      <c r="Q1" s="157"/>
      <c r="R1" s="157"/>
      <c r="S1" s="157"/>
      <c r="T1" s="157"/>
    </row>
    <row r="2" spans="1:20" s="152" customFormat="1" x14ac:dyDescent="0.2">
      <c r="O2" s="153"/>
    </row>
    <row r="3" spans="1:20" s="152" customFormat="1" ht="15" x14ac:dyDescent="0.25">
      <c r="A3" s="663" t="s">
        <v>587</v>
      </c>
      <c r="B3" s="663"/>
      <c r="C3" s="674"/>
      <c r="O3" s="153"/>
    </row>
    <row r="4" spans="1:20" s="152" customFormat="1" ht="15" x14ac:dyDescent="0.25">
      <c r="A4" s="663" t="s">
        <v>588</v>
      </c>
      <c r="B4" s="663"/>
      <c r="C4" s="674"/>
      <c r="N4" s="702" t="s">
        <v>469</v>
      </c>
      <c r="O4" s="702"/>
    </row>
    <row r="5" spans="1:20" ht="28.35" customHeight="1" x14ac:dyDescent="0.2">
      <c r="A5" s="137" t="s">
        <v>392</v>
      </c>
      <c r="B5" s="138" t="s">
        <v>197</v>
      </c>
      <c r="C5" s="138" t="s">
        <v>393</v>
      </c>
      <c r="D5" s="138" t="s">
        <v>394</v>
      </c>
      <c r="E5" s="138" t="s">
        <v>395</v>
      </c>
      <c r="F5" s="138" t="s">
        <v>396</v>
      </c>
      <c r="G5" s="138" t="s">
        <v>397</v>
      </c>
      <c r="H5" s="138" t="s">
        <v>398</v>
      </c>
      <c r="I5" s="138" t="s">
        <v>399</v>
      </c>
      <c r="J5" s="138" t="s">
        <v>400</v>
      </c>
      <c r="K5" s="138" t="s">
        <v>401</v>
      </c>
      <c r="L5" s="138" t="s">
        <v>402</v>
      </c>
      <c r="M5" s="138" t="s">
        <v>403</v>
      </c>
      <c r="N5" s="138" t="s">
        <v>404</v>
      </c>
      <c r="O5" s="138" t="s">
        <v>390</v>
      </c>
    </row>
    <row r="6" spans="1:20" ht="28.35" customHeight="1" x14ac:dyDescent="0.25">
      <c r="A6" s="139"/>
      <c r="B6" s="140" t="s">
        <v>405</v>
      </c>
      <c r="C6" s="141"/>
      <c r="D6" s="142">
        <f>C25</f>
        <v>6947342</v>
      </c>
      <c r="E6" s="142">
        <f>D25</f>
        <v>6885941</v>
      </c>
      <c r="F6" s="142">
        <f t="shared" ref="F6:N6" si="0">E25</f>
        <v>6754540</v>
      </c>
      <c r="G6" s="142">
        <f t="shared" si="0"/>
        <v>6713139</v>
      </c>
      <c r="H6" s="142">
        <f t="shared" si="0"/>
        <v>6651738</v>
      </c>
      <c r="I6" s="142">
        <f t="shared" si="0"/>
        <v>6610337</v>
      </c>
      <c r="J6" s="142">
        <f t="shared" si="0"/>
        <v>6548936</v>
      </c>
      <c r="K6" s="142">
        <f t="shared" si="0"/>
        <v>4907535</v>
      </c>
      <c r="L6" s="142">
        <f t="shared" si="0"/>
        <v>3366134</v>
      </c>
      <c r="M6" s="142">
        <f t="shared" si="0"/>
        <v>664798</v>
      </c>
      <c r="N6" s="142">
        <f t="shared" si="0"/>
        <v>623393</v>
      </c>
      <c r="O6" s="474"/>
    </row>
    <row r="7" spans="1:20" ht="22.5" customHeight="1" x14ac:dyDescent="0.25">
      <c r="A7" s="143" t="s">
        <v>106</v>
      </c>
      <c r="B7" s="144" t="s">
        <v>30</v>
      </c>
      <c r="C7" s="145">
        <v>301583</v>
      </c>
      <c r="D7" s="145">
        <v>301583</v>
      </c>
      <c r="E7" s="145">
        <v>301583</v>
      </c>
      <c r="F7" s="145">
        <v>301583</v>
      </c>
      <c r="G7" s="145">
        <v>301583</v>
      </c>
      <c r="H7" s="145">
        <v>301583</v>
      </c>
      <c r="I7" s="145">
        <v>301583</v>
      </c>
      <c r="J7" s="145">
        <v>301583</v>
      </c>
      <c r="K7" s="145">
        <v>301583</v>
      </c>
      <c r="L7" s="145">
        <v>301583</v>
      </c>
      <c r="M7" s="145">
        <v>301583</v>
      </c>
      <c r="N7" s="145">
        <v>319587</v>
      </c>
      <c r="O7" s="474">
        <f t="shared" ref="O7:O12" si="1">SUM(C7:N7)</f>
        <v>3637000</v>
      </c>
    </row>
    <row r="8" spans="1:20" ht="21.75" customHeight="1" x14ac:dyDescent="0.25">
      <c r="A8" s="143" t="s">
        <v>107</v>
      </c>
      <c r="B8" s="144" t="s">
        <v>17</v>
      </c>
      <c r="C8" s="145">
        <v>923416</v>
      </c>
      <c r="D8" s="145">
        <v>923416</v>
      </c>
      <c r="E8" s="145">
        <v>923416</v>
      </c>
      <c r="F8" s="145">
        <v>923416</v>
      </c>
      <c r="G8" s="145">
        <v>923416</v>
      </c>
      <c r="H8" s="145">
        <v>923416</v>
      </c>
      <c r="I8" s="145">
        <v>923416</v>
      </c>
      <c r="J8" s="145">
        <v>923416</v>
      </c>
      <c r="K8" s="145">
        <v>923416</v>
      </c>
      <c r="L8" s="145">
        <v>923416</v>
      </c>
      <c r="M8" s="145">
        <v>923416</v>
      </c>
      <c r="N8" s="145">
        <v>923424</v>
      </c>
      <c r="O8" s="474">
        <f t="shared" si="1"/>
        <v>11081000</v>
      </c>
    </row>
    <row r="9" spans="1:20" ht="34.5" customHeight="1" x14ac:dyDescent="0.25">
      <c r="A9" s="143" t="s">
        <v>108</v>
      </c>
      <c r="B9" s="144" t="s">
        <v>464</v>
      </c>
      <c r="C9" s="145">
        <v>1275261</v>
      </c>
      <c r="D9" s="145">
        <v>1275261</v>
      </c>
      <c r="E9" s="145">
        <v>1275261</v>
      </c>
      <c r="F9" s="145">
        <v>1275261</v>
      </c>
      <c r="G9" s="145">
        <v>1275261</v>
      </c>
      <c r="H9" s="145">
        <v>1275261</v>
      </c>
      <c r="I9" s="145">
        <v>1275261</v>
      </c>
      <c r="J9" s="145">
        <v>1275261</v>
      </c>
      <c r="K9" s="145">
        <v>1275261</v>
      </c>
      <c r="L9" s="145">
        <v>1275261</v>
      </c>
      <c r="M9" s="145">
        <v>1275261</v>
      </c>
      <c r="N9" s="145">
        <v>1275269</v>
      </c>
      <c r="O9" s="474">
        <f t="shared" si="1"/>
        <v>15303140</v>
      </c>
    </row>
    <row r="10" spans="1:20" ht="28.35" customHeight="1" x14ac:dyDescent="0.25">
      <c r="A10" s="143" t="s">
        <v>109</v>
      </c>
      <c r="B10" s="147" t="s">
        <v>467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474">
        <f t="shared" si="1"/>
        <v>0</v>
      </c>
    </row>
    <row r="11" spans="1:20" ht="33.75" customHeight="1" x14ac:dyDescent="0.25">
      <c r="A11" s="143" t="s">
        <v>110</v>
      </c>
      <c r="B11" s="147" t="s">
        <v>463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474">
        <f t="shared" si="1"/>
        <v>0</v>
      </c>
    </row>
    <row r="12" spans="1:20" ht="33.75" customHeight="1" x14ac:dyDescent="0.25">
      <c r="A12" s="143" t="s">
        <v>111</v>
      </c>
      <c r="B12" s="147" t="s">
        <v>468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474">
        <f t="shared" si="1"/>
        <v>0</v>
      </c>
    </row>
    <row r="13" spans="1:20" ht="28.35" customHeight="1" thickBot="1" x14ac:dyDescent="0.3">
      <c r="A13" s="143" t="s">
        <v>112</v>
      </c>
      <c r="B13" s="472" t="s">
        <v>406</v>
      </c>
      <c r="C13" s="145">
        <v>7600869</v>
      </c>
      <c r="D13" s="473">
        <v>0</v>
      </c>
      <c r="E13" s="473">
        <v>0</v>
      </c>
      <c r="F13" s="473">
        <v>0</v>
      </c>
      <c r="G13" s="473">
        <v>0</v>
      </c>
      <c r="H13" s="473">
        <v>0</v>
      </c>
      <c r="I13" s="473">
        <v>0</v>
      </c>
      <c r="J13" s="473">
        <v>0</v>
      </c>
      <c r="K13" s="473">
        <v>0</v>
      </c>
      <c r="L13" s="473">
        <v>0</v>
      </c>
      <c r="M13" s="473">
        <v>0</v>
      </c>
      <c r="N13" s="473">
        <v>0</v>
      </c>
      <c r="O13" s="474">
        <f>SUM(C13:N13)</f>
        <v>7600869</v>
      </c>
    </row>
    <row r="14" spans="1:20" s="151" customFormat="1" ht="28.35" customHeight="1" thickBot="1" x14ac:dyDescent="0.3">
      <c r="A14" s="471"/>
      <c r="B14" s="478" t="s">
        <v>407</v>
      </c>
      <c r="C14" s="479">
        <f t="shared" ref="C14:O14" si="2">SUM(C7:C13)</f>
        <v>10101129</v>
      </c>
      <c r="D14" s="479">
        <f t="shared" si="2"/>
        <v>2500260</v>
      </c>
      <c r="E14" s="479">
        <f t="shared" si="2"/>
        <v>2500260</v>
      </c>
      <c r="F14" s="479">
        <f t="shared" si="2"/>
        <v>2500260</v>
      </c>
      <c r="G14" s="479">
        <f t="shared" si="2"/>
        <v>2500260</v>
      </c>
      <c r="H14" s="479">
        <f t="shared" si="2"/>
        <v>2500260</v>
      </c>
      <c r="I14" s="479">
        <f t="shared" si="2"/>
        <v>2500260</v>
      </c>
      <c r="J14" s="479">
        <f t="shared" si="2"/>
        <v>2500260</v>
      </c>
      <c r="K14" s="479">
        <f t="shared" si="2"/>
        <v>2500260</v>
      </c>
      <c r="L14" s="479">
        <f t="shared" si="2"/>
        <v>2500260</v>
      </c>
      <c r="M14" s="479">
        <f t="shared" si="2"/>
        <v>2500260</v>
      </c>
      <c r="N14" s="479">
        <f t="shared" si="2"/>
        <v>2518280</v>
      </c>
      <c r="O14" s="480">
        <f t="shared" si="2"/>
        <v>37622009</v>
      </c>
    </row>
    <row r="15" spans="1:20" ht="28.35" customHeight="1" x14ac:dyDescent="0.25">
      <c r="A15" s="139"/>
      <c r="B15" s="475" t="s">
        <v>105</v>
      </c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7"/>
    </row>
    <row r="16" spans="1:20" ht="28.35" customHeight="1" x14ac:dyDescent="0.25">
      <c r="A16" s="143" t="s">
        <v>113</v>
      </c>
      <c r="B16" s="148" t="s">
        <v>56</v>
      </c>
      <c r="C16" s="145">
        <v>1154250</v>
      </c>
      <c r="D16" s="145">
        <v>1154250</v>
      </c>
      <c r="E16" s="145">
        <v>1154250</v>
      </c>
      <c r="F16" s="145">
        <v>1154250</v>
      </c>
      <c r="G16" s="145">
        <v>1154250</v>
      </c>
      <c r="H16" s="145">
        <v>1154250</v>
      </c>
      <c r="I16" s="145">
        <v>1154250</v>
      </c>
      <c r="J16" s="145">
        <v>1154250</v>
      </c>
      <c r="K16" s="145">
        <v>1154250</v>
      </c>
      <c r="L16" s="145">
        <v>1154250</v>
      </c>
      <c r="M16" s="145">
        <v>1154250</v>
      </c>
      <c r="N16" s="145">
        <v>1154250</v>
      </c>
      <c r="O16" s="146">
        <f t="shared" ref="O16:O22" si="3">SUM(C16:N16)</f>
        <v>13851000</v>
      </c>
    </row>
    <row r="17" spans="1:15" ht="28.35" customHeight="1" x14ac:dyDescent="0.25">
      <c r="A17" s="143" t="s">
        <v>114</v>
      </c>
      <c r="B17" s="148" t="s">
        <v>408</v>
      </c>
      <c r="C17" s="145">
        <v>211666</v>
      </c>
      <c r="D17" s="145">
        <v>211666</v>
      </c>
      <c r="E17" s="145">
        <v>211666</v>
      </c>
      <c r="F17" s="145">
        <v>211666</v>
      </c>
      <c r="G17" s="145">
        <v>211666</v>
      </c>
      <c r="H17" s="145">
        <v>211666</v>
      </c>
      <c r="I17" s="145">
        <v>211666</v>
      </c>
      <c r="J17" s="145">
        <v>211666</v>
      </c>
      <c r="K17" s="145">
        <v>211666</v>
      </c>
      <c r="L17" s="145">
        <v>211666</v>
      </c>
      <c r="M17" s="145">
        <v>211670</v>
      </c>
      <c r="N17" s="145">
        <v>211670</v>
      </c>
      <c r="O17" s="146">
        <f t="shared" si="3"/>
        <v>2540000</v>
      </c>
    </row>
    <row r="18" spans="1:15" ht="28.35" customHeight="1" x14ac:dyDescent="0.25">
      <c r="A18" s="143" t="s">
        <v>205</v>
      </c>
      <c r="B18" s="149" t="s">
        <v>71</v>
      </c>
      <c r="C18" s="145">
        <v>1051579</v>
      </c>
      <c r="D18" s="145">
        <v>1051579</v>
      </c>
      <c r="E18" s="145">
        <v>1051579</v>
      </c>
      <c r="F18" s="145">
        <v>1051579</v>
      </c>
      <c r="G18" s="145">
        <v>1051579</v>
      </c>
      <c r="H18" s="145">
        <v>1051579</v>
      </c>
      <c r="I18" s="145">
        <v>1051579</v>
      </c>
      <c r="J18" s="145">
        <v>1051579</v>
      </c>
      <c r="K18" s="145">
        <v>1051579</v>
      </c>
      <c r="L18" s="145">
        <v>1051579</v>
      </c>
      <c r="M18" s="145">
        <v>1051579</v>
      </c>
      <c r="N18" s="145">
        <v>1051579</v>
      </c>
      <c r="O18" s="146">
        <f t="shared" si="3"/>
        <v>12618948</v>
      </c>
    </row>
    <row r="19" spans="1:15" ht="28.35" customHeight="1" x14ac:dyDescent="0.25">
      <c r="A19" s="143" t="s">
        <v>206</v>
      </c>
      <c r="B19" s="150" t="s">
        <v>87</v>
      </c>
      <c r="C19" s="145">
        <v>3333</v>
      </c>
      <c r="D19" s="145">
        <v>23333</v>
      </c>
      <c r="E19" s="145">
        <v>23333</v>
      </c>
      <c r="F19" s="145">
        <v>3333</v>
      </c>
      <c r="G19" s="145">
        <v>23333</v>
      </c>
      <c r="H19" s="145">
        <v>3333</v>
      </c>
      <c r="I19" s="145">
        <v>23333</v>
      </c>
      <c r="J19" s="145">
        <v>103333</v>
      </c>
      <c r="K19" s="145">
        <v>3333</v>
      </c>
      <c r="L19" s="145">
        <v>23333</v>
      </c>
      <c r="M19" s="145">
        <v>3333</v>
      </c>
      <c r="N19" s="145">
        <v>603337</v>
      </c>
      <c r="O19" s="146">
        <f t="shared" si="3"/>
        <v>840000</v>
      </c>
    </row>
    <row r="20" spans="1:15" ht="32.25" customHeight="1" x14ac:dyDescent="0.25">
      <c r="A20" s="143" t="s">
        <v>207</v>
      </c>
      <c r="B20" s="150" t="s">
        <v>304</v>
      </c>
      <c r="C20" s="145">
        <v>120833</v>
      </c>
      <c r="D20" s="145">
        <v>120833</v>
      </c>
      <c r="E20" s="145">
        <v>190833</v>
      </c>
      <c r="F20" s="145">
        <v>120833</v>
      </c>
      <c r="G20" s="145">
        <v>120833</v>
      </c>
      <c r="H20" s="145">
        <v>120833</v>
      </c>
      <c r="I20" s="145">
        <v>120833</v>
      </c>
      <c r="J20" s="145">
        <v>120833</v>
      </c>
      <c r="K20" s="145">
        <v>120833</v>
      </c>
      <c r="L20" s="145">
        <v>120833</v>
      </c>
      <c r="M20" s="145">
        <v>120833</v>
      </c>
      <c r="N20" s="145">
        <v>120837</v>
      </c>
      <c r="O20" s="146">
        <f t="shared" si="3"/>
        <v>1520000</v>
      </c>
    </row>
    <row r="21" spans="1:15" ht="28.35" customHeight="1" x14ac:dyDescent="0.25">
      <c r="A21" s="143" t="s">
        <v>208</v>
      </c>
      <c r="B21" s="149" t="s">
        <v>409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1800000</v>
      </c>
      <c r="M21" s="145">
        <v>0</v>
      </c>
      <c r="N21" s="145">
        <v>0</v>
      </c>
      <c r="O21" s="146">
        <f t="shared" si="3"/>
        <v>1800000</v>
      </c>
    </row>
    <row r="22" spans="1:15" ht="28.35" customHeight="1" x14ac:dyDescent="0.25">
      <c r="A22" s="143" t="s">
        <v>211</v>
      </c>
      <c r="B22" s="149" t="s">
        <v>410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1500000</v>
      </c>
      <c r="K22" s="145">
        <v>1500000</v>
      </c>
      <c r="L22" s="145">
        <v>839935</v>
      </c>
      <c r="M22" s="145">
        <v>0</v>
      </c>
      <c r="N22" s="145">
        <v>0</v>
      </c>
      <c r="O22" s="146">
        <f t="shared" si="3"/>
        <v>3839935</v>
      </c>
    </row>
    <row r="23" spans="1:15" ht="28.35" customHeight="1" thickBot="1" x14ac:dyDescent="0.3">
      <c r="A23" s="481" t="s">
        <v>214</v>
      </c>
      <c r="B23" s="482" t="s">
        <v>491</v>
      </c>
      <c r="C23" s="145">
        <v>612126</v>
      </c>
      <c r="D23" s="473">
        <v>0</v>
      </c>
      <c r="E23" s="473">
        <v>0</v>
      </c>
      <c r="F23" s="473">
        <v>0</v>
      </c>
      <c r="G23" s="473">
        <v>0</v>
      </c>
      <c r="H23" s="473">
        <v>0</v>
      </c>
      <c r="I23" s="473">
        <v>0</v>
      </c>
      <c r="J23" s="473">
        <v>0</v>
      </c>
      <c r="K23" s="473">
        <v>0</v>
      </c>
      <c r="L23" s="473">
        <v>0</v>
      </c>
      <c r="M23" s="473">
        <v>0</v>
      </c>
      <c r="N23" s="473">
        <v>0</v>
      </c>
      <c r="O23" s="474">
        <f>SUM(C23:N23)</f>
        <v>612126</v>
      </c>
    </row>
    <row r="24" spans="1:15" s="151" customFormat="1" ht="28.35" customHeight="1" thickBot="1" x14ac:dyDescent="0.3">
      <c r="A24" s="485"/>
      <c r="B24" s="486" t="s">
        <v>411</v>
      </c>
      <c r="C24" s="479">
        <f t="shared" ref="C24:O24" si="4">SUM(C16:C23)</f>
        <v>3153787</v>
      </c>
      <c r="D24" s="479">
        <f t="shared" si="4"/>
        <v>2561661</v>
      </c>
      <c r="E24" s="479">
        <f t="shared" si="4"/>
        <v>2631661</v>
      </c>
      <c r="F24" s="479">
        <f t="shared" si="4"/>
        <v>2541661</v>
      </c>
      <c r="G24" s="479">
        <f t="shared" si="4"/>
        <v>2561661</v>
      </c>
      <c r="H24" s="479">
        <f t="shared" si="4"/>
        <v>2541661</v>
      </c>
      <c r="I24" s="479">
        <f t="shared" si="4"/>
        <v>2561661</v>
      </c>
      <c r="J24" s="479">
        <f t="shared" si="4"/>
        <v>4141661</v>
      </c>
      <c r="K24" s="479">
        <f t="shared" si="4"/>
        <v>4041661</v>
      </c>
      <c r="L24" s="479">
        <f t="shared" si="4"/>
        <v>5201596</v>
      </c>
      <c r="M24" s="479">
        <f t="shared" si="4"/>
        <v>2541665</v>
      </c>
      <c r="N24" s="479">
        <f t="shared" si="4"/>
        <v>3141673</v>
      </c>
      <c r="O24" s="480">
        <f t="shared" si="4"/>
        <v>37622009</v>
      </c>
    </row>
    <row r="25" spans="1:15" ht="15.75" x14ac:dyDescent="0.25">
      <c r="A25" s="483"/>
      <c r="B25" s="475" t="s">
        <v>412</v>
      </c>
      <c r="C25" s="484">
        <f>C14-C24</f>
        <v>6947342</v>
      </c>
      <c r="D25" s="484">
        <f t="shared" ref="D25:N25" si="5">D6+D14-D24</f>
        <v>6885941</v>
      </c>
      <c r="E25" s="484">
        <f t="shared" si="5"/>
        <v>6754540</v>
      </c>
      <c r="F25" s="484">
        <f t="shared" si="5"/>
        <v>6713139</v>
      </c>
      <c r="G25" s="484">
        <f t="shared" si="5"/>
        <v>6651738</v>
      </c>
      <c r="H25" s="484">
        <f t="shared" si="5"/>
        <v>6610337</v>
      </c>
      <c r="I25" s="484">
        <f t="shared" si="5"/>
        <v>6548936</v>
      </c>
      <c r="J25" s="484">
        <f t="shared" si="5"/>
        <v>4907535</v>
      </c>
      <c r="K25" s="484">
        <f t="shared" si="5"/>
        <v>3366134</v>
      </c>
      <c r="L25" s="484">
        <f t="shared" si="5"/>
        <v>664798</v>
      </c>
      <c r="M25" s="484">
        <f t="shared" si="5"/>
        <v>623393</v>
      </c>
      <c r="N25" s="484">
        <f t="shared" si="5"/>
        <v>0</v>
      </c>
      <c r="O25" s="483"/>
    </row>
    <row r="29" spans="1:15" ht="22.5" customHeight="1" x14ac:dyDescent="0.2">
      <c r="B29" s="96"/>
    </row>
  </sheetData>
  <mergeCells count="4">
    <mergeCell ref="A1:O1"/>
    <mergeCell ref="N4:O4"/>
    <mergeCell ref="A3:C3"/>
    <mergeCell ref="A4:C4"/>
  </mergeCells>
  <phoneticPr fontId="86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33"/>
  <sheetViews>
    <sheetView workbookViewId="0">
      <selection activeCell="A3" sqref="A3:C4"/>
    </sheetView>
  </sheetViews>
  <sheetFormatPr defaultColWidth="8" defaultRowHeight="12.75" x14ac:dyDescent="0.2"/>
  <cols>
    <col min="1" max="1" width="5" style="119" customWidth="1"/>
    <col min="2" max="2" width="54.140625" style="121" customWidth="1"/>
    <col min="3" max="4" width="15.140625" style="121" customWidth="1"/>
    <col min="5" max="16384" width="8" style="121"/>
  </cols>
  <sheetData>
    <row r="1" spans="1:4" ht="40.5" customHeight="1" x14ac:dyDescent="0.25">
      <c r="B1" s="704" t="s">
        <v>483</v>
      </c>
      <c r="C1" s="704"/>
      <c r="D1" s="704"/>
    </row>
    <row r="2" spans="1:4" ht="15.75" customHeight="1" x14ac:dyDescent="0.25">
      <c r="B2" s="120"/>
      <c r="C2" s="705"/>
      <c r="D2" s="705"/>
    </row>
    <row r="3" spans="1:4" ht="15.75" customHeight="1" x14ac:dyDescent="0.25">
      <c r="A3" s="663" t="s">
        <v>589</v>
      </c>
      <c r="B3" s="663"/>
      <c r="C3" s="674"/>
      <c r="D3" s="595"/>
    </row>
    <row r="4" spans="1:4" s="122" customFormat="1" ht="15.75" thickBot="1" x14ac:dyDescent="0.3">
      <c r="A4" s="663" t="s">
        <v>590</v>
      </c>
      <c r="B4" s="663"/>
      <c r="C4" s="674"/>
      <c r="D4" s="571" t="s">
        <v>484</v>
      </c>
    </row>
    <row r="5" spans="1:4" s="123" customFormat="1" ht="48" customHeight="1" thickBot="1" x14ac:dyDescent="0.25">
      <c r="A5" s="367" t="s">
        <v>413</v>
      </c>
      <c r="B5" s="372" t="s">
        <v>441</v>
      </c>
      <c r="C5" s="372" t="s">
        <v>442</v>
      </c>
      <c r="D5" s="380" t="s">
        <v>443</v>
      </c>
    </row>
    <row r="6" spans="1:4" s="123" customFormat="1" ht="14.1" customHeight="1" thickBot="1" x14ac:dyDescent="0.25">
      <c r="A6" s="367" t="s">
        <v>99</v>
      </c>
      <c r="B6" s="372" t="s">
        <v>100</v>
      </c>
      <c r="C6" s="372" t="s">
        <v>101</v>
      </c>
      <c r="D6" s="380" t="s">
        <v>102</v>
      </c>
    </row>
    <row r="7" spans="1:4" ht="18" customHeight="1" x14ac:dyDescent="0.2">
      <c r="A7" s="368" t="s">
        <v>106</v>
      </c>
      <c r="B7" s="373" t="s">
        <v>444</v>
      </c>
      <c r="C7" s="386">
        <v>228000</v>
      </c>
      <c r="D7" s="381">
        <v>0</v>
      </c>
    </row>
    <row r="8" spans="1:4" ht="18" customHeight="1" x14ac:dyDescent="0.2">
      <c r="A8" s="369" t="s">
        <v>107</v>
      </c>
      <c r="B8" s="374" t="s">
        <v>445</v>
      </c>
      <c r="C8" s="386">
        <v>0</v>
      </c>
      <c r="D8" s="382">
        <v>0</v>
      </c>
    </row>
    <row r="9" spans="1:4" ht="18" customHeight="1" x14ac:dyDescent="0.2">
      <c r="A9" s="369" t="s">
        <v>108</v>
      </c>
      <c r="B9" s="374" t="s">
        <v>446</v>
      </c>
      <c r="C9" s="386">
        <v>0</v>
      </c>
      <c r="D9" s="382">
        <v>0</v>
      </c>
    </row>
    <row r="10" spans="1:4" ht="18" customHeight="1" x14ac:dyDescent="0.2">
      <c r="A10" s="369" t="s">
        <v>109</v>
      </c>
      <c r="B10" s="374" t="s">
        <v>447</v>
      </c>
      <c r="C10" s="386">
        <v>0</v>
      </c>
      <c r="D10" s="382">
        <v>0</v>
      </c>
    </row>
    <row r="11" spans="1:4" ht="18" customHeight="1" x14ac:dyDescent="0.2">
      <c r="A11" s="369" t="s">
        <v>110</v>
      </c>
      <c r="B11" s="374" t="s">
        <v>448</v>
      </c>
      <c r="C11" s="386">
        <v>10900000</v>
      </c>
      <c r="D11" s="382">
        <v>0</v>
      </c>
    </row>
    <row r="12" spans="1:4" ht="18" customHeight="1" x14ac:dyDescent="0.2">
      <c r="A12" s="369" t="s">
        <v>111</v>
      </c>
      <c r="B12" s="374" t="s">
        <v>449</v>
      </c>
      <c r="C12" s="386">
        <v>0</v>
      </c>
      <c r="D12" s="382">
        <v>0</v>
      </c>
    </row>
    <row r="13" spans="1:4" ht="18" customHeight="1" x14ac:dyDescent="0.2">
      <c r="A13" s="369" t="s">
        <v>112</v>
      </c>
      <c r="B13" s="375" t="s">
        <v>450</v>
      </c>
      <c r="C13" s="386">
        <v>0</v>
      </c>
      <c r="D13" s="382">
        <v>0</v>
      </c>
    </row>
    <row r="14" spans="1:4" ht="18" customHeight="1" x14ac:dyDescent="0.2">
      <c r="A14" s="369" t="s">
        <v>114</v>
      </c>
      <c r="B14" s="375" t="s">
        <v>451</v>
      </c>
      <c r="C14" s="386">
        <v>0</v>
      </c>
      <c r="D14" s="382">
        <v>0</v>
      </c>
    </row>
    <row r="15" spans="1:4" ht="18" customHeight="1" x14ac:dyDescent="0.2">
      <c r="A15" s="369" t="s">
        <v>205</v>
      </c>
      <c r="B15" s="375" t="s">
        <v>452</v>
      </c>
      <c r="C15" s="386">
        <v>6900000</v>
      </c>
      <c r="D15" s="382">
        <v>0</v>
      </c>
    </row>
    <row r="16" spans="1:4" ht="18" customHeight="1" x14ac:dyDescent="0.2">
      <c r="A16" s="369" t="s">
        <v>206</v>
      </c>
      <c r="B16" s="375" t="s">
        <v>453</v>
      </c>
      <c r="C16" s="386">
        <v>0</v>
      </c>
      <c r="D16" s="382">
        <v>0</v>
      </c>
    </row>
    <row r="17" spans="1:4" ht="22.5" customHeight="1" x14ac:dyDescent="0.2">
      <c r="A17" s="369" t="s">
        <v>207</v>
      </c>
      <c r="B17" s="375" t="s">
        <v>454</v>
      </c>
      <c r="C17" s="386">
        <v>4000000</v>
      </c>
      <c r="D17" s="382">
        <v>0</v>
      </c>
    </row>
    <row r="18" spans="1:4" ht="18" customHeight="1" x14ac:dyDescent="0.2">
      <c r="A18" s="369" t="s">
        <v>208</v>
      </c>
      <c r="B18" s="374" t="s">
        <v>455</v>
      </c>
      <c r="C18" s="386">
        <v>180000</v>
      </c>
      <c r="D18" s="382">
        <v>0</v>
      </c>
    </row>
    <row r="19" spans="1:4" ht="18" customHeight="1" x14ac:dyDescent="0.2">
      <c r="A19" s="369" t="s">
        <v>211</v>
      </c>
      <c r="B19" s="374" t="s">
        <v>456</v>
      </c>
      <c r="C19" s="386">
        <v>0</v>
      </c>
      <c r="D19" s="382">
        <v>0</v>
      </c>
    </row>
    <row r="20" spans="1:4" ht="18" customHeight="1" x14ac:dyDescent="0.2">
      <c r="A20" s="369" t="s">
        <v>214</v>
      </c>
      <c r="B20" s="374" t="s">
        <v>457</v>
      </c>
      <c r="C20" s="386">
        <v>3000000</v>
      </c>
      <c r="D20" s="382">
        <v>0</v>
      </c>
    </row>
    <row r="21" spans="1:4" ht="18" customHeight="1" x14ac:dyDescent="0.2">
      <c r="A21" s="369" t="s">
        <v>217</v>
      </c>
      <c r="B21" s="374" t="s">
        <v>458</v>
      </c>
      <c r="C21" s="386">
        <v>0</v>
      </c>
      <c r="D21" s="382">
        <v>0</v>
      </c>
    </row>
    <row r="22" spans="1:4" ht="18" customHeight="1" x14ac:dyDescent="0.2">
      <c r="A22" s="369" t="s">
        <v>220</v>
      </c>
      <c r="B22" s="374" t="s">
        <v>459</v>
      </c>
      <c r="C22" s="386">
        <v>0</v>
      </c>
      <c r="D22" s="382">
        <v>0</v>
      </c>
    </row>
    <row r="23" spans="1:4" ht="18" customHeight="1" x14ac:dyDescent="0.2">
      <c r="A23" s="369" t="s">
        <v>223</v>
      </c>
      <c r="B23" s="376"/>
      <c r="C23" s="387"/>
      <c r="D23" s="383"/>
    </row>
    <row r="24" spans="1:4" ht="18" customHeight="1" x14ac:dyDescent="0.2">
      <c r="A24" s="369" t="s">
        <v>226</v>
      </c>
      <c r="B24" s="377"/>
      <c r="C24" s="387"/>
      <c r="D24" s="383"/>
    </row>
    <row r="25" spans="1:4" ht="18" customHeight="1" x14ac:dyDescent="0.2">
      <c r="A25" s="369" t="s">
        <v>229</v>
      </c>
      <c r="B25" s="377"/>
      <c r="C25" s="387"/>
      <c r="D25" s="383"/>
    </row>
    <row r="26" spans="1:4" ht="18" customHeight="1" x14ac:dyDescent="0.2">
      <c r="A26" s="369" t="s">
        <v>232</v>
      </c>
      <c r="B26" s="377"/>
      <c r="C26" s="387"/>
      <c r="D26" s="383"/>
    </row>
    <row r="27" spans="1:4" ht="18" customHeight="1" x14ac:dyDescent="0.2">
      <c r="A27" s="369" t="s">
        <v>235</v>
      </c>
      <c r="B27" s="377"/>
      <c r="C27" s="387"/>
      <c r="D27" s="383"/>
    </row>
    <row r="28" spans="1:4" ht="18" customHeight="1" x14ac:dyDescent="0.2">
      <c r="A28" s="369" t="s">
        <v>238</v>
      </c>
      <c r="B28" s="377"/>
      <c r="C28" s="387"/>
      <c r="D28" s="383"/>
    </row>
    <row r="29" spans="1:4" ht="18" customHeight="1" x14ac:dyDescent="0.2">
      <c r="A29" s="369" t="s">
        <v>240</v>
      </c>
      <c r="B29" s="377"/>
      <c r="C29" s="387"/>
      <c r="D29" s="383"/>
    </row>
    <row r="30" spans="1:4" ht="18" customHeight="1" x14ac:dyDescent="0.2">
      <c r="A30" s="369" t="s">
        <v>243</v>
      </c>
      <c r="B30" s="377"/>
      <c r="C30" s="387"/>
      <c r="D30" s="383"/>
    </row>
    <row r="31" spans="1:4" ht="18" customHeight="1" thickBot="1" x14ac:dyDescent="0.25">
      <c r="A31" s="370" t="s">
        <v>246</v>
      </c>
      <c r="B31" s="378"/>
      <c r="C31" s="388"/>
      <c r="D31" s="384"/>
    </row>
    <row r="32" spans="1:4" ht="18" customHeight="1" thickBot="1" x14ac:dyDescent="0.25">
      <c r="A32" s="371" t="s">
        <v>249</v>
      </c>
      <c r="B32" s="379" t="s">
        <v>391</v>
      </c>
      <c r="C32" s="389">
        <f>+C7+C8+C9+C10+C11+C18+C19+C20+C21+C22+C23+C24+C25+C26+C27+C28+C29+C30+C31</f>
        <v>14308000</v>
      </c>
      <c r="D32" s="385">
        <f>SUM(D7:D22)</f>
        <v>0</v>
      </c>
    </row>
    <row r="33" spans="1:4" ht="8.25" customHeight="1" x14ac:dyDescent="0.2">
      <c r="A33" s="128"/>
      <c r="B33" s="703"/>
      <c r="C33" s="703"/>
      <c r="D33" s="703"/>
    </row>
  </sheetData>
  <mergeCells count="5">
    <mergeCell ref="B33:D33"/>
    <mergeCell ref="B1:D1"/>
    <mergeCell ref="C2:D2"/>
    <mergeCell ref="A3:C3"/>
    <mergeCell ref="A4:C4"/>
  </mergeCells>
  <phoneticPr fontId="71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6"/>
  <sheetViews>
    <sheetView workbookViewId="0">
      <selection activeCell="A4" sqref="A4:C5"/>
    </sheetView>
  </sheetViews>
  <sheetFormatPr defaultColWidth="8" defaultRowHeight="12.75" x14ac:dyDescent="0.2"/>
  <cols>
    <col min="1" max="1" width="5.85546875" style="10" customWidth="1"/>
    <col min="2" max="2" width="42.5703125" style="7" customWidth="1"/>
    <col min="3" max="7" width="11" style="7" customWidth="1"/>
    <col min="8" max="8" width="12.28515625" style="7" customWidth="1"/>
    <col min="9" max="9" width="2.85546875" style="7" customWidth="1"/>
    <col min="10" max="16384" width="8" style="7"/>
  </cols>
  <sheetData>
    <row r="2" spans="1:9" ht="39.75" customHeight="1" x14ac:dyDescent="0.2">
      <c r="A2" s="707" t="s">
        <v>485</v>
      </c>
      <c r="B2" s="707"/>
      <c r="C2" s="707"/>
      <c r="D2" s="707"/>
      <c r="E2" s="707"/>
      <c r="F2" s="707"/>
      <c r="G2" s="707"/>
      <c r="H2" s="707"/>
    </row>
    <row r="3" spans="1:9" s="121" customFormat="1" ht="15.75" customHeight="1" x14ac:dyDescent="0.25">
      <c r="A3" s="119"/>
      <c r="B3" s="120"/>
      <c r="C3" s="723"/>
      <c r="D3" s="723"/>
      <c r="G3" s="705"/>
      <c r="H3" s="705"/>
      <c r="I3" s="159"/>
    </row>
    <row r="4" spans="1:9" s="121" customFormat="1" ht="15.75" customHeight="1" x14ac:dyDescent="0.25">
      <c r="A4" s="663" t="s">
        <v>591</v>
      </c>
      <c r="B4" s="663"/>
      <c r="C4" s="674"/>
      <c r="D4" s="596"/>
      <c r="G4" s="595"/>
      <c r="H4" s="595"/>
      <c r="I4" s="159"/>
    </row>
    <row r="5" spans="1:9" s="122" customFormat="1" ht="15.75" thickBot="1" x14ac:dyDescent="0.3">
      <c r="A5" s="663" t="s">
        <v>592</v>
      </c>
      <c r="B5" s="663"/>
      <c r="C5" s="674"/>
      <c r="D5" s="158"/>
      <c r="G5" s="724" t="s">
        <v>484</v>
      </c>
      <c r="H5" s="724"/>
      <c r="I5" s="158"/>
    </row>
    <row r="6" spans="1:9" s="116" customFormat="1" ht="26.25" customHeight="1" thickBot="1" x14ac:dyDescent="0.25">
      <c r="A6" s="715" t="s">
        <v>196</v>
      </c>
      <c r="B6" s="717" t="s">
        <v>431</v>
      </c>
      <c r="C6" s="719" t="s">
        <v>432</v>
      </c>
      <c r="D6" s="721" t="s">
        <v>536</v>
      </c>
      <c r="E6" s="712" t="s">
        <v>433</v>
      </c>
      <c r="F6" s="713"/>
      <c r="G6" s="714"/>
      <c r="H6" s="710" t="s">
        <v>390</v>
      </c>
    </row>
    <row r="7" spans="1:9" s="117" customFormat="1" ht="32.25" customHeight="1" thickBot="1" x14ac:dyDescent="0.25">
      <c r="A7" s="716"/>
      <c r="B7" s="718"/>
      <c r="C7" s="720"/>
      <c r="D7" s="722"/>
      <c r="E7" s="401" t="s">
        <v>492</v>
      </c>
      <c r="F7" s="401" t="s">
        <v>522</v>
      </c>
      <c r="G7" s="401" t="s">
        <v>527</v>
      </c>
      <c r="H7" s="711"/>
    </row>
    <row r="8" spans="1:9" s="118" customFormat="1" ht="12.95" customHeight="1" thickBot="1" x14ac:dyDescent="0.25">
      <c r="A8" s="390" t="s">
        <v>99</v>
      </c>
      <c r="B8" s="391" t="s">
        <v>100</v>
      </c>
      <c r="C8" s="392" t="s">
        <v>101</v>
      </c>
      <c r="D8" s="397" t="s">
        <v>102</v>
      </c>
      <c r="E8" s="392" t="s">
        <v>103</v>
      </c>
      <c r="F8" s="397" t="s">
        <v>417</v>
      </c>
      <c r="G8" s="397" t="s">
        <v>434</v>
      </c>
      <c r="H8" s="403" t="s">
        <v>466</v>
      </c>
    </row>
    <row r="9" spans="1:9" ht="24.75" customHeight="1" x14ac:dyDescent="0.2">
      <c r="A9" s="515" t="s">
        <v>106</v>
      </c>
      <c r="B9" s="512" t="s">
        <v>435</v>
      </c>
      <c r="C9" s="393"/>
      <c r="D9" s="398">
        <v>0</v>
      </c>
      <c r="E9" s="585">
        <v>0</v>
      </c>
      <c r="F9" s="584" t="s">
        <v>306</v>
      </c>
      <c r="G9" s="398">
        <v>0</v>
      </c>
      <c r="H9" s="404">
        <v>0</v>
      </c>
    </row>
    <row r="10" spans="1:9" ht="26.1" customHeight="1" x14ac:dyDescent="0.2">
      <c r="A10" s="516" t="s">
        <v>107</v>
      </c>
      <c r="B10" s="513" t="s">
        <v>436</v>
      </c>
      <c r="C10" s="394"/>
      <c r="D10" s="399">
        <v>0</v>
      </c>
      <c r="E10" s="399">
        <v>0</v>
      </c>
      <c r="F10" s="584" t="s">
        <v>306</v>
      </c>
      <c r="G10" s="399">
        <v>0</v>
      </c>
      <c r="H10" s="405">
        <v>0</v>
      </c>
      <c r="I10" s="706"/>
    </row>
    <row r="11" spans="1:9" ht="20.100000000000001" customHeight="1" x14ac:dyDescent="0.2">
      <c r="A11" s="516" t="s">
        <v>108</v>
      </c>
      <c r="B11" s="513" t="s">
        <v>437</v>
      </c>
      <c r="C11" s="395" t="s">
        <v>492</v>
      </c>
      <c r="D11" s="399">
        <v>0</v>
      </c>
      <c r="E11" s="400">
        <v>3839935</v>
      </c>
      <c r="F11" s="584" t="s">
        <v>306</v>
      </c>
      <c r="G11" s="399">
        <v>0</v>
      </c>
      <c r="H11" s="406">
        <f>SUM(D11:G11)</f>
        <v>3839935</v>
      </c>
      <c r="I11" s="706"/>
    </row>
    <row r="12" spans="1:9" ht="20.100000000000001" customHeight="1" x14ac:dyDescent="0.2">
      <c r="A12" s="516" t="s">
        <v>109</v>
      </c>
      <c r="B12" s="513" t="s">
        <v>438</v>
      </c>
      <c r="C12" s="395" t="s">
        <v>492</v>
      </c>
      <c r="D12" s="399">
        <v>0</v>
      </c>
      <c r="E12" s="400">
        <v>1800000</v>
      </c>
      <c r="F12" s="584" t="s">
        <v>306</v>
      </c>
      <c r="G12" s="399">
        <v>0</v>
      </c>
      <c r="H12" s="406">
        <f>SUM(D12:G12)</f>
        <v>1800000</v>
      </c>
      <c r="I12" s="706"/>
    </row>
    <row r="13" spans="1:9" ht="20.100000000000001" customHeight="1" x14ac:dyDescent="0.2">
      <c r="A13" s="516" t="s">
        <v>110</v>
      </c>
      <c r="B13" s="514" t="s">
        <v>439</v>
      </c>
      <c r="C13" s="395" t="s">
        <v>486</v>
      </c>
      <c r="D13" s="399">
        <v>0</v>
      </c>
      <c r="E13" s="400">
        <f>SUM(E14:E15)</f>
        <v>688326</v>
      </c>
      <c r="F13" s="584" t="s">
        <v>306</v>
      </c>
      <c r="G13" s="400">
        <f>SUM(G14:G15)</f>
        <v>0</v>
      </c>
      <c r="H13" s="406">
        <f>H14+H15</f>
        <v>688326</v>
      </c>
      <c r="I13" s="706"/>
    </row>
    <row r="14" spans="1:9" ht="20.100000000000001" customHeight="1" x14ac:dyDescent="0.2">
      <c r="A14" s="516" t="s">
        <v>111</v>
      </c>
      <c r="B14" s="588" t="s">
        <v>546</v>
      </c>
      <c r="C14" s="396" t="s">
        <v>486</v>
      </c>
      <c r="D14" s="399">
        <v>0</v>
      </c>
      <c r="E14" s="488">
        <v>76200</v>
      </c>
      <c r="F14" s="584" t="s">
        <v>306</v>
      </c>
      <c r="G14" s="402" t="s">
        <v>306</v>
      </c>
      <c r="H14" s="407">
        <f>SUM(D14:G14)</f>
        <v>76200</v>
      </c>
      <c r="I14" s="706"/>
    </row>
    <row r="15" spans="1:9" ht="20.100000000000001" customHeight="1" thickBot="1" x14ac:dyDescent="0.25">
      <c r="A15" s="587" t="s">
        <v>112</v>
      </c>
      <c r="B15" s="559" t="s">
        <v>460</v>
      </c>
      <c r="C15" s="570" t="s">
        <v>486</v>
      </c>
      <c r="D15" s="487">
        <v>0</v>
      </c>
      <c r="E15" s="488">
        <v>612126</v>
      </c>
      <c r="F15" s="584" t="s">
        <v>306</v>
      </c>
      <c r="G15" s="402" t="s">
        <v>306</v>
      </c>
      <c r="H15" s="489">
        <f>SUM(D15:G15)</f>
        <v>612126</v>
      </c>
      <c r="I15" s="706"/>
    </row>
    <row r="16" spans="1:9" s="129" customFormat="1" ht="20.100000000000001" customHeight="1" thickBot="1" x14ac:dyDescent="0.25">
      <c r="A16" s="708" t="s">
        <v>440</v>
      </c>
      <c r="B16" s="709"/>
      <c r="C16" s="490"/>
      <c r="D16" s="491">
        <f>+D9+D10+D11+D12+D13</f>
        <v>0</v>
      </c>
      <c r="E16" s="491">
        <f>+E9+E10+E11+E12+E13</f>
        <v>6328261</v>
      </c>
      <c r="F16" s="586" t="s">
        <v>306</v>
      </c>
      <c r="G16" s="491">
        <f>+G9+G10+G11+G12+G13</f>
        <v>0</v>
      </c>
      <c r="H16" s="492">
        <f>+H9+H10+H11+H12+H13</f>
        <v>6328261</v>
      </c>
      <c r="I16" s="706"/>
    </row>
  </sheetData>
  <mergeCells count="14">
    <mergeCell ref="I10:I16"/>
    <mergeCell ref="A2:H2"/>
    <mergeCell ref="A16:B16"/>
    <mergeCell ref="H6:H7"/>
    <mergeCell ref="E6:G6"/>
    <mergeCell ref="A6:A7"/>
    <mergeCell ref="B6:B7"/>
    <mergeCell ref="C6:C7"/>
    <mergeCell ref="D6:D7"/>
    <mergeCell ref="C3:D3"/>
    <mergeCell ref="G5:H5"/>
    <mergeCell ref="G3:H3"/>
    <mergeCell ref="A4:C4"/>
    <mergeCell ref="A5:C5"/>
  </mergeCells>
  <phoneticPr fontId="2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1. Mérlegszerű</vt:lpstr>
      <vt:lpstr>2,a Elemi bevételek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11. Projekt</vt:lpstr>
      <vt:lpstr>12. Lakosságnak juttatott tám.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2019-03-19T10:20:23Z</cp:lastPrinted>
  <dcterms:created xsi:type="dcterms:W3CDTF">2014-10-28T13:28:45Z</dcterms:created>
  <dcterms:modified xsi:type="dcterms:W3CDTF">2019-03-19T10:25:39Z</dcterms:modified>
</cp:coreProperties>
</file>