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6" activeTab="6"/>
  </bookViews>
  <sheets>
    <sheet name="ÖSSZEFÜGGÉSEK" sheetId="1" r:id="rId1"/>
    <sheet name="Címrend" sheetId="2" r:id="rId2"/>
    <sheet name="1.1.sz.mell.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" sheetId="16" r:id="rId16"/>
    <sheet name="9.1.1. sz. mell " sheetId="17" r:id="rId17"/>
    <sheet name="9.1.2. sz. mell " sheetId="18" r:id="rId18"/>
    <sheet name="9.1.3. sz. mell" sheetId="19" r:id="rId19"/>
    <sheet name="9.2. sz. mell" sheetId="20" r:id="rId20"/>
    <sheet name="1. sz tájékoztató t." sheetId="21" r:id="rId21"/>
    <sheet name="2. sz tájékoztató t" sheetId="22" r:id="rId22"/>
    <sheet name="3. sz tájékoztató t." sheetId="23" r:id="rId23"/>
    <sheet name="4.sz tájékoztató t." sheetId="24" r:id="rId24"/>
    <sheet name="5.sz tájékoztató t." sheetId="25" r:id="rId25"/>
    <sheet name="6.sz tájékoztató t." sheetId="26" r:id="rId26"/>
    <sheet name="7. sz tájékoztató t." sheetId="27" r:id="rId27"/>
    <sheet name="Munka1" sheetId="28" r:id="rId28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'!$1:$6</definedName>
    <definedName name="_xlnm.Print_Titles" localSheetId="18">'9.1.3. sz. mell'!$1:$6</definedName>
    <definedName name="_xlnm.Print_Titles" localSheetId="19">'9.2. sz. mell'!$1:$6</definedName>
    <definedName name="_xlnm.Print_Area" localSheetId="20">'1. sz tájékoztató t.'!$A$1:$E$147</definedName>
    <definedName name="_xlnm.Print_Area" localSheetId="2">'1.1.sz.mell.'!$A$1:$C$159</definedName>
    <definedName name="_xlnm.Print_Area" localSheetId="3">'1.2.sz.mell.'!$A$1:$C$159</definedName>
    <definedName name="_xlnm.Print_Area" localSheetId="4">'1.3.sz.mell.'!$A$1:$C$159</definedName>
    <definedName name="_xlnm.Print_Area" localSheetId="5">'1.4.sz.mell.'!$A$1:$C$159</definedName>
    <definedName name="_xlnm.Print_Area" localSheetId="26">'7. sz tájékoztató t.'!$A$1:$E$37</definedName>
  </definedNames>
  <calcPr fullCalcOnLoad="1"/>
</workbook>
</file>

<file path=xl/sharedStrings.xml><?xml version="1.0" encoding="utf-8"?>
<sst xmlns="http://schemas.openxmlformats.org/spreadsheetml/2006/main" count="3490" uniqueCount="582">
  <si>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</si>
  <si>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</si>
  <si>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</si>
  <si>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</si>
  <si>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</si>
  <si>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</si>
  <si>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</si>
  <si>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</si>
  <si>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</si>
  <si>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</si>
  <si>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</si>
  <si>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</si>
  <si>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</si>
  <si>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</si>
  <si>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</si>
  <si>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</si>
  <si>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</si>
  <si>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</si>
  <si>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</si>
  <si>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</si>
  <si>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</si>
  <si>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</si>
  <si>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</si>
  <si>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</si>
  <si>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</si>
  <si>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</si>
  <si>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</si>
  <si>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</si>
  <si>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</si>
  <si>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</si>
  <si>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</si>
  <si>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</si>
  <si>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</si>
  <si>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</si>
  <si>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</si>
  <si>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</si>
  <si>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</si>
  <si>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</si>
  <si>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</si>
  <si>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</si>
  <si>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</si>
  <si>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</si>
  <si>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</si>
  <si>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</si>
  <si>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</si>
  <si>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</si>
  <si>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</si>
  <si>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</si>
  <si>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</si>
  <si>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</si>
  <si>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</si>
  <si>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</si>
  <si>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</si>
  <si>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</si>
  <si>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</si>
  <si>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</si>
  <si>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</si>
  <si>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</si>
  <si>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</si>
  <si>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</si>
  <si>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</si>
  <si>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</si>
  <si>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</si>
  <si>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</si>
  <si>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</si>
  <si>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</si>
  <si>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</si>
  <si>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</si>
  <si>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</si>
  <si>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</si>
  <si>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</si>
  <si>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</si>
  <si>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</si>
  <si>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</si>
  <si>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</si>
  <si>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</si>
  <si>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</si>
  <si>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</si>
  <si>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</si>
  <si>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</si>
  <si>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</si>
  <si>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</si>
  <si>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</si>
  <si>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</si>
  <si>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</si>
  <si>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</si>
  <si>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</si>
  <si>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</si>
  <si>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</si>
  <si>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</si>
  <si>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</si>
  <si>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</si>
  <si>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</si>
  <si>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</si>
  <si>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</si>
  <si>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</si>
  <si>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</si>
  <si>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</si>
  <si>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</si>
  <si>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</si>
  <si>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</si>
  <si>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</si>
  <si>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</si>
  <si>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</si>
  <si>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</si>
  <si>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</si>
  <si>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</si>
  <si>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</si>
  <si>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</si>
  <si>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</si>
  <si>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</si>
  <si>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</si>
  <si>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</si>
  <si>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</si>
  <si>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</si>
  <si>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</si>
  <si>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</si>
  <si>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</si>
  <si>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</si>
  <si>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</si>
  <si>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</si>
  <si>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</si>
  <si>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</si>
  <si>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</si>
  <si>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</si>
  <si>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</si>
  <si>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</si>
  <si>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</si>
  <si>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</si>
  <si>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</si>
  <si>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</si>
  <si>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</si>
  <si>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</si>
  <si>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</si>
  <si>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</si>
  <si>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</si>
  <si>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</si>
  <si>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</si>
  <si>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</si>
  <si>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</si>
  <si>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</si>
  <si>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</si>
  <si>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</si>
  <si>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</si>
  <si>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</si>
  <si>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</si>
  <si>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</si>
  <si>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</si>
  <si>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</si>
  <si>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</si>
  <si>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</si>
  <si>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</si>
  <si>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</si>
  <si>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</si>
  <si>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</si>
  <si>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</si>
  <si>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</si>
  <si>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</si>
  <si>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</si>
  <si>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</si>
  <si>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</si>
  <si>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</si>
  <si>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</si>
  <si>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</si>
  <si>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</si>
  <si>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</si>
  <si>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</si>
  <si>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</si>
  <si>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</si>
  <si>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</si>
  <si>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</si>
  <si>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</si>
  <si>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</si>
  <si>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</si>
  <si>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</si>
  <si>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</si>
  <si>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</si>
  <si>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</si>
  <si>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</si>
  <si>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</si>
  <si>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</si>
  <si>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</si>
  <si>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</si>
  <si>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</si>
  <si>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</si>
  <si>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</si>
  <si>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</si>
  <si>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</si>
  <si>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</si>
  <si>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</si>
  <si>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</si>
  <si>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</si>
  <si>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</si>
  <si>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</si>
  <si>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</si>
  <si>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</si>
  <si>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</si>
  <si>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</si>
  <si>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</si>
  <si>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</si>
  <si>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</si>
  <si>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</si>
  <si>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</si>
  <si>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</si>
  <si>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</si>
  <si>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</si>
  <si>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</si>
  <si>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</si>
  <si>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</si>
  <si>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</si>
  <si>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</si>
  <si>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</si>
  <si>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</si>
  <si>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</si>
  <si>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</si>
  <si>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</si>
  <si>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</si>
  <si>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</si>
  <si>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</si>
  <si>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</si>
  <si>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</si>
  <si>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</si>
  <si>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</si>
  <si>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</si>
  <si>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</si>
  <si>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</si>
  <si>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</si>
  <si>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</si>
  <si>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</si>
  <si>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</si>
  <si>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</si>
  <si>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</si>
  <si>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</si>
  <si>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</si>
  <si>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</si>
  <si>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</si>
  <si>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</si>
  <si>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</si>
  <si>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</si>
  <si>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</si>
  <si>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</si>
  <si>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</si>
  <si>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</si>
  <si>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</si>
  <si>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</si>
  <si>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</si>
  <si>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</si>
  <si>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</si>
  <si>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</si>
  <si>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</si>
  <si>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</si>
  <si>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</si>
  <si>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</si>
  <si>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</si>
  <si>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</si>
  <si>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</si>
  <si>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</si>
  <si>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</si>
  <si>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</si>
  <si>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</si>
  <si>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</si>
  <si>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</si>
  <si>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</si>
  <si>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</si>
  <si>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</si>
  <si>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</si>
  <si>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</si>
  <si>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</si>
  <si>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</si>
  <si>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</si>
  <si>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</si>
  <si>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</si>
  <si>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</si>
  <si>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</si>
  <si>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</si>
  <si>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</si>
  <si>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</si>
  <si>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</si>
  <si>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</si>
  <si>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</si>
  <si>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</si>
  <si>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</si>
  <si>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</si>
  <si>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</si>
  <si>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</si>
  <si>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</si>
  <si>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</si>
  <si>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</si>
  <si>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</si>
  <si>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</si>
  <si>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</si>
  <si>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</si>
  <si>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</si>
  <si>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</si>
  <si>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</si>
  <si>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</si>
  <si>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</si>
  <si>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</si>
  <si>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</si>
  <si>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</si>
  <si>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</si>
  <si>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</si>
  <si>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</si>
  <si>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</si>
  <si>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</si>
  <si>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</si>
  <si>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</si>
  <si>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</si>
  <si>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</si>
  <si>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</si>
  <si>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</si>
  <si>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</si>
  <si>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</si>
  <si>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</si>
  <si>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</si>
  <si>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</si>
  <si>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</si>
  <si>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</si>
  <si>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</si>
  <si>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</si>
  <si>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</si>
  <si>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</si>
  <si>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</si>
  <si>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</si>
  <si>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</si>
  <si>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</si>
  <si>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</si>
  <si>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</si>
  <si>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</si>
  <si>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</si>
  <si>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</si>
  <si>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</si>
  <si>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</si>
  <si>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</si>
  <si>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</si>
  <si>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</si>
  <si>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</si>
  <si>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</si>
  <si>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</si>
  <si>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</si>
  <si>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</si>
  <si>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</si>
  <si>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</si>
  <si>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</si>
  <si>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</si>
  <si>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</si>
  <si>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</si>
  <si>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</si>
  <si>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</si>
  <si>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</si>
  <si>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</si>
  <si>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</si>
  <si>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</si>
  <si>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</si>
  <si>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</si>
  <si>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</si>
  <si>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</si>
  <si>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</si>
  <si>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</si>
  <si>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</si>
  <si>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</si>
  <si>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</si>
  <si>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</si>
  <si>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</si>
  <si>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</si>
  <si>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</si>
  <si>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</si>
  <si>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</si>
  <si>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</si>
  <si>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</si>
  <si>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</si>
  <si>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</si>
  <si>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</si>
  <si>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</si>
  <si>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</si>
  <si>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</si>
  <si>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</si>
  <si>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</si>
  <si>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</si>
  <si>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</si>
  <si>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</si>
  <si>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</si>
  <si>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</si>
  <si>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</si>
  <si>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</si>
  <si>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</si>
  <si>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</si>
  <si>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</si>
  <si>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</si>
  <si>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</si>
  <si>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</si>
  <si>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</si>
  <si>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</si>
  <si>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</si>
  <si>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</si>
  <si>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</si>
  <si>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</si>
  <si>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</si>
  <si>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</si>
  <si>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</si>
  <si>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</si>
  <si>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</si>
  <si>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</si>
  <si>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</si>
  <si>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</si>
  <si>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</si>
  <si>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</si>
  <si>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</si>
  <si>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</si>
  <si>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</si>
  <si>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</si>
  <si>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</si>
  <si>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</si>
  <si>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</si>
  <si>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</si>
  <si>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</si>
  <si>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</si>
  <si>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</si>
  <si>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</si>
  <si>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</si>
  <si>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</si>
  <si>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</si>
  <si>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</si>
  <si>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</si>
  <si>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</si>
  <si>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</si>
  <si>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</si>
  <si>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</si>
  <si>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</si>
  <si>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</si>
  <si>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</si>
  <si>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</si>
  <si>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</si>
  <si>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</si>
  <si>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</si>
  <si>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</si>
  <si>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</si>
  <si>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</si>
  <si>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</si>
  <si>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</si>
  <si>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</si>
  <si>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</si>
  <si>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</si>
  <si>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</si>
  <si>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</si>
  <si>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</si>
  <si>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</si>
  <si>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</si>
  <si>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</si>
  <si>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</si>
  <si>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</si>
  <si>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</si>
  <si>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</si>
  <si>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</si>
  <si>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</si>
  <si>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</si>
  <si>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</si>
  <si>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</si>
  <si>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</si>
  <si>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</si>
  <si>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</si>
  <si>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</si>
  <si>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</si>
  <si>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</si>
  <si>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</si>
  <si>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</si>
  <si>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</si>
  <si>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</si>
  <si>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</si>
  <si>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</si>
  <si>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</si>
  <si>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</si>
  <si>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</si>
  <si>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</si>
  <si>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</si>
  <si>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</si>
  <si>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</si>
  <si>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</si>
  <si>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</si>
  <si>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</si>
  <si>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</si>
  <si>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</si>
  <si>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</si>
  <si>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</si>
  <si>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</si>
  <si>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</si>
  <si>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</si>
  <si>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</si>
  <si>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</si>
  <si>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</si>
  <si>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</si>
  <si>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</si>
  <si>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</si>
  <si>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</si>
  <si>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</si>
  <si>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</si>
  <si>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</si>
  <si>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</si>
  <si>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</si>
  <si>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</si>
  <si>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</si>
  <si>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</si>
  <si>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</si>
  <si>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</si>
  <si>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</si>
  <si>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</si>
  <si>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</si>
  <si>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</si>
  <si>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</si>
  <si>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</si>
  <si>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</si>
  <si>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</si>
  <si>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</si>
  <si>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</si>
  <si>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</si>
  <si>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</si>
  <si>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</si>
  <si>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</si>
  <si>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</si>
  <si>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</si>
  <si>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</si>
  <si>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</si>
  <si>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</si>
  <si>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</si>
  <si>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</si>
  <si>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</si>
  <si>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</si>
  <si>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</si>
  <si>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</si>
  <si>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</si>
  <si>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</si>
  <si>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</si>
  <si>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</si>
  <si>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</si>
  <si>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</si>
  <si>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</si>
  <si>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</si>
  <si>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</si>
  <si>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</si>
  <si>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</si>
  <si>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</si>
  <si>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</si>
  <si>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</si>
  <si>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</si>
  <si>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</si>
  <si>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</si>
  <si>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</si>
  <si>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</si>
  <si>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</si>
  <si>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</si>
  <si>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</si>
  <si>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</si>
  <si>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</si>
  <si>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</si>
  <si>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</si>
  <si>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Babócsa Önkormányzat adósságot keletkeztető ügyletekből és kezességvállalásokból fennálló kötelezettségei</t>
  </si>
  <si>
    <t>Babócsa Község  Önkormányzatának saját bevételeinek részletezése az adósságot keletkeztető ügyletből származó tárgyévi fizetési kötelezettség megállapításához</t>
  </si>
  <si>
    <t xml:space="preserve"> Ezer forintban </t>
  </si>
  <si>
    <t xml:space="preserve">Ezer forintban </t>
  </si>
  <si>
    <t xml:space="preserve"> Ezer forintban</t>
  </si>
  <si>
    <t xml:space="preserve">Címrend </t>
  </si>
  <si>
    <t>Az önkormányzat költségvetési szervei</t>
  </si>
  <si>
    <t>Babócsai Közös Önkormányzati Hivatal</t>
  </si>
  <si>
    <t>Az önkormányzat költségvetésében szereplő nem intézményi kiadások</t>
  </si>
  <si>
    <t>Közutak,hidak,alagutak üzemeltetése fenntartása</t>
  </si>
  <si>
    <t>Önkormányzatok és Önkormányzat hivatalok jogalkotó és általános tevékenysége</t>
  </si>
  <si>
    <t>Közvilágítás</t>
  </si>
  <si>
    <t>Város-, Községgazdálkodási egyéb szolgáltatások</t>
  </si>
  <si>
    <t>Fogorvosi alapellátás</t>
  </si>
  <si>
    <t>Család- és nővédelmi egészségügyi gondozás</t>
  </si>
  <si>
    <t>Munkanélküli aktív korúak ellátásai</t>
  </si>
  <si>
    <t>Lakásfenntartással,lakhatással összefüggő ellátások</t>
  </si>
  <si>
    <t>Egyéb szociális pénzbeli ellátások, támogatások</t>
  </si>
  <si>
    <t>Elhunyt személyek hátramaradottainak pénzbeli ellátása</t>
  </si>
  <si>
    <t>Gyermekvédelmi pénzbeli és természetbeli ellátások</t>
  </si>
  <si>
    <t>Hosszabb időtartamú közfoglalkoztatás</t>
  </si>
  <si>
    <t>Szabadidősport tevékenység és táémogatás</t>
  </si>
  <si>
    <t>Köztemető -fenntartás és -működtetés</t>
  </si>
  <si>
    <t>Könyvtári szolgáltatások</t>
  </si>
  <si>
    <t>Közművelődés-közösségi és társadalmi részvétel fejlesztése</t>
  </si>
  <si>
    <t>Közös  Hivatal</t>
  </si>
  <si>
    <t>1. melléklet a   2/2016.(III.7.)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</si>
</sst>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58" applyFont="1" applyFill="1" applyBorder="1" applyAlignment="1" applyProtection="1">
      <alignment wrapText="1"/>
      <protection locked="0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30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9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56" xfId="0" applyFont="1" applyBorder="1" applyAlignment="1">
      <alignment/>
    </xf>
    <xf numFmtId="0" fontId="30" fillId="0" borderId="4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31" fillId="0" borderId="55" xfId="0" applyFont="1" applyBorder="1" applyAlignment="1">
      <alignment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1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1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164" fontId="8" fillId="0" borderId="6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153</v>
      </c>
    </row>
    <row r="4" spans="1:2" ht="12.75">
      <c r="A4" s="165"/>
      <c r="B4" s="165"/>
    </row>
    <row r="5" spans="1:2" s="177" customFormat="1" ht="15.75">
      <c r="A5" s="107" t="s">
        <v>549</v>
      </c>
      <c r="B5" s="176"/>
    </row>
    <row r="6" spans="1:2" ht="12.75">
      <c r="A6" s="165"/>
      <c r="B6" s="165"/>
    </row>
    <row r="7" spans="1:2" ht="12.75">
      <c r="A7" s="165" t="s">
        <v>534</v>
      </c>
      <c r="B7" s="165" t="s">
        <v>479</v>
      </c>
    </row>
    <row r="8" spans="1:2" ht="12.75">
      <c r="A8" s="165" t="s">
        <v>535</v>
      </c>
      <c r="B8" s="165" t="s">
        <v>480</v>
      </c>
    </row>
    <row r="9" spans="1:2" ht="12.75">
      <c r="A9" s="165" t="s">
        <v>536</v>
      </c>
      <c r="B9" s="165" t="s">
        <v>481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tr">
        <f>+CONCATENATE(LEFT(A5,4),". évi előirányzat KIADÁSOK")</f>
        <v>2016. évi előirányzat KIADÁSOK</v>
      </c>
      <c r="B12" s="176"/>
    </row>
    <row r="13" spans="1:2" ht="12.75">
      <c r="A13" s="165"/>
      <c r="B13" s="165"/>
    </row>
    <row r="14" spans="1:2" ht="12.75">
      <c r="A14" s="165" t="s">
        <v>537</v>
      </c>
      <c r="B14" s="165" t="s">
        <v>482</v>
      </c>
    </row>
    <row r="15" spans="1:2" ht="12.75">
      <c r="A15" s="165" t="s">
        <v>538</v>
      </c>
      <c r="B15" s="165" t="s">
        <v>483</v>
      </c>
    </row>
    <row r="16" spans="1:2" ht="12.75">
      <c r="A16" s="165" t="s">
        <v>539</v>
      </c>
      <c r="B16" s="165" t="s">
        <v>484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9" t="s">
        <v>555</v>
      </c>
      <c r="B1" s="599"/>
      <c r="C1" s="599"/>
      <c r="D1" s="599"/>
      <c r="E1" s="599"/>
      <c r="F1" s="599"/>
    </row>
    <row r="2" spans="1:7" ht="15.75" customHeight="1" thickBot="1">
      <c r="A2" s="180"/>
      <c r="B2" s="180"/>
      <c r="C2" s="600"/>
      <c r="D2" s="600"/>
      <c r="E2" s="607" t="s">
        <v>218</v>
      </c>
      <c r="F2" s="607"/>
      <c r="G2" s="186"/>
    </row>
    <row r="3" spans="1:6" ht="63" customHeight="1">
      <c r="A3" s="603" t="s">
        <v>16</v>
      </c>
      <c r="B3" s="605" t="s">
        <v>199</v>
      </c>
      <c r="C3" s="605" t="s">
        <v>242</v>
      </c>
      <c r="D3" s="605"/>
      <c r="E3" s="605"/>
      <c r="F3" s="601" t="s">
        <v>494</v>
      </c>
    </row>
    <row r="4" spans="1:6" ht="15.75" thickBot="1">
      <c r="A4" s="604"/>
      <c r="B4" s="606"/>
      <c r="C4" s="516">
        <f>+LEFT(ÖSSZEFÜGGÉSEK!A5,4)+1</f>
        <v>2017</v>
      </c>
      <c r="D4" s="516">
        <f>+C4+1</f>
        <v>2018</v>
      </c>
      <c r="E4" s="516">
        <f>+D4+1</f>
        <v>2019</v>
      </c>
      <c r="F4" s="602"/>
    </row>
    <row r="5" spans="1:6" ht="15.75" thickBot="1">
      <c r="A5" s="183"/>
      <c r="B5" s="184" t="s">
        <v>485</v>
      </c>
      <c r="C5" s="184" t="s">
        <v>486</v>
      </c>
      <c r="D5" s="184" t="s">
        <v>487</v>
      </c>
      <c r="E5" s="184" t="s">
        <v>489</v>
      </c>
      <c r="F5" s="185" t="s">
        <v>488</v>
      </c>
    </row>
    <row r="6" spans="1:6" ht="15">
      <c r="A6" s="182" t="s">
        <v>18</v>
      </c>
      <c r="B6" s="193"/>
      <c r="C6" s="194"/>
      <c r="D6" s="194"/>
      <c r="E6" s="194"/>
      <c r="F6" s="189"/>
    </row>
    <row r="7" spans="1:6" ht="46.5" customHeight="1">
      <c r="A7" s="181" t="s">
        <v>19</v>
      </c>
      <c r="B7" s="558"/>
      <c r="C7" s="196"/>
      <c r="D7" s="196"/>
      <c r="E7" s="196"/>
      <c r="F7" s="190">
        <f>SUM(C7:E7)</f>
        <v>0</v>
      </c>
    </row>
    <row r="8" spans="1:6" ht="15">
      <c r="A8" s="181" t="s">
        <v>20</v>
      </c>
      <c r="B8" s="195"/>
      <c r="C8" s="196"/>
      <c r="D8" s="196"/>
      <c r="E8" s="196"/>
      <c r="F8" s="190">
        <f>SUM(C8:E8)</f>
        <v>0</v>
      </c>
    </row>
    <row r="9" spans="1:6" ht="15">
      <c r="A9" s="181" t="s">
        <v>21</v>
      </c>
      <c r="B9" s="195"/>
      <c r="C9" s="196"/>
      <c r="D9" s="196"/>
      <c r="E9" s="196"/>
      <c r="F9" s="190">
        <f>SUM(C9:E9)</f>
        <v>0</v>
      </c>
    </row>
    <row r="10" spans="1:6" ht="15.75" thickBot="1">
      <c r="A10" s="187" t="s">
        <v>22</v>
      </c>
      <c r="B10" s="197"/>
      <c r="C10" s="198"/>
      <c r="D10" s="198"/>
      <c r="E10" s="198"/>
      <c r="F10" s="190">
        <f>SUM(C10:E10)</f>
        <v>0</v>
      </c>
    </row>
    <row r="11" spans="1:6" s="498" customFormat="1" ht="15" thickBot="1">
      <c r="A11" s="495" t="s">
        <v>23</v>
      </c>
      <c r="B11" s="188" t="s">
        <v>200</v>
      </c>
      <c r="C11" s="496">
        <f>SUM(C6:C10)</f>
        <v>0</v>
      </c>
      <c r="D11" s="496">
        <f>SUM(D6:D10)</f>
        <v>0</v>
      </c>
      <c r="E11" s="496">
        <f>SUM(E6:E10)</f>
        <v>0</v>
      </c>
      <c r="F11" s="49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2/2016. (III.7.)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E8" sqref="E8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9" t="s">
        <v>556</v>
      </c>
      <c r="B1" s="599"/>
      <c r="C1" s="599"/>
    </row>
    <row r="2" spans="1:4" ht="15.75" customHeight="1" thickBot="1">
      <c r="A2" s="180"/>
      <c r="B2" s="180"/>
      <c r="C2" s="191" t="s">
        <v>558</v>
      </c>
      <c r="D2" s="186"/>
    </row>
    <row r="3" spans="1:3" ht="26.25" customHeight="1" thickBot="1">
      <c r="A3" s="199" t="s">
        <v>16</v>
      </c>
      <c r="B3" s="200" t="s">
        <v>198</v>
      </c>
      <c r="C3" s="201" t="str">
        <f>+'1.1.sz.mell.'!C3</f>
        <v>2016. évi előirányzat</v>
      </c>
    </row>
    <row r="4" spans="1:3" ht="15.75" thickBot="1">
      <c r="A4" s="202"/>
      <c r="B4" s="552" t="s">
        <v>485</v>
      </c>
      <c r="C4" s="553" t="s">
        <v>486</v>
      </c>
    </row>
    <row r="5" spans="1:3" ht="15">
      <c r="A5" s="203" t="s">
        <v>18</v>
      </c>
      <c r="B5" s="374" t="s">
        <v>495</v>
      </c>
      <c r="C5" s="371">
        <v>23600</v>
      </c>
    </row>
    <row r="6" spans="1:3" ht="24.75">
      <c r="A6" s="204" t="s">
        <v>19</v>
      </c>
      <c r="B6" s="410" t="s">
        <v>239</v>
      </c>
      <c r="C6" s="372">
        <v>1910</v>
      </c>
    </row>
    <row r="7" spans="1:3" ht="15">
      <c r="A7" s="204" t="s">
        <v>20</v>
      </c>
      <c r="B7" s="411" t="s">
        <v>496</v>
      </c>
      <c r="C7" s="372"/>
    </row>
    <row r="8" spans="1:3" ht="24.75">
      <c r="A8" s="204" t="s">
        <v>21</v>
      </c>
      <c r="B8" s="411" t="s">
        <v>241</v>
      </c>
      <c r="C8" s="372"/>
    </row>
    <row r="9" spans="1:3" ht="15">
      <c r="A9" s="205" t="s">
        <v>22</v>
      </c>
      <c r="B9" s="411" t="s">
        <v>240</v>
      </c>
      <c r="C9" s="373"/>
    </row>
    <row r="10" spans="1:3" ht="15.75" thickBot="1">
      <c r="A10" s="204" t="s">
        <v>23</v>
      </c>
      <c r="B10" s="412" t="s">
        <v>497</v>
      </c>
      <c r="C10" s="372"/>
    </row>
    <row r="11" spans="1:3" ht="15.75" thickBot="1">
      <c r="A11" s="608" t="s">
        <v>201</v>
      </c>
      <c r="B11" s="609"/>
      <c r="C11" s="206">
        <f>SUM(C5:C10)</f>
        <v>25510</v>
      </c>
    </row>
    <row r="12" spans="1:3" ht="23.25" customHeight="1">
      <c r="A12" s="610" t="s">
        <v>214</v>
      </c>
      <c r="B12" s="610"/>
      <c r="C12" s="61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2/2016. (III.7.)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9" t="str">
        <f>+CONCATENATE("Babócsa Község  Önkormányzatának ",CONCATENATE(LEFT(ÖSSZEFÜGGÉSEK!A5,4),". évi adósságot keletkeztető fejlesztési céljai"))</f>
        <v>Babócsa Község  Önkormányzatának 2016. évi adósságot keletkeztető fejlesztési céljai</v>
      </c>
      <c r="B1" s="599"/>
      <c r="C1" s="599"/>
    </row>
    <row r="2" spans="1:4" ht="15.75" customHeight="1" thickBot="1">
      <c r="A2" s="180"/>
      <c r="B2" s="180"/>
      <c r="C2" s="191" t="s">
        <v>558</v>
      </c>
      <c r="D2" s="186"/>
    </row>
    <row r="3" spans="1:3" ht="26.25" customHeight="1" thickBot="1">
      <c r="A3" s="199" t="s">
        <v>16</v>
      </c>
      <c r="B3" s="200" t="s">
        <v>202</v>
      </c>
      <c r="C3" s="201" t="s">
        <v>212</v>
      </c>
    </row>
    <row r="4" spans="1:3" ht="15.75" thickBot="1">
      <c r="A4" s="202"/>
      <c r="B4" s="552" t="s">
        <v>485</v>
      </c>
      <c r="C4" s="553" t="s">
        <v>486</v>
      </c>
    </row>
    <row r="5" spans="1:3" ht="15">
      <c r="A5" s="203" t="s">
        <v>18</v>
      </c>
      <c r="B5" s="210"/>
      <c r="C5" s="207"/>
    </row>
    <row r="6" spans="1:3" ht="15">
      <c r="A6" s="204" t="s">
        <v>19</v>
      </c>
      <c r="B6" s="211"/>
      <c r="C6" s="208"/>
    </row>
    <row r="7" spans="1:3" ht="15.75" thickBot="1">
      <c r="A7" s="205" t="s">
        <v>20</v>
      </c>
      <c r="B7" s="212"/>
      <c r="C7" s="209"/>
    </row>
    <row r="8" spans="1:3" s="498" customFormat="1" ht="17.25" customHeight="1" thickBot="1">
      <c r="A8" s="499" t="s">
        <v>21</v>
      </c>
      <c r="B8" s="160" t="s">
        <v>203</v>
      </c>
      <c r="C8" s="20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2/2016. (III.7.)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1" t="s">
        <v>0</v>
      </c>
      <c r="B1" s="611"/>
      <c r="C1" s="611"/>
      <c r="D1" s="611"/>
      <c r="E1" s="611"/>
      <c r="F1" s="611"/>
    </row>
    <row r="2" spans="1:6" ht="22.5" customHeight="1" thickBot="1">
      <c r="A2" s="215"/>
      <c r="B2" s="62"/>
      <c r="C2" s="62"/>
      <c r="D2" s="62"/>
      <c r="E2" s="62"/>
      <c r="F2" s="58" t="s">
        <v>559</v>
      </c>
    </row>
    <row r="3" spans="1:6" s="51" customFormat="1" ht="44.25" customHeight="1" thickBot="1">
      <c r="A3" s="216" t="s">
        <v>64</v>
      </c>
      <c r="B3" s="217" t="s">
        <v>65</v>
      </c>
      <c r="C3" s="217" t="s">
        <v>66</v>
      </c>
      <c r="D3" s="217" t="str">
        <f>+CONCATENATE("Felhasználás   ",LEFT(ÖSSZEFÜGGÉSEK!A5,4)-1,". XII. 31-ig")</f>
        <v>Felhasználás   2015. XII. 31-ig</v>
      </c>
      <c r="E3" s="217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485</v>
      </c>
      <c r="B4" s="61" t="s">
        <v>486</v>
      </c>
      <c r="C4" s="61" t="s">
        <v>487</v>
      </c>
      <c r="D4" s="61" t="s">
        <v>489</v>
      </c>
      <c r="E4" s="61" t="s">
        <v>488</v>
      </c>
      <c r="F4" s="556" t="s">
        <v>553</v>
      </c>
    </row>
    <row r="5" spans="1:6" ht="15.75" customHeight="1">
      <c r="A5" s="500"/>
      <c r="B5" s="28"/>
      <c r="C5" s="502"/>
      <c r="D5" s="28"/>
      <c r="E5" s="28"/>
      <c r="F5" s="63">
        <f aca="true" t="shared" si="0" ref="F5:F22">B5-D5-E5</f>
        <v>0</v>
      </c>
    </row>
    <row r="6" spans="1:6" ht="15.75" customHeight="1">
      <c r="A6" s="500"/>
      <c r="B6" s="28"/>
      <c r="C6" s="502"/>
      <c r="D6" s="28"/>
      <c r="E6" s="28"/>
      <c r="F6" s="63">
        <f t="shared" si="0"/>
        <v>0</v>
      </c>
    </row>
    <row r="7" spans="1:6" ht="15.75" customHeight="1">
      <c r="A7" s="500"/>
      <c r="B7" s="28"/>
      <c r="C7" s="502"/>
      <c r="D7" s="28"/>
      <c r="E7" s="28"/>
      <c r="F7" s="63">
        <f t="shared" si="0"/>
        <v>0</v>
      </c>
    </row>
    <row r="8" spans="1:6" ht="15.75" customHeight="1">
      <c r="A8" s="501"/>
      <c r="B8" s="28"/>
      <c r="C8" s="502"/>
      <c r="D8" s="28"/>
      <c r="E8" s="28"/>
      <c r="F8" s="63">
        <f t="shared" si="0"/>
        <v>0</v>
      </c>
    </row>
    <row r="9" spans="1:6" ht="15.75" customHeight="1">
      <c r="A9" s="500"/>
      <c r="B9" s="28"/>
      <c r="C9" s="502"/>
      <c r="D9" s="28"/>
      <c r="E9" s="28"/>
      <c r="F9" s="63">
        <f t="shared" si="0"/>
        <v>0</v>
      </c>
    </row>
    <row r="10" spans="1:6" ht="15.75" customHeight="1">
      <c r="A10" s="501"/>
      <c r="B10" s="28"/>
      <c r="C10" s="502"/>
      <c r="D10" s="28"/>
      <c r="E10" s="28"/>
      <c r="F10" s="63">
        <f t="shared" si="0"/>
        <v>0</v>
      </c>
    </row>
    <row r="11" spans="1:6" ht="15.75" customHeight="1">
      <c r="A11" s="500"/>
      <c r="B11" s="28"/>
      <c r="C11" s="502"/>
      <c r="D11" s="28"/>
      <c r="E11" s="28"/>
      <c r="F11" s="63">
        <f t="shared" si="0"/>
        <v>0</v>
      </c>
    </row>
    <row r="12" spans="1:6" ht="15.75" customHeight="1">
      <c r="A12" s="500"/>
      <c r="B12" s="28"/>
      <c r="C12" s="502"/>
      <c r="D12" s="28"/>
      <c r="E12" s="28"/>
      <c r="F12" s="63">
        <f t="shared" si="0"/>
        <v>0</v>
      </c>
    </row>
    <row r="13" spans="1:6" ht="15.75" customHeight="1">
      <c r="A13" s="500"/>
      <c r="B13" s="28"/>
      <c r="C13" s="502"/>
      <c r="D13" s="28"/>
      <c r="E13" s="28"/>
      <c r="F13" s="63">
        <f t="shared" si="0"/>
        <v>0</v>
      </c>
    </row>
    <row r="14" spans="1:6" ht="15.75" customHeight="1">
      <c r="A14" s="500"/>
      <c r="B14" s="28"/>
      <c r="C14" s="502"/>
      <c r="D14" s="28"/>
      <c r="E14" s="28"/>
      <c r="F14" s="63">
        <f t="shared" si="0"/>
        <v>0</v>
      </c>
    </row>
    <row r="15" spans="1:6" ht="15.75" customHeight="1">
      <c r="A15" s="500"/>
      <c r="B15" s="28"/>
      <c r="C15" s="502"/>
      <c r="D15" s="28"/>
      <c r="E15" s="28"/>
      <c r="F15" s="63">
        <f t="shared" si="0"/>
        <v>0</v>
      </c>
    </row>
    <row r="16" spans="1:6" ht="15.75" customHeight="1">
      <c r="A16" s="500"/>
      <c r="B16" s="28"/>
      <c r="C16" s="502"/>
      <c r="D16" s="28"/>
      <c r="E16" s="28"/>
      <c r="F16" s="63">
        <f t="shared" si="0"/>
        <v>0</v>
      </c>
    </row>
    <row r="17" spans="1:6" ht="15.75" customHeight="1">
      <c r="A17" s="500"/>
      <c r="B17" s="28"/>
      <c r="C17" s="502"/>
      <c r="D17" s="28"/>
      <c r="E17" s="28"/>
      <c r="F17" s="63">
        <f t="shared" si="0"/>
        <v>0</v>
      </c>
    </row>
    <row r="18" spans="1:6" ht="15.75" customHeight="1">
      <c r="A18" s="500"/>
      <c r="B18" s="28"/>
      <c r="C18" s="502"/>
      <c r="D18" s="28"/>
      <c r="E18" s="28"/>
      <c r="F18" s="63">
        <f t="shared" si="0"/>
        <v>0</v>
      </c>
    </row>
    <row r="19" spans="1:6" ht="15.75" customHeight="1">
      <c r="A19" s="500"/>
      <c r="B19" s="28"/>
      <c r="C19" s="502"/>
      <c r="D19" s="28"/>
      <c r="E19" s="28"/>
      <c r="F19" s="63">
        <f t="shared" si="0"/>
        <v>0</v>
      </c>
    </row>
    <row r="20" spans="1:6" ht="15.75" customHeight="1">
      <c r="A20" s="500"/>
      <c r="B20" s="28"/>
      <c r="C20" s="502"/>
      <c r="D20" s="28"/>
      <c r="E20" s="28"/>
      <c r="F20" s="63">
        <f t="shared" si="0"/>
        <v>0</v>
      </c>
    </row>
    <row r="21" spans="1:6" ht="15.75" customHeight="1">
      <c r="A21" s="500"/>
      <c r="B21" s="28"/>
      <c r="C21" s="502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03"/>
      <c r="D22" s="29"/>
      <c r="E22" s="29"/>
      <c r="F22" s="65">
        <f t="shared" si="0"/>
        <v>0</v>
      </c>
    </row>
    <row r="23" spans="1:6" s="68" customFormat="1" ht="18" customHeight="1" thickBot="1">
      <c r="A23" s="218" t="s">
        <v>63</v>
      </c>
      <c r="B23" s="66">
        <f>SUM(B5:B22)</f>
        <v>0</v>
      </c>
      <c r="C23" s="147"/>
      <c r="D23" s="66">
        <f>SUM(D5:D22)</f>
        <v>0</v>
      </c>
      <c r="E23" s="66">
        <f>SUM(E5:E22)</f>
        <v>0</v>
      </c>
      <c r="F23" s="6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2/2016. (III.7.)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1" t="s">
        <v>1</v>
      </c>
      <c r="B1" s="611"/>
      <c r="C1" s="611"/>
      <c r="D1" s="611"/>
      <c r="E1" s="611"/>
      <c r="F1" s="611"/>
    </row>
    <row r="2" spans="1:6" ht="23.25" customHeight="1" thickBot="1">
      <c r="A2" s="215"/>
      <c r="B2" s="62"/>
      <c r="C2" s="62"/>
      <c r="D2" s="62"/>
      <c r="E2" s="62"/>
      <c r="F2" s="58" t="s">
        <v>557</v>
      </c>
    </row>
    <row r="3" spans="1:6" s="51" customFormat="1" ht="48.75" customHeight="1" thickBot="1">
      <c r="A3" s="216" t="s">
        <v>67</v>
      </c>
      <c r="B3" s="217" t="s">
        <v>65</v>
      </c>
      <c r="C3" s="217" t="s">
        <v>66</v>
      </c>
      <c r="D3" s="217" t="str">
        <f>+'6.sz.mell.'!D3</f>
        <v>Felhasználás   2015. XII. 31-ig</v>
      </c>
      <c r="E3" s="217" t="str">
        <f>+'6.sz.mell.'!E3</f>
        <v>2016. évi előirányzat</v>
      </c>
      <c r="F3" s="554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485</v>
      </c>
      <c r="B4" s="61" t="s">
        <v>486</v>
      </c>
      <c r="C4" s="61" t="s">
        <v>487</v>
      </c>
      <c r="D4" s="61" t="s">
        <v>489</v>
      </c>
      <c r="E4" s="61" t="s">
        <v>488</v>
      </c>
      <c r="F4" s="557" t="s">
        <v>553</v>
      </c>
    </row>
    <row r="5" spans="1:6" ht="15.75" customHeight="1">
      <c r="A5" s="69"/>
      <c r="B5" s="70"/>
      <c r="C5" s="504"/>
      <c r="D5" s="70"/>
      <c r="E5" s="70"/>
      <c r="F5" s="71">
        <f aca="true" t="shared" si="0" ref="F5:F23">B5-D5-E5</f>
        <v>0</v>
      </c>
    </row>
    <row r="6" spans="1:6" ht="15.75" customHeight="1">
      <c r="A6" s="69"/>
      <c r="B6" s="70"/>
      <c r="C6" s="504"/>
      <c r="D6" s="70"/>
      <c r="E6" s="70"/>
      <c r="F6" s="71">
        <f t="shared" si="0"/>
        <v>0</v>
      </c>
    </row>
    <row r="7" spans="1:6" ht="15.75" customHeight="1">
      <c r="A7" s="69"/>
      <c r="B7" s="70"/>
      <c r="C7" s="504"/>
      <c r="D7" s="70"/>
      <c r="E7" s="70"/>
      <c r="F7" s="71">
        <f t="shared" si="0"/>
        <v>0</v>
      </c>
    </row>
    <row r="8" spans="1:6" ht="15.75" customHeight="1">
      <c r="A8" s="69"/>
      <c r="B8" s="70"/>
      <c r="C8" s="504"/>
      <c r="D8" s="70"/>
      <c r="E8" s="70"/>
      <c r="F8" s="71">
        <f t="shared" si="0"/>
        <v>0</v>
      </c>
    </row>
    <row r="9" spans="1:6" ht="15.75" customHeight="1">
      <c r="A9" s="69"/>
      <c r="B9" s="70"/>
      <c r="C9" s="504"/>
      <c r="D9" s="70"/>
      <c r="E9" s="70"/>
      <c r="F9" s="71">
        <f t="shared" si="0"/>
        <v>0</v>
      </c>
    </row>
    <row r="10" spans="1:6" ht="15.75" customHeight="1">
      <c r="A10" s="69"/>
      <c r="B10" s="70"/>
      <c r="C10" s="504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04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04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04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04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04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04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04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04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04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04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04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04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05"/>
      <c r="D23" s="73"/>
      <c r="E23" s="73"/>
      <c r="F23" s="74">
        <f t="shared" si="0"/>
        <v>0</v>
      </c>
    </row>
    <row r="24" spans="1:6" s="68" customFormat="1" ht="18" customHeight="1" thickBot="1">
      <c r="A24" s="218" t="s">
        <v>63</v>
      </c>
      <c r="B24" s="219">
        <f>SUM(B5:B23)</f>
        <v>0</v>
      </c>
      <c r="C24" s="148"/>
      <c r="D24" s="219">
        <f>SUM(D5:D23)</f>
        <v>0</v>
      </c>
      <c r="E24" s="219">
        <f>SUM(E5:E23)</f>
        <v>0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2/2016. (III.7.)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38"/>
      <c r="B1" s="238"/>
      <c r="C1" s="238"/>
      <c r="D1" s="238"/>
      <c r="E1" s="238"/>
    </row>
    <row r="2" spans="1:5" ht="15.75">
      <c r="A2" s="239" t="s">
        <v>139</v>
      </c>
      <c r="B2" s="612"/>
      <c r="C2" s="612"/>
      <c r="D2" s="612"/>
      <c r="E2" s="612"/>
    </row>
    <row r="3" spans="1:5" ht="14.25" thickBot="1">
      <c r="A3" s="238"/>
      <c r="B3" s="238"/>
      <c r="C3" s="238"/>
      <c r="D3" s="613" t="s">
        <v>218</v>
      </c>
      <c r="E3" s="613"/>
    </row>
    <row r="4" spans="1:5" ht="15" customHeight="1" thickBot="1">
      <c r="A4" s="240" t="s">
        <v>131</v>
      </c>
      <c r="B4" s="241" t="str">
        <f>CONCATENATE((LEFT(ÖSSZEFÜGGÉSEK!A5,4)),".")</f>
        <v>2016.</v>
      </c>
      <c r="C4" s="241" t="str">
        <f>CONCATENATE((LEFT(ÖSSZEFÜGGÉSEK!A5,4))+1,".")</f>
        <v>2017.</v>
      </c>
      <c r="D4" s="241" t="str">
        <f>CONCATENATE((LEFT(ÖSSZEFÜGGÉSEK!A5,4))+1,". után")</f>
        <v>2017. után</v>
      </c>
      <c r="E4" s="242" t="s">
        <v>51</v>
      </c>
    </row>
    <row r="5" spans="1:5" ht="12.75">
      <c r="A5" s="243" t="s">
        <v>133</v>
      </c>
      <c r="B5" s="108"/>
      <c r="C5" s="108"/>
      <c r="D5" s="108"/>
      <c r="E5" s="244">
        <f aca="true" t="shared" si="0" ref="E5:E11">SUM(B5:D5)</f>
        <v>0</v>
      </c>
    </row>
    <row r="6" spans="1:5" ht="12.75">
      <c r="A6" s="245" t="s">
        <v>146</v>
      </c>
      <c r="B6" s="109"/>
      <c r="C6" s="109"/>
      <c r="D6" s="109"/>
      <c r="E6" s="246">
        <f t="shared" si="0"/>
        <v>0</v>
      </c>
    </row>
    <row r="7" spans="1:5" ht="12.75">
      <c r="A7" s="247" t="s">
        <v>134</v>
      </c>
      <c r="B7" s="110"/>
      <c r="C7" s="110"/>
      <c r="D7" s="110"/>
      <c r="E7" s="248">
        <f t="shared" si="0"/>
        <v>0</v>
      </c>
    </row>
    <row r="8" spans="1:5" ht="12.75">
      <c r="A8" s="247" t="s">
        <v>148</v>
      </c>
      <c r="B8" s="110"/>
      <c r="C8" s="110"/>
      <c r="D8" s="110"/>
      <c r="E8" s="248">
        <f t="shared" si="0"/>
        <v>0</v>
      </c>
    </row>
    <row r="9" spans="1:5" ht="12.75">
      <c r="A9" s="247" t="s">
        <v>135</v>
      </c>
      <c r="B9" s="110"/>
      <c r="C9" s="110"/>
      <c r="D9" s="110"/>
      <c r="E9" s="248">
        <f t="shared" si="0"/>
        <v>0</v>
      </c>
    </row>
    <row r="10" spans="1:5" ht="12.75">
      <c r="A10" s="247" t="s">
        <v>136</v>
      </c>
      <c r="B10" s="110"/>
      <c r="C10" s="110"/>
      <c r="D10" s="110"/>
      <c r="E10" s="248">
        <f t="shared" si="0"/>
        <v>0</v>
      </c>
    </row>
    <row r="11" spans="1:5" ht="13.5" thickBot="1">
      <c r="A11" s="111"/>
      <c r="B11" s="112"/>
      <c r="C11" s="112"/>
      <c r="D11" s="112"/>
      <c r="E11" s="248">
        <f t="shared" si="0"/>
        <v>0</v>
      </c>
    </row>
    <row r="12" spans="1:5" ht="13.5" thickBot="1">
      <c r="A12" s="249" t="s">
        <v>138</v>
      </c>
      <c r="B12" s="250">
        <f>B5+SUM(B7:B11)</f>
        <v>0</v>
      </c>
      <c r="C12" s="250">
        <f>C5+SUM(C7:C11)</f>
        <v>0</v>
      </c>
      <c r="D12" s="250">
        <f>D5+SUM(D7:D11)</f>
        <v>0</v>
      </c>
      <c r="E12" s="251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40" t="s">
        <v>137</v>
      </c>
      <c r="B14" s="241" t="str">
        <f>+B4</f>
        <v>2016.</v>
      </c>
      <c r="C14" s="241" t="str">
        <f>+C4</f>
        <v>2017.</v>
      </c>
      <c r="D14" s="241" t="str">
        <f>+D4</f>
        <v>2017. után</v>
      </c>
      <c r="E14" s="242" t="s">
        <v>51</v>
      </c>
    </row>
    <row r="15" spans="1:5" ht="12.75">
      <c r="A15" s="243" t="s">
        <v>142</v>
      </c>
      <c r="B15" s="108"/>
      <c r="C15" s="108"/>
      <c r="D15" s="108"/>
      <c r="E15" s="244">
        <f aca="true" t="shared" si="1" ref="E15:E21">SUM(B15:D15)</f>
        <v>0</v>
      </c>
    </row>
    <row r="16" spans="1:5" ht="12.75">
      <c r="A16" s="252" t="s">
        <v>143</v>
      </c>
      <c r="B16" s="110"/>
      <c r="C16" s="110"/>
      <c r="D16" s="110"/>
      <c r="E16" s="248">
        <f t="shared" si="1"/>
        <v>0</v>
      </c>
    </row>
    <row r="17" spans="1:5" ht="12.75">
      <c r="A17" s="247" t="s">
        <v>144</v>
      </c>
      <c r="B17" s="110"/>
      <c r="C17" s="110"/>
      <c r="D17" s="110"/>
      <c r="E17" s="248">
        <f t="shared" si="1"/>
        <v>0</v>
      </c>
    </row>
    <row r="18" spans="1:5" ht="12.75">
      <c r="A18" s="247" t="s">
        <v>145</v>
      </c>
      <c r="B18" s="110"/>
      <c r="C18" s="110"/>
      <c r="D18" s="110"/>
      <c r="E18" s="248">
        <f t="shared" si="1"/>
        <v>0</v>
      </c>
    </row>
    <row r="19" spans="1:5" ht="12.75">
      <c r="A19" s="113"/>
      <c r="B19" s="110"/>
      <c r="C19" s="110"/>
      <c r="D19" s="110"/>
      <c r="E19" s="248">
        <f t="shared" si="1"/>
        <v>0</v>
      </c>
    </row>
    <row r="20" spans="1:5" ht="12.75">
      <c r="A20" s="113"/>
      <c r="B20" s="110"/>
      <c r="C20" s="110"/>
      <c r="D20" s="110"/>
      <c r="E20" s="248">
        <f t="shared" si="1"/>
        <v>0</v>
      </c>
    </row>
    <row r="21" spans="1:5" ht="13.5" thickBot="1">
      <c r="A21" s="111"/>
      <c r="B21" s="112"/>
      <c r="C21" s="112"/>
      <c r="D21" s="112"/>
      <c r="E21" s="248">
        <f t="shared" si="1"/>
        <v>0</v>
      </c>
    </row>
    <row r="22" spans="1:5" ht="13.5" thickBot="1">
      <c r="A22" s="249" t="s">
        <v>53</v>
      </c>
      <c r="B22" s="250">
        <f>SUM(B15:B21)</f>
        <v>0</v>
      </c>
      <c r="C22" s="250">
        <f>SUM(C15:C21)</f>
        <v>0</v>
      </c>
      <c r="D22" s="250">
        <f>SUM(D15:D21)</f>
        <v>0</v>
      </c>
      <c r="E22" s="251">
        <f>SUM(E15:E21)</f>
        <v>0</v>
      </c>
    </row>
    <row r="23" spans="1:5" ht="12.75">
      <c r="A23" s="238"/>
      <c r="B23" s="238"/>
      <c r="C23" s="238"/>
      <c r="D23" s="238"/>
      <c r="E23" s="238"/>
    </row>
    <row r="24" spans="1:5" ht="12.75">
      <c r="A24" s="238"/>
      <c r="B24" s="238"/>
      <c r="C24" s="238"/>
      <c r="D24" s="238"/>
      <c r="E24" s="238"/>
    </row>
    <row r="25" spans="1:5" ht="15.75">
      <c r="A25" s="239" t="s">
        <v>139</v>
      </c>
      <c r="B25" s="612"/>
      <c r="C25" s="612"/>
      <c r="D25" s="612"/>
      <c r="E25" s="612"/>
    </row>
    <row r="26" spans="1:5" ht="14.25" thickBot="1">
      <c r="A26" s="238"/>
      <c r="B26" s="238"/>
      <c r="C26" s="238"/>
      <c r="D26" s="613" t="s">
        <v>132</v>
      </c>
      <c r="E26" s="613"/>
    </row>
    <row r="27" spans="1:5" ht="13.5" thickBot="1">
      <c r="A27" s="240" t="s">
        <v>131</v>
      </c>
      <c r="B27" s="241" t="str">
        <f>+B14</f>
        <v>2016.</v>
      </c>
      <c r="C27" s="241" t="str">
        <f>+C14</f>
        <v>2017.</v>
      </c>
      <c r="D27" s="241" t="str">
        <f>+D14</f>
        <v>2017. után</v>
      </c>
      <c r="E27" s="242" t="s">
        <v>51</v>
      </c>
    </row>
    <row r="28" spans="1:5" ht="12.75">
      <c r="A28" s="243" t="s">
        <v>133</v>
      </c>
      <c r="B28" s="108"/>
      <c r="C28" s="108"/>
      <c r="D28" s="108"/>
      <c r="E28" s="244">
        <f aca="true" t="shared" si="2" ref="E28:E34">SUM(B28:D28)</f>
        <v>0</v>
      </c>
    </row>
    <row r="29" spans="1:5" ht="12.75">
      <c r="A29" s="245" t="s">
        <v>146</v>
      </c>
      <c r="B29" s="109"/>
      <c r="C29" s="109"/>
      <c r="D29" s="109"/>
      <c r="E29" s="246">
        <f t="shared" si="2"/>
        <v>0</v>
      </c>
    </row>
    <row r="30" spans="1:5" ht="12.75">
      <c r="A30" s="247" t="s">
        <v>134</v>
      </c>
      <c r="B30" s="110"/>
      <c r="C30" s="110"/>
      <c r="D30" s="110"/>
      <c r="E30" s="248">
        <f t="shared" si="2"/>
        <v>0</v>
      </c>
    </row>
    <row r="31" spans="1:5" ht="12.75">
      <c r="A31" s="247" t="s">
        <v>148</v>
      </c>
      <c r="B31" s="110"/>
      <c r="C31" s="110"/>
      <c r="D31" s="110"/>
      <c r="E31" s="248">
        <f t="shared" si="2"/>
        <v>0</v>
      </c>
    </row>
    <row r="32" spans="1:5" ht="12.75">
      <c r="A32" s="247" t="s">
        <v>135</v>
      </c>
      <c r="B32" s="110"/>
      <c r="C32" s="110"/>
      <c r="D32" s="110"/>
      <c r="E32" s="248">
        <f t="shared" si="2"/>
        <v>0</v>
      </c>
    </row>
    <row r="33" spans="1:5" ht="12.75">
      <c r="A33" s="247" t="s">
        <v>136</v>
      </c>
      <c r="B33" s="110"/>
      <c r="C33" s="110"/>
      <c r="D33" s="110"/>
      <c r="E33" s="248">
        <f t="shared" si="2"/>
        <v>0</v>
      </c>
    </row>
    <row r="34" spans="1:5" ht="13.5" thickBot="1">
      <c r="A34" s="111"/>
      <c r="B34" s="112"/>
      <c r="C34" s="112"/>
      <c r="D34" s="112"/>
      <c r="E34" s="248">
        <f t="shared" si="2"/>
        <v>0</v>
      </c>
    </row>
    <row r="35" spans="1:5" ht="13.5" thickBot="1">
      <c r="A35" s="249" t="s">
        <v>138</v>
      </c>
      <c r="B35" s="250">
        <f>B28+SUM(B30:B34)</f>
        <v>0</v>
      </c>
      <c r="C35" s="250">
        <f>C28+SUM(C30:C34)</f>
        <v>0</v>
      </c>
      <c r="D35" s="250">
        <f>D28+SUM(D30:D34)</f>
        <v>0</v>
      </c>
      <c r="E35" s="251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40" t="s">
        <v>137</v>
      </c>
      <c r="B37" s="241" t="str">
        <f>+B27</f>
        <v>2016.</v>
      </c>
      <c r="C37" s="241" t="str">
        <f>+C27</f>
        <v>2017.</v>
      </c>
      <c r="D37" s="241" t="str">
        <f>+D27</f>
        <v>2017. után</v>
      </c>
      <c r="E37" s="242" t="s">
        <v>51</v>
      </c>
    </row>
    <row r="38" spans="1:5" ht="12.75">
      <c r="A38" s="243" t="s">
        <v>142</v>
      </c>
      <c r="B38" s="108"/>
      <c r="C38" s="108"/>
      <c r="D38" s="108"/>
      <c r="E38" s="244">
        <f aca="true" t="shared" si="3" ref="E38:E44">SUM(B38:D38)</f>
        <v>0</v>
      </c>
    </row>
    <row r="39" spans="1:5" ht="12.75">
      <c r="A39" s="252" t="s">
        <v>143</v>
      </c>
      <c r="B39" s="110"/>
      <c r="C39" s="110"/>
      <c r="D39" s="110"/>
      <c r="E39" s="248">
        <f t="shared" si="3"/>
        <v>0</v>
      </c>
    </row>
    <row r="40" spans="1:5" ht="12.75">
      <c r="A40" s="247" t="s">
        <v>144</v>
      </c>
      <c r="B40" s="110"/>
      <c r="C40" s="110"/>
      <c r="D40" s="110"/>
      <c r="E40" s="248">
        <f t="shared" si="3"/>
        <v>0</v>
      </c>
    </row>
    <row r="41" spans="1:5" ht="12.75">
      <c r="A41" s="247" t="s">
        <v>145</v>
      </c>
      <c r="B41" s="110"/>
      <c r="C41" s="110"/>
      <c r="D41" s="110"/>
      <c r="E41" s="248">
        <f t="shared" si="3"/>
        <v>0</v>
      </c>
    </row>
    <row r="42" spans="1:5" ht="12.75">
      <c r="A42" s="113"/>
      <c r="B42" s="110"/>
      <c r="C42" s="110"/>
      <c r="D42" s="110"/>
      <c r="E42" s="248">
        <f t="shared" si="3"/>
        <v>0</v>
      </c>
    </row>
    <row r="43" spans="1:5" ht="12.75">
      <c r="A43" s="113"/>
      <c r="B43" s="110"/>
      <c r="C43" s="110"/>
      <c r="D43" s="110"/>
      <c r="E43" s="248">
        <f t="shared" si="3"/>
        <v>0</v>
      </c>
    </row>
    <row r="44" spans="1:5" ht="13.5" thickBot="1">
      <c r="A44" s="111"/>
      <c r="B44" s="112"/>
      <c r="C44" s="112"/>
      <c r="D44" s="112"/>
      <c r="E44" s="248">
        <f t="shared" si="3"/>
        <v>0</v>
      </c>
    </row>
    <row r="45" spans="1:5" ht="13.5" thickBot="1">
      <c r="A45" s="249" t="s">
        <v>53</v>
      </c>
      <c r="B45" s="250">
        <f>SUM(B38:B44)</f>
        <v>0</v>
      </c>
      <c r="C45" s="250">
        <f>SUM(C38:C44)</f>
        <v>0</v>
      </c>
      <c r="D45" s="250">
        <f>SUM(D38:D44)</f>
        <v>0</v>
      </c>
      <c r="E45" s="251">
        <f>SUM(E38:E44)</f>
        <v>0</v>
      </c>
    </row>
    <row r="46" spans="1:5" ht="12.75">
      <c r="A46" s="238"/>
      <c r="B46" s="238"/>
      <c r="C46" s="238"/>
      <c r="D46" s="238"/>
      <c r="E46" s="238"/>
    </row>
    <row r="47" spans="1:5" ht="15.75">
      <c r="A47" s="621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1"/>
      <c r="C47" s="621"/>
      <c r="D47" s="621"/>
      <c r="E47" s="621"/>
    </row>
    <row r="48" spans="1:5" ht="13.5" thickBot="1">
      <c r="A48" s="238"/>
      <c r="B48" s="238"/>
      <c r="C48" s="238"/>
      <c r="D48" s="238"/>
      <c r="E48" s="238"/>
    </row>
    <row r="49" spans="1:8" ht="13.5" thickBot="1">
      <c r="A49" s="626" t="s">
        <v>140</v>
      </c>
      <c r="B49" s="627"/>
      <c r="C49" s="628"/>
      <c r="D49" s="624" t="s">
        <v>149</v>
      </c>
      <c r="E49" s="625"/>
      <c r="H49" s="54"/>
    </row>
    <row r="50" spans="1:5" ht="12.75">
      <c r="A50" s="629"/>
      <c r="B50" s="630"/>
      <c r="C50" s="631"/>
      <c r="D50" s="617"/>
      <c r="E50" s="618"/>
    </row>
    <row r="51" spans="1:5" ht="13.5" thickBot="1">
      <c r="A51" s="632"/>
      <c r="B51" s="633"/>
      <c r="C51" s="634"/>
      <c r="D51" s="619"/>
      <c r="E51" s="620"/>
    </row>
    <row r="52" spans="1:5" ht="13.5" thickBot="1">
      <c r="A52" s="614" t="s">
        <v>53</v>
      </c>
      <c r="B52" s="615"/>
      <c r="C52" s="616"/>
      <c r="D52" s="622">
        <f>SUM(D50:E51)</f>
        <v>0</v>
      </c>
      <c r="E52" s="623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2/2016. (III.7.)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D13" sqref="D13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53"/>
      <c r="B1" s="255"/>
      <c r="C1" s="278" t="str">
        <f>+CONCATENATE("9.1. melléklet a 2/",LEFT(ÖSSZEFÜGGÉSEK!A5,4),". (III.7.) önkormányzati rendelethez")</f>
        <v>9.1. melléklet a 2/2016. (III.7.) önkormányzati rendelethez</v>
      </c>
    </row>
    <row r="2" spans="1:3" s="114" customFormat="1" ht="21" customHeight="1">
      <c r="A2" s="433" t="s">
        <v>61</v>
      </c>
      <c r="B2" s="375" t="s">
        <v>213</v>
      </c>
      <c r="C2" s="377" t="s">
        <v>54</v>
      </c>
    </row>
    <row r="3" spans="1:3" s="114" customFormat="1" ht="16.5" thickBot="1">
      <c r="A3" s="256" t="s">
        <v>205</v>
      </c>
      <c r="B3" s="376" t="s">
        <v>393</v>
      </c>
      <c r="C3" s="525" t="s">
        <v>54</v>
      </c>
    </row>
    <row r="4" spans="1:3" s="115" customFormat="1" ht="15.75" customHeight="1" thickBot="1">
      <c r="A4" s="257"/>
      <c r="B4" s="257"/>
      <c r="C4" s="258" t="s">
        <v>558</v>
      </c>
    </row>
    <row r="5" spans="1:3" ht="13.5" thickBot="1">
      <c r="A5" s="434" t="s">
        <v>207</v>
      </c>
      <c r="B5" s="259" t="s">
        <v>554</v>
      </c>
      <c r="C5" s="378" t="s">
        <v>55</v>
      </c>
    </row>
    <row r="6" spans="1:3" s="76" customFormat="1" ht="12.75" customHeight="1" thickBot="1">
      <c r="A6" s="222"/>
      <c r="B6" s="223" t="s">
        <v>485</v>
      </c>
      <c r="C6" s="224" t="s">
        <v>486</v>
      </c>
    </row>
    <row r="7" spans="1:3" s="76" customFormat="1" ht="15.75" customHeight="1" thickBot="1">
      <c r="A7" s="261"/>
      <c r="B7" s="262" t="s">
        <v>56</v>
      </c>
      <c r="C7" s="379"/>
    </row>
    <row r="8" spans="1:3" s="76" customFormat="1" ht="12" customHeight="1" thickBot="1">
      <c r="A8" s="37" t="s">
        <v>18</v>
      </c>
      <c r="B8" s="21" t="s">
        <v>243</v>
      </c>
      <c r="C8" s="314">
        <f>+C9+C10+C11+C12+C13+C14</f>
        <v>69085</v>
      </c>
    </row>
    <row r="9" spans="1:3" s="116" customFormat="1" ht="12" customHeight="1">
      <c r="A9" s="462" t="s">
        <v>98</v>
      </c>
      <c r="B9" s="443" t="s">
        <v>244</v>
      </c>
      <c r="C9" s="317">
        <v>51957</v>
      </c>
    </row>
    <row r="10" spans="1:3" s="117" customFormat="1" ht="12" customHeight="1">
      <c r="A10" s="463" t="s">
        <v>99</v>
      </c>
      <c r="B10" s="444" t="s">
        <v>245</v>
      </c>
      <c r="C10" s="316"/>
    </row>
    <row r="11" spans="1:3" s="117" customFormat="1" ht="12" customHeight="1">
      <c r="A11" s="463" t="s">
        <v>100</v>
      </c>
      <c r="B11" s="444" t="s">
        <v>540</v>
      </c>
      <c r="C11" s="316">
        <v>15355</v>
      </c>
    </row>
    <row r="12" spans="1:3" s="117" customFormat="1" ht="12" customHeight="1">
      <c r="A12" s="463" t="s">
        <v>101</v>
      </c>
      <c r="B12" s="444" t="s">
        <v>247</v>
      </c>
      <c r="C12" s="316">
        <v>1773</v>
      </c>
    </row>
    <row r="13" spans="1:3" s="117" customFormat="1" ht="12" customHeight="1">
      <c r="A13" s="463" t="s">
        <v>150</v>
      </c>
      <c r="B13" s="444" t="s">
        <v>498</v>
      </c>
      <c r="C13" s="316"/>
    </row>
    <row r="14" spans="1:3" s="116" customFormat="1" ht="12" customHeight="1" thickBot="1">
      <c r="A14" s="464" t="s">
        <v>102</v>
      </c>
      <c r="B14" s="445" t="s">
        <v>425</v>
      </c>
      <c r="C14" s="316"/>
    </row>
    <row r="15" spans="1:3" s="116" customFormat="1" ht="12" customHeight="1" thickBot="1">
      <c r="A15" s="37" t="s">
        <v>19</v>
      </c>
      <c r="B15" s="309" t="s">
        <v>248</v>
      </c>
      <c r="C15" s="314">
        <f>+C16+C17+C18+C19+C20</f>
        <v>70794</v>
      </c>
    </row>
    <row r="16" spans="1:3" s="116" customFormat="1" ht="12" customHeight="1">
      <c r="A16" s="462" t="s">
        <v>104</v>
      </c>
      <c r="B16" s="443" t="s">
        <v>249</v>
      </c>
      <c r="C16" s="317"/>
    </row>
    <row r="17" spans="1:3" s="116" customFormat="1" ht="12" customHeight="1">
      <c r="A17" s="463" t="s">
        <v>105</v>
      </c>
      <c r="B17" s="444" t="s">
        <v>250</v>
      </c>
      <c r="C17" s="316"/>
    </row>
    <row r="18" spans="1:3" s="116" customFormat="1" ht="12" customHeight="1">
      <c r="A18" s="463" t="s">
        <v>106</v>
      </c>
      <c r="B18" s="444" t="s">
        <v>414</v>
      </c>
      <c r="C18" s="316"/>
    </row>
    <row r="19" spans="1:3" s="116" customFormat="1" ht="12" customHeight="1">
      <c r="A19" s="463" t="s">
        <v>107</v>
      </c>
      <c r="B19" s="444" t="s">
        <v>415</v>
      </c>
      <c r="C19" s="316"/>
    </row>
    <row r="20" spans="1:3" s="116" customFormat="1" ht="12" customHeight="1">
      <c r="A20" s="463" t="s">
        <v>108</v>
      </c>
      <c r="B20" s="444" t="s">
        <v>251</v>
      </c>
      <c r="C20" s="316">
        <v>70794</v>
      </c>
    </row>
    <row r="21" spans="1:3" s="117" customFormat="1" ht="12" customHeight="1" thickBot="1">
      <c r="A21" s="464" t="s">
        <v>117</v>
      </c>
      <c r="B21" s="445" t="s">
        <v>252</v>
      </c>
      <c r="C21" s="318"/>
    </row>
    <row r="22" spans="1:3" s="117" customFormat="1" ht="12" customHeight="1" thickBot="1">
      <c r="A22" s="37" t="s">
        <v>20</v>
      </c>
      <c r="B22" s="21" t="s">
        <v>253</v>
      </c>
      <c r="C22" s="314">
        <f>+C23+C24+C25+C26+C27</f>
        <v>0</v>
      </c>
    </row>
    <row r="23" spans="1:3" s="117" customFormat="1" ht="12" customHeight="1">
      <c r="A23" s="462" t="s">
        <v>87</v>
      </c>
      <c r="B23" s="443" t="s">
        <v>254</v>
      </c>
      <c r="C23" s="317"/>
    </row>
    <row r="24" spans="1:3" s="116" customFormat="1" ht="12" customHeight="1">
      <c r="A24" s="463" t="s">
        <v>88</v>
      </c>
      <c r="B24" s="444" t="s">
        <v>255</v>
      </c>
      <c r="C24" s="316"/>
    </row>
    <row r="25" spans="1:3" s="117" customFormat="1" ht="12" customHeight="1">
      <c r="A25" s="463" t="s">
        <v>89</v>
      </c>
      <c r="B25" s="444" t="s">
        <v>416</v>
      </c>
      <c r="C25" s="316"/>
    </row>
    <row r="26" spans="1:3" s="117" customFormat="1" ht="12" customHeight="1">
      <c r="A26" s="463" t="s">
        <v>90</v>
      </c>
      <c r="B26" s="444" t="s">
        <v>417</v>
      </c>
      <c r="C26" s="316"/>
    </row>
    <row r="27" spans="1:3" s="117" customFormat="1" ht="12" customHeight="1">
      <c r="A27" s="463" t="s">
        <v>173</v>
      </c>
      <c r="B27" s="444" t="s">
        <v>256</v>
      </c>
      <c r="C27" s="316"/>
    </row>
    <row r="28" spans="1:3" s="117" customFormat="1" ht="12" customHeight="1" thickBot="1">
      <c r="A28" s="464" t="s">
        <v>174</v>
      </c>
      <c r="B28" s="445" t="s">
        <v>257</v>
      </c>
      <c r="C28" s="318"/>
    </row>
    <row r="29" spans="1:3" s="117" customFormat="1" ht="12" customHeight="1" thickBot="1">
      <c r="A29" s="37" t="s">
        <v>175</v>
      </c>
      <c r="B29" s="21" t="s">
        <v>551</v>
      </c>
      <c r="C29" s="320">
        <f>+C30+C34+C35+C36</f>
        <v>23600</v>
      </c>
    </row>
    <row r="30" spans="1:3" s="117" customFormat="1" ht="12" customHeight="1">
      <c r="A30" s="462" t="s">
        <v>259</v>
      </c>
      <c r="B30" s="443" t="s">
        <v>545</v>
      </c>
      <c r="C30" s="438">
        <f>+C31+C32+C33</f>
        <v>18000</v>
      </c>
    </row>
    <row r="31" spans="1:3" s="117" customFormat="1" ht="12" customHeight="1">
      <c r="A31" s="463" t="s">
        <v>260</v>
      </c>
      <c r="B31" s="444" t="s">
        <v>546</v>
      </c>
      <c r="C31" s="316"/>
    </row>
    <row r="32" spans="1:3" s="117" customFormat="1" ht="12" customHeight="1">
      <c r="A32" s="463" t="s">
        <v>261</v>
      </c>
      <c r="B32" s="444" t="s">
        <v>547</v>
      </c>
      <c r="C32" s="316">
        <v>18000</v>
      </c>
    </row>
    <row r="33" spans="1:3" s="117" customFormat="1" ht="12" customHeight="1">
      <c r="A33" s="463" t="s">
        <v>262</v>
      </c>
      <c r="B33" s="444" t="s">
        <v>548</v>
      </c>
      <c r="C33" s="316"/>
    </row>
    <row r="34" spans="1:3" s="117" customFormat="1" ht="12" customHeight="1">
      <c r="A34" s="463" t="s">
        <v>542</v>
      </c>
      <c r="B34" s="444" t="s">
        <v>263</v>
      </c>
      <c r="C34" s="316">
        <v>2700</v>
      </c>
    </row>
    <row r="35" spans="1:3" s="117" customFormat="1" ht="12" customHeight="1">
      <c r="A35" s="463" t="s">
        <v>543</v>
      </c>
      <c r="B35" s="444" t="s">
        <v>264</v>
      </c>
      <c r="C35" s="316"/>
    </row>
    <row r="36" spans="1:3" s="117" customFormat="1" ht="12" customHeight="1" thickBot="1">
      <c r="A36" s="464" t="s">
        <v>544</v>
      </c>
      <c r="B36" s="551" t="s">
        <v>265</v>
      </c>
      <c r="C36" s="318">
        <v>2900</v>
      </c>
    </row>
    <row r="37" spans="1:3" s="117" customFormat="1" ht="12" customHeight="1" thickBot="1">
      <c r="A37" s="37" t="s">
        <v>22</v>
      </c>
      <c r="B37" s="21" t="s">
        <v>426</v>
      </c>
      <c r="C37" s="314">
        <f>SUM(C38:C48)</f>
        <v>1910</v>
      </c>
    </row>
    <row r="38" spans="1:3" s="117" customFormat="1" ht="12" customHeight="1">
      <c r="A38" s="462" t="s">
        <v>91</v>
      </c>
      <c r="B38" s="443" t="s">
        <v>268</v>
      </c>
      <c r="C38" s="317"/>
    </row>
    <row r="39" spans="1:3" s="117" customFormat="1" ht="12" customHeight="1">
      <c r="A39" s="463" t="s">
        <v>92</v>
      </c>
      <c r="B39" s="444" t="s">
        <v>269</v>
      </c>
      <c r="C39" s="316">
        <v>1910</v>
      </c>
    </row>
    <row r="40" spans="1:3" s="117" customFormat="1" ht="12" customHeight="1">
      <c r="A40" s="463" t="s">
        <v>93</v>
      </c>
      <c r="B40" s="444" t="s">
        <v>270</v>
      </c>
      <c r="C40" s="316"/>
    </row>
    <row r="41" spans="1:3" s="117" customFormat="1" ht="12" customHeight="1">
      <c r="A41" s="463" t="s">
        <v>177</v>
      </c>
      <c r="B41" s="444" t="s">
        <v>271</v>
      </c>
      <c r="C41" s="316"/>
    </row>
    <row r="42" spans="1:3" s="117" customFormat="1" ht="12" customHeight="1">
      <c r="A42" s="463" t="s">
        <v>178</v>
      </c>
      <c r="B42" s="444" t="s">
        <v>272</v>
      </c>
      <c r="C42" s="316"/>
    </row>
    <row r="43" spans="1:3" s="117" customFormat="1" ht="12" customHeight="1">
      <c r="A43" s="463" t="s">
        <v>179</v>
      </c>
      <c r="B43" s="444" t="s">
        <v>273</v>
      </c>
      <c r="C43" s="316"/>
    </row>
    <row r="44" spans="1:3" s="117" customFormat="1" ht="12" customHeight="1">
      <c r="A44" s="463" t="s">
        <v>180</v>
      </c>
      <c r="B44" s="444" t="s">
        <v>274</v>
      </c>
      <c r="C44" s="316"/>
    </row>
    <row r="45" spans="1:3" s="117" customFormat="1" ht="12" customHeight="1">
      <c r="A45" s="463" t="s">
        <v>181</v>
      </c>
      <c r="B45" s="444" t="s">
        <v>550</v>
      </c>
      <c r="C45" s="316"/>
    </row>
    <row r="46" spans="1:3" s="117" customFormat="1" ht="12" customHeight="1">
      <c r="A46" s="463" t="s">
        <v>266</v>
      </c>
      <c r="B46" s="444" t="s">
        <v>276</v>
      </c>
      <c r="C46" s="319"/>
    </row>
    <row r="47" spans="1:3" s="117" customFormat="1" ht="12" customHeight="1">
      <c r="A47" s="464" t="s">
        <v>267</v>
      </c>
      <c r="B47" s="445" t="s">
        <v>428</v>
      </c>
      <c r="C47" s="429"/>
    </row>
    <row r="48" spans="1:3" s="117" customFormat="1" ht="12" customHeight="1" thickBot="1">
      <c r="A48" s="464" t="s">
        <v>427</v>
      </c>
      <c r="B48" s="445" t="s">
        <v>277</v>
      </c>
      <c r="C48" s="429"/>
    </row>
    <row r="49" spans="1:3" s="117" customFormat="1" ht="12" customHeight="1" thickBot="1">
      <c r="A49" s="37" t="s">
        <v>23</v>
      </c>
      <c r="B49" s="21" t="s">
        <v>278</v>
      </c>
      <c r="C49" s="314">
        <f>SUM(C50:C54)</f>
        <v>0</v>
      </c>
    </row>
    <row r="50" spans="1:3" s="117" customFormat="1" ht="12" customHeight="1">
      <c r="A50" s="462" t="s">
        <v>94</v>
      </c>
      <c r="B50" s="443" t="s">
        <v>282</v>
      </c>
      <c r="C50" s="488"/>
    </row>
    <row r="51" spans="1:3" s="117" customFormat="1" ht="12" customHeight="1">
      <c r="A51" s="463" t="s">
        <v>95</v>
      </c>
      <c r="B51" s="444" t="s">
        <v>283</v>
      </c>
      <c r="C51" s="319"/>
    </row>
    <row r="52" spans="1:3" s="117" customFormat="1" ht="12" customHeight="1">
      <c r="A52" s="463" t="s">
        <v>279</v>
      </c>
      <c r="B52" s="444" t="s">
        <v>284</v>
      </c>
      <c r="C52" s="319"/>
    </row>
    <row r="53" spans="1:3" s="117" customFormat="1" ht="12" customHeight="1">
      <c r="A53" s="463" t="s">
        <v>280</v>
      </c>
      <c r="B53" s="444" t="s">
        <v>285</v>
      </c>
      <c r="C53" s="319"/>
    </row>
    <row r="54" spans="1:3" s="117" customFormat="1" ht="12" customHeight="1" thickBot="1">
      <c r="A54" s="464" t="s">
        <v>281</v>
      </c>
      <c r="B54" s="445" t="s">
        <v>286</v>
      </c>
      <c r="C54" s="429"/>
    </row>
    <row r="55" spans="1:3" s="117" customFormat="1" ht="12" customHeight="1" thickBot="1">
      <c r="A55" s="37" t="s">
        <v>182</v>
      </c>
      <c r="B55" s="21" t="s">
        <v>287</v>
      </c>
      <c r="C55" s="314">
        <f>SUM(C56:C58)</f>
        <v>0</v>
      </c>
    </row>
    <row r="56" spans="1:3" s="117" customFormat="1" ht="12" customHeight="1">
      <c r="A56" s="462" t="s">
        <v>96</v>
      </c>
      <c r="B56" s="443" t="s">
        <v>288</v>
      </c>
      <c r="C56" s="317"/>
    </row>
    <row r="57" spans="1:3" s="117" customFormat="1" ht="12" customHeight="1">
      <c r="A57" s="463" t="s">
        <v>97</v>
      </c>
      <c r="B57" s="444" t="s">
        <v>418</v>
      </c>
      <c r="C57" s="316"/>
    </row>
    <row r="58" spans="1:3" s="117" customFormat="1" ht="12" customHeight="1">
      <c r="A58" s="463" t="s">
        <v>291</v>
      </c>
      <c r="B58" s="444" t="s">
        <v>289</v>
      </c>
      <c r="C58" s="316"/>
    </row>
    <row r="59" spans="1:3" s="117" customFormat="1" ht="12" customHeight="1" thickBot="1">
      <c r="A59" s="464" t="s">
        <v>292</v>
      </c>
      <c r="B59" s="445" t="s">
        <v>290</v>
      </c>
      <c r="C59" s="318"/>
    </row>
    <row r="60" spans="1:3" s="117" customFormat="1" ht="12" customHeight="1" thickBot="1">
      <c r="A60" s="37" t="s">
        <v>25</v>
      </c>
      <c r="B60" s="309" t="s">
        <v>293</v>
      </c>
      <c r="C60" s="314">
        <f>SUM(C61:C63)</f>
        <v>0</v>
      </c>
    </row>
    <row r="61" spans="1:3" s="117" customFormat="1" ht="12" customHeight="1">
      <c r="A61" s="462" t="s">
        <v>183</v>
      </c>
      <c r="B61" s="443" t="s">
        <v>295</v>
      </c>
      <c r="C61" s="319"/>
    </row>
    <row r="62" spans="1:3" s="117" customFormat="1" ht="12" customHeight="1">
      <c r="A62" s="463" t="s">
        <v>184</v>
      </c>
      <c r="B62" s="444" t="s">
        <v>419</v>
      </c>
      <c r="C62" s="319"/>
    </row>
    <row r="63" spans="1:3" s="117" customFormat="1" ht="12" customHeight="1">
      <c r="A63" s="463" t="s">
        <v>219</v>
      </c>
      <c r="B63" s="444" t="s">
        <v>296</v>
      </c>
      <c r="C63" s="319"/>
    </row>
    <row r="64" spans="1:3" s="117" customFormat="1" ht="12" customHeight="1" thickBot="1">
      <c r="A64" s="464" t="s">
        <v>294</v>
      </c>
      <c r="B64" s="445" t="s">
        <v>297</v>
      </c>
      <c r="C64" s="319"/>
    </row>
    <row r="65" spans="1:3" s="117" customFormat="1" ht="12" customHeight="1" thickBot="1">
      <c r="A65" s="37" t="s">
        <v>26</v>
      </c>
      <c r="B65" s="21" t="s">
        <v>298</v>
      </c>
      <c r="C65" s="320">
        <f>+C8+C15+C22+C29+C37+C49+C55+C60</f>
        <v>165389</v>
      </c>
    </row>
    <row r="66" spans="1:3" s="117" customFormat="1" ht="12" customHeight="1" thickBot="1">
      <c r="A66" s="465" t="s">
        <v>389</v>
      </c>
      <c r="B66" s="309" t="s">
        <v>300</v>
      </c>
      <c r="C66" s="314">
        <f>SUM(C67:C69)</f>
        <v>18947</v>
      </c>
    </row>
    <row r="67" spans="1:3" s="117" customFormat="1" ht="12" customHeight="1">
      <c r="A67" s="462" t="s">
        <v>331</v>
      </c>
      <c r="B67" s="443" t="s">
        <v>301</v>
      </c>
      <c r="C67" s="319">
        <v>18947</v>
      </c>
    </row>
    <row r="68" spans="1:3" s="117" customFormat="1" ht="12" customHeight="1">
      <c r="A68" s="463" t="s">
        <v>340</v>
      </c>
      <c r="B68" s="444" t="s">
        <v>302</v>
      </c>
      <c r="C68" s="319"/>
    </row>
    <row r="69" spans="1:3" s="117" customFormat="1" ht="12" customHeight="1" thickBot="1">
      <c r="A69" s="464" t="s">
        <v>341</v>
      </c>
      <c r="B69" s="446" t="s">
        <v>303</v>
      </c>
      <c r="C69" s="319"/>
    </row>
    <row r="70" spans="1:3" s="117" customFormat="1" ht="12" customHeight="1" thickBot="1">
      <c r="A70" s="465" t="s">
        <v>304</v>
      </c>
      <c r="B70" s="309" t="s">
        <v>305</v>
      </c>
      <c r="C70" s="314">
        <f>SUM(C71:C74)</f>
        <v>0</v>
      </c>
    </row>
    <row r="71" spans="1:3" s="117" customFormat="1" ht="12" customHeight="1">
      <c r="A71" s="462" t="s">
        <v>151</v>
      </c>
      <c r="B71" s="443" t="s">
        <v>306</v>
      </c>
      <c r="C71" s="319"/>
    </row>
    <row r="72" spans="1:3" s="117" customFormat="1" ht="12" customHeight="1">
      <c r="A72" s="463" t="s">
        <v>152</v>
      </c>
      <c r="B72" s="444" t="s">
        <v>307</v>
      </c>
      <c r="C72" s="319"/>
    </row>
    <row r="73" spans="1:3" s="117" customFormat="1" ht="12" customHeight="1">
      <c r="A73" s="463" t="s">
        <v>332</v>
      </c>
      <c r="B73" s="444" t="s">
        <v>308</v>
      </c>
      <c r="C73" s="319"/>
    </row>
    <row r="74" spans="1:3" s="117" customFormat="1" ht="12" customHeight="1" thickBot="1">
      <c r="A74" s="464" t="s">
        <v>333</v>
      </c>
      <c r="B74" s="445" t="s">
        <v>309</v>
      </c>
      <c r="C74" s="319"/>
    </row>
    <row r="75" spans="1:3" s="117" customFormat="1" ht="12" customHeight="1" thickBot="1">
      <c r="A75" s="465" t="s">
        <v>310</v>
      </c>
      <c r="B75" s="309" t="s">
        <v>311</v>
      </c>
      <c r="C75" s="314">
        <f>SUM(C76:C77)</f>
        <v>0</v>
      </c>
    </row>
    <row r="76" spans="1:3" s="117" customFormat="1" ht="12" customHeight="1">
      <c r="A76" s="462" t="s">
        <v>334</v>
      </c>
      <c r="B76" s="443" t="s">
        <v>312</v>
      </c>
      <c r="C76" s="319"/>
    </row>
    <row r="77" spans="1:3" s="117" customFormat="1" ht="12" customHeight="1" thickBot="1">
      <c r="A77" s="464" t="s">
        <v>335</v>
      </c>
      <c r="B77" s="445" t="s">
        <v>313</v>
      </c>
      <c r="C77" s="319"/>
    </row>
    <row r="78" spans="1:3" s="116" customFormat="1" ht="12" customHeight="1" thickBot="1">
      <c r="A78" s="465" t="s">
        <v>314</v>
      </c>
      <c r="B78" s="309" t="s">
        <v>315</v>
      </c>
      <c r="C78" s="314">
        <f>SUM(C79:C81)</f>
        <v>0</v>
      </c>
    </row>
    <row r="79" spans="1:3" s="117" customFormat="1" ht="12" customHeight="1">
      <c r="A79" s="462" t="s">
        <v>336</v>
      </c>
      <c r="B79" s="443" t="s">
        <v>316</v>
      </c>
      <c r="C79" s="319"/>
    </row>
    <row r="80" spans="1:3" s="117" customFormat="1" ht="12" customHeight="1">
      <c r="A80" s="463" t="s">
        <v>337</v>
      </c>
      <c r="B80" s="444" t="s">
        <v>317</v>
      </c>
      <c r="C80" s="319"/>
    </row>
    <row r="81" spans="1:3" s="117" customFormat="1" ht="12" customHeight="1" thickBot="1">
      <c r="A81" s="464" t="s">
        <v>338</v>
      </c>
      <c r="B81" s="445" t="s">
        <v>318</v>
      </c>
      <c r="C81" s="319"/>
    </row>
    <row r="82" spans="1:3" s="117" customFormat="1" ht="12" customHeight="1" thickBot="1">
      <c r="A82" s="465" t="s">
        <v>319</v>
      </c>
      <c r="B82" s="309" t="s">
        <v>339</v>
      </c>
      <c r="C82" s="314">
        <f>SUM(C83:C86)</f>
        <v>0</v>
      </c>
    </row>
    <row r="83" spans="1:3" s="117" customFormat="1" ht="12" customHeight="1">
      <c r="A83" s="466" t="s">
        <v>320</v>
      </c>
      <c r="B83" s="443" t="s">
        <v>321</v>
      </c>
      <c r="C83" s="319"/>
    </row>
    <row r="84" spans="1:3" s="117" customFormat="1" ht="12" customHeight="1">
      <c r="A84" s="467" t="s">
        <v>322</v>
      </c>
      <c r="B84" s="444" t="s">
        <v>323</v>
      </c>
      <c r="C84" s="319"/>
    </row>
    <row r="85" spans="1:3" s="117" customFormat="1" ht="12" customHeight="1">
      <c r="A85" s="467" t="s">
        <v>324</v>
      </c>
      <c r="B85" s="444" t="s">
        <v>325</v>
      </c>
      <c r="C85" s="319"/>
    </row>
    <row r="86" spans="1:3" s="116" customFormat="1" ht="12" customHeight="1" thickBot="1">
      <c r="A86" s="468" t="s">
        <v>326</v>
      </c>
      <c r="B86" s="445" t="s">
        <v>327</v>
      </c>
      <c r="C86" s="319"/>
    </row>
    <row r="87" spans="1:3" s="116" customFormat="1" ht="12" customHeight="1" thickBot="1">
      <c r="A87" s="465" t="s">
        <v>328</v>
      </c>
      <c r="B87" s="309" t="s">
        <v>467</v>
      </c>
      <c r="C87" s="489"/>
    </row>
    <row r="88" spans="1:3" s="116" customFormat="1" ht="12" customHeight="1" thickBot="1">
      <c r="A88" s="465" t="s">
        <v>499</v>
      </c>
      <c r="B88" s="309" t="s">
        <v>329</v>
      </c>
      <c r="C88" s="489"/>
    </row>
    <row r="89" spans="1:3" s="116" customFormat="1" ht="12" customHeight="1" thickBot="1">
      <c r="A89" s="465" t="s">
        <v>500</v>
      </c>
      <c r="B89" s="450" t="s">
        <v>470</v>
      </c>
      <c r="C89" s="320">
        <f>+C66+C70+C75+C78+C82+C88+C87</f>
        <v>18947</v>
      </c>
    </row>
    <row r="90" spans="1:3" s="116" customFormat="1" ht="12" customHeight="1" thickBot="1">
      <c r="A90" s="469" t="s">
        <v>501</v>
      </c>
      <c r="B90" s="451" t="s">
        <v>502</v>
      </c>
      <c r="C90" s="320">
        <f>+C65+C89</f>
        <v>184336</v>
      </c>
    </row>
    <row r="91" spans="1:3" s="117" customFormat="1" ht="15" customHeight="1" thickBot="1">
      <c r="A91" s="267"/>
      <c r="B91" s="268"/>
      <c r="C91" s="384"/>
    </row>
    <row r="92" spans="1:3" s="76" customFormat="1" ht="16.5" customHeight="1" thickBot="1">
      <c r="A92" s="271"/>
      <c r="B92" s="272" t="s">
        <v>57</v>
      </c>
      <c r="C92" s="386"/>
    </row>
    <row r="93" spans="1:3" s="118" customFormat="1" ht="12" customHeight="1" thickBot="1">
      <c r="A93" s="435" t="s">
        <v>18</v>
      </c>
      <c r="B93" s="31" t="s">
        <v>506</v>
      </c>
      <c r="C93" s="313">
        <f>+C94+C95+C96+C97+C98+C111</f>
        <v>184336</v>
      </c>
    </row>
    <row r="94" spans="1:3" ht="12" customHeight="1">
      <c r="A94" s="470" t="s">
        <v>98</v>
      </c>
      <c r="B94" s="10" t="s">
        <v>49</v>
      </c>
      <c r="C94" s="315">
        <v>91054</v>
      </c>
    </row>
    <row r="95" spans="1:3" ht="12" customHeight="1">
      <c r="A95" s="463" t="s">
        <v>99</v>
      </c>
      <c r="B95" s="8" t="s">
        <v>185</v>
      </c>
      <c r="C95" s="316">
        <v>17698</v>
      </c>
    </row>
    <row r="96" spans="1:3" ht="12" customHeight="1">
      <c r="A96" s="463" t="s">
        <v>100</v>
      </c>
      <c r="B96" s="8" t="s">
        <v>141</v>
      </c>
      <c r="C96" s="318">
        <v>36352</v>
      </c>
    </row>
    <row r="97" spans="1:3" ht="12" customHeight="1">
      <c r="A97" s="463" t="s">
        <v>101</v>
      </c>
      <c r="B97" s="11" t="s">
        <v>186</v>
      </c>
      <c r="C97" s="318">
        <v>12317</v>
      </c>
    </row>
    <row r="98" spans="1:3" ht="12" customHeight="1">
      <c r="A98" s="463" t="s">
        <v>112</v>
      </c>
      <c r="B98" s="19" t="s">
        <v>187</v>
      </c>
      <c r="C98" s="318">
        <v>22092</v>
      </c>
    </row>
    <row r="99" spans="1:3" ht="12" customHeight="1">
      <c r="A99" s="463" t="s">
        <v>102</v>
      </c>
      <c r="B99" s="8" t="s">
        <v>503</v>
      </c>
      <c r="C99" s="318"/>
    </row>
    <row r="100" spans="1:3" ht="12" customHeight="1">
      <c r="A100" s="463" t="s">
        <v>103</v>
      </c>
      <c r="B100" s="172" t="s">
        <v>433</v>
      </c>
      <c r="C100" s="318"/>
    </row>
    <row r="101" spans="1:3" ht="12" customHeight="1">
      <c r="A101" s="463" t="s">
        <v>113</v>
      </c>
      <c r="B101" s="172" t="s">
        <v>432</v>
      </c>
      <c r="C101" s="318"/>
    </row>
    <row r="102" spans="1:3" ht="12" customHeight="1">
      <c r="A102" s="463" t="s">
        <v>114</v>
      </c>
      <c r="B102" s="172" t="s">
        <v>345</v>
      </c>
      <c r="C102" s="318"/>
    </row>
    <row r="103" spans="1:3" ht="12" customHeight="1">
      <c r="A103" s="463" t="s">
        <v>115</v>
      </c>
      <c r="B103" s="173" t="s">
        <v>346</v>
      </c>
      <c r="C103" s="318"/>
    </row>
    <row r="104" spans="1:3" ht="12" customHeight="1">
      <c r="A104" s="463" t="s">
        <v>116</v>
      </c>
      <c r="B104" s="173" t="s">
        <v>347</v>
      </c>
      <c r="C104" s="318"/>
    </row>
    <row r="105" spans="1:3" ht="12" customHeight="1">
      <c r="A105" s="463" t="s">
        <v>118</v>
      </c>
      <c r="B105" s="172" t="s">
        <v>348</v>
      </c>
      <c r="C105" s="318">
        <v>18142</v>
      </c>
    </row>
    <row r="106" spans="1:3" ht="12" customHeight="1">
      <c r="A106" s="463" t="s">
        <v>188</v>
      </c>
      <c r="B106" s="172" t="s">
        <v>349</v>
      </c>
      <c r="C106" s="318"/>
    </row>
    <row r="107" spans="1:3" ht="12" customHeight="1">
      <c r="A107" s="463" t="s">
        <v>343</v>
      </c>
      <c r="B107" s="173" t="s">
        <v>350</v>
      </c>
      <c r="C107" s="318"/>
    </row>
    <row r="108" spans="1:3" ht="12" customHeight="1">
      <c r="A108" s="471" t="s">
        <v>344</v>
      </c>
      <c r="B108" s="174" t="s">
        <v>351</v>
      </c>
      <c r="C108" s="318"/>
    </row>
    <row r="109" spans="1:3" ht="12" customHeight="1">
      <c r="A109" s="463" t="s">
        <v>430</v>
      </c>
      <c r="B109" s="174" t="s">
        <v>352</v>
      </c>
      <c r="C109" s="318"/>
    </row>
    <row r="110" spans="1:3" ht="12" customHeight="1">
      <c r="A110" s="463" t="s">
        <v>431</v>
      </c>
      <c r="B110" s="173" t="s">
        <v>353</v>
      </c>
      <c r="C110" s="316">
        <v>3950</v>
      </c>
    </row>
    <row r="111" spans="1:3" ht="12" customHeight="1">
      <c r="A111" s="463" t="s">
        <v>435</v>
      </c>
      <c r="B111" s="11" t="s">
        <v>50</v>
      </c>
      <c r="C111" s="316">
        <v>4823</v>
      </c>
    </row>
    <row r="112" spans="1:3" ht="12" customHeight="1">
      <c r="A112" s="464" t="s">
        <v>436</v>
      </c>
      <c r="B112" s="8" t="s">
        <v>504</v>
      </c>
      <c r="C112" s="318">
        <v>4823</v>
      </c>
    </row>
    <row r="113" spans="1:3" ht="12" customHeight="1" thickBot="1">
      <c r="A113" s="472" t="s">
        <v>437</v>
      </c>
      <c r="B113" s="175" t="s">
        <v>505</v>
      </c>
      <c r="C113" s="322"/>
    </row>
    <row r="114" spans="1:3" ht="12" customHeight="1" thickBot="1">
      <c r="A114" s="37" t="s">
        <v>19</v>
      </c>
      <c r="B114" s="30" t="s">
        <v>354</v>
      </c>
      <c r="C114" s="314">
        <f>+C115+C117+C119</f>
        <v>0</v>
      </c>
    </row>
    <row r="115" spans="1:3" ht="12" customHeight="1">
      <c r="A115" s="462" t="s">
        <v>104</v>
      </c>
      <c r="B115" s="8" t="s">
        <v>217</v>
      </c>
      <c r="C115" s="317"/>
    </row>
    <row r="116" spans="1:3" ht="12" customHeight="1">
      <c r="A116" s="462" t="s">
        <v>105</v>
      </c>
      <c r="B116" s="12" t="s">
        <v>358</v>
      </c>
      <c r="C116" s="317"/>
    </row>
    <row r="117" spans="1:3" ht="12" customHeight="1">
      <c r="A117" s="462" t="s">
        <v>106</v>
      </c>
      <c r="B117" s="12" t="s">
        <v>189</v>
      </c>
      <c r="C117" s="316"/>
    </row>
    <row r="118" spans="1:3" ht="12" customHeight="1">
      <c r="A118" s="462" t="s">
        <v>107</v>
      </c>
      <c r="B118" s="12" t="s">
        <v>359</v>
      </c>
      <c r="C118" s="281"/>
    </row>
    <row r="119" spans="1:3" ht="12" customHeight="1">
      <c r="A119" s="462" t="s">
        <v>108</v>
      </c>
      <c r="B119" s="311" t="s">
        <v>220</v>
      </c>
      <c r="C119" s="281"/>
    </row>
    <row r="120" spans="1:3" ht="12" customHeight="1">
      <c r="A120" s="462" t="s">
        <v>117</v>
      </c>
      <c r="B120" s="310" t="s">
        <v>420</v>
      </c>
      <c r="C120" s="281"/>
    </row>
    <row r="121" spans="1:3" ht="12" customHeight="1">
      <c r="A121" s="462" t="s">
        <v>119</v>
      </c>
      <c r="B121" s="439" t="s">
        <v>364</v>
      </c>
      <c r="C121" s="281"/>
    </row>
    <row r="122" spans="1:3" ht="12" customHeight="1">
      <c r="A122" s="462" t="s">
        <v>190</v>
      </c>
      <c r="B122" s="173" t="s">
        <v>347</v>
      </c>
      <c r="C122" s="281"/>
    </row>
    <row r="123" spans="1:3" ht="12" customHeight="1">
      <c r="A123" s="462" t="s">
        <v>191</v>
      </c>
      <c r="B123" s="173" t="s">
        <v>363</v>
      </c>
      <c r="C123" s="281"/>
    </row>
    <row r="124" spans="1:3" ht="12" customHeight="1">
      <c r="A124" s="462" t="s">
        <v>192</v>
      </c>
      <c r="B124" s="173" t="s">
        <v>362</v>
      </c>
      <c r="C124" s="281"/>
    </row>
    <row r="125" spans="1:3" ht="12" customHeight="1">
      <c r="A125" s="462" t="s">
        <v>355</v>
      </c>
      <c r="B125" s="173" t="s">
        <v>350</v>
      </c>
      <c r="C125" s="281"/>
    </row>
    <row r="126" spans="1:3" ht="12" customHeight="1">
      <c r="A126" s="462" t="s">
        <v>356</v>
      </c>
      <c r="B126" s="173" t="s">
        <v>361</v>
      </c>
      <c r="C126" s="281"/>
    </row>
    <row r="127" spans="1:3" ht="12" customHeight="1" thickBot="1">
      <c r="A127" s="471" t="s">
        <v>357</v>
      </c>
      <c r="B127" s="173" t="s">
        <v>360</v>
      </c>
      <c r="C127" s="283"/>
    </row>
    <row r="128" spans="1:3" ht="12" customHeight="1" thickBot="1">
      <c r="A128" s="37" t="s">
        <v>20</v>
      </c>
      <c r="B128" s="153" t="s">
        <v>440</v>
      </c>
      <c r="C128" s="314">
        <f>+C93+C114</f>
        <v>184336</v>
      </c>
    </row>
    <row r="129" spans="1:3" ht="12" customHeight="1" thickBot="1">
      <c r="A129" s="37" t="s">
        <v>21</v>
      </c>
      <c r="B129" s="153" t="s">
        <v>441</v>
      </c>
      <c r="C129" s="314">
        <f>+C130+C131+C132</f>
        <v>0</v>
      </c>
    </row>
    <row r="130" spans="1:3" s="118" customFormat="1" ht="12" customHeight="1">
      <c r="A130" s="462" t="s">
        <v>259</v>
      </c>
      <c r="B130" s="9" t="s">
        <v>509</v>
      </c>
      <c r="C130" s="281"/>
    </row>
    <row r="131" spans="1:3" ht="12" customHeight="1">
      <c r="A131" s="462" t="s">
        <v>260</v>
      </c>
      <c r="B131" s="9" t="s">
        <v>449</v>
      </c>
      <c r="C131" s="281"/>
    </row>
    <row r="132" spans="1:3" ht="12" customHeight="1" thickBot="1">
      <c r="A132" s="471" t="s">
        <v>261</v>
      </c>
      <c r="B132" s="7" t="s">
        <v>508</v>
      </c>
      <c r="C132" s="281"/>
    </row>
    <row r="133" spans="1:3" ht="12" customHeight="1" thickBot="1">
      <c r="A133" s="37" t="s">
        <v>22</v>
      </c>
      <c r="B133" s="153" t="s">
        <v>442</v>
      </c>
      <c r="C133" s="314">
        <f>+C134+C135+C136+C137+C138+C139</f>
        <v>0</v>
      </c>
    </row>
    <row r="134" spans="1:3" ht="12" customHeight="1">
      <c r="A134" s="462" t="s">
        <v>91</v>
      </c>
      <c r="B134" s="9" t="s">
        <v>451</v>
      </c>
      <c r="C134" s="281"/>
    </row>
    <row r="135" spans="1:3" ht="12" customHeight="1">
      <c r="A135" s="462" t="s">
        <v>92</v>
      </c>
      <c r="B135" s="9" t="s">
        <v>443</v>
      </c>
      <c r="C135" s="281"/>
    </row>
    <row r="136" spans="1:3" ht="12" customHeight="1">
      <c r="A136" s="462" t="s">
        <v>93</v>
      </c>
      <c r="B136" s="9" t="s">
        <v>444</v>
      </c>
      <c r="C136" s="281"/>
    </row>
    <row r="137" spans="1:3" ht="12" customHeight="1">
      <c r="A137" s="462" t="s">
        <v>177</v>
      </c>
      <c r="B137" s="9" t="s">
        <v>507</v>
      </c>
      <c r="C137" s="281"/>
    </row>
    <row r="138" spans="1:3" ht="12" customHeight="1">
      <c r="A138" s="462" t="s">
        <v>178</v>
      </c>
      <c r="B138" s="9" t="s">
        <v>446</v>
      </c>
      <c r="C138" s="281"/>
    </row>
    <row r="139" spans="1:3" s="118" customFormat="1" ht="12" customHeight="1" thickBot="1">
      <c r="A139" s="471" t="s">
        <v>179</v>
      </c>
      <c r="B139" s="7" t="s">
        <v>447</v>
      </c>
      <c r="C139" s="281"/>
    </row>
    <row r="140" spans="1:11" ht="12" customHeight="1" thickBot="1">
      <c r="A140" s="37" t="s">
        <v>23</v>
      </c>
      <c r="B140" s="153" t="s">
        <v>531</v>
      </c>
      <c r="C140" s="320">
        <f>+C141+C142+C144+C145+C143</f>
        <v>0</v>
      </c>
      <c r="K140" s="279"/>
    </row>
    <row r="141" spans="1:3" ht="12.75">
      <c r="A141" s="462" t="s">
        <v>94</v>
      </c>
      <c r="B141" s="9" t="s">
        <v>365</v>
      </c>
      <c r="C141" s="281"/>
    </row>
    <row r="142" spans="1:3" ht="12" customHeight="1">
      <c r="A142" s="462" t="s">
        <v>95</v>
      </c>
      <c r="B142" s="9" t="s">
        <v>366</v>
      </c>
      <c r="C142" s="281"/>
    </row>
    <row r="143" spans="1:3" ht="12" customHeight="1">
      <c r="A143" s="462" t="s">
        <v>279</v>
      </c>
      <c r="B143" s="9" t="s">
        <v>530</v>
      </c>
      <c r="C143" s="281"/>
    </row>
    <row r="144" spans="1:3" s="118" customFormat="1" ht="12" customHeight="1">
      <c r="A144" s="462" t="s">
        <v>280</v>
      </c>
      <c r="B144" s="9" t="s">
        <v>456</v>
      </c>
      <c r="C144" s="281"/>
    </row>
    <row r="145" spans="1:3" s="118" customFormat="1" ht="12" customHeight="1" thickBot="1">
      <c r="A145" s="471" t="s">
        <v>281</v>
      </c>
      <c r="B145" s="7" t="s">
        <v>385</v>
      </c>
      <c r="C145" s="281"/>
    </row>
    <row r="146" spans="1:3" s="118" customFormat="1" ht="12" customHeight="1" thickBot="1">
      <c r="A146" s="37" t="s">
        <v>24</v>
      </c>
      <c r="B146" s="153" t="s">
        <v>457</v>
      </c>
      <c r="C146" s="323">
        <f>+C147+C148+C149+C150+C151</f>
        <v>0</v>
      </c>
    </row>
    <row r="147" spans="1:3" s="118" customFormat="1" ht="12" customHeight="1">
      <c r="A147" s="462" t="s">
        <v>96</v>
      </c>
      <c r="B147" s="9" t="s">
        <v>452</v>
      </c>
      <c r="C147" s="281"/>
    </row>
    <row r="148" spans="1:3" s="118" customFormat="1" ht="12" customHeight="1">
      <c r="A148" s="462" t="s">
        <v>97</v>
      </c>
      <c r="B148" s="9" t="s">
        <v>459</v>
      </c>
      <c r="C148" s="281"/>
    </row>
    <row r="149" spans="1:3" s="118" customFormat="1" ht="12" customHeight="1">
      <c r="A149" s="462" t="s">
        <v>291</v>
      </c>
      <c r="B149" s="9" t="s">
        <v>454</v>
      </c>
      <c r="C149" s="281"/>
    </row>
    <row r="150" spans="1:3" s="118" customFormat="1" ht="12" customHeight="1">
      <c r="A150" s="462" t="s">
        <v>292</v>
      </c>
      <c r="B150" s="9" t="s">
        <v>510</v>
      </c>
      <c r="C150" s="281"/>
    </row>
    <row r="151" spans="1:3" ht="12.75" customHeight="1" thickBot="1">
      <c r="A151" s="471" t="s">
        <v>458</v>
      </c>
      <c r="B151" s="7" t="s">
        <v>461</v>
      </c>
      <c r="C151" s="283"/>
    </row>
    <row r="152" spans="1:3" ht="12.75" customHeight="1" thickBot="1">
      <c r="A152" s="526" t="s">
        <v>25</v>
      </c>
      <c r="B152" s="153" t="s">
        <v>462</v>
      </c>
      <c r="C152" s="323"/>
    </row>
    <row r="153" spans="1:3" ht="12.75" customHeight="1" thickBot="1">
      <c r="A153" s="526" t="s">
        <v>26</v>
      </c>
      <c r="B153" s="153" t="s">
        <v>463</v>
      </c>
      <c r="C153" s="323"/>
    </row>
    <row r="154" spans="1:3" ht="12" customHeight="1" thickBot="1">
      <c r="A154" s="37" t="s">
        <v>27</v>
      </c>
      <c r="B154" s="153" t="s">
        <v>465</v>
      </c>
      <c r="C154" s="453">
        <f>+C129+C133+C140+C146+C152+C153</f>
        <v>0</v>
      </c>
    </row>
    <row r="155" spans="1:3" ht="15" customHeight="1" thickBot="1">
      <c r="A155" s="473" t="s">
        <v>28</v>
      </c>
      <c r="B155" s="405" t="s">
        <v>464</v>
      </c>
      <c r="C155" s="453">
        <f>+C128+C154</f>
        <v>184336</v>
      </c>
    </row>
    <row r="156" spans="1:3" ht="13.5" thickBot="1">
      <c r="A156" s="413"/>
      <c r="B156" s="414"/>
      <c r="C156" s="415"/>
    </row>
    <row r="157" spans="1:3" ht="15" customHeight="1" thickBot="1">
      <c r="A157" s="276" t="s">
        <v>511</v>
      </c>
      <c r="B157" s="277"/>
      <c r="C157" s="150">
        <v>18</v>
      </c>
    </row>
    <row r="158" spans="1:3" ht="14.25" customHeight="1" thickBot="1">
      <c r="A158" s="276" t="s">
        <v>208</v>
      </c>
      <c r="B158" s="277"/>
      <c r="C158" s="150">
        <v>66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53"/>
      <c r="B1" s="255"/>
      <c r="C1" s="278" t="str">
        <f>+CONCATENATE("9.1.1. melléklet a 2/",LEFT(ÖSSZEFÜGGÉSEK!A5,4),". (III.7.) önkormányzati rendelethez")</f>
        <v>9.1.1. melléklet a 2/2016. (III.7.) önkormányzati rendelethez</v>
      </c>
    </row>
    <row r="2" spans="1:3" s="114" customFormat="1" ht="21" customHeight="1">
      <c r="A2" s="433" t="s">
        <v>61</v>
      </c>
      <c r="B2" s="375" t="s">
        <v>213</v>
      </c>
      <c r="C2" s="377" t="s">
        <v>54</v>
      </c>
    </row>
    <row r="3" spans="1:3" s="114" customFormat="1" ht="16.5" thickBot="1">
      <c r="A3" s="256" t="s">
        <v>205</v>
      </c>
      <c r="B3" s="376" t="s">
        <v>421</v>
      </c>
      <c r="C3" s="525" t="s">
        <v>59</v>
      </c>
    </row>
    <row r="4" spans="1:3" s="115" customFormat="1" ht="15.75" customHeight="1" thickBot="1">
      <c r="A4" s="257"/>
      <c r="B4" s="257"/>
      <c r="C4" s="258" t="s">
        <v>218</v>
      </c>
    </row>
    <row r="5" spans="1:3" ht="13.5" thickBot="1">
      <c r="A5" s="434" t="s">
        <v>207</v>
      </c>
      <c r="B5" s="259" t="s">
        <v>554</v>
      </c>
      <c r="C5" s="378" t="s">
        <v>55</v>
      </c>
    </row>
    <row r="6" spans="1:3" s="76" customFormat="1" ht="12.75" customHeight="1" thickBot="1">
      <c r="A6" s="222"/>
      <c r="B6" s="223" t="s">
        <v>485</v>
      </c>
      <c r="C6" s="224" t="s">
        <v>486</v>
      </c>
    </row>
    <row r="7" spans="1:3" s="76" customFormat="1" ht="15.75" customHeight="1" thickBot="1">
      <c r="A7" s="261"/>
      <c r="B7" s="262" t="s">
        <v>56</v>
      </c>
      <c r="C7" s="379"/>
    </row>
    <row r="8" spans="1:3" s="76" customFormat="1" ht="12" customHeight="1" thickBot="1">
      <c r="A8" s="37" t="s">
        <v>18</v>
      </c>
      <c r="B8" s="21" t="s">
        <v>243</v>
      </c>
      <c r="C8" s="314">
        <f>+C9+C10+C11+C12+C13+C14</f>
        <v>69085</v>
      </c>
    </row>
    <row r="9" spans="1:3" s="116" customFormat="1" ht="12" customHeight="1">
      <c r="A9" s="462" t="s">
        <v>98</v>
      </c>
      <c r="B9" s="443" t="s">
        <v>244</v>
      </c>
      <c r="C9" s="317">
        <v>51957</v>
      </c>
    </row>
    <row r="10" spans="1:3" s="117" customFormat="1" ht="12" customHeight="1">
      <c r="A10" s="463" t="s">
        <v>99</v>
      </c>
      <c r="B10" s="444" t="s">
        <v>245</v>
      </c>
      <c r="C10" s="316"/>
    </row>
    <row r="11" spans="1:3" s="117" customFormat="1" ht="12" customHeight="1">
      <c r="A11" s="463" t="s">
        <v>100</v>
      </c>
      <c r="B11" s="444" t="s">
        <v>540</v>
      </c>
      <c r="C11" s="316">
        <v>15355</v>
      </c>
    </row>
    <row r="12" spans="1:3" s="117" customFormat="1" ht="12" customHeight="1">
      <c r="A12" s="463" t="s">
        <v>101</v>
      </c>
      <c r="B12" s="444" t="s">
        <v>247</v>
      </c>
      <c r="C12" s="316">
        <v>1773</v>
      </c>
    </row>
    <row r="13" spans="1:3" s="117" customFormat="1" ht="12" customHeight="1">
      <c r="A13" s="463" t="s">
        <v>150</v>
      </c>
      <c r="B13" s="444" t="s">
        <v>498</v>
      </c>
      <c r="C13" s="316"/>
    </row>
    <row r="14" spans="1:3" s="116" customFormat="1" ht="12" customHeight="1" thickBot="1">
      <c r="A14" s="464" t="s">
        <v>102</v>
      </c>
      <c r="B14" s="445" t="s">
        <v>425</v>
      </c>
      <c r="C14" s="316"/>
    </row>
    <row r="15" spans="1:3" s="116" customFormat="1" ht="12" customHeight="1" thickBot="1">
      <c r="A15" s="37" t="s">
        <v>19</v>
      </c>
      <c r="B15" s="309" t="s">
        <v>248</v>
      </c>
      <c r="C15" s="314">
        <f>+C16+C17+C18+C19+C20</f>
        <v>16101</v>
      </c>
    </row>
    <row r="16" spans="1:3" s="116" customFormat="1" ht="12" customHeight="1">
      <c r="A16" s="462" t="s">
        <v>104</v>
      </c>
      <c r="B16" s="443" t="s">
        <v>249</v>
      </c>
      <c r="C16" s="317"/>
    </row>
    <row r="17" spans="1:3" s="116" customFormat="1" ht="12" customHeight="1">
      <c r="A17" s="463" t="s">
        <v>105</v>
      </c>
      <c r="B17" s="444" t="s">
        <v>250</v>
      </c>
      <c r="C17" s="316"/>
    </row>
    <row r="18" spans="1:3" s="116" customFormat="1" ht="12" customHeight="1">
      <c r="A18" s="463" t="s">
        <v>106</v>
      </c>
      <c r="B18" s="444" t="s">
        <v>414</v>
      </c>
      <c r="C18" s="316"/>
    </row>
    <row r="19" spans="1:3" s="116" customFormat="1" ht="12" customHeight="1">
      <c r="A19" s="463" t="s">
        <v>107</v>
      </c>
      <c r="B19" s="444" t="s">
        <v>415</v>
      </c>
      <c r="C19" s="316"/>
    </row>
    <row r="20" spans="1:3" s="116" customFormat="1" ht="12" customHeight="1">
      <c r="A20" s="463" t="s">
        <v>108</v>
      </c>
      <c r="B20" s="444" t="s">
        <v>251</v>
      </c>
      <c r="C20" s="316">
        <v>16101</v>
      </c>
    </row>
    <row r="21" spans="1:3" s="117" customFormat="1" ht="12" customHeight="1" thickBot="1">
      <c r="A21" s="464" t="s">
        <v>117</v>
      </c>
      <c r="B21" s="445" t="s">
        <v>252</v>
      </c>
      <c r="C21" s="318"/>
    </row>
    <row r="22" spans="1:3" s="117" customFormat="1" ht="12" customHeight="1" thickBot="1">
      <c r="A22" s="37" t="s">
        <v>20</v>
      </c>
      <c r="B22" s="21" t="s">
        <v>253</v>
      </c>
      <c r="C22" s="314">
        <f>+C23+C24+C25+C26+C27</f>
        <v>0</v>
      </c>
    </row>
    <row r="23" spans="1:3" s="117" customFormat="1" ht="12" customHeight="1">
      <c r="A23" s="462" t="s">
        <v>87</v>
      </c>
      <c r="B23" s="443" t="s">
        <v>254</v>
      </c>
      <c r="C23" s="317"/>
    </row>
    <row r="24" spans="1:3" s="116" customFormat="1" ht="12" customHeight="1">
      <c r="A24" s="463" t="s">
        <v>88</v>
      </c>
      <c r="B24" s="444" t="s">
        <v>255</v>
      </c>
      <c r="C24" s="316"/>
    </row>
    <row r="25" spans="1:3" s="117" customFormat="1" ht="12" customHeight="1">
      <c r="A25" s="463" t="s">
        <v>89</v>
      </c>
      <c r="B25" s="444" t="s">
        <v>416</v>
      </c>
      <c r="C25" s="316"/>
    </row>
    <row r="26" spans="1:3" s="117" customFormat="1" ht="12" customHeight="1">
      <c r="A26" s="463" t="s">
        <v>90</v>
      </c>
      <c r="B26" s="444" t="s">
        <v>417</v>
      </c>
      <c r="C26" s="316"/>
    </row>
    <row r="27" spans="1:3" s="117" customFormat="1" ht="12" customHeight="1">
      <c r="A27" s="463" t="s">
        <v>173</v>
      </c>
      <c r="B27" s="444" t="s">
        <v>256</v>
      </c>
      <c r="C27" s="316"/>
    </row>
    <row r="28" spans="1:3" s="117" customFormat="1" ht="12" customHeight="1" thickBot="1">
      <c r="A28" s="464" t="s">
        <v>174</v>
      </c>
      <c r="B28" s="445" t="s">
        <v>257</v>
      </c>
      <c r="C28" s="318"/>
    </row>
    <row r="29" spans="1:3" s="117" customFormat="1" ht="12" customHeight="1" thickBot="1">
      <c r="A29" s="37" t="s">
        <v>175</v>
      </c>
      <c r="B29" s="21" t="s">
        <v>551</v>
      </c>
      <c r="C29" s="320">
        <f>SUM(C30:C36)</f>
        <v>23600</v>
      </c>
    </row>
    <row r="30" spans="1:3" s="117" customFormat="1" ht="12" customHeight="1">
      <c r="A30" s="462" t="s">
        <v>259</v>
      </c>
      <c r="B30" s="443" t="s">
        <v>545</v>
      </c>
      <c r="C30" s="317"/>
    </row>
    <row r="31" spans="1:3" s="117" customFormat="1" ht="12" customHeight="1">
      <c r="A31" s="463" t="s">
        <v>260</v>
      </c>
      <c r="B31" s="444" t="s">
        <v>546</v>
      </c>
      <c r="C31" s="316"/>
    </row>
    <row r="32" spans="1:3" s="117" customFormat="1" ht="12" customHeight="1">
      <c r="A32" s="463" t="s">
        <v>261</v>
      </c>
      <c r="B32" s="444" t="s">
        <v>547</v>
      </c>
      <c r="C32" s="316">
        <v>18000</v>
      </c>
    </row>
    <row r="33" spans="1:3" s="117" customFormat="1" ht="12" customHeight="1">
      <c r="A33" s="463" t="s">
        <v>262</v>
      </c>
      <c r="B33" s="444" t="s">
        <v>548</v>
      </c>
      <c r="C33" s="316"/>
    </row>
    <row r="34" spans="1:3" s="117" customFormat="1" ht="12" customHeight="1">
      <c r="A34" s="463" t="s">
        <v>542</v>
      </c>
      <c r="B34" s="444" t="s">
        <v>263</v>
      </c>
      <c r="C34" s="316">
        <v>2700</v>
      </c>
    </row>
    <row r="35" spans="1:3" s="117" customFormat="1" ht="12" customHeight="1">
      <c r="A35" s="463" t="s">
        <v>543</v>
      </c>
      <c r="B35" s="444" t="s">
        <v>264</v>
      </c>
      <c r="C35" s="316"/>
    </row>
    <row r="36" spans="1:3" s="117" customFormat="1" ht="12" customHeight="1" thickBot="1">
      <c r="A36" s="464" t="s">
        <v>544</v>
      </c>
      <c r="B36" s="551" t="s">
        <v>265</v>
      </c>
      <c r="C36" s="318">
        <v>2900</v>
      </c>
    </row>
    <row r="37" spans="1:3" s="117" customFormat="1" ht="12" customHeight="1" thickBot="1">
      <c r="A37" s="37" t="s">
        <v>22</v>
      </c>
      <c r="B37" s="21" t="s">
        <v>426</v>
      </c>
      <c r="C37" s="314">
        <f>SUM(C38:C48)</f>
        <v>1910</v>
      </c>
    </row>
    <row r="38" spans="1:3" s="117" customFormat="1" ht="12" customHeight="1">
      <c r="A38" s="462" t="s">
        <v>91</v>
      </c>
      <c r="B38" s="443" t="s">
        <v>268</v>
      </c>
      <c r="C38" s="317"/>
    </row>
    <row r="39" spans="1:3" s="117" customFormat="1" ht="12" customHeight="1">
      <c r="A39" s="463" t="s">
        <v>92</v>
      </c>
      <c r="B39" s="444" t="s">
        <v>269</v>
      </c>
      <c r="C39" s="316">
        <v>1910</v>
      </c>
    </row>
    <row r="40" spans="1:3" s="117" customFormat="1" ht="12" customHeight="1">
      <c r="A40" s="463" t="s">
        <v>93</v>
      </c>
      <c r="B40" s="444" t="s">
        <v>270</v>
      </c>
      <c r="C40" s="316"/>
    </row>
    <row r="41" spans="1:3" s="117" customFormat="1" ht="12" customHeight="1">
      <c r="A41" s="463" t="s">
        <v>177</v>
      </c>
      <c r="B41" s="444" t="s">
        <v>271</v>
      </c>
      <c r="C41" s="316"/>
    </row>
    <row r="42" spans="1:3" s="117" customFormat="1" ht="12" customHeight="1">
      <c r="A42" s="463" t="s">
        <v>178</v>
      </c>
      <c r="B42" s="444" t="s">
        <v>272</v>
      </c>
      <c r="C42" s="316"/>
    </row>
    <row r="43" spans="1:3" s="117" customFormat="1" ht="12" customHeight="1">
      <c r="A43" s="463" t="s">
        <v>179</v>
      </c>
      <c r="B43" s="444" t="s">
        <v>273</v>
      </c>
      <c r="C43" s="316"/>
    </row>
    <row r="44" spans="1:3" s="117" customFormat="1" ht="12" customHeight="1">
      <c r="A44" s="463" t="s">
        <v>180</v>
      </c>
      <c r="B44" s="444" t="s">
        <v>274</v>
      </c>
      <c r="C44" s="316"/>
    </row>
    <row r="45" spans="1:3" s="117" customFormat="1" ht="12" customHeight="1">
      <c r="A45" s="463" t="s">
        <v>181</v>
      </c>
      <c r="B45" s="444" t="s">
        <v>550</v>
      </c>
      <c r="C45" s="316"/>
    </row>
    <row r="46" spans="1:3" s="117" customFormat="1" ht="12" customHeight="1">
      <c r="A46" s="463" t="s">
        <v>266</v>
      </c>
      <c r="B46" s="444" t="s">
        <v>276</v>
      </c>
      <c r="C46" s="319"/>
    </row>
    <row r="47" spans="1:3" s="117" customFormat="1" ht="12" customHeight="1">
      <c r="A47" s="464" t="s">
        <v>267</v>
      </c>
      <c r="B47" s="445" t="s">
        <v>428</v>
      </c>
      <c r="C47" s="429"/>
    </row>
    <row r="48" spans="1:3" s="117" customFormat="1" ht="12" customHeight="1" thickBot="1">
      <c r="A48" s="464" t="s">
        <v>427</v>
      </c>
      <c r="B48" s="445" t="s">
        <v>277</v>
      </c>
      <c r="C48" s="429"/>
    </row>
    <row r="49" spans="1:3" s="117" customFormat="1" ht="12" customHeight="1" thickBot="1">
      <c r="A49" s="37" t="s">
        <v>23</v>
      </c>
      <c r="B49" s="21" t="s">
        <v>278</v>
      </c>
      <c r="C49" s="314">
        <f>SUM(C50:C54)</f>
        <v>0</v>
      </c>
    </row>
    <row r="50" spans="1:3" s="117" customFormat="1" ht="12" customHeight="1">
      <c r="A50" s="462" t="s">
        <v>94</v>
      </c>
      <c r="B50" s="443" t="s">
        <v>282</v>
      </c>
      <c r="C50" s="488"/>
    </row>
    <row r="51" spans="1:3" s="117" customFormat="1" ht="12" customHeight="1">
      <c r="A51" s="463" t="s">
        <v>95</v>
      </c>
      <c r="B51" s="444" t="s">
        <v>283</v>
      </c>
      <c r="C51" s="319"/>
    </row>
    <row r="52" spans="1:3" s="117" customFormat="1" ht="12" customHeight="1">
      <c r="A52" s="463" t="s">
        <v>279</v>
      </c>
      <c r="B52" s="444" t="s">
        <v>284</v>
      </c>
      <c r="C52" s="319"/>
    </row>
    <row r="53" spans="1:3" s="117" customFormat="1" ht="12" customHeight="1">
      <c r="A53" s="463" t="s">
        <v>280</v>
      </c>
      <c r="B53" s="444" t="s">
        <v>285</v>
      </c>
      <c r="C53" s="319"/>
    </row>
    <row r="54" spans="1:3" s="117" customFormat="1" ht="12" customHeight="1" thickBot="1">
      <c r="A54" s="464" t="s">
        <v>281</v>
      </c>
      <c r="B54" s="445" t="s">
        <v>286</v>
      </c>
      <c r="C54" s="429"/>
    </row>
    <row r="55" spans="1:3" s="117" customFormat="1" ht="12" customHeight="1" thickBot="1">
      <c r="A55" s="37" t="s">
        <v>182</v>
      </c>
      <c r="B55" s="21" t="s">
        <v>287</v>
      </c>
      <c r="C55" s="314">
        <f>SUM(C56:C58)</f>
        <v>0</v>
      </c>
    </row>
    <row r="56" spans="1:3" s="117" customFormat="1" ht="12" customHeight="1">
      <c r="A56" s="462" t="s">
        <v>96</v>
      </c>
      <c r="B56" s="443" t="s">
        <v>288</v>
      </c>
      <c r="C56" s="317"/>
    </row>
    <row r="57" spans="1:3" s="117" customFormat="1" ht="12" customHeight="1">
      <c r="A57" s="463" t="s">
        <v>97</v>
      </c>
      <c r="B57" s="444" t="s">
        <v>418</v>
      </c>
      <c r="C57" s="316"/>
    </row>
    <row r="58" spans="1:3" s="117" customFormat="1" ht="12" customHeight="1">
      <c r="A58" s="463" t="s">
        <v>291</v>
      </c>
      <c r="B58" s="444" t="s">
        <v>289</v>
      </c>
      <c r="C58" s="316"/>
    </row>
    <row r="59" spans="1:3" s="117" customFormat="1" ht="12" customHeight="1" thickBot="1">
      <c r="A59" s="464" t="s">
        <v>292</v>
      </c>
      <c r="B59" s="445" t="s">
        <v>290</v>
      </c>
      <c r="C59" s="318"/>
    </row>
    <row r="60" spans="1:3" s="117" customFormat="1" ht="12" customHeight="1" thickBot="1">
      <c r="A60" s="37" t="s">
        <v>25</v>
      </c>
      <c r="B60" s="309" t="s">
        <v>293</v>
      </c>
      <c r="C60" s="314">
        <f>SUM(C61:C63)</f>
        <v>0</v>
      </c>
    </row>
    <row r="61" spans="1:3" s="117" customFormat="1" ht="12" customHeight="1">
      <c r="A61" s="462" t="s">
        <v>183</v>
      </c>
      <c r="B61" s="443" t="s">
        <v>295</v>
      </c>
      <c r="C61" s="319"/>
    </row>
    <row r="62" spans="1:3" s="117" customFormat="1" ht="12" customHeight="1">
      <c r="A62" s="463" t="s">
        <v>184</v>
      </c>
      <c r="B62" s="444" t="s">
        <v>419</v>
      </c>
      <c r="C62" s="319"/>
    </row>
    <row r="63" spans="1:3" s="117" customFormat="1" ht="12" customHeight="1">
      <c r="A63" s="463" t="s">
        <v>219</v>
      </c>
      <c r="B63" s="444" t="s">
        <v>296</v>
      </c>
      <c r="C63" s="319"/>
    </row>
    <row r="64" spans="1:3" s="117" customFormat="1" ht="12" customHeight="1" thickBot="1">
      <c r="A64" s="464" t="s">
        <v>294</v>
      </c>
      <c r="B64" s="445" t="s">
        <v>297</v>
      </c>
      <c r="C64" s="319"/>
    </row>
    <row r="65" spans="1:3" s="117" customFormat="1" ht="12" customHeight="1" thickBot="1">
      <c r="A65" s="37" t="s">
        <v>26</v>
      </c>
      <c r="B65" s="21" t="s">
        <v>298</v>
      </c>
      <c r="C65" s="320">
        <f>+C8+C15+C22+C29+C37+C49+C55+C60</f>
        <v>110696</v>
      </c>
    </row>
    <row r="66" spans="1:3" s="117" customFormat="1" ht="12" customHeight="1" thickBot="1">
      <c r="A66" s="465" t="s">
        <v>389</v>
      </c>
      <c r="B66" s="309" t="s">
        <v>300</v>
      </c>
      <c r="C66" s="314">
        <f>SUM(C67:C69)</f>
        <v>0</v>
      </c>
    </row>
    <row r="67" spans="1:3" s="117" customFormat="1" ht="12" customHeight="1">
      <c r="A67" s="462" t="s">
        <v>331</v>
      </c>
      <c r="B67" s="443" t="s">
        <v>301</v>
      </c>
      <c r="C67" s="319"/>
    </row>
    <row r="68" spans="1:3" s="117" customFormat="1" ht="12" customHeight="1">
      <c r="A68" s="463" t="s">
        <v>340</v>
      </c>
      <c r="B68" s="444" t="s">
        <v>302</v>
      </c>
      <c r="C68" s="319"/>
    </row>
    <row r="69" spans="1:3" s="117" customFormat="1" ht="12" customHeight="1" thickBot="1">
      <c r="A69" s="464" t="s">
        <v>341</v>
      </c>
      <c r="B69" s="446" t="s">
        <v>303</v>
      </c>
      <c r="C69" s="319"/>
    </row>
    <row r="70" spans="1:3" s="117" customFormat="1" ht="12" customHeight="1" thickBot="1">
      <c r="A70" s="465" t="s">
        <v>304</v>
      </c>
      <c r="B70" s="309" t="s">
        <v>305</v>
      </c>
      <c r="C70" s="314">
        <f>SUM(C71:C74)</f>
        <v>0</v>
      </c>
    </row>
    <row r="71" spans="1:3" s="117" customFormat="1" ht="12" customHeight="1">
      <c r="A71" s="462" t="s">
        <v>151</v>
      </c>
      <c r="B71" s="443" t="s">
        <v>306</v>
      </c>
      <c r="C71" s="319"/>
    </row>
    <row r="72" spans="1:3" s="117" customFormat="1" ht="12" customHeight="1">
      <c r="A72" s="463" t="s">
        <v>152</v>
      </c>
      <c r="B72" s="444" t="s">
        <v>307</v>
      </c>
      <c r="C72" s="319"/>
    </row>
    <row r="73" spans="1:3" s="117" customFormat="1" ht="12" customHeight="1">
      <c r="A73" s="463" t="s">
        <v>332</v>
      </c>
      <c r="B73" s="444" t="s">
        <v>308</v>
      </c>
      <c r="C73" s="319"/>
    </row>
    <row r="74" spans="1:3" s="117" customFormat="1" ht="12" customHeight="1" thickBot="1">
      <c r="A74" s="464" t="s">
        <v>333</v>
      </c>
      <c r="B74" s="445" t="s">
        <v>309</v>
      </c>
      <c r="C74" s="319"/>
    </row>
    <row r="75" spans="1:3" s="117" customFormat="1" ht="12" customHeight="1" thickBot="1">
      <c r="A75" s="465" t="s">
        <v>310</v>
      </c>
      <c r="B75" s="309" t="s">
        <v>311</v>
      </c>
      <c r="C75" s="314">
        <f>SUM(C76:C77)</f>
        <v>14997</v>
      </c>
    </row>
    <row r="76" spans="1:3" s="117" customFormat="1" ht="12" customHeight="1">
      <c r="A76" s="462" t="s">
        <v>334</v>
      </c>
      <c r="B76" s="443" t="s">
        <v>312</v>
      </c>
      <c r="C76" s="319">
        <v>14997</v>
      </c>
    </row>
    <row r="77" spans="1:3" s="117" customFormat="1" ht="12" customHeight="1" thickBot="1">
      <c r="A77" s="464" t="s">
        <v>335</v>
      </c>
      <c r="B77" s="445" t="s">
        <v>313</v>
      </c>
      <c r="C77" s="319"/>
    </row>
    <row r="78" spans="1:3" s="116" customFormat="1" ht="12" customHeight="1" thickBot="1">
      <c r="A78" s="465" t="s">
        <v>314</v>
      </c>
      <c r="B78" s="309" t="s">
        <v>315</v>
      </c>
      <c r="C78" s="314">
        <f>SUM(C79:C81)</f>
        <v>0</v>
      </c>
    </row>
    <row r="79" spans="1:3" s="117" customFormat="1" ht="12" customHeight="1">
      <c r="A79" s="462" t="s">
        <v>336</v>
      </c>
      <c r="B79" s="443" t="s">
        <v>316</v>
      </c>
      <c r="C79" s="319"/>
    </row>
    <row r="80" spans="1:3" s="117" customFormat="1" ht="12" customHeight="1">
      <c r="A80" s="463" t="s">
        <v>337</v>
      </c>
      <c r="B80" s="444" t="s">
        <v>317</v>
      </c>
      <c r="C80" s="319"/>
    </row>
    <row r="81" spans="1:3" s="117" customFormat="1" ht="12" customHeight="1" thickBot="1">
      <c r="A81" s="464" t="s">
        <v>338</v>
      </c>
      <c r="B81" s="445" t="s">
        <v>318</v>
      </c>
      <c r="C81" s="319"/>
    </row>
    <row r="82" spans="1:3" s="117" customFormat="1" ht="12" customHeight="1" thickBot="1">
      <c r="A82" s="465" t="s">
        <v>319</v>
      </c>
      <c r="B82" s="309" t="s">
        <v>339</v>
      </c>
      <c r="C82" s="314">
        <f>SUM(C83:C86)</f>
        <v>0</v>
      </c>
    </row>
    <row r="83" spans="1:3" s="117" customFormat="1" ht="12" customHeight="1">
      <c r="A83" s="466" t="s">
        <v>320</v>
      </c>
      <c r="B83" s="443" t="s">
        <v>321</v>
      </c>
      <c r="C83" s="319"/>
    </row>
    <row r="84" spans="1:3" s="117" customFormat="1" ht="12" customHeight="1">
      <c r="A84" s="467" t="s">
        <v>322</v>
      </c>
      <c r="B84" s="444" t="s">
        <v>323</v>
      </c>
      <c r="C84" s="319"/>
    </row>
    <row r="85" spans="1:3" s="117" customFormat="1" ht="12" customHeight="1">
      <c r="A85" s="467" t="s">
        <v>324</v>
      </c>
      <c r="B85" s="444" t="s">
        <v>325</v>
      </c>
      <c r="C85" s="319"/>
    </row>
    <row r="86" spans="1:3" s="116" customFormat="1" ht="12" customHeight="1" thickBot="1">
      <c r="A86" s="468" t="s">
        <v>326</v>
      </c>
      <c r="B86" s="445" t="s">
        <v>327</v>
      </c>
      <c r="C86" s="319"/>
    </row>
    <row r="87" spans="1:3" s="116" customFormat="1" ht="12" customHeight="1" thickBot="1">
      <c r="A87" s="465" t="s">
        <v>328</v>
      </c>
      <c r="B87" s="309" t="s">
        <v>467</v>
      </c>
      <c r="C87" s="489"/>
    </row>
    <row r="88" spans="1:3" s="116" customFormat="1" ht="12" customHeight="1" thickBot="1">
      <c r="A88" s="465" t="s">
        <v>499</v>
      </c>
      <c r="B88" s="309" t="s">
        <v>329</v>
      </c>
      <c r="C88" s="489"/>
    </row>
    <row r="89" spans="1:3" s="116" customFormat="1" ht="12" customHeight="1" thickBot="1">
      <c r="A89" s="465" t="s">
        <v>500</v>
      </c>
      <c r="B89" s="450" t="s">
        <v>470</v>
      </c>
      <c r="C89" s="320">
        <f>+C66+C70+C75+C78+C82+C88+C87</f>
        <v>14997</v>
      </c>
    </row>
    <row r="90" spans="1:3" s="116" customFormat="1" ht="12" customHeight="1" thickBot="1">
      <c r="A90" s="469" t="s">
        <v>501</v>
      </c>
      <c r="B90" s="451" t="s">
        <v>502</v>
      </c>
      <c r="C90" s="320">
        <f>+C65+C89</f>
        <v>125693</v>
      </c>
    </row>
    <row r="91" spans="1:3" s="117" customFormat="1" ht="15" customHeight="1" thickBot="1">
      <c r="A91" s="267"/>
      <c r="B91" s="268"/>
      <c r="C91" s="384"/>
    </row>
    <row r="92" spans="1:3" s="76" customFormat="1" ht="16.5" customHeight="1" thickBot="1">
      <c r="A92" s="271"/>
      <c r="B92" s="272" t="s">
        <v>57</v>
      </c>
      <c r="C92" s="386"/>
    </row>
    <row r="93" spans="1:3" s="118" customFormat="1" ht="12" customHeight="1" thickBot="1">
      <c r="A93" s="435" t="s">
        <v>18</v>
      </c>
      <c r="B93" s="31" t="s">
        <v>506</v>
      </c>
      <c r="C93" s="313">
        <f>+C94+C95+C96+C97+C98+C111</f>
        <v>125693</v>
      </c>
    </row>
    <row r="94" spans="1:3" ht="12" customHeight="1">
      <c r="A94" s="470" t="s">
        <v>98</v>
      </c>
      <c r="B94" s="10" t="s">
        <v>49</v>
      </c>
      <c r="C94" s="315">
        <v>47812</v>
      </c>
    </row>
    <row r="95" spans="1:3" ht="12" customHeight="1">
      <c r="A95" s="463" t="s">
        <v>99</v>
      </c>
      <c r="B95" s="8" t="s">
        <v>185</v>
      </c>
      <c r="C95" s="316">
        <v>11850</v>
      </c>
    </row>
    <row r="96" spans="1:3" ht="12" customHeight="1">
      <c r="A96" s="463" t="s">
        <v>100</v>
      </c>
      <c r="B96" s="8" t="s">
        <v>141</v>
      </c>
      <c r="C96" s="318">
        <v>30749</v>
      </c>
    </row>
    <row r="97" spans="1:3" ht="12" customHeight="1">
      <c r="A97" s="463" t="s">
        <v>101</v>
      </c>
      <c r="B97" s="11" t="s">
        <v>186</v>
      </c>
      <c r="C97" s="318">
        <v>12317</v>
      </c>
    </row>
    <row r="98" spans="1:3" ht="12" customHeight="1">
      <c r="A98" s="463" t="s">
        <v>112</v>
      </c>
      <c r="B98" s="19" t="s">
        <v>187</v>
      </c>
      <c r="C98" s="318">
        <v>18142</v>
      </c>
    </row>
    <row r="99" spans="1:3" ht="12" customHeight="1">
      <c r="A99" s="463" t="s">
        <v>102</v>
      </c>
      <c r="B99" s="8" t="s">
        <v>503</v>
      </c>
      <c r="C99" s="318"/>
    </row>
    <row r="100" spans="1:3" ht="12" customHeight="1">
      <c r="A100" s="463" t="s">
        <v>103</v>
      </c>
      <c r="B100" s="172" t="s">
        <v>433</v>
      </c>
      <c r="C100" s="318"/>
    </row>
    <row r="101" spans="1:3" ht="12" customHeight="1">
      <c r="A101" s="463" t="s">
        <v>113</v>
      </c>
      <c r="B101" s="172" t="s">
        <v>432</v>
      </c>
      <c r="C101" s="318"/>
    </row>
    <row r="102" spans="1:3" ht="12" customHeight="1">
      <c r="A102" s="463" t="s">
        <v>114</v>
      </c>
      <c r="B102" s="172" t="s">
        <v>345</v>
      </c>
      <c r="C102" s="318"/>
    </row>
    <row r="103" spans="1:3" ht="12" customHeight="1">
      <c r="A103" s="463" t="s">
        <v>115</v>
      </c>
      <c r="B103" s="173" t="s">
        <v>346</v>
      </c>
      <c r="C103" s="318"/>
    </row>
    <row r="104" spans="1:3" ht="12" customHeight="1">
      <c r="A104" s="463" t="s">
        <v>116</v>
      </c>
      <c r="B104" s="173" t="s">
        <v>347</v>
      </c>
      <c r="C104" s="318"/>
    </row>
    <row r="105" spans="1:3" ht="12" customHeight="1">
      <c r="A105" s="463" t="s">
        <v>118</v>
      </c>
      <c r="B105" s="172" t="s">
        <v>348</v>
      </c>
      <c r="C105" s="318">
        <v>18142</v>
      </c>
    </row>
    <row r="106" spans="1:3" ht="12" customHeight="1">
      <c r="A106" s="463" t="s">
        <v>188</v>
      </c>
      <c r="B106" s="172" t="s">
        <v>349</v>
      </c>
      <c r="C106" s="318"/>
    </row>
    <row r="107" spans="1:3" ht="12" customHeight="1">
      <c r="A107" s="463" t="s">
        <v>343</v>
      </c>
      <c r="B107" s="173" t="s">
        <v>350</v>
      </c>
      <c r="C107" s="318"/>
    </row>
    <row r="108" spans="1:3" ht="12" customHeight="1">
      <c r="A108" s="471" t="s">
        <v>344</v>
      </c>
      <c r="B108" s="174" t="s">
        <v>351</v>
      </c>
      <c r="C108" s="318"/>
    </row>
    <row r="109" spans="1:3" ht="12" customHeight="1">
      <c r="A109" s="463" t="s">
        <v>430</v>
      </c>
      <c r="B109" s="174" t="s">
        <v>352</v>
      </c>
      <c r="C109" s="318"/>
    </row>
    <row r="110" spans="1:3" ht="12" customHeight="1">
      <c r="A110" s="463" t="s">
        <v>431</v>
      </c>
      <c r="B110" s="173" t="s">
        <v>353</v>
      </c>
      <c r="C110" s="316"/>
    </row>
    <row r="111" spans="1:3" ht="12" customHeight="1">
      <c r="A111" s="463" t="s">
        <v>435</v>
      </c>
      <c r="B111" s="11" t="s">
        <v>50</v>
      </c>
      <c r="C111" s="316">
        <v>4823</v>
      </c>
    </row>
    <row r="112" spans="1:3" ht="12" customHeight="1">
      <c r="A112" s="464" t="s">
        <v>436</v>
      </c>
      <c r="B112" s="8" t="s">
        <v>504</v>
      </c>
      <c r="C112" s="318">
        <v>4823</v>
      </c>
    </row>
    <row r="113" spans="1:3" ht="12" customHeight="1" thickBot="1">
      <c r="A113" s="472" t="s">
        <v>437</v>
      </c>
      <c r="B113" s="175" t="s">
        <v>505</v>
      </c>
      <c r="C113" s="322"/>
    </row>
    <row r="114" spans="1:3" ht="12" customHeight="1" thickBot="1">
      <c r="A114" s="37" t="s">
        <v>19</v>
      </c>
      <c r="B114" s="30" t="s">
        <v>354</v>
      </c>
      <c r="C114" s="314">
        <f>+C115+C117+C119</f>
        <v>0</v>
      </c>
    </row>
    <row r="115" spans="1:3" ht="12" customHeight="1">
      <c r="A115" s="462" t="s">
        <v>104</v>
      </c>
      <c r="B115" s="8" t="s">
        <v>217</v>
      </c>
      <c r="C115" s="317"/>
    </row>
    <row r="116" spans="1:3" ht="12" customHeight="1">
      <c r="A116" s="462" t="s">
        <v>105</v>
      </c>
      <c r="B116" s="12" t="s">
        <v>358</v>
      </c>
      <c r="C116" s="317"/>
    </row>
    <row r="117" spans="1:3" ht="12" customHeight="1">
      <c r="A117" s="462" t="s">
        <v>106</v>
      </c>
      <c r="B117" s="12" t="s">
        <v>189</v>
      </c>
      <c r="C117" s="316"/>
    </row>
    <row r="118" spans="1:3" ht="12" customHeight="1">
      <c r="A118" s="462" t="s">
        <v>107</v>
      </c>
      <c r="B118" s="12" t="s">
        <v>359</v>
      </c>
      <c r="C118" s="281"/>
    </row>
    <row r="119" spans="1:3" ht="12" customHeight="1">
      <c r="A119" s="462" t="s">
        <v>108</v>
      </c>
      <c r="B119" s="311" t="s">
        <v>220</v>
      </c>
      <c r="C119" s="281"/>
    </row>
    <row r="120" spans="1:3" ht="12" customHeight="1">
      <c r="A120" s="462" t="s">
        <v>117</v>
      </c>
      <c r="B120" s="310" t="s">
        <v>420</v>
      </c>
      <c r="C120" s="281"/>
    </row>
    <row r="121" spans="1:3" ht="12" customHeight="1">
      <c r="A121" s="462" t="s">
        <v>119</v>
      </c>
      <c r="B121" s="439" t="s">
        <v>364</v>
      </c>
      <c r="C121" s="281"/>
    </row>
    <row r="122" spans="1:3" ht="12" customHeight="1">
      <c r="A122" s="462" t="s">
        <v>190</v>
      </c>
      <c r="B122" s="173" t="s">
        <v>347</v>
      </c>
      <c r="C122" s="281"/>
    </row>
    <row r="123" spans="1:3" ht="12" customHeight="1">
      <c r="A123" s="462" t="s">
        <v>191</v>
      </c>
      <c r="B123" s="173" t="s">
        <v>363</v>
      </c>
      <c r="C123" s="281"/>
    </row>
    <row r="124" spans="1:3" ht="12" customHeight="1">
      <c r="A124" s="462" t="s">
        <v>192</v>
      </c>
      <c r="B124" s="173" t="s">
        <v>362</v>
      </c>
      <c r="C124" s="281"/>
    </row>
    <row r="125" spans="1:3" ht="12" customHeight="1">
      <c r="A125" s="462" t="s">
        <v>355</v>
      </c>
      <c r="B125" s="173" t="s">
        <v>350</v>
      </c>
      <c r="C125" s="281"/>
    </row>
    <row r="126" spans="1:3" ht="12" customHeight="1">
      <c r="A126" s="462" t="s">
        <v>356</v>
      </c>
      <c r="B126" s="173" t="s">
        <v>361</v>
      </c>
      <c r="C126" s="281"/>
    </row>
    <row r="127" spans="1:3" ht="12" customHeight="1" thickBot="1">
      <c r="A127" s="471" t="s">
        <v>357</v>
      </c>
      <c r="B127" s="173" t="s">
        <v>360</v>
      </c>
      <c r="C127" s="283"/>
    </row>
    <row r="128" spans="1:3" ht="12" customHeight="1" thickBot="1">
      <c r="A128" s="37" t="s">
        <v>20</v>
      </c>
      <c r="B128" s="153" t="s">
        <v>440</v>
      </c>
      <c r="C128" s="314">
        <f>+C93+C114</f>
        <v>125693</v>
      </c>
    </row>
    <row r="129" spans="1:3" ht="12" customHeight="1" thickBot="1">
      <c r="A129" s="37" t="s">
        <v>21</v>
      </c>
      <c r="B129" s="153" t="s">
        <v>441</v>
      </c>
      <c r="C129" s="314">
        <f>+C130+C131+C132</f>
        <v>0</v>
      </c>
    </row>
    <row r="130" spans="1:3" s="118" customFormat="1" ht="12" customHeight="1">
      <c r="A130" s="462" t="s">
        <v>259</v>
      </c>
      <c r="B130" s="9" t="s">
        <v>509</v>
      </c>
      <c r="C130" s="281"/>
    </row>
    <row r="131" spans="1:3" ht="12" customHeight="1">
      <c r="A131" s="462" t="s">
        <v>260</v>
      </c>
      <c r="B131" s="9" t="s">
        <v>449</v>
      </c>
      <c r="C131" s="281"/>
    </row>
    <row r="132" spans="1:3" ht="12" customHeight="1" thickBot="1">
      <c r="A132" s="471" t="s">
        <v>261</v>
      </c>
      <c r="B132" s="7" t="s">
        <v>508</v>
      </c>
      <c r="C132" s="281"/>
    </row>
    <row r="133" spans="1:3" ht="12" customHeight="1" thickBot="1">
      <c r="A133" s="37" t="s">
        <v>22</v>
      </c>
      <c r="B133" s="153" t="s">
        <v>442</v>
      </c>
      <c r="C133" s="314">
        <f>+C134+C135+C136+C137+C138+C139</f>
        <v>0</v>
      </c>
    </row>
    <row r="134" spans="1:3" ht="12" customHeight="1">
      <c r="A134" s="462" t="s">
        <v>91</v>
      </c>
      <c r="B134" s="9" t="s">
        <v>451</v>
      </c>
      <c r="C134" s="281"/>
    </row>
    <row r="135" spans="1:3" ht="12" customHeight="1">
      <c r="A135" s="462" t="s">
        <v>92</v>
      </c>
      <c r="B135" s="9" t="s">
        <v>443</v>
      </c>
      <c r="C135" s="281"/>
    </row>
    <row r="136" spans="1:3" ht="12" customHeight="1">
      <c r="A136" s="462" t="s">
        <v>93</v>
      </c>
      <c r="B136" s="9" t="s">
        <v>444</v>
      </c>
      <c r="C136" s="281"/>
    </row>
    <row r="137" spans="1:3" ht="12" customHeight="1">
      <c r="A137" s="462" t="s">
        <v>177</v>
      </c>
      <c r="B137" s="9" t="s">
        <v>507</v>
      </c>
      <c r="C137" s="281"/>
    </row>
    <row r="138" spans="1:3" ht="12" customHeight="1">
      <c r="A138" s="462" t="s">
        <v>178</v>
      </c>
      <c r="B138" s="9" t="s">
        <v>446</v>
      </c>
      <c r="C138" s="281"/>
    </row>
    <row r="139" spans="1:3" s="118" customFormat="1" ht="12" customHeight="1" thickBot="1">
      <c r="A139" s="471" t="s">
        <v>179</v>
      </c>
      <c r="B139" s="7" t="s">
        <v>447</v>
      </c>
      <c r="C139" s="281"/>
    </row>
    <row r="140" spans="1:11" ht="12" customHeight="1" thickBot="1">
      <c r="A140" s="37" t="s">
        <v>23</v>
      </c>
      <c r="B140" s="153" t="s">
        <v>531</v>
      </c>
      <c r="C140" s="320">
        <f>+C141+C142+C144+C145+C143</f>
        <v>0</v>
      </c>
      <c r="K140" s="279"/>
    </row>
    <row r="141" spans="1:3" ht="12.75">
      <c r="A141" s="462" t="s">
        <v>94</v>
      </c>
      <c r="B141" s="9" t="s">
        <v>365</v>
      </c>
      <c r="C141" s="281"/>
    </row>
    <row r="142" spans="1:3" ht="12" customHeight="1">
      <c r="A142" s="462" t="s">
        <v>95</v>
      </c>
      <c r="B142" s="9" t="s">
        <v>366</v>
      </c>
      <c r="C142" s="281"/>
    </row>
    <row r="143" spans="1:3" s="118" customFormat="1" ht="12" customHeight="1">
      <c r="A143" s="462" t="s">
        <v>279</v>
      </c>
      <c r="B143" s="9" t="s">
        <v>530</v>
      </c>
      <c r="C143" s="281"/>
    </row>
    <row r="144" spans="1:3" s="118" customFormat="1" ht="12" customHeight="1">
      <c r="A144" s="462" t="s">
        <v>280</v>
      </c>
      <c r="B144" s="9" t="s">
        <v>456</v>
      </c>
      <c r="C144" s="281"/>
    </row>
    <row r="145" spans="1:3" s="118" customFormat="1" ht="12" customHeight="1" thickBot="1">
      <c r="A145" s="471" t="s">
        <v>281</v>
      </c>
      <c r="B145" s="7" t="s">
        <v>385</v>
      </c>
      <c r="C145" s="281"/>
    </row>
    <row r="146" spans="1:3" s="118" customFormat="1" ht="12" customHeight="1" thickBot="1">
      <c r="A146" s="37" t="s">
        <v>24</v>
      </c>
      <c r="B146" s="153" t="s">
        <v>457</v>
      </c>
      <c r="C146" s="323">
        <f>+C147+C148+C149+C150+C151</f>
        <v>0</v>
      </c>
    </row>
    <row r="147" spans="1:3" s="118" customFormat="1" ht="12" customHeight="1">
      <c r="A147" s="462" t="s">
        <v>96</v>
      </c>
      <c r="B147" s="9" t="s">
        <v>452</v>
      </c>
      <c r="C147" s="281"/>
    </row>
    <row r="148" spans="1:3" s="118" customFormat="1" ht="12" customHeight="1">
      <c r="A148" s="462" t="s">
        <v>97</v>
      </c>
      <c r="B148" s="9" t="s">
        <v>459</v>
      </c>
      <c r="C148" s="281"/>
    </row>
    <row r="149" spans="1:3" s="118" customFormat="1" ht="12" customHeight="1">
      <c r="A149" s="462" t="s">
        <v>291</v>
      </c>
      <c r="B149" s="9" t="s">
        <v>454</v>
      </c>
      <c r="C149" s="281"/>
    </row>
    <row r="150" spans="1:3" ht="12.75" customHeight="1">
      <c r="A150" s="462" t="s">
        <v>292</v>
      </c>
      <c r="B150" s="9" t="s">
        <v>510</v>
      </c>
      <c r="C150" s="281"/>
    </row>
    <row r="151" spans="1:3" ht="12.75" customHeight="1" thickBot="1">
      <c r="A151" s="471" t="s">
        <v>458</v>
      </c>
      <c r="B151" s="7" t="s">
        <v>461</v>
      </c>
      <c r="C151" s="283"/>
    </row>
    <row r="152" spans="1:3" ht="12.75" customHeight="1" thickBot="1">
      <c r="A152" s="526" t="s">
        <v>25</v>
      </c>
      <c r="B152" s="153" t="s">
        <v>462</v>
      </c>
      <c r="C152" s="323"/>
    </row>
    <row r="153" spans="1:3" ht="12" customHeight="1" thickBot="1">
      <c r="A153" s="526" t="s">
        <v>26</v>
      </c>
      <c r="B153" s="153" t="s">
        <v>463</v>
      </c>
      <c r="C153" s="323"/>
    </row>
    <row r="154" spans="1:3" ht="15" customHeight="1" thickBot="1">
      <c r="A154" s="37" t="s">
        <v>27</v>
      </c>
      <c r="B154" s="153" t="s">
        <v>465</v>
      </c>
      <c r="C154" s="453">
        <f>+C129+C133+C140+C146+C152+C153</f>
        <v>0</v>
      </c>
    </row>
    <row r="155" spans="1:3" ht="13.5" thickBot="1">
      <c r="A155" s="473" t="s">
        <v>28</v>
      </c>
      <c r="B155" s="405" t="s">
        <v>464</v>
      </c>
      <c r="C155" s="453">
        <f>+C128+C154</f>
        <v>125693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76" t="s">
        <v>511</v>
      </c>
      <c r="B157" s="277"/>
      <c r="C157" s="150">
        <v>18</v>
      </c>
    </row>
    <row r="158" spans="1:3" ht="13.5" thickBot="1">
      <c r="A158" s="276" t="s">
        <v>208</v>
      </c>
      <c r="B158" s="277"/>
      <c r="C1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53"/>
      <c r="B1" s="255"/>
      <c r="C1" s="278" t="str">
        <f>+CONCATENATE("9.1.2. melléklet a 2/",LEFT(ÖSSZEFÜGGÉSEK!A5,4),". (III.7.) önkormányzati rendelethez")</f>
        <v>9.1.2. melléklet a 2/2016. (III.7.) önkormányzati rendelethez</v>
      </c>
    </row>
    <row r="2" spans="1:3" s="114" customFormat="1" ht="21" customHeight="1">
      <c r="A2" s="433" t="s">
        <v>61</v>
      </c>
      <c r="B2" s="375" t="s">
        <v>213</v>
      </c>
      <c r="C2" s="377" t="s">
        <v>54</v>
      </c>
    </row>
    <row r="3" spans="1:3" s="114" customFormat="1" ht="16.5" thickBot="1">
      <c r="A3" s="256" t="s">
        <v>205</v>
      </c>
      <c r="B3" s="376" t="s">
        <v>422</v>
      </c>
      <c r="C3" s="525" t="s">
        <v>60</v>
      </c>
    </row>
    <row r="4" spans="1:3" s="115" customFormat="1" ht="15.75" customHeight="1" thickBot="1">
      <c r="A4" s="257"/>
      <c r="B4" s="257"/>
      <c r="C4" s="258" t="s">
        <v>218</v>
      </c>
    </row>
    <row r="5" spans="1:3" ht="13.5" thickBot="1">
      <c r="A5" s="434" t="s">
        <v>207</v>
      </c>
      <c r="B5" s="259" t="s">
        <v>554</v>
      </c>
      <c r="C5" s="378" t="s">
        <v>55</v>
      </c>
    </row>
    <row r="6" spans="1:3" s="76" customFormat="1" ht="12.75" customHeight="1" thickBot="1">
      <c r="A6" s="222"/>
      <c r="B6" s="223" t="s">
        <v>485</v>
      </c>
      <c r="C6" s="224" t="s">
        <v>486</v>
      </c>
    </row>
    <row r="7" spans="1:3" s="76" customFormat="1" ht="15.75" customHeight="1" thickBot="1">
      <c r="A7" s="261"/>
      <c r="B7" s="262" t="s">
        <v>56</v>
      </c>
      <c r="C7" s="379"/>
    </row>
    <row r="8" spans="1:3" s="76" customFormat="1" ht="12" customHeight="1" thickBot="1">
      <c r="A8" s="37" t="s">
        <v>18</v>
      </c>
      <c r="B8" s="21" t="s">
        <v>243</v>
      </c>
      <c r="C8" s="314">
        <f>+C9+C10+C11+C12+C13+C14</f>
        <v>0</v>
      </c>
    </row>
    <row r="9" spans="1:3" s="116" customFormat="1" ht="12" customHeight="1">
      <c r="A9" s="462" t="s">
        <v>98</v>
      </c>
      <c r="B9" s="443" t="s">
        <v>244</v>
      </c>
      <c r="C9" s="317"/>
    </row>
    <row r="10" spans="1:3" s="117" customFormat="1" ht="12" customHeight="1">
      <c r="A10" s="463" t="s">
        <v>99</v>
      </c>
      <c r="B10" s="444" t="s">
        <v>245</v>
      </c>
      <c r="C10" s="316"/>
    </row>
    <row r="11" spans="1:3" s="117" customFormat="1" ht="12" customHeight="1">
      <c r="A11" s="463" t="s">
        <v>100</v>
      </c>
      <c r="B11" s="444" t="s">
        <v>540</v>
      </c>
      <c r="C11" s="316"/>
    </row>
    <row r="12" spans="1:3" s="117" customFormat="1" ht="12" customHeight="1">
      <c r="A12" s="463" t="s">
        <v>101</v>
      </c>
      <c r="B12" s="444" t="s">
        <v>247</v>
      </c>
      <c r="C12" s="316"/>
    </row>
    <row r="13" spans="1:3" s="117" customFormat="1" ht="12" customHeight="1">
      <c r="A13" s="463" t="s">
        <v>150</v>
      </c>
      <c r="B13" s="444" t="s">
        <v>498</v>
      </c>
      <c r="C13" s="316"/>
    </row>
    <row r="14" spans="1:3" s="116" customFormat="1" ht="12" customHeight="1" thickBot="1">
      <c r="A14" s="464" t="s">
        <v>102</v>
      </c>
      <c r="B14" s="445" t="s">
        <v>425</v>
      </c>
      <c r="C14" s="316"/>
    </row>
    <row r="15" spans="1:3" s="116" customFormat="1" ht="12" customHeight="1" thickBot="1">
      <c r="A15" s="37" t="s">
        <v>19</v>
      </c>
      <c r="B15" s="309" t="s">
        <v>248</v>
      </c>
      <c r="C15" s="314">
        <f>+C16+C17+C18+C19+C20</f>
        <v>54693</v>
      </c>
    </row>
    <row r="16" spans="1:3" s="116" customFormat="1" ht="12" customHeight="1">
      <c r="A16" s="462" t="s">
        <v>104</v>
      </c>
      <c r="B16" s="443" t="s">
        <v>249</v>
      </c>
      <c r="C16" s="317"/>
    </row>
    <row r="17" spans="1:3" s="116" customFormat="1" ht="12" customHeight="1">
      <c r="A17" s="463" t="s">
        <v>105</v>
      </c>
      <c r="B17" s="444" t="s">
        <v>250</v>
      </c>
      <c r="C17" s="316"/>
    </row>
    <row r="18" spans="1:3" s="116" customFormat="1" ht="12" customHeight="1">
      <c r="A18" s="463" t="s">
        <v>106</v>
      </c>
      <c r="B18" s="444" t="s">
        <v>414</v>
      </c>
      <c r="C18" s="316"/>
    </row>
    <row r="19" spans="1:3" s="116" customFormat="1" ht="12" customHeight="1">
      <c r="A19" s="463" t="s">
        <v>107</v>
      </c>
      <c r="B19" s="444" t="s">
        <v>415</v>
      </c>
      <c r="C19" s="316"/>
    </row>
    <row r="20" spans="1:3" s="116" customFormat="1" ht="12" customHeight="1">
      <c r="A20" s="463" t="s">
        <v>108</v>
      </c>
      <c r="B20" s="444" t="s">
        <v>251</v>
      </c>
      <c r="C20" s="316">
        <v>54693</v>
      </c>
    </row>
    <row r="21" spans="1:3" s="117" customFormat="1" ht="12" customHeight="1" thickBot="1">
      <c r="A21" s="464" t="s">
        <v>117</v>
      </c>
      <c r="B21" s="445" t="s">
        <v>252</v>
      </c>
      <c r="C21" s="318"/>
    </row>
    <row r="22" spans="1:3" s="117" customFormat="1" ht="12" customHeight="1" thickBot="1">
      <c r="A22" s="37" t="s">
        <v>20</v>
      </c>
      <c r="B22" s="21" t="s">
        <v>253</v>
      </c>
      <c r="C22" s="314">
        <f>+C23+C24+C25+C26+C27</f>
        <v>0</v>
      </c>
    </row>
    <row r="23" spans="1:3" s="117" customFormat="1" ht="12" customHeight="1">
      <c r="A23" s="462" t="s">
        <v>87</v>
      </c>
      <c r="B23" s="443" t="s">
        <v>254</v>
      </c>
      <c r="C23" s="317"/>
    </row>
    <row r="24" spans="1:3" s="116" customFormat="1" ht="12" customHeight="1">
      <c r="A24" s="463" t="s">
        <v>88</v>
      </c>
      <c r="B24" s="444" t="s">
        <v>255</v>
      </c>
      <c r="C24" s="316"/>
    </row>
    <row r="25" spans="1:3" s="117" customFormat="1" ht="12" customHeight="1">
      <c r="A25" s="463" t="s">
        <v>89</v>
      </c>
      <c r="B25" s="444" t="s">
        <v>416</v>
      </c>
      <c r="C25" s="316"/>
    </row>
    <row r="26" spans="1:3" s="117" customFormat="1" ht="12" customHeight="1">
      <c r="A26" s="463" t="s">
        <v>90</v>
      </c>
      <c r="B26" s="444" t="s">
        <v>417</v>
      </c>
      <c r="C26" s="316"/>
    </row>
    <row r="27" spans="1:3" s="117" customFormat="1" ht="12" customHeight="1">
      <c r="A27" s="463" t="s">
        <v>173</v>
      </c>
      <c r="B27" s="444" t="s">
        <v>256</v>
      </c>
      <c r="C27" s="316"/>
    </row>
    <row r="28" spans="1:3" s="117" customFormat="1" ht="12" customHeight="1" thickBot="1">
      <c r="A28" s="464" t="s">
        <v>174</v>
      </c>
      <c r="B28" s="445" t="s">
        <v>257</v>
      </c>
      <c r="C28" s="318"/>
    </row>
    <row r="29" spans="1:3" s="117" customFormat="1" ht="12" customHeight="1" thickBot="1">
      <c r="A29" s="37" t="s">
        <v>175</v>
      </c>
      <c r="B29" s="21" t="s">
        <v>258</v>
      </c>
      <c r="C29" s="320">
        <f>SUM(C30:C36)</f>
        <v>0</v>
      </c>
    </row>
    <row r="30" spans="1:3" s="117" customFormat="1" ht="12" customHeight="1">
      <c r="A30" s="462" t="s">
        <v>259</v>
      </c>
      <c r="B30" s="443" t="s">
        <v>545</v>
      </c>
      <c r="C30" s="317"/>
    </row>
    <row r="31" spans="1:3" s="117" customFormat="1" ht="12" customHeight="1">
      <c r="A31" s="463" t="s">
        <v>260</v>
      </c>
      <c r="B31" s="444" t="s">
        <v>546</v>
      </c>
      <c r="C31" s="316"/>
    </row>
    <row r="32" spans="1:3" s="117" customFormat="1" ht="12" customHeight="1">
      <c r="A32" s="463" t="s">
        <v>261</v>
      </c>
      <c r="B32" s="444" t="s">
        <v>547</v>
      </c>
      <c r="C32" s="316"/>
    </row>
    <row r="33" spans="1:3" s="117" customFormat="1" ht="12" customHeight="1">
      <c r="A33" s="463" t="s">
        <v>262</v>
      </c>
      <c r="B33" s="444" t="s">
        <v>548</v>
      </c>
      <c r="C33" s="316"/>
    </row>
    <row r="34" spans="1:3" s="117" customFormat="1" ht="12" customHeight="1">
      <c r="A34" s="463" t="s">
        <v>542</v>
      </c>
      <c r="B34" s="444" t="s">
        <v>263</v>
      </c>
      <c r="C34" s="316"/>
    </row>
    <row r="35" spans="1:3" s="117" customFormat="1" ht="12" customHeight="1">
      <c r="A35" s="463" t="s">
        <v>543</v>
      </c>
      <c r="B35" s="444" t="s">
        <v>264</v>
      </c>
      <c r="C35" s="316"/>
    </row>
    <row r="36" spans="1:3" s="117" customFormat="1" ht="12" customHeight="1" thickBot="1">
      <c r="A36" s="464" t="s">
        <v>544</v>
      </c>
      <c r="B36" s="445" t="s">
        <v>265</v>
      </c>
      <c r="C36" s="318"/>
    </row>
    <row r="37" spans="1:3" s="117" customFormat="1" ht="12" customHeight="1" thickBot="1">
      <c r="A37" s="37" t="s">
        <v>22</v>
      </c>
      <c r="B37" s="21" t="s">
        <v>426</v>
      </c>
      <c r="C37" s="314">
        <f>SUM(C38:C48)</f>
        <v>0</v>
      </c>
    </row>
    <row r="38" spans="1:3" s="117" customFormat="1" ht="12" customHeight="1">
      <c r="A38" s="462" t="s">
        <v>91</v>
      </c>
      <c r="B38" s="443" t="s">
        <v>268</v>
      </c>
      <c r="C38" s="317"/>
    </row>
    <row r="39" spans="1:3" s="117" customFormat="1" ht="12" customHeight="1">
      <c r="A39" s="463" t="s">
        <v>92</v>
      </c>
      <c r="B39" s="444" t="s">
        <v>269</v>
      </c>
      <c r="C39" s="316"/>
    </row>
    <row r="40" spans="1:3" s="117" customFormat="1" ht="12" customHeight="1">
      <c r="A40" s="463" t="s">
        <v>93</v>
      </c>
      <c r="B40" s="444" t="s">
        <v>270</v>
      </c>
      <c r="C40" s="316"/>
    </row>
    <row r="41" spans="1:3" s="117" customFormat="1" ht="12" customHeight="1">
      <c r="A41" s="463" t="s">
        <v>177</v>
      </c>
      <c r="B41" s="444" t="s">
        <v>271</v>
      </c>
      <c r="C41" s="316"/>
    </row>
    <row r="42" spans="1:3" s="117" customFormat="1" ht="12" customHeight="1">
      <c r="A42" s="463" t="s">
        <v>178</v>
      </c>
      <c r="B42" s="444" t="s">
        <v>272</v>
      </c>
      <c r="C42" s="316"/>
    </row>
    <row r="43" spans="1:3" s="117" customFormat="1" ht="12" customHeight="1">
      <c r="A43" s="463" t="s">
        <v>179</v>
      </c>
      <c r="B43" s="444" t="s">
        <v>273</v>
      </c>
      <c r="C43" s="316"/>
    </row>
    <row r="44" spans="1:3" s="117" customFormat="1" ht="12" customHeight="1">
      <c r="A44" s="463" t="s">
        <v>180</v>
      </c>
      <c r="B44" s="444" t="s">
        <v>274</v>
      </c>
      <c r="C44" s="316"/>
    </row>
    <row r="45" spans="1:3" s="117" customFormat="1" ht="12" customHeight="1">
      <c r="A45" s="463" t="s">
        <v>181</v>
      </c>
      <c r="B45" s="444" t="s">
        <v>552</v>
      </c>
      <c r="C45" s="316"/>
    </row>
    <row r="46" spans="1:3" s="117" customFormat="1" ht="12" customHeight="1">
      <c r="A46" s="463" t="s">
        <v>266</v>
      </c>
      <c r="B46" s="444" t="s">
        <v>276</v>
      </c>
      <c r="C46" s="319"/>
    </row>
    <row r="47" spans="1:3" s="117" customFormat="1" ht="12" customHeight="1">
      <c r="A47" s="464" t="s">
        <v>267</v>
      </c>
      <c r="B47" s="445" t="s">
        <v>428</v>
      </c>
      <c r="C47" s="429"/>
    </row>
    <row r="48" spans="1:3" s="117" customFormat="1" ht="12" customHeight="1" thickBot="1">
      <c r="A48" s="464" t="s">
        <v>427</v>
      </c>
      <c r="B48" s="445" t="s">
        <v>277</v>
      </c>
      <c r="C48" s="429"/>
    </row>
    <row r="49" spans="1:3" s="117" customFormat="1" ht="12" customHeight="1" thickBot="1">
      <c r="A49" s="37" t="s">
        <v>23</v>
      </c>
      <c r="B49" s="21" t="s">
        <v>278</v>
      </c>
      <c r="C49" s="314">
        <f>SUM(C50:C54)</f>
        <v>0</v>
      </c>
    </row>
    <row r="50" spans="1:3" s="117" customFormat="1" ht="12" customHeight="1">
      <c r="A50" s="462" t="s">
        <v>94</v>
      </c>
      <c r="B50" s="443" t="s">
        <v>282</v>
      </c>
      <c r="C50" s="488"/>
    </row>
    <row r="51" spans="1:3" s="117" customFormat="1" ht="12" customHeight="1">
      <c r="A51" s="463" t="s">
        <v>95</v>
      </c>
      <c r="B51" s="444" t="s">
        <v>283</v>
      </c>
      <c r="C51" s="319"/>
    </row>
    <row r="52" spans="1:3" s="117" customFormat="1" ht="12" customHeight="1">
      <c r="A52" s="463" t="s">
        <v>279</v>
      </c>
      <c r="B52" s="444" t="s">
        <v>284</v>
      </c>
      <c r="C52" s="319"/>
    </row>
    <row r="53" spans="1:3" s="117" customFormat="1" ht="12" customHeight="1">
      <c r="A53" s="463" t="s">
        <v>280</v>
      </c>
      <c r="B53" s="444" t="s">
        <v>285</v>
      </c>
      <c r="C53" s="319"/>
    </row>
    <row r="54" spans="1:3" s="117" customFormat="1" ht="12" customHeight="1" thickBot="1">
      <c r="A54" s="464" t="s">
        <v>281</v>
      </c>
      <c r="B54" s="445" t="s">
        <v>286</v>
      </c>
      <c r="C54" s="429"/>
    </row>
    <row r="55" spans="1:3" s="117" customFormat="1" ht="12" customHeight="1" thickBot="1">
      <c r="A55" s="37" t="s">
        <v>182</v>
      </c>
      <c r="B55" s="21" t="s">
        <v>287</v>
      </c>
      <c r="C55" s="314">
        <f>SUM(C56:C58)</f>
        <v>0</v>
      </c>
    </row>
    <row r="56" spans="1:3" s="117" customFormat="1" ht="12" customHeight="1">
      <c r="A56" s="462" t="s">
        <v>96</v>
      </c>
      <c r="B56" s="443" t="s">
        <v>288</v>
      </c>
      <c r="C56" s="317"/>
    </row>
    <row r="57" spans="1:3" s="117" customFormat="1" ht="12" customHeight="1">
      <c r="A57" s="463" t="s">
        <v>97</v>
      </c>
      <c r="B57" s="444" t="s">
        <v>418</v>
      </c>
      <c r="C57" s="316"/>
    </row>
    <row r="58" spans="1:3" s="117" customFormat="1" ht="12" customHeight="1">
      <c r="A58" s="463" t="s">
        <v>291</v>
      </c>
      <c r="B58" s="444" t="s">
        <v>289</v>
      </c>
      <c r="C58" s="316"/>
    </row>
    <row r="59" spans="1:3" s="117" customFormat="1" ht="12" customHeight="1" thickBot="1">
      <c r="A59" s="464" t="s">
        <v>292</v>
      </c>
      <c r="B59" s="445" t="s">
        <v>290</v>
      </c>
      <c r="C59" s="318"/>
    </row>
    <row r="60" spans="1:3" s="117" customFormat="1" ht="12" customHeight="1" thickBot="1">
      <c r="A60" s="37" t="s">
        <v>25</v>
      </c>
      <c r="B60" s="309" t="s">
        <v>293</v>
      </c>
      <c r="C60" s="314">
        <f>SUM(C61:C63)</f>
        <v>0</v>
      </c>
    </row>
    <row r="61" spans="1:3" s="117" customFormat="1" ht="12" customHeight="1">
      <c r="A61" s="462" t="s">
        <v>183</v>
      </c>
      <c r="B61" s="443" t="s">
        <v>295</v>
      </c>
      <c r="C61" s="319"/>
    </row>
    <row r="62" spans="1:3" s="117" customFormat="1" ht="12" customHeight="1">
      <c r="A62" s="463" t="s">
        <v>184</v>
      </c>
      <c r="B62" s="444" t="s">
        <v>419</v>
      </c>
      <c r="C62" s="319"/>
    </row>
    <row r="63" spans="1:3" s="117" customFormat="1" ht="12" customHeight="1">
      <c r="A63" s="463" t="s">
        <v>219</v>
      </c>
      <c r="B63" s="444" t="s">
        <v>296</v>
      </c>
      <c r="C63" s="319"/>
    </row>
    <row r="64" spans="1:3" s="117" customFormat="1" ht="12" customHeight="1" thickBot="1">
      <c r="A64" s="464" t="s">
        <v>294</v>
      </c>
      <c r="B64" s="445" t="s">
        <v>297</v>
      </c>
      <c r="C64" s="319"/>
    </row>
    <row r="65" spans="1:3" s="117" customFormat="1" ht="12" customHeight="1" thickBot="1">
      <c r="A65" s="37" t="s">
        <v>26</v>
      </c>
      <c r="B65" s="21" t="s">
        <v>298</v>
      </c>
      <c r="C65" s="320">
        <f>+C8+C15+C22+C29+C37+C49+C55+C60</f>
        <v>54693</v>
      </c>
    </row>
    <row r="66" spans="1:3" s="117" customFormat="1" ht="12" customHeight="1" thickBot="1">
      <c r="A66" s="465" t="s">
        <v>389</v>
      </c>
      <c r="B66" s="309" t="s">
        <v>300</v>
      </c>
      <c r="C66" s="314">
        <f>SUM(C67:C69)</f>
        <v>0</v>
      </c>
    </row>
    <row r="67" spans="1:3" s="117" customFormat="1" ht="12" customHeight="1">
      <c r="A67" s="462" t="s">
        <v>331</v>
      </c>
      <c r="B67" s="443" t="s">
        <v>301</v>
      </c>
      <c r="C67" s="319"/>
    </row>
    <row r="68" spans="1:3" s="117" customFormat="1" ht="12" customHeight="1">
      <c r="A68" s="463" t="s">
        <v>340</v>
      </c>
      <c r="B68" s="444" t="s">
        <v>302</v>
      </c>
      <c r="C68" s="319"/>
    </row>
    <row r="69" spans="1:3" s="117" customFormat="1" ht="12" customHeight="1" thickBot="1">
      <c r="A69" s="464" t="s">
        <v>341</v>
      </c>
      <c r="B69" s="446" t="s">
        <v>303</v>
      </c>
      <c r="C69" s="319"/>
    </row>
    <row r="70" spans="1:3" s="117" customFormat="1" ht="12" customHeight="1" thickBot="1">
      <c r="A70" s="465" t="s">
        <v>304</v>
      </c>
      <c r="B70" s="309" t="s">
        <v>305</v>
      </c>
      <c r="C70" s="314">
        <f>SUM(C71:C74)</f>
        <v>0</v>
      </c>
    </row>
    <row r="71" spans="1:3" s="117" customFormat="1" ht="12" customHeight="1">
      <c r="A71" s="462" t="s">
        <v>151</v>
      </c>
      <c r="B71" s="443" t="s">
        <v>306</v>
      </c>
      <c r="C71" s="319"/>
    </row>
    <row r="72" spans="1:3" s="117" customFormat="1" ht="12" customHeight="1">
      <c r="A72" s="463" t="s">
        <v>152</v>
      </c>
      <c r="B72" s="444" t="s">
        <v>307</v>
      </c>
      <c r="C72" s="319"/>
    </row>
    <row r="73" spans="1:3" s="117" customFormat="1" ht="12" customHeight="1">
      <c r="A73" s="463" t="s">
        <v>332</v>
      </c>
      <c r="B73" s="444" t="s">
        <v>308</v>
      </c>
      <c r="C73" s="319"/>
    </row>
    <row r="74" spans="1:3" s="117" customFormat="1" ht="12" customHeight="1" thickBot="1">
      <c r="A74" s="464" t="s">
        <v>333</v>
      </c>
      <c r="B74" s="445" t="s">
        <v>309</v>
      </c>
      <c r="C74" s="319"/>
    </row>
    <row r="75" spans="1:3" s="117" customFormat="1" ht="12" customHeight="1" thickBot="1">
      <c r="A75" s="465" t="s">
        <v>310</v>
      </c>
      <c r="B75" s="309" t="s">
        <v>311</v>
      </c>
      <c r="C75" s="314">
        <f>SUM(C76:C77)</f>
        <v>3950</v>
      </c>
    </row>
    <row r="76" spans="1:3" s="117" customFormat="1" ht="12" customHeight="1">
      <c r="A76" s="462" t="s">
        <v>334</v>
      </c>
      <c r="B76" s="443" t="s">
        <v>312</v>
      </c>
      <c r="C76" s="319">
        <v>3950</v>
      </c>
    </row>
    <row r="77" spans="1:3" s="117" customFormat="1" ht="12" customHeight="1" thickBot="1">
      <c r="A77" s="464" t="s">
        <v>335</v>
      </c>
      <c r="B77" s="445" t="s">
        <v>313</v>
      </c>
      <c r="C77" s="319"/>
    </row>
    <row r="78" spans="1:3" s="116" customFormat="1" ht="12" customHeight="1" thickBot="1">
      <c r="A78" s="465" t="s">
        <v>314</v>
      </c>
      <c r="B78" s="309" t="s">
        <v>315</v>
      </c>
      <c r="C78" s="314">
        <f>SUM(C79:C81)</f>
        <v>0</v>
      </c>
    </row>
    <row r="79" spans="1:3" s="117" customFormat="1" ht="12" customHeight="1">
      <c r="A79" s="462" t="s">
        <v>336</v>
      </c>
      <c r="B79" s="443" t="s">
        <v>316</v>
      </c>
      <c r="C79" s="319"/>
    </row>
    <row r="80" spans="1:3" s="117" customFormat="1" ht="12" customHeight="1">
      <c r="A80" s="463" t="s">
        <v>337</v>
      </c>
      <c r="B80" s="444" t="s">
        <v>317</v>
      </c>
      <c r="C80" s="319"/>
    </row>
    <row r="81" spans="1:3" s="117" customFormat="1" ht="12" customHeight="1" thickBot="1">
      <c r="A81" s="464" t="s">
        <v>338</v>
      </c>
      <c r="B81" s="445" t="s">
        <v>318</v>
      </c>
      <c r="C81" s="319"/>
    </row>
    <row r="82" spans="1:3" s="117" customFormat="1" ht="12" customHeight="1" thickBot="1">
      <c r="A82" s="465" t="s">
        <v>319</v>
      </c>
      <c r="B82" s="309" t="s">
        <v>339</v>
      </c>
      <c r="C82" s="314">
        <f>SUM(C83:C86)</f>
        <v>0</v>
      </c>
    </row>
    <row r="83" spans="1:3" s="117" customFormat="1" ht="12" customHeight="1">
      <c r="A83" s="466" t="s">
        <v>320</v>
      </c>
      <c r="B83" s="443" t="s">
        <v>321</v>
      </c>
      <c r="C83" s="319"/>
    </row>
    <row r="84" spans="1:3" s="117" customFormat="1" ht="12" customHeight="1">
      <c r="A84" s="467" t="s">
        <v>322</v>
      </c>
      <c r="B84" s="444" t="s">
        <v>323</v>
      </c>
      <c r="C84" s="319"/>
    </row>
    <row r="85" spans="1:3" s="117" customFormat="1" ht="12" customHeight="1">
      <c r="A85" s="467" t="s">
        <v>324</v>
      </c>
      <c r="B85" s="444" t="s">
        <v>325</v>
      </c>
      <c r="C85" s="319"/>
    </row>
    <row r="86" spans="1:3" s="116" customFormat="1" ht="12" customHeight="1" thickBot="1">
      <c r="A86" s="468" t="s">
        <v>326</v>
      </c>
      <c r="B86" s="445" t="s">
        <v>327</v>
      </c>
      <c r="C86" s="319"/>
    </row>
    <row r="87" spans="1:3" s="116" customFormat="1" ht="12" customHeight="1" thickBot="1">
      <c r="A87" s="465" t="s">
        <v>328</v>
      </c>
      <c r="B87" s="309" t="s">
        <v>467</v>
      </c>
      <c r="C87" s="489"/>
    </row>
    <row r="88" spans="1:3" s="116" customFormat="1" ht="12" customHeight="1" thickBot="1">
      <c r="A88" s="465" t="s">
        <v>499</v>
      </c>
      <c r="B88" s="309" t="s">
        <v>329</v>
      </c>
      <c r="C88" s="489"/>
    </row>
    <row r="89" spans="1:3" s="116" customFormat="1" ht="12" customHeight="1" thickBot="1">
      <c r="A89" s="465" t="s">
        <v>500</v>
      </c>
      <c r="B89" s="450" t="s">
        <v>470</v>
      </c>
      <c r="C89" s="320">
        <f>+C66+C70+C75+C78+C82+C88+C87</f>
        <v>3950</v>
      </c>
    </row>
    <row r="90" spans="1:3" s="116" customFormat="1" ht="12" customHeight="1" thickBot="1">
      <c r="A90" s="469" t="s">
        <v>501</v>
      </c>
      <c r="B90" s="451" t="s">
        <v>502</v>
      </c>
      <c r="C90" s="320">
        <f>+C65+C89</f>
        <v>58643</v>
      </c>
    </row>
    <row r="91" spans="1:3" s="117" customFormat="1" ht="15" customHeight="1" thickBot="1">
      <c r="A91" s="267"/>
      <c r="B91" s="268"/>
      <c r="C91" s="384"/>
    </row>
    <row r="92" spans="1:3" s="76" customFormat="1" ht="16.5" customHeight="1" thickBot="1">
      <c r="A92" s="271"/>
      <c r="B92" s="272" t="s">
        <v>57</v>
      </c>
      <c r="C92" s="386"/>
    </row>
    <row r="93" spans="1:3" s="118" customFormat="1" ht="12" customHeight="1" thickBot="1">
      <c r="A93" s="435" t="s">
        <v>18</v>
      </c>
      <c r="B93" s="31" t="s">
        <v>506</v>
      </c>
      <c r="C93" s="313">
        <f>+C94+C95+C96+C97+C98+C111</f>
        <v>58643</v>
      </c>
    </row>
    <row r="94" spans="1:3" ht="12" customHeight="1">
      <c r="A94" s="470" t="s">
        <v>98</v>
      </c>
      <c r="B94" s="10" t="s">
        <v>49</v>
      </c>
      <c r="C94" s="315">
        <v>43242</v>
      </c>
    </row>
    <row r="95" spans="1:3" ht="12" customHeight="1">
      <c r="A95" s="463" t="s">
        <v>99</v>
      </c>
      <c r="B95" s="8" t="s">
        <v>185</v>
      </c>
      <c r="C95" s="316">
        <v>5848</v>
      </c>
    </row>
    <row r="96" spans="1:3" ht="12" customHeight="1">
      <c r="A96" s="463" t="s">
        <v>100</v>
      </c>
      <c r="B96" s="8" t="s">
        <v>141</v>
      </c>
      <c r="C96" s="318">
        <v>5603</v>
      </c>
    </row>
    <row r="97" spans="1:3" ht="12" customHeight="1">
      <c r="A97" s="463" t="s">
        <v>101</v>
      </c>
      <c r="B97" s="11" t="s">
        <v>186</v>
      </c>
      <c r="C97" s="318"/>
    </row>
    <row r="98" spans="1:3" ht="12" customHeight="1">
      <c r="A98" s="463" t="s">
        <v>112</v>
      </c>
      <c r="B98" s="19" t="s">
        <v>187</v>
      </c>
      <c r="C98" s="318">
        <v>3950</v>
      </c>
    </row>
    <row r="99" spans="1:3" ht="12" customHeight="1">
      <c r="A99" s="463" t="s">
        <v>102</v>
      </c>
      <c r="B99" s="8" t="s">
        <v>503</v>
      </c>
      <c r="C99" s="318"/>
    </row>
    <row r="100" spans="1:3" ht="12" customHeight="1">
      <c r="A100" s="463" t="s">
        <v>103</v>
      </c>
      <c r="B100" s="172" t="s">
        <v>433</v>
      </c>
      <c r="C100" s="318"/>
    </row>
    <row r="101" spans="1:3" ht="12" customHeight="1">
      <c r="A101" s="463" t="s">
        <v>113</v>
      </c>
      <c r="B101" s="172" t="s">
        <v>432</v>
      </c>
      <c r="C101" s="318"/>
    </row>
    <row r="102" spans="1:3" ht="12" customHeight="1">
      <c r="A102" s="463" t="s">
        <v>114</v>
      </c>
      <c r="B102" s="172" t="s">
        <v>345</v>
      </c>
      <c r="C102" s="318"/>
    </row>
    <row r="103" spans="1:3" ht="12" customHeight="1">
      <c r="A103" s="463" t="s">
        <v>115</v>
      </c>
      <c r="B103" s="173" t="s">
        <v>346</v>
      </c>
      <c r="C103" s="318"/>
    </row>
    <row r="104" spans="1:3" ht="12" customHeight="1">
      <c r="A104" s="463" t="s">
        <v>116</v>
      </c>
      <c r="B104" s="173" t="s">
        <v>347</v>
      </c>
      <c r="C104" s="318"/>
    </row>
    <row r="105" spans="1:3" ht="12" customHeight="1">
      <c r="A105" s="463" t="s">
        <v>118</v>
      </c>
      <c r="B105" s="172" t="s">
        <v>348</v>
      </c>
      <c r="C105" s="318"/>
    </row>
    <row r="106" spans="1:3" ht="12" customHeight="1">
      <c r="A106" s="463" t="s">
        <v>188</v>
      </c>
      <c r="B106" s="172" t="s">
        <v>349</v>
      </c>
      <c r="C106" s="318"/>
    </row>
    <row r="107" spans="1:3" ht="12" customHeight="1">
      <c r="A107" s="463" t="s">
        <v>343</v>
      </c>
      <c r="B107" s="173" t="s">
        <v>350</v>
      </c>
      <c r="C107" s="318"/>
    </row>
    <row r="108" spans="1:3" ht="12" customHeight="1">
      <c r="A108" s="471" t="s">
        <v>344</v>
      </c>
      <c r="B108" s="174" t="s">
        <v>351</v>
      </c>
      <c r="C108" s="318"/>
    </row>
    <row r="109" spans="1:3" ht="12" customHeight="1">
      <c r="A109" s="463" t="s">
        <v>430</v>
      </c>
      <c r="B109" s="174" t="s">
        <v>352</v>
      </c>
      <c r="C109" s="318"/>
    </row>
    <row r="110" spans="1:3" ht="12" customHeight="1">
      <c r="A110" s="463" t="s">
        <v>431</v>
      </c>
      <c r="B110" s="173" t="s">
        <v>353</v>
      </c>
      <c r="C110" s="316">
        <v>3950</v>
      </c>
    </row>
    <row r="111" spans="1:3" ht="12" customHeight="1">
      <c r="A111" s="463" t="s">
        <v>435</v>
      </c>
      <c r="B111" s="11" t="s">
        <v>50</v>
      </c>
      <c r="C111" s="316"/>
    </row>
    <row r="112" spans="1:3" ht="12" customHeight="1">
      <c r="A112" s="464" t="s">
        <v>436</v>
      </c>
      <c r="B112" s="8" t="s">
        <v>504</v>
      </c>
      <c r="C112" s="318"/>
    </row>
    <row r="113" spans="1:3" ht="12" customHeight="1" thickBot="1">
      <c r="A113" s="472" t="s">
        <v>437</v>
      </c>
      <c r="B113" s="175" t="s">
        <v>505</v>
      </c>
      <c r="C113" s="322"/>
    </row>
    <row r="114" spans="1:3" ht="12" customHeight="1" thickBot="1">
      <c r="A114" s="37" t="s">
        <v>19</v>
      </c>
      <c r="B114" s="30" t="s">
        <v>354</v>
      </c>
      <c r="C114" s="314">
        <f>+C115+C117+C119</f>
        <v>0</v>
      </c>
    </row>
    <row r="115" spans="1:3" ht="12" customHeight="1">
      <c r="A115" s="462" t="s">
        <v>104</v>
      </c>
      <c r="B115" s="8" t="s">
        <v>217</v>
      </c>
      <c r="C115" s="317"/>
    </row>
    <row r="116" spans="1:3" ht="12" customHeight="1">
      <c r="A116" s="462" t="s">
        <v>105</v>
      </c>
      <c r="B116" s="12" t="s">
        <v>358</v>
      </c>
      <c r="C116" s="317"/>
    </row>
    <row r="117" spans="1:3" ht="12" customHeight="1">
      <c r="A117" s="462" t="s">
        <v>106</v>
      </c>
      <c r="B117" s="12" t="s">
        <v>189</v>
      </c>
      <c r="C117" s="316"/>
    </row>
    <row r="118" spans="1:3" ht="12" customHeight="1">
      <c r="A118" s="462" t="s">
        <v>107</v>
      </c>
      <c r="B118" s="12" t="s">
        <v>359</v>
      </c>
      <c r="C118" s="281"/>
    </row>
    <row r="119" spans="1:3" ht="12" customHeight="1">
      <c r="A119" s="462" t="s">
        <v>108</v>
      </c>
      <c r="B119" s="311" t="s">
        <v>220</v>
      </c>
      <c r="C119" s="281"/>
    </row>
    <row r="120" spans="1:3" ht="12" customHeight="1">
      <c r="A120" s="462" t="s">
        <v>117</v>
      </c>
      <c r="B120" s="310" t="s">
        <v>420</v>
      </c>
      <c r="C120" s="281"/>
    </row>
    <row r="121" spans="1:3" ht="12" customHeight="1">
      <c r="A121" s="462" t="s">
        <v>119</v>
      </c>
      <c r="B121" s="439" t="s">
        <v>364</v>
      </c>
      <c r="C121" s="281"/>
    </row>
    <row r="122" spans="1:3" ht="12" customHeight="1">
      <c r="A122" s="462" t="s">
        <v>190</v>
      </c>
      <c r="B122" s="173" t="s">
        <v>347</v>
      </c>
      <c r="C122" s="281"/>
    </row>
    <row r="123" spans="1:3" ht="12" customHeight="1">
      <c r="A123" s="462" t="s">
        <v>191</v>
      </c>
      <c r="B123" s="173" t="s">
        <v>363</v>
      </c>
      <c r="C123" s="281"/>
    </row>
    <row r="124" spans="1:3" ht="12" customHeight="1">
      <c r="A124" s="462" t="s">
        <v>192</v>
      </c>
      <c r="B124" s="173" t="s">
        <v>362</v>
      </c>
      <c r="C124" s="281"/>
    </row>
    <row r="125" spans="1:3" ht="12" customHeight="1">
      <c r="A125" s="462" t="s">
        <v>355</v>
      </c>
      <c r="B125" s="173" t="s">
        <v>350</v>
      </c>
      <c r="C125" s="281"/>
    </row>
    <row r="126" spans="1:3" ht="12" customHeight="1">
      <c r="A126" s="462" t="s">
        <v>356</v>
      </c>
      <c r="B126" s="173" t="s">
        <v>361</v>
      </c>
      <c r="C126" s="281"/>
    </row>
    <row r="127" spans="1:3" ht="12" customHeight="1" thickBot="1">
      <c r="A127" s="471" t="s">
        <v>357</v>
      </c>
      <c r="B127" s="173" t="s">
        <v>360</v>
      </c>
      <c r="C127" s="283"/>
    </row>
    <row r="128" spans="1:3" ht="12" customHeight="1" thickBot="1">
      <c r="A128" s="37" t="s">
        <v>20</v>
      </c>
      <c r="B128" s="153" t="s">
        <v>440</v>
      </c>
      <c r="C128" s="314">
        <f>+C93+C114</f>
        <v>58643</v>
      </c>
    </row>
    <row r="129" spans="1:3" ht="12" customHeight="1" thickBot="1">
      <c r="A129" s="37" t="s">
        <v>21</v>
      </c>
      <c r="B129" s="153" t="s">
        <v>441</v>
      </c>
      <c r="C129" s="314">
        <f>+C130+C131+C132</f>
        <v>0</v>
      </c>
    </row>
    <row r="130" spans="1:3" s="118" customFormat="1" ht="12" customHeight="1">
      <c r="A130" s="462" t="s">
        <v>259</v>
      </c>
      <c r="B130" s="9" t="s">
        <v>509</v>
      </c>
      <c r="C130" s="281"/>
    </row>
    <row r="131" spans="1:3" ht="12" customHeight="1">
      <c r="A131" s="462" t="s">
        <v>260</v>
      </c>
      <c r="B131" s="9" t="s">
        <v>449</v>
      </c>
      <c r="C131" s="281"/>
    </row>
    <row r="132" spans="1:3" ht="12" customHeight="1" thickBot="1">
      <c r="A132" s="471" t="s">
        <v>261</v>
      </c>
      <c r="B132" s="7" t="s">
        <v>508</v>
      </c>
      <c r="C132" s="281"/>
    </row>
    <row r="133" spans="1:3" ht="12" customHeight="1" thickBot="1">
      <c r="A133" s="37" t="s">
        <v>22</v>
      </c>
      <c r="B133" s="153" t="s">
        <v>442</v>
      </c>
      <c r="C133" s="314">
        <f>+C134+C135+C136+C137+C138+C139</f>
        <v>0</v>
      </c>
    </row>
    <row r="134" spans="1:3" ht="12" customHeight="1">
      <c r="A134" s="462" t="s">
        <v>91</v>
      </c>
      <c r="B134" s="9" t="s">
        <v>451</v>
      </c>
      <c r="C134" s="281"/>
    </row>
    <row r="135" spans="1:3" ht="12" customHeight="1">
      <c r="A135" s="462" t="s">
        <v>92</v>
      </c>
      <c r="B135" s="9" t="s">
        <v>443</v>
      </c>
      <c r="C135" s="281"/>
    </row>
    <row r="136" spans="1:3" ht="12" customHeight="1">
      <c r="A136" s="462" t="s">
        <v>93</v>
      </c>
      <c r="B136" s="9" t="s">
        <v>444</v>
      </c>
      <c r="C136" s="281"/>
    </row>
    <row r="137" spans="1:3" ht="12" customHeight="1">
      <c r="A137" s="462" t="s">
        <v>177</v>
      </c>
      <c r="B137" s="9" t="s">
        <v>507</v>
      </c>
      <c r="C137" s="281"/>
    </row>
    <row r="138" spans="1:3" ht="12" customHeight="1">
      <c r="A138" s="462" t="s">
        <v>178</v>
      </c>
      <c r="B138" s="9" t="s">
        <v>446</v>
      </c>
      <c r="C138" s="281"/>
    </row>
    <row r="139" spans="1:3" s="118" customFormat="1" ht="12" customHeight="1" thickBot="1">
      <c r="A139" s="471" t="s">
        <v>179</v>
      </c>
      <c r="B139" s="7" t="s">
        <v>447</v>
      </c>
      <c r="C139" s="281"/>
    </row>
    <row r="140" spans="1:11" ht="12" customHeight="1" thickBot="1">
      <c r="A140" s="37" t="s">
        <v>23</v>
      </c>
      <c r="B140" s="153" t="s">
        <v>531</v>
      </c>
      <c r="C140" s="320">
        <f>+C141+C142+C144+C145+C143</f>
        <v>0</v>
      </c>
      <c r="K140" s="279"/>
    </row>
    <row r="141" spans="1:3" ht="12.75">
      <c r="A141" s="462" t="s">
        <v>94</v>
      </c>
      <c r="B141" s="9" t="s">
        <v>365</v>
      </c>
      <c r="C141" s="281"/>
    </row>
    <row r="142" spans="1:3" ht="12" customHeight="1">
      <c r="A142" s="462" t="s">
        <v>95</v>
      </c>
      <c r="B142" s="9" t="s">
        <v>366</v>
      </c>
      <c r="C142" s="281"/>
    </row>
    <row r="143" spans="1:3" s="118" customFormat="1" ht="12" customHeight="1">
      <c r="A143" s="462" t="s">
        <v>279</v>
      </c>
      <c r="B143" s="9" t="s">
        <v>530</v>
      </c>
      <c r="C143" s="281"/>
    </row>
    <row r="144" spans="1:3" s="118" customFormat="1" ht="12" customHeight="1">
      <c r="A144" s="462" t="s">
        <v>280</v>
      </c>
      <c r="B144" s="9" t="s">
        <v>456</v>
      </c>
      <c r="C144" s="281"/>
    </row>
    <row r="145" spans="1:3" s="118" customFormat="1" ht="12" customHeight="1" thickBot="1">
      <c r="A145" s="471" t="s">
        <v>281</v>
      </c>
      <c r="B145" s="7" t="s">
        <v>385</v>
      </c>
      <c r="C145" s="281"/>
    </row>
    <row r="146" spans="1:3" s="118" customFormat="1" ht="12" customHeight="1" thickBot="1">
      <c r="A146" s="37" t="s">
        <v>24</v>
      </c>
      <c r="B146" s="153" t="s">
        <v>457</v>
      </c>
      <c r="C146" s="323">
        <f>+C147+C148+C149+C150+C151</f>
        <v>0</v>
      </c>
    </row>
    <row r="147" spans="1:3" s="118" customFormat="1" ht="12" customHeight="1">
      <c r="A147" s="462" t="s">
        <v>96</v>
      </c>
      <c r="B147" s="9" t="s">
        <v>452</v>
      </c>
      <c r="C147" s="281"/>
    </row>
    <row r="148" spans="1:3" s="118" customFormat="1" ht="12" customHeight="1">
      <c r="A148" s="462" t="s">
        <v>97</v>
      </c>
      <c r="B148" s="9" t="s">
        <v>459</v>
      </c>
      <c r="C148" s="281"/>
    </row>
    <row r="149" spans="1:3" s="118" customFormat="1" ht="12" customHeight="1">
      <c r="A149" s="462" t="s">
        <v>291</v>
      </c>
      <c r="B149" s="9" t="s">
        <v>454</v>
      </c>
      <c r="C149" s="281"/>
    </row>
    <row r="150" spans="1:3" ht="12.75" customHeight="1">
      <c r="A150" s="462" t="s">
        <v>292</v>
      </c>
      <c r="B150" s="9" t="s">
        <v>510</v>
      </c>
      <c r="C150" s="281"/>
    </row>
    <row r="151" spans="1:3" ht="12.75" customHeight="1" thickBot="1">
      <c r="A151" s="471" t="s">
        <v>458</v>
      </c>
      <c r="B151" s="7" t="s">
        <v>461</v>
      </c>
      <c r="C151" s="283"/>
    </row>
    <row r="152" spans="1:3" ht="12.75" customHeight="1" thickBot="1">
      <c r="A152" s="526" t="s">
        <v>25</v>
      </c>
      <c r="B152" s="153" t="s">
        <v>462</v>
      </c>
      <c r="C152" s="323"/>
    </row>
    <row r="153" spans="1:3" ht="12" customHeight="1" thickBot="1">
      <c r="A153" s="526" t="s">
        <v>26</v>
      </c>
      <c r="B153" s="153" t="s">
        <v>463</v>
      </c>
      <c r="C153" s="323"/>
    </row>
    <row r="154" spans="1:3" ht="15" customHeight="1" thickBot="1">
      <c r="A154" s="37" t="s">
        <v>27</v>
      </c>
      <c r="B154" s="153" t="s">
        <v>465</v>
      </c>
      <c r="C154" s="453">
        <f>+C129+C133+C140+C146+C152+C153</f>
        <v>0</v>
      </c>
    </row>
    <row r="155" spans="1:3" ht="13.5" thickBot="1">
      <c r="A155" s="473" t="s">
        <v>28</v>
      </c>
      <c r="B155" s="405" t="s">
        <v>464</v>
      </c>
      <c r="C155" s="453">
        <f>+C128+C154</f>
        <v>58643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76" t="s">
        <v>511</v>
      </c>
      <c r="B157" s="277"/>
      <c r="C157" s="150"/>
    </row>
    <row r="158" spans="1:3" ht="13.5" thickBot="1">
      <c r="A158" s="276" t="s">
        <v>208</v>
      </c>
      <c r="B158" s="277"/>
      <c r="C158" s="150">
        <v>66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D4" sqref="D4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53"/>
      <c r="B1" s="255"/>
      <c r="C1" s="278" t="str">
        <f>+CONCATENATE("9.1.3. melléklet a 2/",LEFT(ÖSSZEFÜGGÉSEK!A5,4),". (III.7.) önkormányzati rendelethez")</f>
        <v>9.1.3. melléklet a 2/2016. (III.7.) önkormányzati rendelethez</v>
      </c>
    </row>
    <row r="2" spans="1:3" s="114" customFormat="1" ht="21" customHeight="1">
      <c r="A2" s="433" t="s">
        <v>61</v>
      </c>
      <c r="B2" s="375" t="s">
        <v>213</v>
      </c>
      <c r="C2" s="377" t="s">
        <v>54</v>
      </c>
    </row>
    <row r="3" spans="1:3" s="114" customFormat="1" ht="16.5" thickBot="1">
      <c r="A3" s="256" t="s">
        <v>205</v>
      </c>
      <c r="B3" s="376" t="s">
        <v>519</v>
      </c>
      <c r="C3" s="525" t="s">
        <v>423</v>
      </c>
    </row>
    <row r="4" spans="1:3" s="115" customFormat="1" ht="15.75" customHeight="1" thickBot="1">
      <c r="A4" s="257"/>
      <c r="B4" s="257"/>
      <c r="C4" s="258" t="s">
        <v>558</v>
      </c>
    </row>
    <row r="5" spans="1:3" ht="13.5" thickBot="1">
      <c r="A5" s="434" t="s">
        <v>207</v>
      </c>
      <c r="B5" s="259" t="s">
        <v>554</v>
      </c>
      <c r="C5" s="378" t="s">
        <v>55</v>
      </c>
    </row>
    <row r="6" spans="1:3" s="76" customFormat="1" ht="12.75" customHeight="1" thickBot="1">
      <c r="A6" s="222"/>
      <c r="B6" s="223" t="s">
        <v>485</v>
      </c>
      <c r="C6" s="224" t="s">
        <v>486</v>
      </c>
    </row>
    <row r="7" spans="1:3" s="76" customFormat="1" ht="15.75" customHeight="1" thickBot="1">
      <c r="A7" s="261"/>
      <c r="B7" s="262" t="s">
        <v>56</v>
      </c>
      <c r="C7" s="379"/>
    </row>
    <row r="8" spans="1:3" s="76" customFormat="1" ht="12" customHeight="1" thickBot="1">
      <c r="A8" s="37" t="s">
        <v>18</v>
      </c>
      <c r="B8" s="21" t="s">
        <v>243</v>
      </c>
      <c r="C8" s="314">
        <f>+C9+C10+C11+C12+C13+C14</f>
        <v>0</v>
      </c>
    </row>
    <row r="9" spans="1:3" s="116" customFormat="1" ht="12" customHeight="1">
      <c r="A9" s="462" t="s">
        <v>98</v>
      </c>
      <c r="B9" s="443" t="s">
        <v>244</v>
      </c>
      <c r="C9" s="317"/>
    </row>
    <row r="10" spans="1:3" s="117" customFormat="1" ht="12" customHeight="1">
      <c r="A10" s="463" t="s">
        <v>99</v>
      </c>
      <c r="B10" s="444" t="s">
        <v>245</v>
      </c>
      <c r="C10" s="316"/>
    </row>
    <row r="11" spans="1:3" s="117" customFormat="1" ht="12" customHeight="1">
      <c r="A11" s="463" t="s">
        <v>100</v>
      </c>
      <c r="B11" s="444" t="s">
        <v>540</v>
      </c>
      <c r="C11" s="316"/>
    </row>
    <row r="12" spans="1:3" s="117" customFormat="1" ht="12" customHeight="1">
      <c r="A12" s="463" t="s">
        <v>101</v>
      </c>
      <c r="B12" s="444" t="s">
        <v>247</v>
      </c>
      <c r="C12" s="316"/>
    </row>
    <row r="13" spans="1:3" s="117" customFormat="1" ht="12" customHeight="1">
      <c r="A13" s="463" t="s">
        <v>150</v>
      </c>
      <c r="B13" s="444" t="s">
        <v>498</v>
      </c>
      <c r="C13" s="316"/>
    </row>
    <row r="14" spans="1:3" s="116" customFormat="1" ht="12" customHeight="1" thickBot="1">
      <c r="A14" s="464" t="s">
        <v>102</v>
      </c>
      <c r="B14" s="445" t="s">
        <v>425</v>
      </c>
      <c r="C14" s="316"/>
    </row>
    <row r="15" spans="1:3" s="116" customFormat="1" ht="12" customHeight="1" thickBot="1">
      <c r="A15" s="37" t="s">
        <v>19</v>
      </c>
      <c r="B15" s="309" t="s">
        <v>248</v>
      </c>
      <c r="C15" s="314">
        <f>+C16+C17+C18+C19+C20</f>
        <v>0</v>
      </c>
    </row>
    <row r="16" spans="1:3" s="116" customFormat="1" ht="12" customHeight="1">
      <c r="A16" s="462" t="s">
        <v>104</v>
      </c>
      <c r="B16" s="443" t="s">
        <v>249</v>
      </c>
      <c r="C16" s="317"/>
    </row>
    <row r="17" spans="1:3" s="116" customFormat="1" ht="12" customHeight="1">
      <c r="A17" s="463" t="s">
        <v>105</v>
      </c>
      <c r="B17" s="444" t="s">
        <v>250</v>
      </c>
      <c r="C17" s="316"/>
    </row>
    <row r="18" spans="1:3" s="116" customFormat="1" ht="12" customHeight="1">
      <c r="A18" s="463" t="s">
        <v>106</v>
      </c>
      <c r="B18" s="444" t="s">
        <v>414</v>
      </c>
      <c r="C18" s="316"/>
    </row>
    <row r="19" spans="1:3" s="116" customFormat="1" ht="12" customHeight="1">
      <c r="A19" s="463" t="s">
        <v>107</v>
      </c>
      <c r="B19" s="444" t="s">
        <v>415</v>
      </c>
      <c r="C19" s="316"/>
    </row>
    <row r="20" spans="1:3" s="116" customFormat="1" ht="12" customHeight="1">
      <c r="A20" s="463" t="s">
        <v>108</v>
      </c>
      <c r="B20" s="444" t="s">
        <v>251</v>
      </c>
      <c r="C20" s="316"/>
    </row>
    <row r="21" spans="1:3" s="117" customFormat="1" ht="12" customHeight="1" thickBot="1">
      <c r="A21" s="464" t="s">
        <v>117</v>
      </c>
      <c r="B21" s="445" t="s">
        <v>252</v>
      </c>
      <c r="C21" s="318"/>
    </row>
    <row r="22" spans="1:3" s="117" customFormat="1" ht="12" customHeight="1" thickBot="1">
      <c r="A22" s="37" t="s">
        <v>20</v>
      </c>
      <c r="B22" s="21" t="s">
        <v>253</v>
      </c>
      <c r="C22" s="314">
        <f>+C23+C24+C25+C26+C27</f>
        <v>0</v>
      </c>
    </row>
    <row r="23" spans="1:3" s="117" customFormat="1" ht="12" customHeight="1">
      <c r="A23" s="462" t="s">
        <v>87</v>
      </c>
      <c r="B23" s="443" t="s">
        <v>254</v>
      </c>
      <c r="C23" s="317"/>
    </row>
    <row r="24" spans="1:3" s="116" customFormat="1" ht="12" customHeight="1">
      <c r="A24" s="463" t="s">
        <v>88</v>
      </c>
      <c r="B24" s="444" t="s">
        <v>255</v>
      </c>
      <c r="C24" s="316"/>
    </row>
    <row r="25" spans="1:3" s="117" customFormat="1" ht="12" customHeight="1">
      <c r="A25" s="463" t="s">
        <v>89</v>
      </c>
      <c r="B25" s="444" t="s">
        <v>416</v>
      </c>
      <c r="C25" s="316"/>
    </row>
    <row r="26" spans="1:3" s="117" customFormat="1" ht="12" customHeight="1">
      <c r="A26" s="463" t="s">
        <v>90</v>
      </c>
      <c r="B26" s="444" t="s">
        <v>417</v>
      </c>
      <c r="C26" s="316"/>
    </row>
    <row r="27" spans="1:3" s="117" customFormat="1" ht="12" customHeight="1">
      <c r="A27" s="463" t="s">
        <v>173</v>
      </c>
      <c r="B27" s="444" t="s">
        <v>256</v>
      </c>
      <c r="C27" s="316"/>
    </row>
    <row r="28" spans="1:3" s="117" customFormat="1" ht="12" customHeight="1" thickBot="1">
      <c r="A28" s="464" t="s">
        <v>174</v>
      </c>
      <c r="B28" s="445" t="s">
        <v>257</v>
      </c>
      <c r="C28" s="318"/>
    </row>
    <row r="29" spans="1:3" s="117" customFormat="1" ht="12" customHeight="1" thickBot="1">
      <c r="A29" s="37" t="s">
        <v>175</v>
      </c>
      <c r="B29" s="21" t="s">
        <v>258</v>
      </c>
      <c r="C29" s="320">
        <f>SUM(C30:C36)</f>
        <v>0</v>
      </c>
    </row>
    <row r="30" spans="1:3" s="117" customFormat="1" ht="12" customHeight="1">
      <c r="A30" s="462" t="s">
        <v>259</v>
      </c>
      <c r="B30" s="443" t="s">
        <v>545</v>
      </c>
      <c r="C30" s="317"/>
    </row>
    <row r="31" spans="1:3" s="117" customFormat="1" ht="12" customHeight="1">
      <c r="A31" s="463" t="s">
        <v>260</v>
      </c>
      <c r="B31" s="444" t="s">
        <v>546</v>
      </c>
      <c r="C31" s="316"/>
    </row>
    <row r="32" spans="1:3" s="117" customFormat="1" ht="12" customHeight="1">
      <c r="A32" s="463" t="s">
        <v>261</v>
      </c>
      <c r="B32" s="444" t="s">
        <v>547</v>
      </c>
      <c r="C32" s="316"/>
    </row>
    <row r="33" spans="1:3" s="117" customFormat="1" ht="12" customHeight="1">
      <c r="A33" s="463" t="s">
        <v>262</v>
      </c>
      <c r="B33" s="444" t="s">
        <v>548</v>
      </c>
      <c r="C33" s="316"/>
    </row>
    <row r="34" spans="1:3" s="117" customFormat="1" ht="12" customHeight="1">
      <c r="A34" s="463" t="s">
        <v>542</v>
      </c>
      <c r="B34" s="444" t="s">
        <v>263</v>
      </c>
      <c r="C34" s="316"/>
    </row>
    <row r="35" spans="1:3" s="117" customFormat="1" ht="12" customHeight="1">
      <c r="A35" s="463" t="s">
        <v>543</v>
      </c>
      <c r="B35" s="444" t="s">
        <v>264</v>
      </c>
      <c r="C35" s="316"/>
    </row>
    <row r="36" spans="1:3" s="117" customFormat="1" ht="12" customHeight="1" thickBot="1">
      <c r="A36" s="464" t="s">
        <v>544</v>
      </c>
      <c r="B36" s="551" t="s">
        <v>265</v>
      </c>
      <c r="C36" s="318"/>
    </row>
    <row r="37" spans="1:3" s="117" customFormat="1" ht="12" customHeight="1" thickBot="1">
      <c r="A37" s="37" t="s">
        <v>22</v>
      </c>
      <c r="B37" s="21" t="s">
        <v>426</v>
      </c>
      <c r="C37" s="314">
        <f>SUM(C38:C48)</f>
        <v>0</v>
      </c>
    </row>
    <row r="38" spans="1:3" s="117" customFormat="1" ht="12" customHeight="1">
      <c r="A38" s="462" t="s">
        <v>91</v>
      </c>
      <c r="B38" s="443" t="s">
        <v>268</v>
      </c>
      <c r="C38" s="317"/>
    </row>
    <row r="39" spans="1:3" s="117" customFormat="1" ht="12" customHeight="1">
      <c r="A39" s="463" t="s">
        <v>92</v>
      </c>
      <c r="B39" s="444" t="s">
        <v>269</v>
      </c>
      <c r="C39" s="316"/>
    </row>
    <row r="40" spans="1:3" s="117" customFormat="1" ht="12" customHeight="1">
      <c r="A40" s="463" t="s">
        <v>93</v>
      </c>
      <c r="B40" s="444" t="s">
        <v>270</v>
      </c>
      <c r="C40" s="316"/>
    </row>
    <row r="41" spans="1:3" s="117" customFormat="1" ht="12" customHeight="1">
      <c r="A41" s="463" t="s">
        <v>177</v>
      </c>
      <c r="B41" s="444" t="s">
        <v>271</v>
      </c>
      <c r="C41" s="316"/>
    </row>
    <row r="42" spans="1:3" s="117" customFormat="1" ht="12" customHeight="1">
      <c r="A42" s="463" t="s">
        <v>178</v>
      </c>
      <c r="B42" s="444" t="s">
        <v>272</v>
      </c>
      <c r="C42" s="316"/>
    </row>
    <row r="43" spans="1:3" s="117" customFormat="1" ht="12" customHeight="1">
      <c r="A43" s="463" t="s">
        <v>179</v>
      </c>
      <c r="B43" s="444" t="s">
        <v>273</v>
      </c>
      <c r="C43" s="316"/>
    </row>
    <row r="44" spans="1:3" s="117" customFormat="1" ht="12" customHeight="1">
      <c r="A44" s="463" t="s">
        <v>180</v>
      </c>
      <c r="B44" s="444" t="s">
        <v>274</v>
      </c>
      <c r="C44" s="316"/>
    </row>
    <row r="45" spans="1:3" s="117" customFormat="1" ht="12" customHeight="1">
      <c r="A45" s="463" t="s">
        <v>181</v>
      </c>
      <c r="B45" s="444" t="s">
        <v>550</v>
      </c>
      <c r="C45" s="316"/>
    </row>
    <row r="46" spans="1:3" s="117" customFormat="1" ht="12" customHeight="1">
      <c r="A46" s="463" t="s">
        <v>266</v>
      </c>
      <c r="B46" s="444" t="s">
        <v>276</v>
      </c>
      <c r="C46" s="319"/>
    </row>
    <row r="47" spans="1:3" s="117" customFormat="1" ht="12" customHeight="1">
      <c r="A47" s="464" t="s">
        <v>267</v>
      </c>
      <c r="B47" s="445" t="s">
        <v>428</v>
      </c>
      <c r="C47" s="429"/>
    </row>
    <row r="48" spans="1:3" s="117" customFormat="1" ht="12" customHeight="1" thickBot="1">
      <c r="A48" s="464" t="s">
        <v>427</v>
      </c>
      <c r="B48" s="445" t="s">
        <v>277</v>
      </c>
      <c r="C48" s="429"/>
    </row>
    <row r="49" spans="1:3" s="117" customFormat="1" ht="12" customHeight="1" thickBot="1">
      <c r="A49" s="37" t="s">
        <v>23</v>
      </c>
      <c r="B49" s="21" t="s">
        <v>278</v>
      </c>
      <c r="C49" s="314">
        <f>SUM(C50:C54)</f>
        <v>0</v>
      </c>
    </row>
    <row r="50" spans="1:3" s="117" customFormat="1" ht="12" customHeight="1">
      <c r="A50" s="462" t="s">
        <v>94</v>
      </c>
      <c r="B50" s="443" t="s">
        <v>282</v>
      </c>
      <c r="C50" s="488"/>
    </row>
    <row r="51" spans="1:3" s="117" customFormat="1" ht="12" customHeight="1">
      <c r="A51" s="463" t="s">
        <v>95</v>
      </c>
      <c r="B51" s="444" t="s">
        <v>283</v>
      </c>
      <c r="C51" s="319"/>
    </row>
    <row r="52" spans="1:3" s="117" customFormat="1" ht="12" customHeight="1">
      <c r="A52" s="463" t="s">
        <v>279</v>
      </c>
      <c r="B52" s="444" t="s">
        <v>284</v>
      </c>
      <c r="C52" s="319"/>
    </row>
    <row r="53" spans="1:3" s="117" customFormat="1" ht="12" customHeight="1">
      <c r="A53" s="463" t="s">
        <v>280</v>
      </c>
      <c r="B53" s="444" t="s">
        <v>285</v>
      </c>
      <c r="C53" s="319"/>
    </row>
    <row r="54" spans="1:3" s="117" customFormat="1" ht="12" customHeight="1" thickBot="1">
      <c r="A54" s="464" t="s">
        <v>281</v>
      </c>
      <c r="B54" s="551" t="s">
        <v>286</v>
      </c>
      <c r="C54" s="429"/>
    </row>
    <row r="55" spans="1:3" s="117" customFormat="1" ht="12" customHeight="1" thickBot="1">
      <c r="A55" s="37" t="s">
        <v>182</v>
      </c>
      <c r="B55" s="21" t="s">
        <v>287</v>
      </c>
      <c r="C55" s="314">
        <f>SUM(C56:C58)</f>
        <v>0</v>
      </c>
    </row>
    <row r="56" spans="1:3" s="117" customFormat="1" ht="12" customHeight="1">
      <c r="A56" s="462" t="s">
        <v>96</v>
      </c>
      <c r="B56" s="443" t="s">
        <v>288</v>
      </c>
      <c r="C56" s="317"/>
    </row>
    <row r="57" spans="1:3" s="117" customFormat="1" ht="12" customHeight="1">
      <c r="A57" s="463" t="s">
        <v>97</v>
      </c>
      <c r="B57" s="444" t="s">
        <v>418</v>
      </c>
      <c r="C57" s="316"/>
    </row>
    <row r="58" spans="1:3" s="117" customFormat="1" ht="12" customHeight="1">
      <c r="A58" s="463" t="s">
        <v>291</v>
      </c>
      <c r="B58" s="444" t="s">
        <v>289</v>
      </c>
      <c r="C58" s="316"/>
    </row>
    <row r="59" spans="1:3" s="117" customFormat="1" ht="12" customHeight="1" thickBot="1">
      <c r="A59" s="464" t="s">
        <v>292</v>
      </c>
      <c r="B59" s="551" t="s">
        <v>290</v>
      </c>
      <c r="C59" s="318"/>
    </row>
    <row r="60" spans="1:3" s="117" customFormat="1" ht="12" customHeight="1" thickBot="1">
      <c r="A60" s="37" t="s">
        <v>25</v>
      </c>
      <c r="B60" s="309" t="s">
        <v>293</v>
      </c>
      <c r="C60" s="314">
        <f>SUM(C61:C63)</f>
        <v>0</v>
      </c>
    </row>
    <row r="61" spans="1:3" s="117" customFormat="1" ht="12" customHeight="1">
      <c r="A61" s="462" t="s">
        <v>183</v>
      </c>
      <c r="B61" s="443" t="s">
        <v>295</v>
      </c>
      <c r="C61" s="319"/>
    </row>
    <row r="62" spans="1:3" s="117" customFormat="1" ht="12" customHeight="1">
      <c r="A62" s="463" t="s">
        <v>184</v>
      </c>
      <c r="B62" s="444" t="s">
        <v>419</v>
      </c>
      <c r="C62" s="319"/>
    </row>
    <row r="63" spans="1:3" s="117" customFormat="1" ht="12" customHeight="1">
      <c r="A63" s="463" t="s">
        <v>219</v>
      </c>
      <c r="B63" s="444" t="s">
        <v>296</v>
      </c>
      <c r="C63" s="319"/>
    </row>
    <row r="64" spans="1:3" s="117" customFormat="1" ht="12" customHeight="1" thickBot="1">
      <c r="A64" s="464" t="s">
        <v>294</v>
      </c>
      <c r="B64" s="551" t="s">
        <v>297</v>
      </c>
      <c r="C64" s="319"/>
    </row>
    <row r="65" spans="1:3" s="117" customFormat="1" ht="12" customHeight="1" thickBot="1">
      <c r="A65" s="37" t="s">
        <v>26</v>
      </c>
      <c r="B65" s="21" t="s">
        <v>298</v>
      </c>
      <c r="C65" s="320">
        <f>+C8+C15+C22+C29+C37+C49+C55+C60</f>
        <v>0</v>
      </c>
    </row>
    <row r="66" spans="1:3" s="117" customFormat="1" ht="12" customHeight="1" thickBot="1">
      <c r="A66" s="465" t="s">
        <v>389</v>
      </c>
      <c r="B66" s="309" t="s">
        <v>300</v>
      </c>
      <c r="C66" s="314">
        <f>SUM(C67:C69)</f>
        <v>0</v>
      </c>
    </row>
    <row r="67" spans="1:3" s="117" customFormat="1" ht="12" customHeight="1">
      <c r="A67" s="462" t="s">
        <v>331</v>
      </c>
      <c r="B67" s="443" t="s">
        <v>301</v>
      </c>
      <c r="C67" s="319"/>
    </row>
    <row r="68" spans="1:3" s="117" customFormat="1" ht="12" customHeight="1">
      <c r="A68" s="463" t="s">
        <v>340</v>
      </c>
      <c r="B68" s="444" t="s">
        <v>302</v>
      </c>
      <c r="C68" s="319"/>
    </row>
    <row r="69" spans="1:3" s="117" customFormat="1" ht="12" customHeight="1" thickBot="1">
      <c r="A69" s="464" t="s">
        <v>341</v>
      </c>
      <c r="B69" s="555" t="s">
        <v>303</v>
      </c>
      <c r="C69" s="319"/>
    </row>
    <row r="70" spans="1:3" s="117" customFormat="1" ht="12" customHeight="1" thickBot="1">
      <c r="A70" s="465" t="s">
        <v>304</v>
      </c>
      <c r="B70" s="309" t="s">
        <v>305</v>
      </c>
      <c r="C70" s="314">
        <f>SUM(C71:C74)</f>
        <v>0</v>
      </c>
    </row>
    <row r="71" spans="1:3" s="117" customFormat="1" ht="12" customHeight="1">
      <c r="A71" s="462" t="s">
        <v>151</v>
      </c>
      <c r="B71" s="443" t="s">
        <v>306</v>
      </c>
      <c r="C71" s="319"/>
    </row>
    <row r="72" spans="1:3" s="117" customFormat="1" ht="12" customHeight="1">
      <c r="A72" s="463" t="s">
        <v>152</v>
      </c>
      <c r="B72" s="444" t="s">
        <v>307</v>
      </c>
      <c r="C72" s="319"/>
    </row>
    <row r="73" spans="1:3" s="117" customFormat="1" ht="12" customHeight="1">
      <c r="A73" s="463" t="s">
        <v>332</v>
      </c>
      <c r="B73" s="444" t="s">
        <v>308</v>
      </c>
      <c r="C73" s="319"/>
    </row>
    <row r="74" spans="1:3" s="117" customFormat="1" ht="12" customHeight="1" thickBot="1">
      <c r="A74" s="464" t="s">
        <v>333</v>
      </c>
      <c r="B74" s="445" t="s">
        <v>309</v>
      </c>
      <c r="C74" s="319"/>
    </row>
    <row r="75" spans="1:3" s="117" customFormat="1" ht="12" customHeight="1" thickBot="1">
      <c r="A75" s="465" t="s">
        <v>310</v>
      </c>
      <c r="B75" s="309" t="s">
        <v>311</v>
      </c>
      <c r="C75" s="314">
        <f>SUM(C76:C77)</f>
        <v>0</v>
      </c>
    </row>
    <row r="76" spans="1:3" s="117" customFormat="1" ht="12" customHeight="1">
      <c r="A76" s="462" t="s">
        <v>334</v>
      </c>
      <c r="B76" s="443" t="s">
        <v>312</v>
      </c>
      <c r="C76" s="319"/>
    </row>
    <row r="77" spans="1:3" s="117" customFormat="1" ht="12" customHeight="1" thickBot="1">
      <c r="A77" s="464" t="s">
        <v>335</v>
      </c>
      <c r="B77" s="445" t="s">
        <v>313</v>
      </c>
      <c r="C77" s="319"/>
    </row>
    <row r="78" spans="1:3" s="116" customFormat="1" ht="12" customHeight="1" thickBot="1">
      <c r="A78" s="465" t="s">
        <v>314</v>
      </c>
      <c r="B78" s="309" t="s">
        <v>315</v>
      </c>
      <c r="C78" s="314">
        <f>SUM(C79:C81)</f>
        <v>0</v>
      </c>
    </row>
    <row r="79" spans="1:3" s="117" customFormat="1" ht="12" customHeight="1">
      <c r="A79" s="462" t="s">
        <v>336</v>
      </c>
      <c r="B79" s="443" t="s">
        <v>316</v>
      </c>
      <c r="C79" s="319"/>
    </row>
    <row r="80" spans="1:3" s="117" customFormat="1" ht="12" customHeight="1">
      <c r="A80" s="463" t="s">
        <v>337</v>
      </c>
      <c r="B80" s="444" t="s">
        <v>317</v>
      </c>
      <c r="C80" s="319"/>
    </row>
    <row r="81" spans="1:3" s="117" customFormat="1" ht="12" customHeight="1" thickBot="1">
      <c r="A81" s="464" t="s">
        <v>338</v>
      </c>
      <c r="B81" s="445" t="s">
        <v>318</v>
      </c>
      <c r="C81" s="319"/>
    </row>
    <row r="82" spans="1:3" s="117" customFormat="1" ht="12" customHeight="1" thickBot="1">
      <c r="A82" s="465" t="s">
        <v>319</v>
      </c>
      <c r="B82" s="309" t="s">
        <v>339</v>
      </c>
      <c r="C82" s="314">
        <f>SUM(C83:C86)</f>
        <v>0</v>
      </c>
    </row>
    <row r="83" spans="1:3" s="117" customFormat="1" ht="12" customHeight="1">
      <c r="A83" s="466" t="s">
        <v>320</v>
      </c>
      <c r="B83" s="443" t="s">
        <v>321</v>
      </c>
      <c r="C83" s="319"/>
    </row>
    <row r="84" spans="1:3" s="117" customFormat="1" ht="12" customHeight="1">
      <c r="A84" s="467" t="s">
        <v>322</v>
      </c>
      <c r="B84" s="444" t="s">
        <v>323</v>
      </c>
      <c r="C84" s="319"/>
    </row>
    <row r="85" spans="1:3" s="117" customFormat="1" ht="12" customHeight="1">
      <c r="A85" s="467" t="s">
        <v>324</v>
      </c>
      <c r="B85" s="444" t="s">
        <v>325</v>
      </c>
      <c r="C85" s="319"/>
    </row>
    <row r="86" spans="1:3" s="116" customFormat="1" ht="12" customHeight="1" thickBot="1">
      <c r="A86" s="468" t="s">
        <v>326</v>
      </c>
      <c r="B86" s="445" t="s">
        <v>327</v>
      </c>
      <c r="C86" s="319"/>
    </row>
    <row r="87" spans="1:3" s="116" customFormat="1" ht="12" customHeight="1" thickBot="1">
      <c r="A87" s="465" t="s">
        <v>328</v>
      </c>
      <c r="B87" s="309" t="s">
        <v>467</v>
      </c>
      <c r="C87" s="489"/>
    </row>
    <row r="88" spans="1:3" s="116" customFormat="1" ht="12" customHeight="1" thickBot="1">
      <c r="A88" s="465" t="s">
        <v>499</v>
      </c>
      <c r="B88" s="309" t="s">
        <v>329</v>
      </c>
      <c r="C88" s="489"/>
    </row>
    <row r="89" spans="1:3" s="116" customFormat="1" ht="12" customHeight="1" thickBot="1">
      <c r="A89" s="465" t="s">
        <v>500</v>
      </c>
      <c r="B89" s="450" t="s">
        <v>470</v>
      </c>
      <c r="C89" s="320">
        <f>+C66+C70+C75+C78+C82+C88+C87</f>
        <v>0</v>
      </c>
    </row>
    <row r="90" spans="1:3" s="116" customFormat="1" ht="12" customHeight="1" thickBot="1">
      <c r="A90" s="469" t="s">
        <v>501</v>
      </c>
      <c r="B90" s="451" t="s">
        <v>502</v>
      </c>
      <c r="C90" s="320">
        <f>+C65+C89</f>
        <v>0</v>
      </c>
    </row>
    <row r="91" spans="1:3" s="117" customFormat="1" ht="15" customHeight="1" thickBot="1">
      <c r="A91" s="267"/>
      <c r="B91" s="268"/>
      <c r="C91" s="384"/>
    </row>
    <row r="92" spans="1:3" s="76" customFormat="1" ht="16.5" customHeight="1" thickBot="1">
      <c r="A92" s="271"/>
      <c r="B92" s="272" t="s">
        <v>57</v>
      </c>
      <c r="C92" s="386"/>
    </row>
    <row r="93" spans="1:3" s="118" customFormat="1" ht="12" customHeight="1" thickBot="1">
      <c r="A93" s="435" t="s">
        <v>18</v>
      </c>
      <c r="B93" s="31" t="s">
        <v>506</v>
      </c>
      <c r="C93" s="313">
        <f>+C94+C95+C96+C97+C98+C111</f>
        <v>0</v>
      </c>
    </row>
    <row r="94" spans="1:3" ht="12" customHeight="1">
      <c r="A94" s="470" t="s">
        <v>98</v>
      </c>
      <c r="B94" s="10" t="s">
        <v>49</v>
      </c>
      <c r="C94" s="315"/>
    </row>
    <row r="95" spans="1:3" ht="12" customHeight="1">
      <c r="A95" s="463" t="s">
        <v>99</v>
      </c>
      <c r="B95" s="8" t="s">
        <v>185</v>
      </c>
      <c r="C95" s="316"/>
    </row>
    <row r="96" spans="1:3" ht="12" customHeight="1">
      <c r="A96" s="463" t="s">
        <v>100</v>
      </c>
      <c r="B96" s="8" t="s">
        <v>141</v>
      </c>
      <c r="C96" s="318"/>
    </row>
    <row r="97" spans="1:3" ht="12" customHeight="1">
      <c r="A97" s="463" t="s">
        <v>101</v>
      </c>
      <c r="B97" s="11" t="s">
        <v>186</v>
      </c>
      <c r="C97" s="318"/>
    </row>
    <row r="98" spans="1:3" ht="12" customHeight="1">
      <c r="A98" s="463" t="s">
        <v>112</v>
      </c>
      <c r="B98" s="19" t="s">
        <v>187</v>
      </c>
      <c r="C98" s="318"/>
    </row>
    <row r="99" spans="1:3" ht="12" customHeight="1">
      <c r="A99" s="463" t="s">
        <v>102</v>
      </c>
      <c r="B99" s="8" t="s">
        <v>503</v>
      </c>
      <c r="C99" s="318"/>
    </row>
    <row r="100" spans="1:3" ht="12" customHeight="1">
      <c r="A100" s="463" t="s">
        <v>103</v>
      </c>
      <c r="B100" s="172" t="s">
        <v>433</v>
      </c>
      <c r="C100" s="318"/>
    </row>
    <row r="101" spans="1:3" ht="12" customHeight="1">
      <c r="A101" s="463" t="s">
        <v>113</v>
      </c>
      <c r="B101" s="172" t="s">
        <v>432</v>
      </c>
      <c r="C101" s="318"/>
    </row>
    <row r="102" spans="1:3" ht="12" customHeight="1">
      <c r="A102" s="463" t="s">
        <v>114</v>
      </c>
      <c r="B102" s="172" t="s">
        <v>345</v>
      </c>
      <c r="C102" s="318"/>
    </row>
    <row r="103" spans="1:3" ht="12" customHeight="1">
      <c r="A103" s="463" t="s">
        <v>115</v>
      </c>
      <c r="B103" s="173" t="s">
        <v>346</v>
      </c>
      <c r="C103" s="318"/>
    </row>
    <row r="104" spans="1:3" ht="12" customHeight="1">
      <c r="A104" s="463" t="s">
        <v>116</v>
      </c>
      <c r="B104" s="173" t="s">
        <v>347</v>
      </c>
      <c r="C104" s="318"/>
    </row>
    <row r="105" spans="1:3" ht="12" customHeight="1">
      <c r="A105" s="463" t="s">
        <v>118</v>
      </c>
      <c r="B105" s="172" t="s">
        <v>348</v>
      </c>
      <c r="C105" s="318"/>
    </row>
    <row r="106" spans="1:3" ht="12" customHeight="1">
      <c r="A106" s="463" t="s">
        <v>188</v>
      </c>
      <c r="B106" s="172" t="s">
        <v>349</v>
      </c>
      <c r="C106" s="318"/>
    </row>
    <row r="107" spans="1:3" ht="12" customHeight="1">
      <c r="A107" s="463" t="s">
        <v>343</v>
      </c>
      <c r="B107" s="173" t="s">
        <v>350</v>
      </c>
      <c r="C107" s="318"/>
    </row>
    <row r="108" spans="1:3" ht="12" customHeight="1">
      <c r="A108" s="471" t="s">
        <v>344</v>
      </c>
      <c r="B108" s="174" t="s">
        <v>351</v>
      </c>
      <c r="C108" s="318"/>
    </row>
    <row r="109" spans="1:3" ht="12" customHeight="1">
      <c r="A109" s="463" t="s">
        <v>430</v>
      </c>
      <c r="B109" s="174" t="s">
        <v>352</v>
      </c>
      <c r="C109" s="318"/>
    </row>
    <row r="110" spans="1:3" ht="12" customHeight="1">
      <c r="A110" s="463" t="s">
        <v>431</v>
      </c>
      <c r="B110" s="173" t="s">
        <v>353</v>
      </c>
      <c r="C110" s="316"/>
    </row>
    <row r="111" spans="1:3" ht="12" customHeight="1">
      <c r="A111" s="463" t="s">
        <v>435</v>
      </c>
      <c r="B111" s="11" t="s">
        <v>50</v>
      </c>
      <c r="C111" s="316"/>
    </row>
    <row r="112" spans="1:3" ht="12" customHeight="1">
      <c r="A112" s="464" t="s">
        <v>436</v>
      </c>
      <c r="B112" s="8" t="s">
        <v>504</v>
      </c>
      <c r="C112" s="318"/>
    </row>
    <row r="113" spans="1:3" ht="12" customHeight="1" thickBot="1">
      <c r="A113" s="472" t="s">
        <v>437</v>
      </c>
      <c r="B113" s="175" t="s">
        <v>505</v>
      </c>
      <c r="C113" s="322"/>
    </row>
    <row r="114" spans="1:3" ht="12" customHeight="1" thickBot="1">
      <c r="A114" s="37" t="s">
        <v>19</v>
      </c>
      <c r="B114" s="30" t="s">
        <v>354</v>
      </c>
      <c r="C114" s="314">
        <f>+C115+C117+C119</f>
        <v>0</v>
      </c>
    </row>
    <row r="115" spans="1:3" ht="12" customHeight="1">
      <c r="A115" s="462" t="s">
        <v>104</v>
      </c>
      <c r="B115" s="8" t="s">
        <v>217</v>
      </c>
      <c r="C115" s="317"/>
    </row>
    <row r="116" spans="1:3" ht="12" customHeight="1">
      <c r="A116" s="462" t="s">
        <v>105</v>
      </c>
      <c r="B116" s="12" t="s">
        <v>358</v>
      </c>
      <c r="C116" s="317"/>
    </row>
    <row r="117" spans="1:3" ht="12" customHeight="1">
      <c r="A117" s="462" t="s">
        <v>106</v>
      </c>
      <c r="B117" s="12" t="s">
        <v>189</v>
      </c>
      <c r="C117" s="316"/>
    </row>
    <row r="118" spans="1:3" ht="12" customHeight="1">
      <c r="A118" s="462" t="s">
        <v>107</v>
      </c>
      <c r="B118" s="12" t="s">
        <v>359</v>
      </c>
      <c r="C118" s="281"/>
    </row>
    <row r="119" spans="1:3" ht="12" customHeight="1">
      <c r="A119" s="462" t="s">
        <v>108</v>
      </c>
      <c r="B119" s="311" t="s">
        <v>220</v>
      </c>
      <c r="C119" s="281"/>
    </row>
    <row r="120" spans="1:3" ht="12" customHeight="1">
      <c r="A120" s="462" t="s">
        <v>117</v>
      </c>
      <c r="B120" s="310" t="s">
        <v>420</v>
      </c>
      <c r="C120" s="281"/>
    </row>
    <row r="121" spans="1:3" ht="12" customHeight="1">
      <c r="A121" s="462" t="s">
        <v>119</v>
      </c>
      <c r="B121" s="439" t="s">
        <v>364</v>
      </c>
      <c r="C121" s="281"/>
    </row>
    <row r="122" spans="1:3" ht="12" customHeight="1">
      <c r="A122" s="462" t="s">
        <v>190</v>
      </c>
      <c r="B122" s="173" t="s">
        <v>347</v>
      </c>
      <c r="C122" s="281"/>
    </row>
    <row r="123" spans="1:3" ht="12" customHeight="1">
      <c r="A123" s="462" t="s">
        <v>191</v>
      </c>
      <c r="B123" s="173" t="s">
        <v>363</v>
      </c>
      <c r="C123" s="281"/>
    </row>
    <row r="124" spans="1:3" ht="12" customHeight="1">
      <c r="A124" s="462" t="s">
        <v>192</v>
      </c>
      <c r="B124" s="173" t="s">
        <v>362</v>
      </c>
      <c r="C124" s="281"/>
    </row>
    <row r="125" spans="1:3" ht="12" customHeight="1">
      <c r="A125" s="462" t="s">
        <v>355</v>
      </c>
      <c r="B125" s="173" t="s">
        <v>350</v>
      </c>
      <c r="C125" s="281"/>
    </row>
    <row r="126" spans="1:3" ht="12" customHeight="1">
      <c r="A126" s="462" t="s">
        <v>356</v>
      </c>
      <c r="B126" s="173" t="s">
        <v>361</v>
      </c>
      <c r="C126" s="281"/>
    </row>
    <row r="127" spans="1:3" ht="12" customHeight="1" thickBot="1">
      <c r="A127" s="471" t="s">
        <v>357</v>
      </c>
      <c r="B127" s="173" t="s">
        <v>360</v>
      </c>
      <c r="C127" s="283"/>
    </row>
    <row r="128" spans="1:3" ht="12" customHeight="1" thickBot="1">
      <c r="A128" s="37" t="s">
        <v>20</v>
      </c>
      <c r="B128" s="153" t="s">
        <v>440</v>
      </c>
      <c r="C128" s="314">
        <f>+C93+C114</f>
        <v>0</v>
      </c>
    </row>
    <row r="129" spans="1:3" ht="12" customHeight="1" thickBot="1">
      <c r="A129" s="37" t="s">
        <v>21</v>
      </c>
      <c r="B129" s="153" t="s">
        <v>441</v>
      </c>
      <c r="C129" s="314">
        <f>+C130+C131+C132</f>
        <v>0</v>
      </c>
    </row>
    <row r="130" spans="1:3" s="118" customFormat="1" ht="12" customHeight="1">
      <c r="A130" s="462" t="s">
        <v>259</v>
      </c>
      <c r="B130" s="9" t="s">
        <v>509</v>
      </c>
      <c r="C130" s="281"/>
    </row>
    <row r="131" spans="1:3" ht="12" customHeight="1">
      <c r="A131" s="462" t="s">
        <v>260</v>
      </c>
      <c r="B131" s="9" t="s">
        <v>449</v>
      </c>
      <c r="C131" s="281"/>
    </row>
    <row r="132" spans="1:3" ht="12" customHeight="1" thickBot="1">
      <c r="A132" s="471" t="s">
        <v>261</v>
      </c>
      <c r="B132" s="7" t="s">
        <v>508</v>
      </c>
      <c r="C132" s="281"/>
    </row>
    <row r="133" spans="1:3" ht="12" customHeight="1" thickBot="1">
      <c r="A133" s="37" t="s">
        <v>22</v>
      </c>
      <c r="B133" s="153" t="s">
        <v>442</v>
      </c>
      <c r="C133" s="314">
        <f>+C134+C135+C136+C137+C138+C139</f>
        <v>0</v>
      </c>
    </row>
    <row r="134" spans="1:3" ht="12" customHeight="1">
      <c r="A134" s="462" t="s">
        <v>91</v>
      </c>
      <c r="B134" s="9" t="s">
        <v>451</v>
      </c>
      <c r="C134" s="281"/>
    </row>
    <row r="135" spans="1:3" ht="12" customHeight="1">
      <c r="A135" s="462" t="s">
        <v>92</v>
      </c>
      <c r="B135" s="9" t="s">
        <v>443</v>
      </c>
      <c r="C135" s="281"/>
    </row>
    <row r="136" spans="1:3" ht="12" customHeight="1">
      <c r="A136" s="462" t="s">
        <v>93</v>
      </c>
      <c r="B136" s="9" t="s">
        <v>444</v>
      </c>
      <c r="C136" s="281"/>
    </row>
    <row r="137" spans="1:3" ht="12" customHeight="1">
      <c r="A137" s="462" t="s">
        <v>177</v>
      </c>
      <c r="B137" s="9" t="s">
        <v>507</v>
      </c>
      <c r="C137" s="281"/>
    </row>
    <row r="138" spans="1:3" ht="12" customHeight="1">
      <c r="A138" s="462" t="s">
        <v>178</v>
      </c>
      <c r="B138" s="9" t="s">
        <v>446</v>
      </c>
      <c r="C138" s="281"/>
    </row>
    <row r="139" spans="1:3" s="118" customFormat="1" ht="12" customHeight="1" thickBot="1">
      <c r="A139" s="471" t="s">
        <v>179</v>
      </c>
      <c r="B139" s="7" t="s">
        <v>447</v>
      </c>
      <c r="C139" s="281"/>
    </row>
    <row r="140" spans="1:11" ht="12" customHeight="1" thickBot="1">
      <c r="A140" s="37" t="s">
        <v>23</v>
      </c>
      <c r="B140" s="153" t="s">
        <v>531</v>
      </c>
      <c r="C140" s="320">
        <f>+C141+C142+C144+C145+C143</f>
        <v>0</v>
      </c>
      <c r="K140" s="279"/>
    </row>
    <row r="141" spans="1:3" ht="12.75">
      <c r="A141" s="462" t="s">
        <v>94</v>
      </c>
      <c r="B141" s="9" t="s">
        <v>365</v>
      </c>
      <c r="C141" s="281"/>
    </row>
    <row r="142" spans="1:3" ht="12" customHeight="1">
      <c r="A142" s="462" t="s">
        <v>95</v>
      </c>
      <c r="B142" s="9" t="s">
        <v>366</v>
      </c>
      <c r="C142" s="281"/>
    </row>
    <row r="143" spans="1:3" s="118" customFormat="1" ht="12" customHeight="1">
      <c r="A143" s="462" t="s">
        <v>279</v>
      </c>
      <c r="B143" s="9" t="s">
        <v>530</v>
      </c>
      <c r="C143" s="281"/>
    </row>
    <row r="144" spans="1:3" s="118" customFormat="1" ht="12" customHeight="1">
      <c r="A144" s="462" t="s">
        <v>280</v>
      </c>
      <c r="B144" s="9" t="s">
        <v>456</v>
      </c>
      <c r="C144" s="281"/>
    </row>
    <row r="145" spans="1:3" s="118" customFormat="1" ht="12" customHeight="1" thickBot="1">
      <c r="A145" s="471" t="s">
        <v>281</v>
      </c>
      <c r="B145" s="7" t="s">
        <v>385</v>
      </c>
      <c r="C145" s="281"/>
    </row>
    <row r="146" spans="1:3" s="118" customFormat="1" ht="12" customHeight="1" thickBot="1">
      <c r="A146" s="37" t="s">
        <v>24</v>
      </c>
      <c r="B146" s="153" t="s">
        <v>457</v>
      </c>
      <c r="C146" s="323">
        <f>+C147+C148+C149+C150+C151</f>
        <v>0</v>
      </c>
    </row>
    <row r="147" spans="1:3" s="118" customFormat="1" ht="12" customHeight="1">
      <c r="A147" s="462" t="s">
        <v>96</v>
      </c>
      <c r="B147" s="9" t="s">
        <v>452</v>
      </c>
      <c r="C147" s="281"/>
    </row>
    <row r="148" spans="1:3" s="118" customFormat="1" ht="12" customHeight="1">
      <c r="A148" s="462" t="s">
        <v>97</v>
      </c>
      <c r="B148" s="9" t="s">
        <v>459</v>
      </c>
      <c r="C148" s="281"/>
    </row>
    <row r="149" spans="1:3" s="118" customFormat="1" ht="12" customHeight="1">
      <c r="A149" s="462" t="s">
        <v>291</v>
      </c>
      <c r="B149" s="9" t="s">
        <v>454</v>
      </c>
      <c r="C149" s="281"/>
    </row>
    <row r="150" spans="1:3" ht="12.75" customHeight="1">
      <c r="A150" s="462" t="s">
        <v>292</v>
      </c>
      <c r="B150" s="9" t="s">
        <v>510</v>
      </c>
      <c r="C150" s="281"/>
    </row>
    <row r="151" spans="1:3" ht="12.75" customHeight="1" thickBot="1">
      <c r="A151" s="471" t="s">
        <v>458</v>
      </c>
      <c r="B151" s="7" t="s">
        <v>461</v>
      </c>
      <c r="C151" s="283"/>
    </row>
    <row r="152" spans="1:3" ht="12.75" customHeight="1" thickBot="1">
      <c r="A152" s="526" t="s">
        <v>25</v>
      </c>
      <c r="B152" s="153" t="s">
        <v>462</v>
      </c>
      <c r="C152" s="323"/>
    </row>
    <row r="153" spans="1:3" ht="12" customHeight="1" thickBot="1">
      <c r="A153" s="526" t="s">
        <v>26</v>
      </c>
      <c r="B153" s="153" t="s">
        <v>463</v>
      </c>
      <c r="C153" s="323"/>
    </row>
    <row r="154" spans="1:3" ht="15" customHeight="1" thickBot="1">
      <c r="A154" s="37" t="s">
        <v>27</v>
      </c>
      <c r="B154" s="153" t="s">
        <v>465</v>
      </c>
      <c r="C154" s="453">
        <f>+C129+C133+C140+C146+C152+C153</f>
        <v>0</v>
      </c>
    </row>
    <row r="155" spans="1:3" ht="13.5" thickBot="1">
      <c r="A155" s="473" t="s">
        <v>28</v>
      </c>
      <c r="B155" s="405" t="s">
        <v>464</v>
      </c>
      <c r="C155" s="453">
        <f>+C128+C154</f>
        <v>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76" t="s">
        <v>511</v>
      </c>
      <c r="B157" s="277"/>
      <c r="C157" s="150"/>
    </row>
    <row r="158" spans="1:3" ht="13.5" thickBot="1">
      <c r="A158" s="276" t="s">
        <v>208</v>
      </c>
      <c r="B158" s="277"/>
      <c r="C1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26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6384" width="9.375" style="560" customWidth="1"/>
  </cols>
  <sheetData>
    <row r="2" ht="12.75">
      <c r="F2" t="s">
        <v>581</v>
      </c>
    </row>
    <row r="4" ht="12.75">
      <c r="A4" s="559" t="s">
        <v>560</v>
      </c>
    </row>
    <row r="5" ht="13.5" thickBot="1"/>
    <row r="6" spans="1:7" ht="13.5" thickBot="1">
      <c r="A6" s="561" t="s">
        <v>561</v>
      </c>
      <c r="B6" s="562"/>
      <c r="C6" s="562"/>
      <c r="D6" s="562"/>
      <c r="E6" s="562"/>
      <c r="F6" s="562"/>
      <c r="G6" s="563"/>
    </row>
    <row r="7" spans="1:7" ht="12.75">
      <c r="A7" s="564" t="s">
        <v>562</v>
      </c>
      <c r="B7" s="565"/>
      <c r="C7" s="565"/>
      <c r="D7" s="565"/>
      <c r="E7" s="565"/>
      <c r="F7" s="565"/>
      <c r="G7" s="566"/>
    </row>
    <row r="8" spans="1:7" ht="12.75">
      <c r="A8" s="567"/>
      <c r="B8" s="568"/>
      <c r="C8" s="568"/>
      <c r="D8" s="568"/>
      <c r="E8" s="568"/>
      <c r="F8" s="568"/>
      <c r="G8" s="569"/>
    </row>
    <row r="9" spans="1:7" ht="13.5" thickBot="1">
      <c r="A9" s="570"/>
      <c r="B9" s="571"/>
      <c r="C9" s="571"/>
      <c r="D9" s="571"/>
      <c r="E9" s="571"/>
      <c r="F9" s="571"/>
      <c r="G9" s="572"/>
    </row>
    <row r="10" spans="1:7" ht="13.5" thickBot="1">
      <c r="A10" s="573" t="s">
        <v>563</v>
      </c>
      <c r="B10" s="574"/>
      <c r="C10" s="574"/>
      <c r="D10" s="574"/>
      <c r="E10" s="574"/>
      <c r="F10" s="574"/>
      <c r="G10" s="575"/>
    </row>
    <row r="11" spans="1:7" ht="13.5" thickBot="1">
      <c r="A11" s="576" t="s">
        <v>564</v>
      </c>
      <c r="B11" s="577"/>
      <c r="C11" s="577"/>
      <c r="D11" s="577"/>
      <c r="E11" s="577"/>
      <c r="F11" s="577"/>
      <c r="G11" s="578"/>
    </row>
    <row r="12" spans="1:7" ht="13.5" thickBot="1">
      <c r="A12" s="576" t="s">
        <v>565</v>
      </c>
      <c r="B12" s="577"/>
      <c r="C12" s="577"/>
      <c r="D12" s="577"/>
      <c r="E12" s="577"/>
      <c r="F12" s="577"/>
      <c r="G12" s="578"/>
    </row>
    <row r="13" spans="1:7" ht="13.5" thickBot="1">
      <c r="A13" s="576" t="s">
        <v>566</v>
      </c>
      <c r="B13" s="577"/>
      <c r="C13" s="577"/>
      <c r="D13" s="577"/>
      <c r="E13" s="577"/>
      <c r="F13" s="577"/>
      <c r="G13" s="578"/>
    </row>
    <row r="14" spans="1:7" ht="13.5" thickBot="1">
      <c r="A14" s="579" t="s">
        <v>567</v>
      </c>
      <c r="B14" s="580"/>
      <c r="C14" s="580"/>
      <c r="D14" s="580"/>
      <c r="E14" s="580"/>
      <c r="F14" s="580"/>
      <c r="G14" s="581"/>
    </row>
    <row r="15" spans="1:7" ht="13.5" thickBot="1">
      <c r="A15" s="582" t="s">
        <v>568</v>
      </c>
      <c r="B15" s="580"/>
      <c r="C15" s="580"/>
      <c r="D15" s="580"/>
      <c r="E15" s="580"/>
      <c r="F15" s="580"/>
      <c r="G15" s="581"/>
    </row>
    <row r="16" spans="1:7" ht="13.5" thickBot="1">
      <c r="A16" s="583" t="s">
        <v>569</v>
      </c>
      <c r="B16" s="584"/>
      <c r="C16" s="584"/>
      <c r="D16" s="584"/>
      <c r="E16" s="584"/>
      <c r="F16" s="584"/>
      <c r="G16" s="585"/>
    </row>
    <row r="17" spans="1:7" ht="13.5" thickBot="1">
      <c r="A17" s="582" t="s">
        <v>570</v>
      </c>
      <c r="B17" s="580"/>
      <c r="C17" s="580"/>
      <c r="D17" s="580"/>
      <c r="E17" s="580"/>
      <c r="F17" s="580"/>
      <c r="G17" s="581"/>
    </row>
    <row r="18" spans="1:7" ht="13.5" thickBot="1">
      <c r="A18" s="586" t="s">
        <v>571</v>
      </c>
      <c r="B18" s="587"/>
      <c r="C18" s="587"/>
      <c r="D18" s="587"/>
      <c r="E18" s="587"/>
      <c r="F18" s="587"/>
      <c r="G18" s="588"/>
    </row>
    <row r="19" spans="1:7" ht="13.5" thickBot="1">
      <c r="A19" s="582" t="s">
        <v>572</v>
      </c>
      <c r="B19" s="580"/>
      <c r="C19" s="580"/>
      <c r="D19" s="580"/>
      <c r="E19" s="580"/>
      <c r="F19" s="580"/>
      <c r="G19" s="581"/>
    </row>
    <row r="20" spans="1:7" ht="13.5" thickBot="1">
      <c r="A20" s="582" t="s">
        <v>573</v>
      </c>
      <c r="B20" s="580"/>
      <c r="C20" s="580"/>
      <c r="D20" s="580"/>
      <c r="E20" s="580"/>
      <c r="F20" s="580"/>
      <c r="G20" s="581"/>
    </row>
    <row r="21" spans="1:7" ht="13.5" thickBot="1">
      <c r="A21" s="582" t="s">
        <v>574</v>
      </c>
      <c r="B21" s="580"/>
      <c r="C21" s="580"/>
      <c r="D21" s="580"/>
      <c r="E21" s="580"/>
      <c r="F21" s="580"/>
      <c r="G21" s="581"/>
    </row>
    <row r="22" spans="1:7" ht="13.5" thickBot="1">
      <c r="A22" s="582" t="s">
        <v>575</v>
      </c>
      <c r="B22" s="580"/>
      <c r="C22" s="580"/>
      <c r="D22" s="580"/>
      <c r="E22" s="580"/>
      <c r="F22" s="580"/>
      <c r="G22" s="581"/>
    </row>
    <row r="23" spans="1:7" ht="13.5" thickBot="1">
      <c r="A23" s="582" t="s">
        <v>576</v>
      </c>
      <c r="B23" s="580"/>
      <c r="C23" s="580"/>
      <c r="D23" s="580"/>
      <c r="E23" s="580"/>
      <c r="F23" s="580"/>
      <c r="G23" s="581"/>
    </row>
    <row r="24" spans="1:7" ht="13.5" thickBot="1">
      <c r="A24" s="582" t="s">
        <v>577</v>
      </c>
      <c r="B24" s="580"/>
      <c r="C24" s="580"/>
      <c r="D24" s="580"/>
      <c r="E24" s="580"/>
      <c r="F24" s="580"/>
      <c r="G24" s="581"/>
    </row>
    <row r="25" spans="1:7" ht="13.5" thickBot="1">
      <c r="A25" s="579" t="s">
        <v>578</v>
      </c>
      <c r="B25" s="580"/>
      <c r="C25" s="580"/>
      <c r="D25" s="580"/>
      <c r="E25" s="580"/>
      <c r="F25" s="580"/>
      <c r="G25" s="581"/>
    </row>
    <row r="26" spans="1:7" ht="13.5" thickBot="1">
      <c r="A26" s="579" t="s">
        <v>579</v>
      </c>
      <c r="B26" s="580"/>
      <c r="C26" s="580"/>
      <c r="D26" s="580"/>
      <c r="E26" s="580"/>
      <c r="F26" s="580"/>
      <c r="G26" s="581"/>
    </row>
  </sheetData>
  <sheetProtection/>
  <mergeCells count="21">
    <mergeCell ref="A24:G24"/>
    <mergeCell ref="A25:G25"/>
    <mergeCell ref="A26:G26"/>
    <mergeCell ref="A18:G18"/>
    <mergeCell ref="A19:G19"/>
    <mergeCell ref="A20:G20"/>
    <mergeCell ref="A21:G21"/>
    <mergeCell ref="A22:G22"/>
    <mergeCell ref="A23:G23"/>
    <mergeCell ref="A12:G12"/>
    <mergeCell ref="A13:G13"/>
    <mergeCell ref="A14:G14"/>
    <mergeCell ref="A15:G15"/>
    <mergeCell ref="A16:G16"/>
    <mergeCell ref="A17:G17"/>
    <mergeCell ref="A6:G6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274" customWidth="1"/>
    <col min="2" max="2" width="79.125" style="275" customWidth="1"/>
    <col min="3" max="3" width="25.00390625" style="275" customWidth="1"/>
    <col min="4" max="16384" width="9.375" style="275" customWidth="1"/>
  </cols>
  <sheetData>
    <row r="1" spans="1:3" s="254" customFormat="1" ht="21" customHeight="1" thickBot="1">
      <c r="A1" s="253"/>
      <c r="B1" s="255"/>
      <c r="C1" s="482" t="str">
        <f>+CONCATENATE("9.2. melléklet a 2/",LEFT(ÖSSZEFÜGGÉSEK!A5,4),". (III.7.) önkormányzati rendelethez")</f>
        <v>9.2. melléklet a 2/2016. (III.7.) önkormányzati rendelethez</v>
      </c>
    </row>
    <row r="2" spans="1:3" s="483" customFormat="1" ht="25.5" customHeight="1">
      <c r="A2" s="433" t="s">
        <v>206</v>
      </c>
      <c r="B2" s="375" t="s">
        <v>580</v>
      </c>
      <c r="C2" s="389" t="s">
        <v>59</v>
      </c>
    </row>
    <row r="3" spans="1:3" s="483" customFormat="1" ht="24.75" thickBot="1">
      <c r="A3" s="476" t="s">
        <v>205</v>
      </c>
      <c r="B3" s="376" t="s">
        <v>393</v>
      </c>
      <c r="C3" s="390"/>
    </row>
    <row r="4" spans="1:3" s="484" customFormat="1" ht="15.75" customHeight="1" thickBot="1">
      <c r="A4" s="257"/>
      <c r="B4" s="257"/>
      <c r="C4" s="258" t="s">
        <v>218</v>
      </c>
    </row>
    <row r="5" spans="1:3" ht="13.5" thickBot="1">
      <c r="A5" s="434" t="s">
        <v>207</v>
      </c>
      <c r="B5" s="259" t="s">
        <v>554</v>
      </c>
      <c r="C5" s="260" t="s">
        <v>55</v>
      </c>
    </row>
    <row r="6" spans="1:3" s="485" customFormat="1" ht="12.75" customHeight="1" thickBot="1">
      <c r="A6" s="222"/>
      <c r="B6" s="223" t="s">
        <v>485</v>
      </c>
      <c r="C6" s="224" t="s">
        <v>486</v>
      </c>
    </row>
    <row r="7" spans="1:3" s="485" customFormat="1" ht="15.75" customHeight="1" thickBot="1">
      <c r="A7" s="261"/>
      <c r="B7" s="262" t="s">
        <v>56</v>
      </c>
      <c r="C7" s="263"/>
    </row>
    <row r="8" spans="1:3" s="391" customFormat="1" ht="12" customHeight="1" thickBot="1">
      <c r="A8" s="222" t="s">
        <v>18</v>
      </c>
      <c r="B8" s="264" t="s">
        <v>512</v>
      </c>
      <c r="C8" s="334">
        <f>SUM(C9:C19)</f>
        <v>0</v>
      </c>
    </row>
    <row r="9" spans="1:3" s="391" customFormat="1" ht="12" customHeight="1">
      <c r="A9" s="477" t="s">
        <v>98</v>
      </c>
      <c r="B9" s="10" t="s">
        <v>268</v>
      </c>
      <c r="C9" s="380"/>
    </row>
    <row r="10" spans="1:3" s="391" customFormat="1" ht="12" customHeight="1">
      <c r="A10" s="478" t="s">
        <v>99</v>
      </c>
      <c r="B10" s="8" t="s">
        <v>269</v>
      </c>
      <c r="C10" s="332"/>
    </row>
    <row r="11" spans="1:3" s="391" customFormat="1" ht="12" customHeight="1">
      <c r="A11" s="478" t="s">
        <v>100</v>
      </c>
      <c r="B11" s="8" t="s">
        <v>270</v>
      </c>
      <c r="C11" s="332"/>
    </row>
    <row r="12" spans="1:3" s="391" customFormat="1" ht="12" customHeight="1">
      <c r="A12" s="478" t="s">
        <v>101</v>
      </c>
      <c r="B12" s="8" t="s">
        <v>271</v>
      </c>
      <c r="C12" s="332"/>
    </row>
    <row r="13" spans="1:3" s="391" customFormat="1" ht="12" customHeight="1">
      <c r="A13" s="478" t="s">
        <v>150</v>
      </c>
      <c r="B13" s="8" t="s">
        <v>272</v>
      </c>
      <c r="C13" s="332"/>
    </row>
    <row r="14" spans="1:3" s="391" customFormat="1" ht="12" customHeight="1">
      <c r="A14" s="478" t="s">
        <v>102</v>
      </c>
      <c r="B14" s="8" t="s">
        <v>394</v>
      </c>
      <c r="C14" s="332"/>
    </row>
    <row r="15" spans="1:3" s="391" customFormat="1" ht="12" customHeight="1">
      <c r="A15" s="478" t="s">
        <v>103</v>
      </c>
      <c r="B15" s="7" t="s">
        <v>395</v>
      </c>
      <c r="C15" s="332"/>
    </row>
    <row r="16" spans="1:3" s="391" customFormat="1" ht="12" customHeight="1">
      <c r="A16" s="478" t="s">
        <v>113</v>
      </c>
      <c r="B16" s="8" t="s">
        <v>275</v>
      </c>
      <c r="C16" s="381"/>
    </row>
    <row r="17" spans="1:3" s="486" customFormat="1" ht="12" customHeight="1">
      <c r="A17" s="478" t="s">
        <v>114</v>
      </c>
      <c r="B17" s="8" t="s">
        <v>276</v>
      </c>
      <c r="C17" s="332"/>
    </row>
    <row r="18" spans="1:3" s="486" customFormat="1" ht="12" customHeight="1">
      <c r="A18" s="478" t="s">
        <v>115</v>
      </c>
      <c r="B18" s="8" t="s">
        <v>428</v>
      </c>
      <c r="C18" s="333"/>
    </row>
    <row r="19" spans="1:3" s="486" customFormat="1" ht="12" customHeight="1" thickBot="1">
      <c r="A19" s="478" t="s">
        <v>116</v>
      </c>
      <c r="B19" s="7" t="s">
        <v>277</v>
      </c>
      <c r="C19" s="333"/>
    </row>
    <row r="20" spans="1:3" s="391" customFormat="1" ht="12" customHeight="1" thickBot="1">
      <c r="A20" s="222" t="s">
        <v>19</v>
      </c>
      <c r="B20" s="264" t="s">
        <v>396</v>
      </c>
      <c r="C20" s="334">
        <f>SUM(C21:C23)</f>
        <v>0</v>
      </c>
    </row>
    <row r="21" spans="1:3" s="486" customFormat="1" ht="12" customHeight="1">
      <c r="A21" s="478" t="s">
        <v>104</v>
      </c>
      <c r="B21" s="9" t="s">
        <v>249</v>
      </c>
      <c r="C21" s="332"/>
    </row>
    <row r="22" spans="1:3" s="486" customFormat="1" ht="12" customHeight="1">
      <c r="A22" s="478" t="s">
        <v>105</v>
      </c>
      <c r="B22" s="8" t="s">
        <v>397</v>
      </c>
      <c r="C22" s="332"/>
    </row>
    <row r="23" spans="1:3" s="486" customFormat="1" ht="12" customHeight="1">
      <c r="A23" s="478" t="s">
        <v>106</v>
      </c>
      <c r="B23" s="8" t="s">
        <v>398</v>
      </c>
      <c r="C23" s="332"/>
    </row>
    <row r="24" spans="1:3" s="486" customFormat="1" ht="12" customHeight="1" thickBot="1">
      <c r="A24" s="478" t="s">
        <v>107</v>
      </c>
      <c r="B24" s="8" t="s">
        <v>513</v>
      </c>
      <c r="C24" s="332"/>
    </row>
    <row r="25" spans="1:3" s="486" customFormat="1" ht="12" customHeight="1" thickBot="1">
      <c r="A25" s="228" t="s">
        <v>20</v>
      </c>
      <c r="B25" s="153" t="s">
        <v>176</v>
      </c>
      <c r="C25" s="361"/>
    </row>
    <row r="26" spans="1:3" s="486" customFormat="1" ht="12" customHeight="1" thickBot="1">
      <c r="A26" s="228" t="s">
        <v>21</v>
      </c>
      <c r="B26" s="153" t="s">
        <v>514</v>
      </c>
      <c r="C26" s="334">
        <f>+C27+C28+C29</f>
        <v>0</v>
      </c>
    </row>
    <row r="27" spans="1:3" s="486" customFormat="1" ht="12" customHeight="1">
      <c r="A27" s="479" t="s">
        <v>259</v>
      </c>
      <c r="B27" s="480" t="s">
        <v>254</v>
      </c>
      <c r="C27" s="95"/>
    </row>
    <row r="28" spans="1:3" s="486" customFormat="1" ht="12" customHeight="1">
      <c r="A28" s="479" t="s">
        <v>260</v>
      </c>
      <c r="B28" s="480" t="s">
        <v>397</v>
      </c>
      <c r="C28" s="332"/>
    </row>
    <row r="29" spans="1:3" s="486" customFormat="1" ht="12" customHeight="1">
      <c r="A29" s="479" t="s">
        <v>261</v>
      </c>
      <c r="B29" s="481" t="s">
        <v>399</v>
      </c>
      <c r="C29" s="332"/>
    </row>
    <row r="30" spans="1:3" s="486" customFormat="1" ht="12" customHeight="1" thickBot="1">
      <c r="A30" s="478" t="s">
        <v>262</v>
      </c>
      <c r="B30" s="171" t="s">
        <v>515</v>
      </c>
      <c r="C30" s="102"/>
    </row>
    <row r="31" spans="1:3" s="486" customFormat="1" ht="12" customHeight="1" thickBot="1">
      <c r="A31" s="228" t="s">
        <v>22</v>
      </c>
      <c r="B31" s="153" t="s">
        <v>400</v>
      </c>
      <c r="C31" s="334">
        <f>+C32+C33+C34</f>
        <v>0</v>
      </c>
    </row>
    <row r="32" spans="1:3" s="486" customFormat="1" ht="12" customHeight="1">
      <c r="A32" s="479" t="s">
        <v>91</v>
      </c>
      <c r="B32" s="480" t="s">
        <v>282</v>
      </c>
      <c r="C32" s="95"/>
    </row>
    <row r="33" spans="1:3" s="486" customFormat="1" ht="12" customHeight="1">
      <c r="A33" s="479" t="s">
        <v>92</v>
      </c>
      <c r="B33" s="481" t="s">
        <v>283</v>
      </c>
      <c r="C33" s="335"/>
    </row>
    <row r="34" spans="1:3" s="486" customFormat="1" ht="12" customHeight="1" thickBot="1">
      <c r="A34" s="478" t="s">
        <v>93</v>
      </c>
      <c r="B34" s="171" t="s">
        <v>284</v>
      </c>
      <c r="C34" s="102"/>
    </row>
    <row r="35" spans="1:3" s="391" customFormat="1" ht="12" customHeight="1" thickBot="1">
      <c r="A35" s="228" t="s">
        <v>23</v>
      </c>
      <c r="B35" s="153" t="s">
        <v>370</v>
      </c>
      <c r="C35" s="361">
        <v>41670</v>
      </c>
    </row>
    <row r="36" spans="1:3" s="391" customFormat="1" ht="12" customHeight="1" thickBot="1">
      <c r="A36" s="228" t="s">
        <v>24</v>
      </c>
      <c r="B36" s="153" t="s">
        <v>401</v>
      </c>
      <c r="C36" s="382"/>
    </row>
    <row r="37" spans="1:3" s="391" customFormat="1" ht="12" customHeight="1" thickBot="1">
      <c r="A37" s="222" t="s">
        <v>25</v>
      </c>
      <c r="B37" s="153" t="s">
        <v>402</v>
      </c>
      <c r="C37" s="383">
        <f>+C8+C20+C25+C26+C31+C35+C36</f>
        <v>41670</v>
      </c>
    </row>
    <row r="38" spans="1:3" s="391" customFormat="1" ht="12" customHeight="1" thickBot="1">
      <c r="A38" s="265" t="s">
        <v>26</v>
      </c>
      <c r="B38" s="153" t="s">
        <v>403</v>
      </c>
      <c r="C38" s="383">
        <f>+C39+C40+C41</f>
        <v>605</v>
      </c>
    </row>
    <row r="39" spans="1:3" s="391" customFormat="1" ht="12" customHeight="1">
      <c r="A39" s="479" t="s">
        <v>404</v>
      </c>
      <c r="B39" s="480" t="s">
        <v>227</v>
      </c>
      <c r="C39" s="95">
        <v>605</v>
      </c>
    </row>
    <row r="40" spans="1:3" s="391" customFormat="1" ht="12" customHeight="1">
      <c r="A40" s="479" t="s">
        <v>405</v>
      </c>
      <c r="B40" s="481" t="s">
        <v>2</v>
      </c>
      <c r="C40" s="335"/>
    </row>
    <row r="41" spans="1:3" s="486" customFormat="1" ht="12" customHeight="1" thickBot="1">
      <c r="A41" s="478" t="s">
        <v>406</v>
      </c>
      <c r="B41" s="171" t="s">
        <v>407</v>
      </c>
      <c r="C41" s="102"/>
    </row>
    <row r="42" spans="1:3" s="486" customFormat="1" ht="15" customHeight="1" thickBot="1">
      <c r="A42" s="265" t="s">
        <v>27</v>
      </c>
      <c r="B42" s="266" t="s">
        <v>408</v>
      </c>
      <c r="C42" s="386">
        <f>+C37+C38</f>
        <v>42275</v>
      </c>
    </row>
    <row r="43" spans="1:3" s="486" customFormat="1" ht="15" customHeight="1">
      <c r="A43" s="267"/>
      <c r="B43" s="268"/>
      <c r="C43" s="384"/>
    </row>
    <row r="44" spans="1:3" ht="13.5" thickBot="1">
      <c r="A44" s="269"/>
      <c r="B44" s="270"/>
      <c r="C44" s="385"/>
    </row>
    <row r="45" spans="1:3" s="485" customFormat="1" ht="16.5" customHeight="1" thickBot="1">
      <c r="A45" s="271"/>
      <c r="B45" s="272" t="s">
        <v>57</v>
      </c>
      <c r="C45" s="386"/>
    </row>
    <row r="46" spans="1:3" s="487" customFormat="1" ht="12" customHeight="1" thickBot="1">
      <c r="A46" s="228" t="s">
        <v>18</v>
      </c>
      <c r="B46" s="153" t="s">
        <v>409</v>
      </c>
      <c r="C46" s="334">
        <f>SUM(C47:C51)</f>
        <v>42275</v>
      </c>
    </row>
    <row r="47" spans="1:3" ht="12" customHeight="1">
      <c r="A47" s="478" t="s">
        <v>98</v>
      </c>
      <c r="B47" s="9" t="s">
        <v>49</v>
      </c>
      <c r="C47" s="95">
        <v>26805</v>
      </c>
    </row>
    <row r="48" spans="1:3" ht="12" customHeight="1">
      <c r="A48" s="478" t="s">
        <v>99</v>
      </c>
      <c r="B48" s="8" t="s">
        <v>185</v>
      </c>
      <c r="C48" s="98">
        <v>6670</v>
      </c>
    </row>
    <row r="49" spans="1:3" ht="12" customHeight="1">
      <c r="A49" s="478" t="s">
        <v>100</v>
      </c>
      <c r="B49" s="8" t="s">
        <v>141</v>
      </c>
      <c r="C49" s="98">
        <v>8800</v>
      </c>
    </row>
    <row r="50" spans="1:3" ht="12" customHeight="1">
      <c r="A50" s="478" t="s">
        <v>101</v>
      </c>
      <c r="B50" s="8" t="s">
        <v>186</v>
      </c>
      <c r="C50" s="98"/>
    </row>
    <row r="51" spans="1:3" ht="12" customHeight="1" thickBot="1">
      <c r="A51" s="478" t="s">
        <v>150</v>
      </c>
      <c r="B51" s="8" t="s">
        <v>187</v>
      </c>
      <c r="C51" s="98"/>
    </row>
    <row r="52" spans="1:3" ht="12" customHeight="1" thickBot="1">
      <c r="A52" s="228" t="s">
        <v>19</v>
      </c>
      <c r="B52" s="153" t="s">
        <v>410</v>
      </c>
      <c r="C52" s="334">
        <f>SUM(C53:C55)</f>
        <v>0</v>
      </c>
    </row>
    <row r="53" spans="1:3" s="487" customFormat="1" ht="12" customHeight="1">
      <c r="A53" s="478" t="s">
        <v>104</v>
      </c>
      <c r="B53" s="9" t="s">
        <v>217</v>
      </c>
      <c r="C53" s="95"/>
    </row>
    <row r="54" spans="1:3" ht="12" customHeight="1">
      <c r="A54" s="478" t="s">
        <v>105</v>
      </c>
      <c r="B54" s="8" t="s">
        <v>189</v>
      </c>
      <c r="C54" s="98"/>
    </row>
    <row r="55" spans="1:3" ht="12" customHeight="1">
      <c r="A55" s="478" t="s">
        <v>106</v>
      </c>
      <c r="B55" s="8" t="s">
        <v>58</v>
      </c>
      <c r="C55" s="98"/>
    </row>
    <row r="56" spans="1:3" ht="12" customHeight="1" thickBot="1">
      <c r="A56" s="478" t="s">
        <v>107</v>
      </c>
      <c r="B56" s="8" t="s">
        <v>516</v>
      </c>
      <c r="C56" s="98"/>
    </row>
    <row r="57" spans="1:3" ht="12" customHeight="1" thickBot="1">
      <c r="A57" s="228" t="s">
        <v>20</v>
      </c>
      <c r="B57" s="153" t="s">
        <v>12</v>
      </c>
      <c r="C57" s="361"/>
    </row>
    <row r="58" spans="1:3" ht="15" customHeight="1" thickBot="1">
      <c r="A58" s="228" t="s">
        <v>21</v>
      </c>
      <c r="B58" s="273" t="s">
        <v>520</v>
      </c>
      <c r="C58" s="387">
        <f>+C46+C52+C57</f>
        <v>42275</v>
      </c>
    </row>
    <row r="59" ht="13.5" thickBot="1">
      <c r="C59" s="388"/>
    </row>
    <row r="60" spans="1:3" ht="15" customHeight="1" thickBot="1">
      <c r="A60" s="276" t="s">
        <v>511</v>
      </c>
      <c r="B60" s="277"/>
      <c r="C60" s="150">
        <v>12</v>
      </c>
    </row>
    <row r="61" spans="1:3" ht="14.25" customHeight="1" thickBot="1">
      <c r="A61" s="276" t="s">
        <v>208</v>
      </c>
      <c r="B61" s="277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16" sqref="E116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44" customWidth="1"/>
    <col min="7" max="16384" width="9.375" style="44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154</v>
      </c>
      <c r="B2" s="590"/>
      <c r="D2" s="170"/>
      <c r="E2" s="324" t="s">
        <v>218</v>
      </c>
    </row>
    <row r="3" spans="1:5" ht="37.5" customHeight="1" thickBot="1">
      <c r="A3" s="23" t="s">
        <v>69</v>
      </c>
      <c r="B3" s="24" t="s">
        <v>17</v>
      </c>
      <c r="C3" s="24" t="str">
        <f>+CONCATENATE(LEFT(ÖSSZEFÜGGÉSEK!A5,4)-2,". évi tény")</f>
        <v>2014. évi tény</v>
      </c>
      <c r="D3" s="431" t="str">
        <f>+CONCATENATE(LEFT(ÖSSZEFÜGGÉSEK!A5,4)-1,". évi várható")</f>
        <v>2015. évi várható</v>
      </c>
      <c r="E3" s="192" t="str">
        <f>+'1.1.sz.mell.'!C3</f>
        <v>2016. évi előirányzat</v>
      </c>
    </row>
    <row r="4" spans="1:5" s="46" customFormat="1" ht="12" customHeight="1" thickBot="1">
      <c r="A4" s="37" t="s">
        <v>485</v>
      </c>
      <c r="B4" s="38" t="s">
        <v>486</v>
      </c>
      <c r="C4" s="38" t="s">
        <v>487</v>
      </c>
      <c r="D4" s="38" t="s">
        <v>489</v>
      </c>
      <c r="E4" s="475" t="s">
        <v>488</v>
      </c>
    </row>
    <row r="5" spans="1:5" s="1" customFormat="1" ht="12" customHeight="1" thickBot="1">
      <c r="A5" s="20" t="s">
        <v>18</v>
      </c>
      <c r="B5" s="21" t="s">
        <v>243</v>
      </c>
      <c r="C5" s="423">
        <f>+C6+C7+C8+C9+C10+C11</f>
        <v>0</v>
      </c>
      <c r="D5" s="423">
        <f>+D6+D7+D8+D9+D10+D11</f>
        <v>0</v>
      </c>
      <c r="E5" s="280">
        <f>+E6+E7+E8+E9+E10+E11</f>
        <v>69085</v>
      </c>
    </row>
    <row r="6" spans="1:5" s="1" customFormat="1" ht="12" customHeight="1">
      <c r="A6" s="15" t="s">
        <v>98</v>
      </c>
      <c r="B6" s="443" t="s">
        <v>244</v>
      </c>
      <c r="C6" s="425"/>
      <c r="D6" s="425"/>
      <c r="E6" s="282">
        <v>51957</v>
      </c>
    </row>
    <row r="7" spans="1:5" s="1" customFormat="1" ht="12" customHeight="1">
      <c r="A7" s="14" t="s">
        <v>99</v>
      </c>
      <c r="B7" s="444" t="s">
        <v>245</v>
      </c>
      <c r="C7" s="424"/>
      <c r="D7" s="424"/>
      <c r="E7" s="281"/>
    </row>
    <row r="8" spans="1:5" s="1" customFormat="1" ht="12" customHeight="1">
      <c r="A8" s="14" t="s">
        <v>100</v>
      </c>
      <c r="B8" s="444" t="s">
        <v>246</v>
      </c>
      <c r="C8" s="424"/>
      <c r="D8" s="424"/>
      <c r="E8" s="281">
        <v>15355</v>
      </c>
    </row>
    <row r="9" spans="1:5" s="1" customFormat="1" ht="12" customHeight="1">
      <c r="A9" s="14" t="s">
        <v>101</v>
      </c>
      <c r="B9" s="444" t="s">
        <v>247</v>
      </c>
      <c r="C9" s="424"/>
      <c r="D9" s="424"/>
      <c r="E9" s="281">
        <v>1773</v>
      </c>
    </row>
    <row r="10" spans="1:5" s="1" customFormat="1" ht="12" customHeight="1">
      <c r="A10" s="14" t="s">
        <v>150</v>
      </c>
      <c r="B10" s="310" t="s">
        <v>424</v>
      </c>
      <c r="C10" s="424"/>
      <c r="D10" s="424"/>
      <c r="E10" s="281"/>
    </row>
    <row r="11" spans="1:5" s="1" customFormat="1" ht="12" customHeight="1" thickBot="1">
      <c r="A11" s="16" t="s">
        <v>102</v>
      </c>
      <c r="B11" s="311" t="s">
        <v>425</v>
      </c>
      <c r="C11" s="424"/>
      <c r="D11" s="424"/>
      <c r="E11" s="281"/>
    </row>
    <row r="12" spans="1:5" s="1" customFormat="1" ht="12" customHeight="1" thickBot="1">
      <c r="A12" s="20" t="s">
        <v>19</v>
      </c>
      <c r="B12" s="309" t="s">
        <v>248</v>
      </c>
      <c r="C12" s="423">
        <f>+C13+C14+C15+C16+C17</f>
        <v>0</v>
      </c>
      <c r="D12" s="423">
        <f>+D13+D14+D15+D16+D17</f>
        <v>0</v>
      </c>
      <c r="E12" s="280">
        <f>+E13+E14+E15+E16+E17</f>
        <v>70794</v>
      </c>
    </row>
    <row r="13" spans="1:5" s="1" customFormat="1" ht="12" customHeight="1">
      <c r="A13" s="15" t="s">
        <v>104</v>
      </c>
      <c r="B13" s="443" t="s">
        <v>249</v>
      </c>
      <c r="C13" s="425"/>
      <c r="D13" s="425"/>
      <c r="E13" s="282"/>
    </row>
    <row r="14" spans="1:5" s="1" customFormat="1" ht="12" customHeight="1">
      <c r="A14" s="14" t="s">
        <v>105</v>
      </c>
      <c r="B14" s="444" t="s">
        <v>250</v>
      </c>
      <c r="C14" s="424"/>
      <c r="D14" s="424"/>
      <c r="E14" s="281"/>
    </row>
    <row r="15" spans="1:5" s="1" customFormat="1" ht="12" customHeight="1">
      <c r="A15" s="14" t="s">
        <v>106</v>
      </c>
      <c r="B15" s="444" t="s">
        <v>414</v>
      </c>
      <c r="C15" s="424"/>
      <c r="D15" s="424"/>
      <c r="E15" s="281"/>
    </row>
    <row r="16" spans="1:5" s="1" customFormat="1" ht="12" customHeight="1">
      <c r="A16" s="14" t="s">
        <v>107</v>
      </c>
      <c r="B16" s="444" t="s">
        <v>415</v>
      </c>
      <c r="C16" s="424"/>
      <c r="D16" s="424"/>
      <c r="E16" s="281"/>
    </row>
    <row r="17" spans="1:5" s="1" customFormat="1" ht="12" customHeight="1">
      <c r="A17" s="14" t="s">
        <v>108</v>
      </c>
      <c r="B17" s="444" t="s">
        <v>251</v>
      </c>
      <c r="C17" s="424"/>
      <c r="D17" s="424"/>
      <c r="E17" s="281">
        <v>70794</v>
      </c>
    </row>
    <row r="18" spans="1:5" s="1" customFormat="1" ht="12" customHeight="1" thickBot="1">
      <c r="A18" s="16" t="s">
        <v>117</v>
      </c>
      <c r="B18" s="311" t="s">
        <v>252</v>
      </c>
      <c r="C18" s="426"/>
      <c r="D18" s="426"/>
      <c r="E18" s="283"/>
    </row>
    <row r="19" spans="1:5" s="1" customFormat="1" ht="12" customHeight="1" thickBot="1">
      <c r="A19" s="20" t="s">
        <v>20</v>
      </c>
      <c r="B19" s="21" t="s">
        <v>253</v>
      </c>
      <c r="C19" s="423">
        <f>+C20+C21+C22+C23+C24</f>
        <v>0</v>
      </c>
      <c r="D19" s="423">
        <f>+D20+D21+D22+D23+D24</f>
        <v>0</v>
      </c>
      <c r="E19" s="280">
        <f>+E20+E21+E22+E23+E24</f>
        <v>0</v>
      </c>
    </row>
    <row r="20" spans="1:5" s="1" customFormat="1" ht="12" customHeight="1">
      <c r="A20" s="15" t="s">
        <v>87</v>
      </c>
      <c r="B20" s="443" t="s">
        <v>254</v>
      </c>
      <c r="C20" s="425"/>
      <c r="D20" s="425"/>
      <c r="E20" s="282"/>
    </row>
    <row r="21" spans="1:5" s="1" customFormat="1" ht="12" customHeight="1">
      <c r="A21" s="14" t="s">
        <v>88</v>
      </c>
      <c r="B21" s="444" t="s">
        <v>255</v>
      </c>
      <c r="C21" s="424"/>
      <c r="D21" s="424"/>
      <c r="E21" s="281"/>
    </row>
    <row r="22" spans="1:5" s="1" customFormat="1" ht="12" customHeight="1">
      <c r="A22" s="14" t="s">
        <v>89</v>
      </c>
      <c r="B22" s="444" t="s">
        <v>416</v>
      </c>
      <c r="C22" s="424"/>
      <c r="D22" s="424"/>
      <c r="E22" s="281"/>
    </row>
    <row r="23" spans="1:5" s="1" customFormat="1" ht="12" customHeight="1">
      <c r="A23" s="14" t="s">
        <v>90</v>
      </c>
      <c r="B23" s="444" t="s">
        <v>417</v>
      </c>
      <c r="C23" s="424"/>
      <c r="D23" s="424"/>
      <c r="E23" s="281"/>
    </row>
    <row r="24" spans="1:5" s="1" customFormat="1" ht="12" customHeight="1">
      <c r="A24" s="14" t="s">
        <v>173</v>
      </c>
      <c r="B24" s="444" t="s">
        <v>256</v>
      </c>
      <c r="C24" s="424"/>
      <c r="D24" s="424"/>
      <c r="E24" s="281"/>
    </row>
    <row r="25" spans="1:5" s="1" customFormat="1" ht="12" customHeight="1" thickBot="1">
      <c r="A25" s="16" t="s">
        <v>174</v>
      </c>
      <c r="B25" s="445" t="s">
        <v>257</v>
      </c>
      <c r="C25" s="426"/>
      <c r="D25" s="426"/>
      <c r="E25" s="283"/>
    </row>
    <row r="26" spans="1:5" s="1" customFormat="1" ht="12" customHeight="1" thickBot="1">
      <c r="A26" s="20" t="s">
        <v>175</v>
      </c>
      <c r="B26" s="21" t="s">
        <v>258</v>
      </c>
      <c r="C26" s="430">
        <f>SUM(C27:C33)</f>
        <v>0</v>
      </c>
      <c r="D26" s="430">
        <f>SUM(D27:D33)</f>
        <v>0</v>
      </c>
      <c r="E26" s="474">
        <f>SUM(E27:E33)</f>
        <v>23600</v>
      </c>
    </row>
    <row r="27" spans="1:5" s="1" customFormat="1" ht="12" customHeight="1">
      <c r="A27" s="15" t="s">
        <v>259</v>
      </c>
      <c r="B27" s="443" t="s">
        <v>545</v>
      </c>
      <c r="C27" s="425"/>
      <c r="D27" s="425"/>
      <c r="E27" s="315"/>
    </row>
    <row r="28" spans="1:5" s="1" customFormat="1" ht="12" customHeight="1">
      <c r="A28" s="14" t="s">
        <v>260</v>
      </c>
      <c r="B28" s="444" t="s">
        <v>546</v>
      </c>
      <c r="C28" s="424"/>
      <c r="D28" s="424"/>
      <c r="E28" s="316"/>
    </row>
    <row r="29" spans="1:5" s="1" customFormat="1" ht="12" customHeight="1">
      <c r="A29" s="14" t="s">
        <v>261</v>
      </c>
      <c r="B29" s="444" t="s">
        <v>547</v>
      </c>
      <c r="C29" s="424"/>
      <c r="D29" s="424"/>
      <c r="E29" s="316">
        <v>18000</v>
      </c>
    </row>
    <row r="30" spans="1:5" s="1" customFormat="1" ht="12" customHeight="1">
      <c r="A30" s="14" t="s">
        <v>262</v>
      </c>
      <c r="B30" s="444" t="s">
        <v>548</v>
      </c>
      <c r="C30" s="424"/>
      <c r="D30" s="424"/>
      <c r="E30" s="316"/>
    </row>
    <row r="31" spans="1:5" s="1" customFormat="1" ht="12" customHeight="1">
      <c r="A31" s="14" t="s">
        <v>542</v>
      </c>
      <c r="B31" s="444" t="s">
        <v>263</v>
      </c>
      <c r="C31" s="424"/>
      <c r="D31" s="424"/>
      <c r="E31" s="316">
        <v>2700</v>
      </c>
    </row>
    <row r="32" spans="1:5" s="1" customFormat="1" ht="12" customHeight="1">
      <c r="A32" s="14" t="s">
        <v>543</v>
      </c>
      <c r="B32" s="444" t="s">
        <v>264</v>
      </c>
      <c r="C32" s="424"/>
      <c r="D32" s="424"/>
      <c r="E32" s="316"/>
    </row>
    <row r="33" spans="1:5" s="1" customFormat="1" ht="12" customHeight="1" thickBot="1">
      <c r="A33" s="16" t="s">
        <v>544</v>
      </c>
      <c r="B33" s="445" t="s">
        <v>265</v>
      </c>
      <c r="C33" s="426"/>
      <c r="D33" s="426"/>
      <c r="E33" s="322">
        <v>2900</v>
      </c>
    </row>
    <row r="34" spans="1:5" s="1" customFormat="1" ht="12" customHeight="1" thickBot="1">
      <c r="A34" s="20" t="s">
        <v>22</v>
      </c>
      <c r="B34" s="21" t="s">
        <v>426</v>
      </c>
      <c r="C34" s="423">
        <f>SUM(C35:C45)</f>
        <v>0</v>
      </c>
      <c r="D34" s="423">
        <f>SUM(D35:D45)</f>
        <v>0</v>
      </c>
      <c r="E34" s="280">
        <f>SUM(E35:E45)</f>
        <v>1910</v>
      </c>
    </row>
    <row r="35" spans="1:5" s="1" customFormat="1" ht="12" customHeight="1">
      <c r="A35" s="15" t="s">
        <v>91</v>
      </c>
      <c r="B35" s="443" t="s">
        <v>268</v>
      </c>
      <c r="C35" s="425"/>
      <c r="D35" s="425"/>
      <c r="E35" s="282"/>
    </row>
    <row r="36" spans="1:5" s="1" customFormat="1" ht="12" customHeight="1">
      <c r="A36" s="14" t="s">
        <v>92</v>
      </c>
      <c r="B36" s="444" t="s">
        <v>269</v>
      </c>
      <c r="C36" s="424"/>
      <c r="D36" s="424"/>
      <c r="E36" s="281">
        <v>1910</v>
      </c>
    </row>
    <row r="37" spans="1:5" s="1" customFormat="1" ht="12" customHeight="1">
      <c r="A37" s="14" t="s">
        <v>93</v>
      </c>
      <c r="B37" s="444" t="s">
        <v>270</v>
      </c>
      <c r="C37" s="424"/>
      <c r="D37" s="424"/>
      <c r="E37" s="281"/>
    </row>
    <row r="38" spans="1:5" s="1" customFormat="1" ht="12" customHeight="1">
      <c r="A38" s="14" t="s">
        <v>177</v>
      </c>
      <c r="B38" s="444" t="s">
        <v>271</v>
      </c>
      <c r="C38" s="424"/>
      <c r="D38" s="424"/>
      <c r="E38" s="281"/>
    </row>
    <row r="39" spans="1:5" s="1" customFormat="1" ht="12" customHeight="1">
      <c r="A39" s="14" t="s">
        <v>178</v>
      </c>
      <c r="B39" s="444" t="s">
        <v>272</v>
      </c>
      <c r="C39" s="424"/>
      <c r="D39" s="424"/>
      <c r="E39" s="281"/>
    </row>
    <row r="40" spans="1:5" s="1" customFormat="1" ht="12" customHeight="1">
      <c r="A40" s="14" t="s">
        <v>179</v>
      </c>
      <c r="B40" s="444" t="s">
        <v>273</v>
      </c>
      <c r="C40" s="424"/>
      <c r="D40" s="424"/>
      <c r="E40" s="281"/>
    </row>
    <row r="41" spans="1:5" s="1" customFormat="1" ht="12" customHeight="1">
      <c r="A41" s="14" t="s">
        <v>180</v>
      </c>
      <c r="B41" s="444" t="s">
        <v>274</v>
      </c>
      <c r="C41" s="424"/>
      <c r="D41" s="424"/>
      <c r="E41" s="281"/>
    </row>
    <row r="42" spans="1:5" s="1" customFormat="1" ht="12" customHeight="1">
      <c r="A42" s="14" t="s">
        <v>181</v>
      </c>
      <c r="B42" s="444" t="s">
        <v>550</v>
      </c>
      <c r="C42" s="424"/>
      <c r="D42" s="424"/>
      <c r="E42" s="281"/>
    </row>
    <row r="43" spans="1:5" s="1" customFormat="1" ht="12" customHeight="1">
      <c r="A43" s="14" t="s">
        <v>266</v>
      </c>
      <c r="B43" s="444" t="s">
        <v>276</v>
      </c>
      <c r="C43" s="427"/>
      <c r="D43" s="427"/>
      <c r="E43" s="284"/>
    </row>
    <row r="44" spans="1:5" s="1" customFormat="1" ht="12" customHeight="1">
      <c r="A44" s="16" t="s">
        <v>267</v>
      </c>
      <c r="B44" s="445" t="s">
        <v>428</v>
      </c>
      <c r="C44" s="428"/>
      <c r="D44" s="428"/>
      <c r="E44" s="285"/>
    </row>
    <row r="45" spans="1:5" s="1" customFormat="1" ht="12" customHeight="1" thickBot="1">
      <c r="A45" s="16" t="s">
        <v>427</v>
      </c>
      <c r="B45" s="311" t="s">
        <v>277</v>
      </c>
      <c r="C45" s="428"/>
      <c r="D45" s="428"/>
      <c r="E45" s="285"/>
    </row>
    <row r="46" spans="1:5" s="1" customFormat="1" ht="12" customHeight="1" thickBot="1">
      <c r="A46" s="20" t="s">
        <v>23</v>
      </c>
      <c r="B46" s="21" t="s">
        <v>278</v>
      </c>
      <c r="C46" s="423">
        <f>SUM(C47:C51)</f>
        <v>0</v>
      </c>
      <c r="D46" s="423">
        <f>SUM(D47:D51)</f>
        <v>0</v>
      </c>
      <c r="E46" s="280">
        <f>SUM(E47:E51)</f>
        <v>0</v>
      </c>
    </row>
    <row r="47" spans="1:5" s="1" customFormat="1" ht="12" customHeight="1">
      <c r="A47" s="15" t="s">
        <v>94</v>
      </c>
      <c r="B47" s="443" t="s">
        <v>282</v>
      </c>
      <c r="C47" s="490"/>
      <c r="D47" s="490"/>
      <c r="E47" s="307"/>
    </row>
    <row r="48" spans="1:5" s="1" customFormat="1" ht="12" customHeight="1">
      <c r="A48" s="14" t="s">
        <v>95</v>
      </c>
      <c r="B48" s="444" t="s">
        <v>283</v>
      </c>
      <c r="C48" s="427"/>
      <c r="D48" s="427"/>
      <c r="E48" s="284"/>
    </row>
    <row r="49" spans="1:5" s="1" customFormat="1" ht="12" customHeight="1">
      <c r="A49" s="14" t="s">
        <v>279</v>
      </c>
      <c r="B49" s="444" t="s">
        <v>284</v>
      </c>
      <c r="C49" s="427"/>
      <c r="D49" s="427"/>
      <c r="E49" s="284"/>
    </row>
    <row r="50" spans="1:5" s="1" customFormat="1" ht="12" customHeight="1">
      <c r="A50" s="14" t="s">
        <v>280</v>
      </c>
      <c r="B50" s="444" t="s">
        <v>285</v>
      </c>
      <c r="C50" s="427"/>
      <c r="D50" s="427"/>
      <c r="E50" s="284"/>
    </row>
    <row r="51" spans="1:5" s="1" customFormat="1" ht="12" customHeight="1" thickBot="1">
      <c r="A51" s="16" t="s">
        <v>281</v>
      </c>
      <c r="B51" s="311" t="s">
        <v>286</v>
      </c>
      <c r="C51" s="428"/>
      <c r="D51" s="428"/>
      <c r="E51" s="285"/>
    </row>
    <row r="52" spans="1:5" s="1" customFormat="1" ht="12" customHeight="1" thickBot="1">
      <c r="A52" s="20" t="s">
        <v>182</v>
      </c>
      <c r="B52" s="21" t="s">
        <v>287</v>
      </c>
      <c r="C52" s="423">
        <f>SUM(C53:C55)</f>
        <v>0</v>
      </c>
      <c r="D52" s="423">
        <f>SUM(D53:D55)</f>
        <v>0</v>
      </c>
      <c r="E52" s="280">
        <f>SUM(E53:E55)</f>
        <v>0</v>
      </c>
    </row>
    <row r="53" spans="1:5" s="1" customFormat="1" ht="12" customHeight="1">
      <c r="A53" s="15" t="s">
        <v>96</v>
      </c>
      <c r="B53" s="443" t="s">
        <v>288</v>
      </c>
      <c r="C53" s="425"/>
      <c r="D53" s="425"/>
      <c r="E53" s="282"/>
    </row>
    <row r="54" spans="1:5" s="1" customFormat="1" ht="12" customHeight="1">
      <c r="A54" s="14" t="s">
        <v>97</v>
      </c>
      <c r="B54" s="444" t="s">
        <v>418</v>
      </c>
      <c r="C54" s="424"/>
      <c r="D54" s="424"/>
      <c r="E54" s="281"/>
    </row>
    <row r="55" spans="1:5" s="1" customFormat="1" ht="12" customHeight="1">
      <c r="A55" s="14" t="s">
        <v>291</v>
      </c>
      <c r="B55" s="444" t="s">
        <v>289</v>
      </c>
      <c r="C55" s="424"/>
      <c r="D55" s="424"/>
      <c r="E55" s="281"/>
    </row>
    <row r="56" spans="1:5" s="1" customFormat="1" ht="12" customHeight="1" thickBot="1">
      <c r="A56" s="16" t="s">
        <v>292</v>
      </c>
      <c r="B56" s="311" t="s">
        <v>290</v>
      </c>
      <c r="C56" s="426"/>
      <c r="D56" s="426"/>
      <c r="E56" s="283"/>
    </row>
    <row r="57" spans="1:5" s="1" customFormat="1" ht="12" customHeight="1" thickBot="1">
      <c r="A57" s="20" t="s">
        <v>25</v>
      </c>
      <c r="B57" s="309" t="s">
        <v>293</v>
      </c>
      <c r="C57" s="423">
        <f>SUM(C58:C60)</f>
        <v>0</v>
      </c>
      <c r="D57" s="423">
        <f>SUM(D58:D60)</f>
        <v>0</v>
      </c>
      <c r="E57" s="280">
        <f>SUM(E58:E60)</f>
        <v>0</v>
      </c>
    </row>
    <row r="58" spans="1:5" s="1" customFormat="1" ht="12" customHeight="1">
      <c r="A58" s="15" t="s">
        <v>183</v>
      </c>
      <c r="B58" s="443" t="s">
        <v>295</v>
      </c>
      <c r="C58" s="427"/>
      <c r="D58" s="427"/>
      <c r="E58" s="284"/>
    </row>
    <row r="59" spans="1:5" s="1" customFormat="1" ht="12" customHeight="1">
      <c r="A59" s="14" t="s">
        <v>184</v>
      </c>
      <c r="B59" s="444" t="s">
        <v>419</v>
      </c>
      <c r="C59" s="427"/>
      <c r="D59" s="427"/>
      <c r="E59" s="284"/>
    </row>
    <row r="60" spans="1:5" s="1" customFormat="1" ht="12" customHeight="1">
      <c r="A60" s="14" t="s">
        <v>219</v>
      </c>
      <c r="B60" s="444" t="s">
        <v>296</v>
      </c>
      <c r="C60" s="427"/>
      <c r="D60" s="427"/>
      <c r="E60" s="284"/>
    </row>
    <row r="61" spans="1:5" s="1" customFormat="1" ht="12" customHeight="1" thickBot="1">
      <c r="A61" s="16" t="s">
        <v>294</v>
      </c>
      <c r="B61" s="311" t="s">
        <v>297</v>
      </c>
      <c r="C61" s="427"/>
      <c r="D61" s="427"/>
      <c r="E61" s="284"/>
    </row>
    <row r="62" spans="1:5" s="1" customFormat="1" ht="12" customHeight="1" thickBot="1">
      <c r="A62" s="523" t="s">
        <v>468</v>
      </c>
      <c r="B62" s="21" t="s">
        <v>298</v>
      </c>
      <c r="C62" s="430">
        <f>+C5+C12+C19+C26+C34+C46+C52+C57</f>
        <v>0</v>
      </c>
      <c r="D62" s="430">
        <f>+D5+D12+D19+D26+D34+D46+D52+D57</f>
        <v>0</v>
      </c>
      <c r="E62" s="474">
        <f>+E5+E12+E19+E26+E34+E46+E52+E57</f>
        <v>165389</v>
      </c>
    </row>
    <row r="63" spans="1:5" s="1" customFormat="1" ht="12" customHeight="1" thickBot="1">
      <c r="A63" s="491" t="s">
        <v>299</v>
      </c>
      <c r="B63" s="309" t="s">
        <v>533</v>
      </c>
      <c r="C63" s="423">
        <f>SUM(C64:C66)</f>
        <v>0</v>
      </c>
      <c r="D63" s="423">
        <f>SUM(D64:D66)</f>
        <v>0</v>
      </c>
      <c r="E63" s="280">
        <f>SUM(E64:E66)</f>
        <v>0</v>
      </c>
    </row>
    <row r="64" spans="1:5" s="1" customFormat="1" ht="12" customHeight="1">
      <c r="A64" s="15" t="s">
        <v>331</v>
      </c>
      <c r="B64" s="443" t="s">
        <v>301</v>
      </c>
      <c r="C64" s="427"/>
      <c r="D64" s="427"/>
      <c r="E64" s="284"/>
    </row>
    <row r="65" spans="1:5" s="1" customFormat="1" ht="12" customHeight="1">
      <c r="A65" s="14" t="s">
        <v>340</v>
      </c>
      <c r="B65" s="444" t="s">
        <v>302</v>
      </c>
      <c r="C65" s="427"/>
      <c r="D65" s="427"/>
      <c r="E65" s="284"/>
    </row>
    <row r="66" spans="1:5" s="1" customFormat="1" ht="12" customHeight="1" thickBot="1">
      <c r="A66" s="16" t="s">
        <v>341</v>
      </c>
      <c r="B66" s="517" t="s">
        <v>453</v>
      </c>
      <c r="C66" s="427"/>
      <c r="D66" s="427"/>
      <c r="E66" s="284"/>
    </row>
    <row r="67" spans="1:5" s="1" customFormat="1" ht="12" customHeight="1" thickBot="1">
      <c r="A67" s="491" t="s">
        <v>304</v>
      </c>
      <c r="B67" s="309" t="s">
        <v>305</v>
      </c>
      <c r="C67" s="423">
        <f>SUM(C68:C71)</f>
        <v>0</v>
      </c>
      <c r="D67" s="423">
        <f>SUM(D68:D71)</f>
        <v>0</v>
      </c>
      <c r="E67" s="280">
        <f>SUM(E68:E71)</f>
        <v>0</v>
      </c>
    </row>
    <row r="68" spans="1:5" s="1" customFormat="1" ht="12" customHeight="1">
      <c r="A68" s="15" t="s">
        <v>151</v>
      </c>
      <c r="B68" s="443" t="s">
        <v>306</v>
      </c>
      <c r="C68" s="427"/>
      <c r="D68" s="427"/>
      <c r="E68" s="284"/>
    </row>
    <row r="69" spans="1:7" s="1" customFormat="1" ht="17.25" customHeight="1">
      <c r="A69" s="14" t="s">
        <v>152</v>
      </c>
      <c r="B69" s="444" t="s">
        <v>307</v>
      </c>
      <c r="C69" s="427"/>
      <c r="D69" s="427"/>
      <c r="E69" s="284"/>
      <c r="G69" s="47"/>
    </row>
    <row r="70" spans="1:5" s="1" customFormat="1" ht="12" customHeight="1">
      <c r="A70" s="14" t="s">
        <v>332</v>
      </c>
      <c r="B70" s="444" t="s">
        <v>308</v>
      </c>
      <c r="C70" s="427"/>
      <c r="D70" s="427"/>
      <c r="E70" s="284"/>
    </row>
    <row r="71" spans="1:5" s="1" customFormat="1" ht="12" customHeight="1" thickBot="1">
      <c r="A71" s="16" t="s">
        <v>333</v>
      </c>
      <c r="B71" s="311" t="s">
        <v>309</v>
      </c>
      <c r="C71" s="427"/>
      <c r="D71" s="427"/>
      <c r="E71" s="284"/>
    </row>
    <row r="72" spans="1:5" s="1" customFormat="1" ht="12" customHeight="1" thickBot="1">
      <c r="A72" s="491" t="s">
        <v>310</v>
      </c>
      <c r="B72" s="309" t="s">
        <v>311</v>
      </c>
      <c r="C72" s="423">
        <f>SUM(C73:C74)</f>
        <v>0</v>
      </c>
      <c r="D72" s="423">
        <f>SUM(D73:D74)</f>
        <v>0</v>
      </c>
      <c r="E72" s="280">
        <f>SUM(E73:E74)</f>
        <v>18947</v>
      </c>
    </row>
    <row r="73" spans="1:5" s="1" customFormat="1" ht="12" customHeight="1">
      <c r="A73" s="15" t="s">
        <v>334</v>
      </c>
      <c r="B73" s="443" t="s">
        <v>312</v>
      </c>
      <c r="C73" s="427"/>
      <c r="D73" s="427"/>
      <c r="E73" s="284">
        <v>18947</v>
      </c>
    </row>
    <row r="74" spans="1:5" s="1" customFormat="1" ht="12" customHeight="1" thickBot="1">
      <c r="A74" s="16" t="s">
        <v>335</v>
      </c>
      <c r="B74" s="311" t="s">
        <v>313</v>
      </c>
      <c r="C74" s="427"/>
      <c r="D74" s="427"/>
      <c r="E74" s="284"/>
    </row>
    <row r="75" spans="1:5" s="1" customFormat="1" ht="12" customHeight="1" thickBot="1">
      <c r="A75" s="491" t="s">
        <v>314</v>
      </c>
      <c r="B75" s="309" t="s">
        <v>315</v>
      </c>
      <c r="C75" s="423">
        <f>SUM(C76:C78)</f>
        <v>0</v>
      </c>
      <c r="D75" s="423">
        <f>SUM(D76:D78)</f>
        <v>0</v>
      </c>
      <c r="E75" s="280">
        <f>SUM(E76:E78)</f>
        <v>0</v>
      </c>
    </row>
    <row r="76" spans="1:5" s="1" customFormat="1" ht="12" customHeight="1">
      <c r="A76" s="15" t="s">
        <v>336</v>
      </c>
      <c r="B76" s="443" t="s">
        <v>316</v>
      </c>
      <c r="C76" s="427"/>
      <c r="D76" s="427"/>
      <c r="E76" s="284"/>
    </row>
    <row r="77" spans="1:5" s="1" customFormat="1" ht="12" customHeight="1">
      <c r="A77" s="14" t="s">
        <v>337</v>
      </c>
      <c r="B77" s="444" t="s">
        <v>317</v>
      </c>
      <c r="C77" s="427"/>
      <c r="D77" s="427"/>
      <c r="E77" s="284"/>
    </row>
    <row r="78" spans="1:5" s="1" customFormat="1" ht="12" customHeight="1" thickBot="1">
      <c r="A78" s="16" t="s">
        <v>338</v>
      </c>
      <c r="B78" s="311" t="s">
        <v>318</v>
      </c>
      <c r="C78" s="427"/>
      <c r="D78" s="427"/>
      <c r="E78" s="284"/>
    </row>
    <row r="79" spans="1:5" s="1" customFormat="1" ht="12" customHeight="1" thickBot="1">
      <c r="A79" s="491" t="s">
        <v>319</v>
      </c>
      <c r="B79" s="309" t="s">
        <v>339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7" t="s">
        <v>320</v>
      </c>
      <c r="B80" s="443" t="s">
        <v>321</v>
      </c>
      <c r="C80" s="427"/>
      <c r="D80" s="427"/>
      <c r="E80" s="284"/>
    </row>
    <row r="81" spans="1:5" s="1" customFormat="1" ht="12" customHeight="1">
      <c r="A81" s="448" t="s">
        <v>322</v>
      </c>
      <c r="B81" s="444" t="s">
        <v>323</v>
      </c>
      <c r="C81" s="427"/>
      <c r="D81" s="427"/>
      <c r="E81" s="284"/>
    </row>
    <row r="82" spans="1:5" s="1" customFormat="1" ht="12" customHeight="1">
      <c r="A82" s="448" t="s">
        <v>324</v>
      </c>
      <c r="B82" s="444" t="s">
        <v>325</v>
      </c>
      <c r="C82" s="427"/>
      <c r="D82" s="427"/>
      <c r="E82" s="284"/>
    </row>
    <row r="83" spans="1:5" s="1" customFormat="1" ht="12" customHeight="1" thickBot="1">
      <c r="A83" s="449" t="s">
        <v>326</v>
      </c>
      <c r="B83" s="311" t="s">
        <v>327</v>
      </c>
      <c r="C83" s="427"/>
      <c r="D83" s="427"/>
      <c r="E83" s="284"/>
    </row>
    <row r="84" spans="1:5" s="1" customFormat="1" ht="12" customHeight="1" thickBot="1">
      <c r="A84" s="491" t="s">
        <v>328</v>
      </c>
      <c r="B84" s="309" t="s">
        <v>467</v>
      </c>
      <c r="C84" s="493"/>
      <c r="D84" s="493"/>
      <c r="E84" s="494"/>
    </row>
    <row r="85" spans="1:5" s="1" customFormat="1" ht="12" customHeight="1" thickBot="1">
      <c r="A85" s="491" t="s">
        <v>330</v>
      </c>
      <c r="B85" s="309" t="s">
        <v>329</v>
      </c>
      <c r="C85" s="493"/>
      <c r="D85" s="493"/>
      <c r="E85" s="494"/>
    </row>
    <row r="86" spans="1:5" s="1" customFormat="1" ht="12" customHeight="1" thickBot="1">
      <c r="A86" s="491" t="s">
        <v>342</v>
      </c>
      <c r="B86" s="450" t="s">
        <v>470</v>
      </c>
      <c r="C86" s="430">
        <f>+C63+C67+C72+C75+C79+C85+C84</f>
        <v>0</v>
      </c>
      <c r="D86" s="430">
        <f>+D63+D67+D72+D75+D79+D85+D84</f>
        <v>0</v>
      </c>
      <c r="E86" s="474">
        <f>+E63+E67+E72+E75+E79+E85+E84</f>
        <v>18947</v>
      </c>
    </row>
    <row r="87" spans="1:5" s="1" customFormat="1" ht="12" customHeight="1" thickBot="1">
      <c r="A87" s="492" t="s">
        <v>469</v>
      </c>
      <c r="B87" s="451" t="s">
        <v>471</v>
      </c>
      <c r="C87" s="430">
        <f>+C62+C86</f>
        <v>0</v>
      </c>
      <c r="D87" s="430">
        <f>+D62+D86</f>
        <v>0</v>
      </c>
      <c r="E87" s="474">
        <f>+E62+E86</f>
        <v>184336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89" t="s">
        <v>47</v>
      </c>
      <c r="B89" s="589"/>
      <c r="C89" s="589"/>
      <c r="D89" s="589"/>
      <c r="E89" s="589"/>
    </row>
    <row r="90" spans="1:5" s="1" customFormat="1" ht="12" customHeight="1" thickBot="1">
      <c r="A90" s="591" t="s">
        <v>155</v>
      </c>
      <c r="B90" s="591"/>
      <c r="C90" s="409"/>
      <c r="D90" s="170"/>
      <c r="E90" s="324" t="s">
        <v>218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2014. évi tény</v>
      </c>
      <c r="D91" s="24" t="str">
        <f>+D3</f>
        <v>2015. évi várható</v>
      </c>
      <c r="E91" s="192" t="str">
        <f>+E3</f>
        <v>2016. évi előirányzat</v>
      </c>
      <c r="F91" s="178"/>
    </row>
    <row r="92" spans="1:6" s="1" customFormat="1" ht="12" customHeight="1" thickBot="1">
      <c r="A92" s="37" t="s">
        <v>485</v>
      </c>
      <c r="B92" s="38" t="s">
        <v>486</v>
      </c>
      <c r="C92" s="38" t="s">
        <v>487</v>
      </c>
      <c r="D92" s="38" t="s">
        <v>489</v>
      </c>
      <c r="E92" s="475" t="s">
        <v>488</v>
      </c>
      <c r="F92" s="178"/>
    </row>
    <row r="93" spans="1:6" s="1" customFormat="1" ht="15" customHeight="1" thickBot="1">
      <c r="A93" s="22" t="s">
        <v>18</v>
      </c>
      <c r="B93" s="31" t="s">
        <v>429</v>
      </c>
      <c r="C93" s="422">
        <f>C94+C95+C96+C97+C98+C111</f>
        <v>0</v>
      </c>
      <c r="D93" s="422">
        <f>D94+D95+D96+D97+D98+D111</f>
        <v>0</v>
      </c>
      <c r="E93" s="527">
        <f>E94+E95+E96+E97+E98+E111</f>
        <v>184136</v>
      </c>
      <c r="F93" s="178"/>
    </row>
    <row r="94" spans="1:5" s="1" customFormat="1" ht="12.75" customHeight="1">
      <c r="A94" s="17" t="s">
        <v>98</v>
      </c>
      <c r="B94" s="10" t="s">
        <v>49</v>
      </c>
      <c r="C94" s="534"/>
      <c r="D94" s="534"/>
      <c r="E94" s="528">
        <v>91054</v>
      </c>
    </row>
    <row r="95" spans="1:5" ht="16.5" customHeight="1">
      <c r="A95" s="14" t="s">
        <v>99</v>
      </c>
      <c r="B95" s="8" t="s">
        <v>185</v>
      </c>
      <c r="C95" s="424"/>
      <c r="D95" s="424"/>
      <c r="E95" s="281">
        <v>17698</v>
      </c>
    </row>
    <row r="96" spans="1:5" ht="15.75">
      <c r="A96" s="14" t="s">
        <v>100</v>
      </c>
      <c r="B96" s="8" t="s">
        <v>141</v>
      </c>
      <c r="C96" s="426"/>
      <c r="D96" s="426"/>
      <c r="E96" s="283">
        <v>36152</v>
      </c>
    </row>
    <row r="97" spans="1:5" s="46" customFormat="1" ht="12" customHeight="1">
      <c r="A97" s="14" t="s">
        <v>101</v>
      </c>
      <c r="B97" s="11" t="s">
        <v>186</v>
      </c>
      <c r="C97" s="426"/>
      <c r="D97" s="426"/>
      <c r="E97" s="283">
        <v>12317</v>
      </c>
    </row>
    <row r="98" spans="1:5" ht="12" customHeight="1">
      <c r="A98" s="14" t="s">
        <v>112</v>
      </c>
      <c r="B98" s="19" t="s">
        <v>187</v>
      </c>
      <c r="C98" s="426"/>
      <c r="D98" s="426"/>
      <c r="E98" s="283">
        <v>22092</v>
      </c>
    </row>
    <row r="99" spans="1:5" ht="12" customHeight="1">
      <c r="A99" s="14" t="s">
        <v>102</v>
      </c>
      <c r="B99" s="8" t="s">
        <v>434</v>
      </c>
      <c r="C99" s="426"/>
      <c r="D99" s="426"/>
      <c r="E99" s="283"/>
    </row>
    <row r="100" spans="1:5" ht="12" customHeight="1">
      <c r="A100" s="14" t="s">
        <v>103</v>
      </c>
      <c r="B100" s="174" t="s">
        <v>433</v>
      </c>
      <c r="C100" s="426"/>
      <c r="D100" s="426"/>
      <c r="E100" s="283"/>
    </row>
    <row r="101" spans="1:5" ht="12" customHeight="1">
      <c r="A101" s="14" t="s">
        <v>113</v>
      </c>
      <c r="B101" s="174" t="s">
        <v>432</v>
      </c>
      <c r="C101" s="426"/>
      <c r="D101" s="426"/>
      <c r="E101" s="283"/>
    </row>
    <row r="102" spans="1:5" ht="12" customHeight="1">
      <c r="A102" s="14" t="s">
        <v>114</v>
      </c>
      <c r="B102" s="172" t="s">
        <v>345</v>
      </c>
      <c r="C102" s="426"/>
      <c r="D102" s="426"/>
      <c r="E102" s="283"/>
    </row>
    <row r="103" spans="1:5" ht="12" customHeight="1">
      <c r="A103" s="14" t="s">
        <v>115</v>
      </c>
      <c r="B103" s="173" t="s">
        <v>346</v>
      </c>
      <c r="C103" s="426"/>
      <c r="D103" s="426"/>
      <c r="E103" s="283"/>
    </row>
    <row r="104" spans="1:5" ht="12" customHeight="1">
      <c r="A104" s="14" t="s">
        <v>116</v>
      </c>
      <c r="B104" s="173" t="s">
        <v>347</v>
      </c>
      <c r="C104" s="426"/>
      <c r="D104" s="426"/>
      <c r="E104" s="283"/>
    </row>
    <row r="105" spans="1:5" ht="12" customHeight="1">
      <c r="A105" s="14" t="s">
        <v>118</v>
      </c>
      <c r="B105" s="172" t="s">
        <v>348</v>
      </c>
      <c r="C105" s="426"/>
      <c r="D105" s="426"/>
      <c r="E105" s="283">
        <v>18142</v>
      </c>
    </row>
    <row r="106" spans="1:5" ht="12" customHeight="1">
      <c r="A106" s="14" t="s">
        <v>188</v>
      </c>
      <c r="B106" s="172" t="s">
        <v>349</v>
      </c>
      <c r="C106" s="426"/>
      <c r="D106" s="426"/>
      <c r="E106" s="283"/>
    </row>
    <row r="107" spans="1:5" ht="12" customHeight="1">
      <c r="A107" s="14" t="s">
        <v>343</v>
      </c>
      <c r="B107" s="173" t="s">
        <v>350</v>
      </c>
      <c r="C107" s="426"/>
      <c r="D107" s="426"/>
      <c r="E107" s="283"/>
    </row>
    <row r="108" spans="1:5" ht="12" customHeight="1">
      <c r="A108" s="13" t="s">
        <v>344</v>
      </c>
      <c r="B108" s="174" t="s">
        <v>351</v>
      </c>
      <c r="C108" s="426"/>
      <c r="D108" s="426"/>
      <c r="E108" s="283"/>
    </row>
    <row r="109" spans="1:5" ht="12" customHeight="1">
      <c r="A109" s="14" t="s">
        <v>430</v>
      </c>
      <c r="B109" s="174" t="s">
        <v>352</v>
      </c>
      <c r="C109" s="426"/>
      <c r="D109" s="426"/>
      <c r="E109" s="283"/>
    </row>
    <row r="110" spans="1:5" ht="12" customHeight="1">
      <c r="A110" s="16" t="s">
        <v>431</v>
      </c>
      <c r="B110" s="174" t="s">
        <v>353</v>
      </c>
      <c r="C110" s="426"/>
      <c r="D110" s="426"/>
      <c r="E110" s="283">
        <v>3950</v>
      </c>
    </row>
    <row r="111" spans="1:5" ht="12" customHeight="1">
      <c r="A111" s="14" t="s">
        <v>435</v>
      </c>
      <c r="B111" s="11" t="s">
        <v>50</v>
      </c>
      <c r="C111" s="424"/>
      <c r="D111" s="424"/>
      <c r="E111" s="281">
        <v>4823</v>
      </c>
    </row>
    <row r="112" spans="1:5" ht="12" customHeight="1">
      <c r="A112" s="14" t="s">
        <v>436</v>
      </c>
      <c r="B112" s="8" t="s">
        <v>438</v>
      </c>
      <c r="C112" s="424"/>
      <c r="D112" s="424"/>
      <c r="E112" s="281">
        <v>4823</v>
      </c>
    </row>
    <row r="113" spans="1:5" ht="12" customHeight="1" thickBot="1">
      <c r="A113" s="18" t="s">
        <v>437</v>
      </c>
      <c r="B113" s="521" t="s">
        <v>439</v>
      </c>
      <c r="C113" s="535"/>
      <c r="D113" s="535"/>
      <c r="E113" s="529"/>
    </row>
    <row r="114" spans="1:5" ht="12" customHeight="1" thickBot="1">
      <c r="A114" s="518" t="s">
        <v>19</v>
      </c>
      <c r="B114" s="519" t="s">
        <v>354</v>
      </c>
      <c r="C114" s="536">
        <f>+C115+C117+C119</f>
        <v>0</v>
      </c>
      <c r="D114" s="536">
        <f>+D115+D117+D119</f>
        <v>0</v>
      </c>
      <c r="E114" s="530">
        <f>+E115+E117+E119</f>
        <v>0</v>
      </c>
    </row>
    <row r="115" spans="1:5" ht="12" customHeight="1">
      <c r="A115" s="15" t="s">
        <v>104</v>
      </c>
      <c r="B115" s="8" t="s">
        <v>217</v>
      </c>
      <c r="C115" s="425"/>
      <c r="D115" s="425"/>
      <c r="E115" s="282"/>
    </row>
    <row r="116" spans="1:5" ht="15.75">
      <c r="A116" s="15" t="s">
        <v>105</v>
      </c>
      <c r="B116" s="12" t="s">
        <v>358</v>
      </c>
      <c r="C116" s="425"/>
      <c r="D116" s="425"/>
      <c r="E116" s="282"/>
    </row>
    <row r="117" spans="1:5" ht="12" customHeight="1">
      <c r="A117" s="15" t="s">
        <v>106</v>
      </c>
      <c r="B117" s="12" t="s">
        <v>189</v>
      </c>
      <c r="C117" s="424"/>
      <c r="D117" s="424"/>
      <c r="E117" s="281"/>
    </row>
    <row r="118" spans="1:5" ht="12" customHeight="1">
      <c r="A118" s="15" t="s">
        <v>107</v>
      </c>
      <c r="B118" s="12" t="s">
        <v>359</v>
      </c>
      <c r="C118" s="424"/>
      <c r="D118" s="424"/>
      <c r="E118" s="281"/>
    </row>
    <row r="119" spans="1:5" ht="12" customHeight="1">
      <c r="A119" s="15" t="s">
        <v>108</v>
      </c>
      <c r="B119" s="311" t="s">
        <v>220</v>
      </c>
      <c r="C119" s="424"/>
      <c r="D119" s="424"/>
      <c r="E119" s="281"/>
    </row>
    <row r="120" spans="1:5" ht="12" customHeight="1">
      <c r="A120" s="15" t="s">
        <v>117</v>
      </c>
      <c r="B120" s="310" t="s">
        <v>420</v>
      </c>
      <c r="C120" s="424"/>
      <c r="D120" s="424"/>
      <c r="E120" s="281"/>
    </row>
    <row r="121" spans="1:5" ht="12" customHeight="1">
      <c r="A121" s="15" t="s">
        <v>119</v>
      </c>
      <c r="B121" s="439" t="s">
        <v>364</v>
      </c>
      <c r="C121" s="424"/>
      <c r="D121" s="424"/>
      <c r="E121" s="281"/>
    </row>
    <row r="122" spans="1:5" ht="12" customHeight="1">
      <c r="A122" s="15" t="s">
        <v>190</v>
      </c>
      <c r="B122" s="173" t="s">
        <v>347</v>
      </c>
      <c r="C122" s="424"/>
      <c r="D122" s="424"/>
      <c r="E122" s="281"/>
    </row>
    <row r="123" spans="1:5" ht="12" customHeight="1">
      <c r="A123" s="15" t="s">
        <v>191</v>
      </c>
      <c r="B123" s="173" t="s">
        <v>363</v>
      </c>
      <c r="C123" s="424"/>
      <c r="D123" s="424"/>
      <c r="E123" s="281"/>
    </row>
    <row r="124" spans="1:5" ht="12" customHeight="1">
      <c r="A124" s="15" t="s">
        <v>192</v>
      </c>
      <c r="B124" s="173" t="s">
        <v>362</v>
      </c>
      <c r="C124" s="424"/>
      <c r="D124" s="424"/>
      <c r="E124" s="281"/>
    </row>
    <row r="125" spans="1:5" ht="12" customHeight="1">
      <c r="A125" s="15" t="s">
        <v>355</v>
      </c>
      <c r="B125" s="173" t="s">
        <v>350</v>
      </c>
      <c r="C125" s="424"/>
      <c r="D125" s="424"/>
      <c r="E125" s="281"/>
    </row>
    <row r="126" spans="1:5" ht="12" customHeight="1">
      <c r="A126" s="15" t="s">
        <v>356</v>
      </c>
      <c r="B126" s="173" t="s">
        <v>361</v>
      </c>
      <c r="C126" s="424"/>
      <c r="D126" s="424"/>
      <c r="E126" s="281"/>
    </row>
    <row r="127" spans="1:5" ht="12" customHeight="1" thickBot="1">
      <c r="A127" s="13" t="s">
        <v>357</v>
      </c>
      <c r="B127" s="173" t="s">
        <v>360</v>
      </c>
      <c r="C127" s="426"/>
      <c r="D127" s="426"/>
      <c r="E127" s="283"/>
    </row>
    <row r="128" spans="1:5" ht="12" customHeight="1" thickBot="1">
      <c r="A128" s="20" t="s">
        <v>20</v>
      </c>
      <c r="B128" s="153" t="s">
        <v>440</v>
      </c>
      <c r="C128" s="423">
        <f>+C93+C114</f>
        <v>0</v>
      </c>
      <c r="D128" s="423">
        <f>+D93+D114</f>
        <v>0</v>
      </c>
      <c r="E128" s="280">
        <f>+E93+E114</f>
        <v>184136</v>
      </c>
    </row>
    <row r="129" spans="1:5" ht="12" customHeight="1" thickBot="1">
      <c r="A129" s="20" t="s">
        <v>21</v>
      </c>
      <c r="B129" s="153" t="s">
        <v>441</v>
      </c>
      <c r="C129" s="423">
        <f>+C130+C131+C132</f>
        <v>0</v>
      </c>
      <c r="D129" s="423">
        <f>+D130+D131+D132</f>
        <v>0</v>
      </c>
      <c r="E129" s="280">
        <f>+E130+E131+E132</f>
        <v>0</v>
      </c>
    </row>
    <row r="130" spans="1:5" ht="12" customHeight="1">
      <c r="A130" s="15" t="s">
        <v>259</v>
      </c>
      <c r="B130" s="12" t="s">
        <v>448</v>
      </c>
      <c r="C130" s="424"/>
      <c r="D130" s="424"/>
      <c r="E130" s="281"/>
    </row>
    <row r="131" spans="1:5" ht="12" customHeight="1">
      <c r="A131" s="15" t="s">
        <v>260</v>
      </c>
      <c r="B131" s="12" t="s">
        <v>449</v>
      </c>
      <c r="C131" s="424"/>
      <c r="D131" s="424"/>
      <c r="E131" s="281"/>
    </row>
    <row r="132" spans="1:5" ht="12" customHeight="1" thickBot="1">
      <c r="A132" s="13" t="s">
        <v>261</v>
      </c>
      <c r="B132" s="12" t="s">
        <v>450</v>
      </c>
      <c r="C132" s="424"/>
      <c r="D132" s="424"/>
      <c r="E132" s="281"/>
    </row>
    <row r="133" spans="1:5" ht="12" customHeight="1" thickBot="1">
      <c r="A133" s="20" t="s">
        <v>22</v>
      </c>
      <c r="B133" s="153" t="s">
        <v>442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91</v>
      </c>
      <c r="B134" s="9" t="s">
        <v>451</v>
      </c>
      <c r="C134" s="424"/>
      <c r="D134" s="424"/>
      <c r="E134" s="281"/>
    </row>
    <row r="135" spans="1:5" ht="12" customHeight="1">
      <c r="A135" s="15" t="s">
        <v>92</v>
      </c>
      <c r="B135" s="9" t="s">
        <v>443</v>
      </c>
      <c r="C135" s="424"/>
      <c r="D135" s="424"/>
      <c r="E135" s="281"/>
    </row>
    <row r="136" spans="1:5" ht="12" customHeight="1">
      <c r="A136" s="15" t="s">
        <v>93</v>
      </c>
      <c r="B136" s="9" t="s">
        <v>444</v>
      </c>
      <c r="C136" s="424"/>
      <c r="D136" s="424"/>
      <c r="E136" s="281"/>
    </row>
    <row r="137" spans="1:5" ht="12" customHeight="1">
      <c r="A137" s="15" t="s">
        <v>177</v>
      </c>
      <c r="B137" s="9" t="s">
        <v>445</v>
      </c>
      <c r="C137" s="424"/>
      <c r="D137" s="424"/>
      <c r="E137" s="281"/>
    </row>
    <row r="138" spans="1:5" ht="12" customHeight="1">
      <c r="A138" s="15" t="s">
        <v>178</v>
      </c>
      <c r="B138" s="9" t="s">
        <v>446</v>
      </c>
      <c r="C138" s="424"/>
      <c r="D138" s="424"/>
      <c r="E138" s="281"/>
    </row>
    <row r="139" spans="1:5" ht="12" customHeight="1" thickBot="1">
      <c r="A139" s="13" t="s">
        <v>179</v>
      </c>
      <c r="B139" s="9" t="s">
        <v>447</v>
      </c>
      <c r="C139" s="424"/>
      <c r="D139" s="424"/>
      <c r="E139" s="281"/>
    </row>
    <row r="140" spans="1:5" ht="12" customHeight="1" thickBot="1">
      <c r="A140" s="20" t="s">
        <v>23</v>
      </c>
      <c r="B140" s="153" t="s">
        <v>455</v>
      </c>
      <c r="C140" s="430">
        <f>+C141+C142+C143+C144</f>
        <v>0</v>
      </c>
      <c r="D140" s="430">
        <f>+D141+D142+D143+D144</f>
        <v>0</v>
      </c>
      <c r="E140" s="474">
        <f>+E141+E142+E143+E144</f>
        <v>0</v>
      </c>
    </row>
    <row r="141" spans="1:5" ht="12" customHeight="1">
      <c r="A141" s="15" t="s">
        <v>94</v>
      </c>
      <c r="B141" s="9" t="s">
        <v>365</v>
      </c>
      <c r="C141" s="424"/>
      <c r="D141" s="424"/>
      <c r="E141" s="281"/>
    </row>
    <row r="142" spans="1:5" ht="12" customHeight="1">
      <c r="A142" s="15" t="s">
        <v>95</v>
      </c>
      <c r="B142" s="9" t="s">
        <v>366</v>
      </c>
      <c r="C142" s="424"/>
      <c r="D142" s="424"/>
      <c r="E142" s="281"/>
    </row>
    <row r="143" spans="1:5" ht="12" customHeight="1">
      <c r="A143" s="15" t="s">
        <v>279</v>
      </c>
      <c r="B143" s="9" t="s">
        <v>456</v>
      </c>
      <c r="C143" s="424"/>
      <c r="D143" s="424"/>
      <c r="E143" s="281"/>
    </row>
    <row r="144" spans="1:5" ht="12" customHeight="1" thickBot="1">
      <c r="A144" s="13" t="s">
        <v>280</v>
      </c>
      <c r="B144" s="7" t="s">
        <v>385</v>
      </c>
      <c r="C144" s="424"/>
      <c r="D144" s="424"/>
      <c r="E144" s="281"/>
    </row>
    <row r="145" spans="1:5" ht="12" customHeight="1" thickBot="1">
      <c r="A145" s="20" t="s">
        <v>24</v>
      </c>
      <c r="B145" s="153" t="s">
        <v>457</v>
      </c>
      <c r="C145" s="537">
        <f>SUM(C146:C150)</f>
        <v>0</v>
      </c>
      <c r="D145" s="537">
        <f>SUM(D146:D150)</f>
        <v>0</v>
      </c>
      <c r="E145" s="531">
        <f>SUM(E146:E150)</f>
        <v>0</v>
      </c>
    </row>
    <row r="146" spans="1:5" ht="12" customHeight="1">
      <c r="A146" s="15" t="s">
        <v>96</v>
      </c>
      <c r="B146" s="9" t="s">
        <v>452</v>
      </c>
      <c r="C146" s="424"/>
      <c r="D146" s="424"/>
      <c r="E146" s="281"/>
    </row>
    <row r="147" spans="1:5" ht="12" customHeight="1">
      <c r="A147" s="15" t="s">
        <v>97</v>
      </c>
      <c r="B147" s="9" t="s">
        <v>459</v>
      </c>
      <c r="C147" s="424"/>
      <c r="D147" s="424"/>
      <c r="E147" s="281"/>
    </row>
    <row r="148" spans="1:5" ht="12" customHeight="1">
      <c r="A148" s="15" t="s">
        <v>291</v>
      </c>
      <c r="B148" s="9" t="s">
        <v>454</v>
      </c>
      <c r="C148" s="424"/>
      <c r="D148" s="424"/>
      <c r="E148" s="281"/>
    </row>
    <row r="149" spans="1:5" ht="12" customHeight="1">
      <c r="A149" s="15" t="s">
        <v>292</v>
      </c>
      <c r="B149" s="9" t="s">
        <v>460</v>
      </c>
      <c r="C149" s="424"/>
      <c r="D149" s="424"/>
      <c r="E149" s="281"/>
    </row>
    <row r="150" spans="1:5" ht="12" customHeight="1" thickBot="1">
      <c r="A150" s="15" t="s">
        <v>458</v>
      </c>
      <c r="B150" s="9" t="s">
        <v>461</v>
      </c>
      <c r="C150" s="424"/>
      <c r="D150" s="424"/>
      <c r="E150" s="281"/>
    </row>
    <row r="151" spans="1:5" ht="12" customHeight="1" thickBot="1">
      <c r="A151" s="20" t="s">
        <v>25</v>
      </c>
      <c r="B151" s="153" t="s">
        <v>462</v>
      </c>
      <c r="C151" s="538"/>
      <c r="D151" s="538"/>
      <c r="E151" s="532"/>
    </row>
    <row r="152" spans="1:5" ht="12" customHeight="1" thickBot="1">
      <c r="A152" s="20" t="s">
        <v>26</v>
      </c>
      <c r="B152" s="153" t="s">
        <v>463</v>
      </c>
      <c r="C152" s="538"/>
      <c r="D152" s="538"/>
      <c r="E152" s="532"/>
    </row>
    <row r="153" spans="1:6" ht="15" customHeight="1" thickBot="1">
      <c r="A153" s="20" t="s">
        <v>27</v>
      </c>
      <c r="B153" s="153" t="s">
        <v>465</v>
      </c>
      <c r="C153" s="539">
        <f>+C129+C133+C140+C145+C151+C152</f>
        <v>0</v>
      </c>
      <c r="D153" s="539">
        <f>+D129+D133+D140+D145+D151+D152</f>
        <v>0</v>
      </c>
      <c r="E153" s="533">
        <f>+E129+E133+E140+E145+E151+E152</f>
        <v>0</v>
      </c>
      <c r="F153" s="154"/>
    </row>
    <row r="154" spans="1:5" s="1" customFormat="1" ht="12.75" customHeight="1" thickBot="1">
      <c r="A154" s="312" t="s">
        <v>28</v>
      </c>
      <c r="B154" s="405" t="s">
        <v>464</v>
      </c>
      <c r="C154" s="539">
        <f>+C128+C153</f>
        <v>0</v>
      </c>
      <c r="D154" s="539">
        <f>+D128+D153</f>
        <v>0</v>
      </c>
      <c r="E154" s="533">
        <f>+E128+E153</f>
        <v>184136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Babócsa Község Önkormányzatának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L9" sqref="L9"/>
    </sheetView>
  </sheetViews>
  <sheetFormatPr defaultColWidth="9.00390625" defaultRowHeight="12.75"/>
  <cols>
    <col min="1" max="1" width="6.875" style="215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36" t="s">
        <v>3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11" t="s">
        <v>557</v>
      </c>
    </row>
    <row r="3" spans="1:9" s="512" customFormat="1" ht="26.25" customHeight="1">
      <c r="A3" s="644" t="s">
        <v>69</v>
      </c>
      <c r="B3" s="639" t="s">
        <v>85</v>
      </c>
      <c r="C3" s="644" t="s">
        <v>86</v>
      </c>
      <c r="D3" s="644" t="str">
        <f>+CONCATENATE(LEFT(ÖSSZEFÜGGÉSEK!A5,4)," előtti kifizetés")</f>
        <v>2016 előtti kifizetés</v>
      </c>
      <c r="E3" s="641" t="s">
        <v>68</v>
      </c>
      <c r="F3" s="642"/>
      <c r="G3" s="642"/>
      <c r="H3" s="643"/>
      <c r="I3" s="639" t="s">
        <v>51</v>
      </c>
    </row>
    <row r="4" spans="1:9" s="513" customFormat="1" ht="32.25" customHeight="1" thickBot="1">
      <c r="A4" s="645"/>
      <c r="B4" s="640"/>
      <c r="C4" s="640"/>
      <c r="D4" s="645"/>
      <c r="E4" s="286" t="str">
        <f>+CONCATENATE(LEFT(ÖSSZEFÜGGÉSEK!A5,4),".")</f>
        <v>2016.</v>
      </c>
      <c r="F4" s="286" t="str">
        <f>+CONCATENATE(LEFT(ÖSSZEFÜGGÉSEK!A5,4)+1,".")</f>
        <v>2017.</v>
      </c>
      <c r="G4" s="286" t="str">
        <f>+CONCATENATE(LEFT(ÖSSZEFÜGGÉSEK!A5,4)+2,".")</f>
        <v>2018.</v>
      </c>
      <c r="H4" s="287" t="str">
        <f>+CONCATENATE(LEFT(ÖSSZEFÜGGÉSEK!A5,4)+2,".",CHAR(10)," után")</f>
        <v>2018.
 után</v>
      </c>
      <c r="I4" s="640"/>
    </row>
    <row r="5" spans="1:9" s="514" customFormat="1" ht="12.75" customHeight="1" thickBot="1">
      <c r="A5" s="288" t="s">
        <v>485</v>
      </c>
      <c r="B5" s="289" t="s">
        <v>486</v>
      </c>
      <c r="C5" s="290" t="s">
        <v>487</v>
      </c>
      <c r="D5" s="289" t="s">
        <v>489</v>
      </c>
      <c r="E5" s="288" t="s">
        <v>488</v>
      </c>
      <c r="F5" s="290" t="s">
        <v>490</v>
      </c>
      <c r="G5" s="290" t="s">
        <v>491</v>
      </c>
      <c r="H5" s="291" t="s">
        <v>492</v>
      </c>
      <c r="I5" s="292" t="s">
        <v>493</v>
      </c>
    </row>
    <row r="6" spans="1:9" ht="24.75" customHeight="1" thickBot="1">
      <c r="A6" s="293" t="s">
        <v>18</v>
      </c>
      <c r="B6" s="294" t="s">
        <v>4</v>
      </c>
      <c r="C6" s="506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295" t="s">
        <v>19</v>
      </c>
      <c r="B7" s="81" t="s">
        <v>70</v>
      </c>
      <c r="C7" s="507"/>
      <c r="D7" s="82"/>
      <c r="E7" s="83"/>
      <c r="F7" s="28"/>
      <c r="G7" s="28"/>
      <c r="H7" s="25"/>
      <c r="I7" s="296">
        <f t="shared" si="0"/>
        <v>0</v>
      </c>
      <c r="J7" s="635" t="s">
        <v>517</v>
      </c>
    </row>
    <row r="8" spans="1:10" ht="19.5" customHeight="1" thickBot="1">
      <c r="A8" s="295" t="s">
        <v>20</v>
      </c>
      <c r="B8" s="81" t="s">
        <v>70</v>
      </c>
      <c r="C8" s="507"/>
      <c r="D8" s="82"/>
      <c r="E8" s="83"/>
      <c r="F8" s="28"/>
      <c r="G8" s="28"/>
      <c r="H8" s="25"/>
      <c r="I8" s="296">
        <f t="shared" si="0"/>
        <v>0</v>
      </c>
      <c r="J8" s="635"/>
    </row>
    <row r="9" spans="1:10" ht="25.5" customHeight="1" thickBot="1">
      <c r="A9" s="293" t="s">
        <v>21</v>
      </c>
      <c r="B9" s="294" t="s">
        <v>5</v>
      </c>
      <c r="C9" s="508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35"/>
    </row>
    <row r="10" spans="1:10" ht="19.5" customHeight="1">
      <c r="A10" s="295" t="s">
        <v>22</v>
      </c>
      <c r="B10" s="81" t="s">
        <v>70</v>
      </c>
      <c r="C10" s="507"/>
      <c r="D10" s="82"/>
      <c r="E10" s="83"/>
      <c r="F10" s="28"/>
      <c r="G10" s="28"/>
      <c r="H10" s="25"/>
      <c r="I10" s="296">
        <f t="shared" si="0"/>
        <v>0</v>
      </c>
      <c r="J10" s="635"/>
    </row>
    <row r="11" spans="1:10" ht="19.5" customHeight="1" thickBot="1">
      <c r="A11" s="295" t="s">
        <v>23</v>
      </c>
      <c r="B11" s="81" t="s">
        <v>70</v>
      </c>
      <c r="C11" s="507"/>
      <c r="D11" s="82"/>
      <c r="E11" s="83"/>
      <c r="F11" s="28"/>
      <c r="G11" s="28"/>
      <c r="H11" s="25"/>
      <c r="I11" s="296">
        <f t="shared" si="0"/>
        <v>0</v>
      </c>
      <c r="J11" s="635"/>
    </row>
    <row r="12" spans="1:10" ht="19.5" customHeight="1" thickBot="1">
      <c r="A12" s="293" t="s">
        <v>24</v>
      </c>
      <c r="B12" s="294" t="s">
        <v>209</v>
      </c>
      <c r="C12" s="508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35"/>
    </row>
    <row r="13" spans="1:10" ht="19.5" customHeight="1" thickBot="1">
      <c r="A13" s="295" t="s">
        <v>25</v>
      </c>
      <c r="B13" s="81" t="s">
        <v>70</v>
      </c>
      <c r="C13" s="507"/>
      <c r="D13" s="82"/>
      <c r="E13" s="83"/>
      <c r="F13" s="28"/>
      <c r="G13" s="28"/>
      <c r="H13" s="25"/>
      <c r="I13" s="296">
        <f t="shared" si="0"/>
        <v>0</v>
      </c>
      <c r="J13" s="635"/>
    </row>
    <row r="14" spans="1:10" ht="19.5" customHeight="1" thickBot="1">
      <c r="A14" s="293" t="s">
        <v>26</v>
      </c>
      <c r="B14" s="294" t="s">
        <v>210</v>
      </c>
      <c r="C14" s="508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35"/>
    </row>
    <row r="15" spans="1:10" ht="19.5" customHeight="1" thickBot="1">
      <c r="A15" s="297" t="s">
        <v>27</v>
      </c>
      <c r="B15" s="84" t="s">
        <v>70</v>
      </c>
      <c r="C15" s="509"/>
      <c r="D15" s="85"/>
      <c r="E15" s="86"/>
      <c r="F15" s="29"/>
      <c r="G15" s="29"/>
      <c r="H15" s="27"/>
      <c r="I15" s="298">
        <f t="shared" si="0"/>
        <v>0</v>
      </c>
      <c r="J15" s="635"/>
    </row>
    <row r="16" spans="1:10" ht="19.5" customHeight="1" thickBot="1">
      <c r="A16" s="293" t="s">
        <v>28</v>
      </c>
      <c r="B16" s="299" t="s">
        <v>211</v>
      </c>
      <c r="C16" s="508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35"/>
    </row>
    <row r="17" spans="1:10" ht="19.5" customHeight="1" thickBot="1">
      <c r="A17" s="300" t="s">
        <v>29</v>
      </c>
      <c r="B17" s="87" t="s">
        <v>70</v>
      </c>
      <c r="C17" s="510"/>
      <c r="D17" s="88"/>
      <c r="E17" s="89"/>
      <c r="F17" s="90"/>
      <c r="G17" s="90"/>
      <c r="H17" s="26"/>
      <c r="I17" s="301">
        <f t="shared" si="0"/>
        <v>0</v>
      </c>
      <c r="J17" s="635"/>
    </row>
    <row r="18" spans="1:10" ht="19.5" customHeight="1" thickBot="1">
      <c r="A18" s="637" t="s">
        <v>147</v>
      </c>
      <c r="B18" s="638"/>
      <c r="C18" s="149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3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E10" sqref="E10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6</v>
      </c>
      <c r="C1" s="647"/>
      <c r="D1" s="647"/>
    </row>
    <row r="2" spans="1:4" s="92" customFormat="1" ht="16.5" thickBot="1">
      <c r="A2" s="91"/>
      <c r="B2" s="397"/>
      <c r="D2" s="50" t="s">
        <v>559</v>
      </c>
    </row>
    <row r="3" spans="1:4" s="94" customFormat="1" ht="48" customHeight="1" thickBot="1">
      <c r="A3" s="93" t="s">
        <v>16</v>
      </c>
      <c r="B3" s="220" t="s">
        <v>17</v>
      </c>
      <c r="C3" s="220" t="s">
        <v>71</v>
      </c>
      <c r="D3" s="221" t="s">
        <v>72</v>
      </c>
    </row>
    <row r="4" spans="1:4" s="94" customFormat="1" ht="13.5" customHeight="1" thickBot="1">
      <c r="A4" s="41" t="s">
        <v>485</v>
      </c>
      <c r="B4" s="223" t="s">
        <v>486</v>
      </c>
      <c r="C4" s="223" t="s">
        <v>487</v>
      </c>
      <c r="D4" s="224" t="s">
        <v>489</v>
      </c>
    </row>
    <row r="5" spans="1:4" ht="18" customHeight="1">
      <c r="A5" s="163" t="s">
        <v>18</v>
      </c>
      <c r="B5" s="225" t="s">
        <v>169</v>
      </c>
      <c r="C5" s="161"/>
      <c r="D5" s="95"/>
    </row>
    <row r="6" spans="1:4" ht="18" customHeight="1">
      <c r="A6" s="96" t="s">
        <v>19</v>
      </c>
      <c r="B6" s="226" t="s">
        <v>170</v>
      </c>
      <c r="C6" s="162"/>
      <c r="D6" s="98"/>
    </row>
    <row r="7" spans="1:4" ht="18" customHeight="1">
      <c r="A7" s="96" t="s">
        <v>20</v>
      </c>
      <c r="B7" s="226" t="s">
        <v>120</v>
      </c>
      <c r="C7" s="162"/>
      <c r="D7" s="98"/>
    </row>
    <row r="8" spans="1:4" ht="18" customHeight="1">
      <c r="A8" s="96" t="s">
        <v>21</v>
      </c>
      <c r="B8" s="226" t="s">
        <v>121</v>
      </c>
      <c r="C8" s="162"/>
      <c r="D8" s="98"/>
    </row>
    <row r="9" spans="1:4" ht="18" customHeight="1">
      <c r="A9" s="96" t="s">
        <v>22</v>
      </c>
      <c r="B9" s="226" t="s">
        <v>162</v>
      </c>
      <c r="C9" s="162"/>
      <c r="D9" s="98"/>
    </row>
    <row r="10" spans="1:4" ht="18" customHeight="1">
      <c r="A10" s="96" t="s">
        <v>23</v>
      </c>
      <c r="B10" s="226" t="s">
        <v>163</v>
      </c>
      <c r="C10" s="162"/>
      <c r="D10" s="98"/>
    </row>
    <row r="11" spans="1:4" ht="18" customHeight="1">
      <c r="A11" s="96" t="s">
        <v>24</v>
      </c>
      <c r="B11" s="227" t="s">
        <v>164</v>
      </c>
      <c r="C11" s="162"/>
      <c r="D11" s="98"/>
    </row>
    <row r="12" spans="1:4" ht="18" customHeight="1">
      <c r="A12" s="96" t="s">
        <v>26</v>
      </c>
      <c r="B12" s="227" t="s">
        <v>165</v>
      </c>
      <c r="C12" s="162"/>
      <c r="D12" s="98"/>
    </row>
    <row r="13" spans="1:4" ht="18" customHeight="1">
      <c r="A13" s="96" t="s">
        <v>27</v>
      </c>
      <c r="B13" s="227" t="s">
        <v>166</v>
      </c>
      <c r="C13" s="162"/>
      <c r="D13" s="98"/>
    </row>
    <row r="14" spans="1:4" ht="18" customHeight="1">
      <c r="A14" s="96" t="s">
        <v>28</v>
      </c>
      <c r="B14" s="227" t="s">
        <v>167</v>
      </c>
      <c r="C14" s="162"/>
      <c r="D14" s="98"/>
    </row>
    <row r="15" spans="1:4" ht="22.5" customHeight="1">
      <c r="A15" s="96" t="s">
        <v>29</v>
      </c>
      <c r="B15" s="227" t="s">
        <v>168</v>
      </c>
      <c r="C15" s="162"/>
      <c r="D15" s="98"/>
    </row>
    <row r="16" spans="1:4" ht="18" customHeight="1">
      <c r="A16" s="96" t="s">
        <v>30</v>
      </c>
      <c r="B16" s="226" t="s">
        <v>122</v>
      </c>
      <c r="C16" s="162"/>
      <c r="D16" s="98"/>
    </row>
    <row r="17" spans="1:4" ht="18" customHeight="1">
      <c r="A17" s="96" t="s">
        <v>31</v>
      </c>
      <c r="B17" s="226" t="s">
        <v>8</v>
      </c>
      <c r="C17" s="162"/>
      <c r="D17" s="98"/>
    </row>
    <row r="18" spans="1:4" ht="18" customHeight="1">
      <c r="A18" s="96" t="s">
        <v>32</v>
      </c>
      <c r="B18" s="226" t="s">
        <v>7</v>
      </c>
      <c r="C18" s="162"/>
      <c r="D18" s="98"/>
    </row>
    <row r="19" spans="1:4" ht="18" customHeight="1">
      <c r="A19" s="96" t="s">
        <v>33</v>
      </c>
      <c r="B19" s="226" t="s">
        <v>123</v>
      </c>
      <c r="C19" s="162"/>
      <c r="D19" s="98"/>
    </row>
    <row r="20" spans="1:4" ht="18" customHeight="1">
      <c r="A20" s="96" t="s">
        <v>34</v>
      </c>
      <c r="B20" s="226" t="s">
        <v>124</v>
      </c>
      <c r="C20" s="162"/>
      <c r="D20" s="98"/>
    </row>
    <row r="21" spans="1:4" ht="18" customHeight="1">
      <c r="A21" s="96" t="s">
        <v>35</v>
      </c>
      <c r="B21" s="152"/>
      <c r="C21" s="97"/>
      <c r="D21" s="98"/>
    </row>
    <row r="22" spans="1:4" ht="18" customHeight="1">
      <c r="A22" s="96" t="s">
        <v>36</v>
      </c>
      <c r="B22" s="99"/>
      <c r="C22" s="97"/>
      <c r="D22" s="98"/>
    </row>
    <row r="23" spans="1:4" ht="18" customHeight="1">
      <c r="A23" s="96" t="s">
        <v>37</v>
      </c>
      <c r="B23" s="99"/>
      <c r="C23" s="97"/>
      <c r="D23" s="98"/>
    </row>
    <row r="24" spans="1:4" ht="18" customHeight="1">
      <c r="A24" s="96" t="s">
        <v>38</v>
      </c>
      <c r="B24" s="99"/>
      <c r="C24" s="97"/>
      <c r="D24" s="98"/>
    </row>
    <row r="25" spans="1:4" ht="18" customHeight="1">
      <c r="A25" s="96" t="s">
        <v>39</v>
      </c>
      <c r="B25" s="99"/>
      <c r="C25" s="97"/>
      <c r="D25" s="98"/>
    </row>
    <row r="26" spans="1:4" ht="18" customHeight="1">
      <c r="A26" s="96" t="s">
        <v>40</v>
      </c>
      <c r="B26" s="99"/>
      <c r="C26" s="97"/>
      <c r="D26" s="98"/>
    </row>
    <row r="27" spans="1:4" ht="18" customHeight="1">
      <c r="A27" s="96" t="s">
        <v>41</v>
      </c>
      <c r="B27" s="99"/>
      <c r="C27" s="97"/>
      <c r="D27" s="98"/>
    </row>
    <row r="28" spans="1:4" ht="18" customHeight="1">
      <c r="A28" s="96" t="s">
        <v>42</v>
      </c>
      <c r="B28" s="99"/>
      <c r="C28" s="97"/>
      <c r="D28" s="98"/>
    </row>
    <row r="29" spans="1:4" ht="18" customHeight="1" thickBot="1">
      <c r="A29" s="164" t="s">
        <v>43</v>
      </c>
      <c r="B29" s="100"/>
      <c r="C29" s="101"/>
      <c r="D29" s="102"/>
    </row>
    <row r="30" spans="1:4" ht="18" customHeight="1" thickBot="1">
      <c r="A30" s="42" t="s">
        <v>44</v>
      </c>
      <c r="B30" s="229" t="s">
        <v>53</v>
      </c>
      <c r="C30" s="230">
        <f>+C5+C6+C7+C8+C9+C16+C17+C18+C19+C20+C21+C22+C23+C24+C25+C26+C27+C28+C29</f>
        <v>0</v>
      </c>
      <c r="D30" s="231">
        <f>+D5+D6+D7+D8+D9+D16+D17+D18+D19+D20+D21+D22+D23+D24+D25+D26+D27+D28+D29</f>
        <v>0</v>
      </c>
    </row>
    <row r="31" spans="1:4" ht="8.25" customHeight="1">
      <c r="A31" s="103"/>
      <c r="B31" s="646"/>
      <c r="C31" s="646"/>
      <c r="D31" s="64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Q1" sqref="Q1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51" t="str">
        <f>+CONCATENATE("Előirányzat-felhasználási terv",CHAR(10),LEFT(ÖSSZEFÜGGÉSEK!A5,4),". évre")</f>
        <v>Előirányzat-felhasználási terv
2016. évre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6.5" thickBot="1">
      <c r="O2" s="4" t="s">
        <v>558</v>
      </c>
    </row>
    <row r="3" spans="1:15" s="122" customFormat="1" ht="25.5" customHeight="1" thickBot="1">
      <c r="A3" s="119" t="s">
        <v>16</v>
      </c>
      <c r="B3" s="120" t="s">
        <v>61</v>
      </c>
      <c r="C3" s="120" t="s">
        <v>73</v>
      </c>
      <c r="D3" s="120" t="s">
        <v>74</v>
      </c>
      <c r="E3" s="120" t="s">
        <v>75</v>
      </c>
      <c r="F3" s="120" t="s">
        <v>76</v>
      </c>
      <c r="G3" s="120" t="s">
        <v>77</v>
      </c>
      <c r="H3" s="120" t="s">
        <v>78</v>
      </c>
      <c r="I3" s="120" t="s">
        <v>79</v>
      </c>
      <c r="J3" s="120" t="s">
        <v>80</v>
      </c>
      <c r="K3" s="120" t="s">
        <v>81</v>
      </c>
      <c r="L3" s="120" t="s">
        <v>82</v>
      </c>
      <c r="M3" s="120" t="s">
        <v>83</v>
      </c>
      <c r="N3" s="120" t="s">
        <v>84</v>
      </c>
      <c r="O3" s="121" t="s">
        <v>53</v>
      </c>
    </row>
    <row r="4" spans="1:15" s="124" customFormat="1" ht="15" customHeight="1" thickBot="1">
      <c r="A4" s="123" t="s">
        <v>18</v>
      </c>
      <c r="B4" s="648" t="s">
        <v>56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4" customFormat="1" ht="22.5">
      <c r="A5" s="125" t="s">
        <v>19</v>
      </c>
      <c r="B5" s="515" t="s">
        <v>368</v>
      </c>
      <c r="C5" s="126">
        <v>5757</v>
      </c>
      <c r="D5" s="126">
        <v>5757</v>
      </c>
      <c r="E5" s="126">
        <v>5757</v>
      </c>
      <c r="F5" s="126">
        <v>5757</v>
      </c>
      <c r="G5" s="126">
        <v>5757</v>
      </c>
      <c r="H5" s="126">
        <v>5757</v>
      </c>
      <c r="I5" s="126">
        <v>5757</v>
      </c>
      <c r="J5" s="126">
        <v>5757</v>
      </c>
      <c r="K5" s="126">
        <v>5757</v>
      </c>
      <c r="L5" s="126">
        <v>5757</v>
      </c>
      <c r="M5" s="126">
        <v>5757</v>
      </c>
      <c r="N5" s="126">
        <v>5758</v>
      </c>
      <c r="O5" s="127">
        <f aca="true" t="shared" si="0" ref="O5:O25">SUM(C5:N5)</f>
        <v>69085</v>
      </c>
    </row>
    <row r="6" spans="1:15" s="131" customFormat="1" ht="22.5">
      <c r="A6" s="128" t="s">
        <v>20</v>
      </c>
      <c r="B6" s="304" t="s">
        <v>411</v>
      </c>
      <c r="C6" s="129">
        <v>5899</v>
      </c>
      <c r="D6" s="129">
        <v>5899</v>
      </c>
      <c r="E6" s="129">
        <v>5899</v>
      </c>
      <c r="F6" s="129">
        <v>5899</v>
      </c>
      <c r="G6" s="129">
        <v>5899</v>
      </c>
      <c r="H6" s="129">
        <v>5899</v>
      </c>
      <c r="I6" s="129">
        <v>5899</v>
      </c>
      <c r="J6" s="129">
        <v>5899</v>
      </c>
      <c r="K6" s="129">
        <v>5899</v>
      </c>
      <c r="L6" s="129">
        <v>5899</v>
      </c>
      <c r="M6" s="129">
        <v>5899</v>
      </c>
      <c r="N6" s="129">
        <v>5905</v>
      </c>
      <c r="O6" s="130">
        <f t="shared" si="0"/>
        <v>70794</v>
      </c>
    </row>
    <row r="7" spans="1:15" s="131" customFormat="1" ht="22.5">
      <c r="A7" s="128" t="s">
        <v>21</v>
      </c>
      <c r="B7" s="303" t="s">
        <v>412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22</v>
      </c>
      <c r="B8" s="302" t="s">
        <v>176</v>
      </c>
      <c r="C8" s="129">
        <v>10</v>
      </c>
      <c r="D8" s="129">
        <v>10</v>
      </c>
      <c r="E8" s="129">
        <v>13000</v>
      </c>
      <c r="F8" s="129">
        <v>10</v>
      </c>
      <c r="G8" s="129">
        <v>10</v>
      </c>
      <c r="H8" s="129">
        <v>100</v>
      </c>
      <c r="I8" s="129">
        <v>10</v>
      </c>
      <c r="J8" s="129">
        <v>10</v>
      </c>
      <c r="K8" s="129">
        <v>10000</v>
      </c>
      <c r="L8" s="129">
        <v>200</v>
      </c>
      <c r="M8" s="129">
        <v>100</v>
      </c>
      <c r="N8" s="129">
        <v>140</v>
      </c>
      <c r="O8" s="130">
        <f t="shared" si="0"/>
        <v>23600</v>
      </c>
    </row>
    <row r="9" spans="1:15" s="131" customFormat="1" ht="13.5" customHeight="1">
      <c r="A9" s="128" t="s">
        <v>23</v>
      </c>
      <c r="B9" s="302" t="s">
        <v>413</v>
      </c>
      <c r="C9" s="129">
        <v>150</v>
      </c>
      <c r="D9" s="129">
        <v>150</v>
      </c>
      <c r="E9" s="129">
        <v>150</v>
      </c>
      <c r="F9" s="129">
        <v>160</v>
      </c>
      <c r="G9" s="129">
        <v>160</v>
      </c>
      <c r="H9" s="129">
        <v>160</v>
      </c>
      <c r="I9" s="129">
        <v>160</v>
      </c>
      <c r="J9" s="129">
        <v>200</v>
      </c>
      <c r="K9" s="129">
        <v>160</v>
      </c>
      <c r="L9" s="129">
        <v>150</v>
      </c>
      <c r="M9" s="129">
        <v>150</v>
      </c>
      <c r="N9" s="129">
        <v>160</v>
      </c>
      <c r="O9" s="130">
        <f t="shared" si="0"/>
        <v>1910</v>
      </c>
    </row>
    <row r="10" spans="1:15" s="131" customFormat="1" ht="13.5" customHeight="1">
      <c r="A10" s="128" t="s">
        <v>24</v>
      </c>
      <c r="B10" s="302" t="s">
        <v>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25</v>
      </c>
      <c r="B11" s="302" t="s">
        <v>370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22.5">
      <c r="A12" s="128" t="s">
        <v>26</v>
      </c>
      <c r="B12" s="304" t="s">
        <v>401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27</v>
      </c>
      <c r="B13" s="302" t="s">
        <v>10</v>
      </c>
      <c r="C13" s="129">
        <v>3157</v>
      </c>
      <c r="D13" s="129">
        <v>3157</v>
      </c>
      <c r="E13" s="129">
        <v>3157</v>
      </c>
      <c r="F13" s="129">
        <v>3157</v>
      </c>
      <c r="G13" s="129">
        <v>3157</v>
      </c>
      <c r="H13" s="129">
        <v>3162</v>
      </c>
      <c r="I13" s="129"/>
      <c r="J13" s="129"/>
      <c r="K13" s="129"/>
      <c r="L13" s="129"/>
      <c r="M13" s="129"/>
      <c r="N13" s="129"/>
      <c r="O13" s="130">
        <f t="shared" si="0"/>
        <v>18947</v>
      </c>
    </row>
    <row r="14" spans="1:15" s="124" customFormat="1" ht="15.75" customHeight="1" thickBot="1">
      <c r="A14" s="123" t="s">
        <v>28</v>
      </c>
      <c r="B14" s="43" t="s">
        <v>109</v>
      </c>
      <c r="C14" s="134">
        <f aca="true" t="shared" si="1" ref="C14:N14">SUM(C5:C13)</f>
        <v>14973</v>
      </c>
      <c r="D14" s="134">
        <f t="shared" si="1"/>
        <v>14973</v>
      </c>
      <c r="E14" s="134">
        <f t="shared" si="1"/>
        <v>27963</v>
      </c>
      <c r="F14" s="134">
        <f t="shared" si="1"/>
        <v>14983</v>
      </c>
      <c r="G14" s="134">
        <f t="shared" si="1"/>
        <v>14983</v>
      </c>
      <c r="H14" s="134">
        <f t="shared" si="1"/>
        <v>15078</v>
      </c>
      <c r="I14" s="134">
        <f t="shared" si="1"/>
        <v>11826</v>
      </c>
      <c r="J14" s="134">
        <f t="shared" si="1"/>
        <v>11866</v>
      </c>
      <c r="K14" s="134">
        <f t="shared" si="1"/>
        <v>21816</v>
      </c>
      <c r="L14" s="134">
        <f t="shared" si="1"/>
        <v>12006</v>
      </c>
      <c r="M14" s="134">
        <f t="shared" si="1"/>
        <v>11906</v>
      </c>
      <c r="N14" s="134">
        <f t="shared" si="1"/>
        <v>11963</v>
      </c>
      <c r="O14" s="135">
        <f>SUM(C14:N14)</f>
        <v>184336</v>
      </c>
    </row>
    <row r="15" spans="1:15" s="124" customFormat="1" ht="15" customHeight="1" thickBot="1">
      <c r="A15" s="123" t="s">
        <v>29</v>
      </c>
      <c r="B15" s="648" t="s">
        <v>57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1" customFormat="1" ht="13.5" customHeight="1">
      <c r="A16" s="136" t="s">
        <v>30</v>
      </c>
      <c r="B16" s="305" t="s">
        <v>62</v>
      </c>
      <c r="C16" s="132">
        <v>7588</v>
      </c>
      <c r="D16" s="132">
        <v>7588</v>
      </c>
      <c r="E16" s="132">
        <v>7588</v>
      </c>
      <c r="F16" s="132">
        <v>7588</v>
      </c>
      <c r="G16" s="132">
        <v>7588</v>
      </c>
      <c r="H16" s="132">
        <v>7588</v>
      </c>
      <c r="I16" s="132">
        <v>7588</v>
      </c>
      <c r="J16" s="132">
        <v>7588</v>
      </c>
      <c r="K16" s="132">
        <v>7588</v>
      </c>
      <c r="L16" s="132">
        <v>7588</v>
      </c>
      <c r="M16" s="132">
        <v>7588</v>
      </c>
      <c r="N16" s="132">
        <v>7586</v>
      </c>
      <c r="O16" s="133">
        <f t="shared" si="0"/>
        <v>91054</v>
      </c>
    </row>
    <row r="17" spans="1:15" s="131" customFormat="1" ht="27" customHeight="1">
      <c r="A17" s="128" t="s">
        <v>31</v>
      </c>
      <c r="B17" s="304" t="s">
        <v>185</v>
      </c>
      <c r="C17" s="129">
        <v>1474</v>
      </c>
      <c r="D17" s="129">
        <v>1474</v>
      </c>
      <c r="E17" s="129">
        <v>1474</v>
      </c>
      <c r="F17" s="129">
        <v>1474</v>
      </c>
      <c r="G17" s="129">
        <v>1474</v>
      </c>
      <c r="H17" s="129">
        <v>1474</v>
      </c>
      <c r="I17" s="129">
        <v>1474</v>
      </c>
      <c r="J17" s="129">
        <v>1474</v>
      </c>
      <c r="K17" s="129">
        <v>1474</v>
      </c>
      <c r="L17" s="129">
        <v>1474</v>
      </c>
      <c r="M17" s="129">
        <v>1474</v>
      </c>
      <c r="N17" s="129">
        <v>1484</v>
      </c>
      <c r="O17" s="130">
        <f t="shared" si="0"/>
        <v>17698</v>
      </c>
    </row>
    <row r="18" spans="1:15" s="131" customFormat="1" ht="13.5" customHeight="1">
      <c r="A18" s="128" t="s">
        <v>32</v>
      </c>
      <c r="B18" s="302" t="s">
        <v>141</v>
      </c>
      <c r="C18" s="129">
        <v>3029</v>
      </c>
      <c r="D18" s="129">
        <v>3029</v>
      </c>
      <c r="E18" s="129">
        <v>3029</v>
      </c>
      <c r="F18" s="129">
        <v>3029</v>
      </c>
      <c r="G18" s="129">
        <v>3029</v>
      </c>
      <c r="H18" s="129">
        <v>3029</v>
      </c>
      <c r="I18" s="129">
        <v>3029</v>
      </c>
      <c r="J18" s="129">
        <v>3029</v>
      </c>
      <c r="K18" s="129">
        <v>3029</v>
      </c>
      <c r="L18" s="129">
        <v>3029</v>
      </c>
      <c r="M18" s="129">
        <v>3029</v>
      </c>
      <c r="N18" s="129">
        <v>3033</v>
      </c>
      <c r="O18" s="130">
        <f t="shared" si="0"/>
        <v>36352</v>
      </c>
    </row>
    <row r="19" spans="1:15" s="131" customFormat="1" ht="13.5" customHeight="1">
      <c r="A19" s="128" t="s">
        <v>33</v>
      </c>
      <c r="B19" s="302" t="s">
        <v>186</v>
      </c>
      <c r="C19" s="129">
        <v>640</v>
      </c>
      <c r="D19" s="129">
        <v>640</v>
      </c>
      <c r="E19" s="129">
        <v>800</v>
      </c>
      <c r="F19" s="129">
        <v>650</v>
      </c>
      <c r="G19" s="129">
        <v>650</v>
      </c>
      <c r="H19" s="129">
        <v>745</v>
      </c>
      <c r="I19" s="129">
        <v>738</v>
      </c>
      <c r="J19" s="129">
        <v>737</v>
      </c>
      <c r="K19" s="129">
        <v>3000</v>
      </c>
      <c r="L19" s="129">
        <v>1000</v>
      </c>
      <c r="M19" s="129">
        <v>1000</v>
      </c>
      <c r="N19" s="129">
        <v>1717</v>
      </c>
      <c r="O19" s="130">
        <f t="shared" si="0"/>
        <v>12317</v>
      </c>
    </row>
    <row r="20" spans="1:15" s="131" customFormat="1" ht="13.5" customHeight="1">
      <c r="A20" s="128" t="s">
        <v>34</v>
      </c>
      <c r="B20" s="302" t="s">
        <v>11</v>
      </c>
      <c r="C20" s="129">
        <v>1841</v>
      </c>
      <c r="D20" s="129">
        <v>1841</v>
      </c>
      <c r="E20" s="129">
        <v>1841</v>
      </c>
      <c r="F20" s="129">
        <v>1841</v>
      </c>
      <c r="G20" s="129">
        <v>1841</v>
      </c>
      <c r="H20" s="129">
        <v>1841</v>
      </c>
      <c r="I20" s="129">
        <v>1841</v>
      </c>
      <c r="J20" s="129">
        <v>1841</v>
      </c>
      <c r="K20" s="129">
        <v>1841</v>
      </c>
      <c r="L20" s="129">
        <v>1841</v>
      </c>
      <c r="M20" s="129">
        <v>1841</v>
      </c>
      <c r="N20" s="129">
        <v>1841</v>
      </c>
      <c r="O20" s="130">
        <f t="shared" si="0"/>
        <v>22092</v>
      </c>
    </row>
    <row r="21" spans="1:15" s="131" customFormat="1" ht="13.5" customHeight="1">
      <c r="A21" s="128" t="s">
        <v>35</v>
      </c>
      <c r="B21" s="302" t="s">
        <v>217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30">
        <f t="shared" si="0"/>
        <v>0</v>
      </c>
    </row>
    <row r="22" spans="1:15" s="131" customFormat="1" ht="15.75">
      <c r="A22" s="128" t="s">
        <v>36</v>
      </c>
      <c r="B22" s="304" t="s">
        <v>189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>
        <f t="shared" si="0"/>
        <v>0</v>
      </c>
    </row>
    <row r="23" spans="1:15" s="131" customFormat="1" ht="13.5" customHeight="1">
      <c r="A23" s="128" t="s">
        <v>37</v>
      </c>
      <c r="B23" s="302" t="s">
        <v>220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38</v>
      </c>
      <c r="B24" s="302" t="s">
        <v>12</v>
      </c>
      <c r="C24" s="129">
        <v>401</v>
      </c>
      <c r="D24" s="129">
        <v>401</v>
      </c>
      <c r="E24" s="129">
        <v>401</v>
      </c>
      <c r="F24" s="129">
        <v>401</v>
      </c>
      <c r="G24" s="129">
        <v>401</v>
      </c>
      <c r="H24" s="129">
        <v>401</v>
      </c>
      <c r="I24" s="129">
        <v>401</v>
      </c>
      <c r="J24" s="129">
        <v>401</v>
      </c>
      <c r="K24" s="129">
        <v>401</v>
      </c>
      <c r="L24" s="129">
        <v>401</v>
      </c>
      <c r="M24" s="129">
        <v>401</v>
      </c>
      <c r="N24" s="129">
        <v>412</v>
      </c>
      <c r="O24" s="130">
        <f t="shared" si="0"/>
        <v>4823</v>
      </c>
    </row>
    <row r="25" spans="1:15" s="124" customFormat="1" ht="15.75" customHeight="1" thickBot="1">
      <c r="A25" s="137" t="s">
        <v>39</v>
      </c>
      <c r="B25" s="43" t="s">
        <v>110</v>
      </c>
      <c r="C25" s="134">
        <f aca="true" t="shared" si="2" ref="C25:N25">SUM(C16:C24)</f>
        <v>14973</v>
      </c>
      <c r="D25" s="134">
        <f t="shared" si="2"/>
        <v>14973</v>
      </c>
      <c r="E25" s="134">
        <f t="shared" si="2"/>
        <v>15133</v>
      </c>
      <c r="F25" s="134">
        <f t="shared" si="2"/>
        <v>14983</v>
      </c>
      <c r="G25" s="134">
        <f t="shared" si="2"/>
        <v>14983</v>
      </c>
      <c r="H25" s="134">
        <f t="shared" si="2"/>
        <v>15078</v>
      </c>
      <c r="I25" s="134">
        <f t="shared" si="2"/>
        <v>15071</v>
      </c>
      <c r="J25" s="134">
        <f t="shared" si="2"/>
        <v>15070</v>
      </c>
      <c r="K25" s="134">
        <f t="shared" si="2"/>
        <v>17333</v>
      </c>
      <c r="L25" s="134">
        <f t="shared" si="2"/>
        <v>15333</v>
      </c>
      <c r="M25" s="134">
        <f t="shared" si="2"/>
        <v>15333</v>
      </c>
      <c r="N25" s="134">
        <f t="shared" si="2"/>
        <v>16073</v>
      </c>
      <c r="O25" s="135">
        <f t="shared" si="0"/>
        <v>184336</v>
      </c>
    </row>
    <row r="26" spans="1:15" ht="16.5" thickBot="1">
      <c r="A26" s="137" t="s">
        <v>40</v>
      </c>
      <c r="B26" s="306" t="s">
        <v>111</v>
      </c>
      <c r="C26" s="138">
        <f aca="true" t="shared" si="3" ref="C26:O26">C14-C25</f>
        <v>0</v>
      </c>
      <c r="D26" s="138">
        <f t="shared" si="3"/>
        <v>0</v>
      </c>
      <c r="E26" s="138">
        <f t="shared" si="3"/>
        <v>12830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-3245</v>
      </c>
      <c r="J26" s="138">
        <f t="shared" si="3"/>
        <v>-3204</v>
      </c>
      <c r="K26" s="138">
        <f t="shared" si="3"/>
        <v>4483</v>
      </c>
      <c r="L26" s="138">
        <f t="shared" si="3"/>
        <v>-3327</v>
      </c>
      <c r="M26" s="138">
        <f t="shared" si="3"/>
        <v>-3427</v>
      </c>
      <c r="N26" s="138">
        <f t="shared" si="3"/>
        <v>-4110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G31" sqref="G3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3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53"/>
    </row>
    <row r="2" spans="1:2" ht="22.5" customHeight="1" thickBot="1">
      <c r="A2" s="400"/>
      <c r="B2" s="401" t="s">
        <v>13</v>
      </c>
    </row>
    <row r="3" spans="1:2" s="54" customFormat="1" ht="24" customHeight="1" thickBot="1">
      <c r="A3" s="308" t="s">
        <v>52</v>
      </c>
      <c r="B3" s="399" t="str">
        <f>+CONCATENATE(LEFT(ÖSSZEFÜGGÉSEK!A5,4),". évi támogatás összesen")</f>
        <v>2016. évi támogatás összesen</v>
      </c>
    </row>
    <row r="4" spans="1:2" s="55" customFormat="1" ht="13.5" thickBot="1">
      <c r="A4" s="213" t="s">
        <v>485</v>
      </c>
      <c r="B4" s="214" t="s">
        <v>486</v>
      </c>
    </row>
    <row r="5" spans="1:2" ht="12.75">
      <c r="A5" s="144"/>
      <c r="B5" s="432"/>
    </row>
    <row r="6" spans="1:2" ht="12.75" customHeight="1">
      <c r="A6" s="145"/>
      <c r="B6" s="432"/>
    </row>
    <row r="7" spans="1:2" ht="12.75">
      <c r="A7" s="145"/>
      <c r="B7" s="432"/>
    </row>
    <row r="8" spans="1:2" ht="12.75">
      <c r="A8" s="145"/>
      <c r="B8" s="432"/>
    </row>
    <row r="9" spans="1:2" ht="12.75">
      <c r="A9" s="145"/>
      <c r="B9" s="432"/>
    </row>
    <row r="10" spans="1:2" ht="12.75">
      <c r="A10" s="145"/>
      <c r="B10" s="432"/>
    </row>
    <row r="11" spans="1:2" ht="12.75">
      <c r="A11" s="145"/>
      <c r="B11" s="432"/>
    </row>
    <row r="12" spans="1:2" ht="12.75">
      <c r="A12" s="145"/>
      <c r="B12" s="432"/>
    </row>
    <row r="13" spans="1:3" ht="12.75">
      <c r="A13" s="145"/>
      <c r="B13" s="432"/>
      <c r="C13" s="654" t="s">
        <v>518</v>
      </c>
    </row>
    <row r="14" spans="1:3" ht="12.75">
      <c r="A14" s="145"/>
      <c r="B14" s="432"/>
      <c r="C14" s="654"/>
    </row>
    <row r="15" spans="1:3" ht="12.75">
      <c r="A15" s="145"/>
      <c r="B15" s="432"/>
      <c r="C15" s="654"/>
    </row>
    <row r="16" spans="1:3" ht="12.75">
      <c r="A16" s="145"/>
      <c r="B16" s="432"/>
      <c r="C16" s="654"/>
    </row>
    <row r="17" spans="1:3" ht="12.75">
      <c r="A17" s="145"/>
      <c r="B17" s="432"/>
      <c r="C17" s="654"/>
    </row>
    <row r="18" spans="1:3" ht="12.75">
      <c r="A18" s="145"/>
      <c r="B18" s="432"/>
      <c r="C18" s="654"/>
    </row>
    <row r="19" spans="1:3" ht="12.75">
      <c r="A19" s="145"/>
      <c r="B19" s="432"/>
      <c r="C19" s="654"/>
    </row>
    <row r="20" spans="1:3" ht="12.75">
      <c r="A20" s="145"/>
      <c r="B20" s="432"/>
      <c r="C20" s="654"/>
    </row>
    <row r="21" spans="1:3" ht="12.75">
      <c r="A21" s="145"/>
      <c r="B21" s="432"/>
      <c r="C21" s="654"/>
    </row>
    <row r="22" spans="1:3" ht="12.75">
      <c r="A22" s="145"/>
      <c r="B22" s="432"/>
      <c r="C22" s="654"/>
    </row>
    <row r="23" spans="1:3" ht="12.75">
      <c r="A23" s="145"/>
      <c r="B23" s="432"/>
      <c r="C23" s="654"/>
    </row>
    <row r="24" spans="1:3" ht="13.5" thickBot="1">
      <c r="A24" s="146"/>
      <c r="B24" s="432"/>
      <c r="C24" s="654"/>
    </row>
    <row r="25" spans="1:3" s="57" customFormat="1" ht="19.5" customHeight="1" thickBot="1">
      <c r="A25" s="40" t="s">
        <v>53</v>
      </c>
      <c r="B25" s="56">
        <f>SUM(B5:B24)</f>
        <v>0</v>
      </c>
      <c r="C25" s="654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H10" sqref="H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8" t="str">
        <f>+CONCATENATE("K I M U T A T Á S",CHAR(10),"a ",LEFT(ÖSSZEFÜGGÉSEK!A5,4),". évben céljelleggel juttatott támogatásokról")</f>
        <v>K I M U T A T Á S
a 2016. évben céljelleggel juttatott támogatásokról</v>
      </c>
      <c r="B1" s="658"/>
      <c r="C1" s="658"/>
      <c r="D1" s="658"/>
    </row>
    <row r="2" spans="1:4" ht="17.25" customHeight="1">
      <c r="A2" s="398"/>
      <c r="B2" s="398"/>
      <c r="C2" s="398"/>
      <c r="D2" s="398"/>
    </row>
    <row r="3" spans="1:4" ht="13.5" thickBot="1">
      <c r="A3" s="232"/>
      <c r="B3" s="232"/>
      <c r="C3" s="655" t="s">
        <v>218</v>
      </c>
      <c r="D3" s="655"/>
    </row>
    <row r="4" spans="1:4" ht="42.75" customHeight="1" thickBot="1">
      <c r="A4" s="402" t="s">
        <v>69</v>
      </c>
      <c r="B4" s="403" t="s">
        <v>125</v>
      </c>
      <c r="C4" s="403" t="s">
        <v>126</v>
      </c>
      <c r="D4" s="404" t="s">
        <v>14</v>
      </c>
    </row>
    <row r="5" spans="1:4" ht="15.75" customHeight="1">
      <c r="A5" s="233" t="s">
        <v>18</v>
      </c>
      <c r="B5" s="32"/>
      <c r="C5" s="32"/>
      <c r="D5" s="33"/>
    </row>
    <row r="6" spans="1:4" ht="15.75" customHeight="1">
      <c r="A6" s="234" t="s">
        <v>19</v>
      </c>
      <c r="B6" s="34"/>
      <c r="C6" s="34"/>
      <c r="D6" s="35"/>
    </row>
    <row r="7" spans="1:4" ht="15.75" customHeight="1">
      <c r="A7" s="234" t="s">
        <v>20</v>
      </c>
      <c r="B7" s="34"/>
      <c r="C7" s="34"/>
      <c r="D7" s="35"/>
    </row>
    <row r="8" spans="1:4" ht="15.75" customHeight="1">
      <c r="A8" s="234" t="s">
        <v>21</v>
      </c>
      <c r="B8" s="34"/>
      <c r="C8" s="34"/>
      <c r="D8" s="35"/>
    </row>
    <row r="9" spans="1:4" ht="15.75" customHeight="1">
      <c r="A9" s="234" t="s">
        <v>22</v>
      </c>
      <c r="B9" s="34"/>
      <c r="C9" s="34"/>
      <c r="D9" s="35"/>
    </row>
    <row r="10" spans="1:4" ht="15.75" customHeight="1">
      <c r="A10" s="234" t="s">
        <v>23</v>
      </c>
      <c r="B10" s="34"/>
      <c r="C10" s="34"/>
      <c r="D10" s="35"/>
    </row>
    <row r="11" spans="1:4" ht="15.75" customHeight="1">
      <c r="A11" s="234" t="s">
        <v>24</v>
      </c>
      <c r="B11" s="34"/>
      <c r="C11" s="34"/>
      <c r="D11" s="35"/>
    </row>
    <row r="12" spans="1:4" ht="15.75" customHeight="1">
      <c r="A12" s="234" t="s">
        <v>25</v>
      </c>
      <c r="B12" s="34"/>
      <c r="C12" s="34"/>
      <c r="D12" s="35"/>
    </row>
    <row r="13" spans="1:4" ht="15.75" customHeight="1">
      <c r="A13" s="234" t="s">
        <v>26</v>
      </c>
      <c r="B13" s="34"/>
      <c r="C13" s="34"/>
      <c r="D13" s="35"/>
    </row>
    <row r="14" spans="1:4" ht="15.75" customHeight="1">
      <c r="A14" s="234" t="s">
        <v>27</v>
      </c>
      <c r="B14" s="34"/>
      <c r="C14" s="34"/>
      <c r="D14" s="35"/>
    </row>
    <row r="15" spans="1:4" ht="15.75" customHeight="1">
      <c r="A15" s="234" t="s">
        <v>28</v>
      </c>
      <c r="B15" s="34"/>
      <c r="C15" s="34"/>
      <c r="D15" s="35"/>
    </row>
    <row r="16" spans="1:4" ht="15.75" customHeight="1">
      <c r="A16" s="234" t="s">
        <v>29</v>
      </c>
      <c r="B16" s="34"/>
      <c r="C16" s="34"/>
      <c r="D16" s="35"/>
    </row>
    <row r="17" spans="1:4" ht="15.75" customHeight="1">
      <c r="A17" s="234" t="s">
        <v>30</v>
      </c>
      <c r="B17" s="34"/>
      <c r="C17" s="34"/>
      <c r="D17" s="35"/>
    </row>
    <row r="18" spans="1:4" ht="15.75" customHeight="1">
      <c r="A18" s="234" t="s">
        <v>31</v>
      </c>
      <c r="B18" s="34"/>
      <c r="C18" s="34"/>
      <c r="D18" s="35"/>
    </row>
    <row r="19" spans="1:4" ht="15.75" customHeight="1">
      <c r="A19" s="234" t="s">
        <v>32</v>
      </c>
      <c r="B19" s="34"/>
      <c r="C19" s="34"/>
      <c r="D19" s="35"/>
    </row>
    <row r="20" spans="1:4" ht="15.75" customHeight="1">
      <c r="A20" s="234" t="s">
        <v>33</v>
      </c>
      <c r="B20" s="34"/>
      <c r="C20" s="34"/>
      <c r="D20" s="35"/>
    </row>
    <row r="21" spans="1:4" ht="15.75" customHeight="1">
      <c r="A21" s="234" t="s">
        <v>34</v>
      </c>
      <c r="B21" s="34"/>
      <c r="C21" s="34"/>
      <c r="D21" s="35"/>
    </row>
    <row r="22" spans="1:4" ht="15.75" customHeight="1">
      <c r="A22" s="234" t="s">
        <v>35</v>
      </c>
      <c r="B22" s="34"/>
      <c r="C22" s="34"/>
      <c r="D22" s="35"/>
    </row>
    <row r="23" spans="1:4" ht="15.75" customHeight="1">
      <c r="A23" s="234" t="s">
        <v>36</v>
      </c>
      <c r="B23" s="34"/>
      <c r="C23" s="34"/>
      <c r="D23" s="35"/>
    </row>
    <row r="24" spans="1:4" ht="15.75" customHeight="1">
      <c r="A24" s="234" t="s">
        <v>37</v>
      </c>
      <c r="B24" s="34"/>
      <c r="C24" s="34"/>
      <c r="D24" s="35"/>
    </row>
    <row r="25" spans="1:4" ht="15.75" customHeight="1">
      <c r="A25" s="234" t="s">
        <v>38</v>
      </c>
      <c r="B25" s="34"/>
      <c r="C25" s="34"/>
      <c r="D25" s="35"/>
    </row>
    <row r="26" spans="1:4" ht="15.75" customHeight="1">
      <c r="A26" s="234" t="s">
        <v>39</v>
      </c>
      <c r="B26" s="34"/>
      <c r="C26" s="34"/>
      <c r="D26" s="35"/>
    </row>
    <row r="27" spans="1:4" ht="15.75" customHeight="1">
      <c r="A27" s="234" t="s">
        <v>40</v>
      </c>
      <c r="B27" s="34"/>
      <c r="C27" s="34"/>
      <c r="D27" s="35"/>
    </row>
    <row r="28" spans="1:4" ht="15.75" customHeight="1">
      <c r="A28" s="234" t="s">
        <v>41</v>
      </c>
      <c r="B28" s="34"/>
      <c r="C28" s="34"/>
      <c r="D28" s="35"/>
    </row>
    <row r="29" spans="1:4" ht="15.75" customHeight="1">
      <c r="A29" s="234" t="s">
        <v>42</v>
      </c>
      <c r="B29" s="34"/>
      <c r="C29" s="34"/>
      <c r="D29" s="35"/>
    </row>
    <row r="30" spans="1:4" ht="15.75" customHeight="1">
      <c r="A30" s="234" t="s">
        <v>43</v>
      </c>
      <c r="B30" s="34"/>
      <c r="C30" s="34"/>
      <c r="D30" s="35"/>
    </row>
    <row r="31" spans="1:4" ht="15.75" customHeight="1">
      <c r="A31" s="234" t="s">
        <v>44</v>
      </c>
      <c r="B31" s="34"/>
      <c r="C31" s="34"/>
      <c r="D31" s="35"/>
    </row>
    <row r="32" spans="1:4" ht="15.75" customHeight="1">
      <c r="A32" s="234" t="s">
        <v>45</v>
      </c>
      <c r="B32" s="34"/>
      <c r="C32" s="34"/>
      <c r="D32" s="35"/>
    </row>
    <row r="33" spans="1:4" ht="15.75" customHeight="1">
      <c r="A33" s="234" t="s">
        <v>46</v>
      </c>
      <c r="B33" s="34"/>
      <c r="C33" s="34"/>
      <c r="D33" s="35"/>
    </row>
    <row r="34" spans="1:4" ht="15.75" customHeight="1">
      <c r="A34" s="234" t="s">
        <v>127</v>
      </c>
      <c r="B34" s="34"/>
      <c r="C34" s="34"/>
      <c r="D34" s="105"/>
    </row>
    <row r="35" spans="1:4" ht="15.75" customHeight="1">
      <c r="A35" s="234" t="s">
        <v>128</v>
      </c>
      <c r="B35" s="34"/>
      <c r="C35" s="34"/>
      <c r="D35" s="105"/>
    </row>
    <row r="36" spans="1:4" ht="15.75" customHeight="1">
      <c r="A36" s="234" t="s">
        <v>129</v>
      </c>
      <c r="B36" s="34"/>
      <c r="C36" s="34"/>
      <c r="D36" s="105"/>
    </row>
    <row r="37" spans="1:4" ht="15.75" customHeight="1" thickBot="1">
      <c r="A37" s="235" t="s">
        <v>130</v>
      </c>
      <c r="B37" s="36"/>
      <c r="C37" s="36"/>
      <c r="D37" s="106"/>
    </row>
    <row r="38" spans="1:4" ht="15.75" customHeight="1" thickBot="1">
      <c r="A38" s="656" t="s">
        <v>53</v>
      </c>
      <c r="B38" s="657"/>
      <c r="C38" s="236"/>
      <c r="D38" s="237">
        <f>SUM(D5:D37)</f>
        <v>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A1" sqref="A1:E1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40" customWidth="1"/>
    <col min="7" max="16384" width="9.375" style="440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154</v>
      </c>
      <c r="B2" s="590"/>
      <c r="D2" s="170"/>
      <c r="E2" s="324" t="s">
        <v>218</v>
      </c>
    </row>
    <row r="3" spans="1:5" ht="37.5" customHeight="1" thickBot="1">
      <c r="A3" s="23" t="s">
        <v>69</v>
      </c>
      <c r="B3" s="24" t="s">
        <v>17</v>
      </c>
      <c r="C3" s="24" t="str">
        <f>+CONCATENATE(LEFT(ÖSSZEFÜGGÉSEK!A5,4)+1,". évi")</f>
        <v>2017. évi</v>
      </c>
      <c r="D3" s="431" t="str">
        <f>+CONCATENATE(LEFT(ÖSSZEFÜGGÉSEK!A5,4)+2,". évi")</f>
        <v>2018. évi</v>
      </c>
      <c r="E3" s="192" t="str">
        <f>+CONCATENATE(LEFT(ÖSSZEFÜGGÉSEK!A5,4)+3,". évi")</f>
        <v>2019. évi</v>
      </c>
    </row>
    <row r="4" spans="1:5" s="441" customFormat="1" ht="12" customHeight="1" thickBot="1">
      <c r="A4" s="37" t="s">
        <v>485</v>
      </c>
      <c r="B4" s="38" t="s">
        <v>486</v>
      </c>
      <c r="C4" s="38" t="s">
        <v>487</v>
      </c>
      <c r="D4" s="38" t="s">
        <v>489</v>
      </c>
      <c r="E4" s="475" t="s">
        <v>488</v>
      </c>
    </row>
    <row r="5" spans="1:5" s="442" customFormat="1" ht="12" customHeight="1" thickBot="1">
      <c r="A5" s="20" t="s">
        <v>18</v>
      </c>
      <c r="B5" s="21" t="s">
        <v>521</v>
      </c>
      <c r="C5" s="493">
        <v>71157</v>
      </c>
      <c r="D5" s="493">
        <v>73292</v>
      </c>
      <c r="E5" s="494">
        <v>75491</v>
      </c>
    </row>
    <row r="6" spans="1:5" s="442" customFormat="1" ht="12" customHeight="1" thickBot="1">
      <c r="A6" s="20" t="s">
        <v>19</v>
      </c>
      <c r="B6" s="309" t="s">
        <v>369</v>
      </c>
      <c r="C6" s="493">
        <v>70794</v>
      </c>
      <c r="D6" s="493">
        <v>70794</v>
      </c>
      <c r="E6" s="494">
        <v>70794</v>
      </c>
    </row>
    <row r="7" spans="1:5" s="442" customFormat="1" ht="12" customHeight="1" thickBot="1">
      <c r="A7" s="20" t="s">
        <v>20</v>
      </c>
      <c r="B7" s="21" t="s">
        <v>377</v>
      </c>
      <c r="C7" s="493"/>
      <c r="D7" s="493"/>
      <c r="E7" s="494"/>
    </row>
    <row r="8" spans="1:5" s="442" customFormat="1" ht="12" customHeight="1" thickBot="1">
      <c r="A8" s="20" t="s">
        <v>175</v>
      </c>
      <c r="B8" s="21" t="s">
        <v>258</v>
      </c>
      <c r="C8" s="430">
        <f>SUM(C9:C15)</f>
        <v>23600</v>
      </c>
      <c r="D8" s="430">
        <f>SUM(D9:D15)</f>
        <v>24308</v>
      </c>
      <c r="E8" s="474">
        <f>SUM(E9:E15)</f>
        <v>25037</v>
      </c>
    </row>
    <row r="9" spans="1:5" s="442" customFormat="1" ht="12" customHeight="1">
      <c r="A9" s="15" t="s">
        <v>259</v>
      </c>
      <c r="B9" s="443" t="s">
        <v>545</v>
      </c>
      <c r="C9" s="425"/>
      <c r="D9" s="425"/>
      <c r="E9" s="282"/>
    </row>
    <row r="10" spans="1:5" s="442" customFormat="1" ht="12" customHeight="1">
      <c r="A10" s="14" t="s">
        <v>260</v>
      </c>
      <c r="B10" s="444" t="s">
        <v>546</v>
      </c>
      <c r="C10" s="424"/>
      <c r="D10" s="424"/>
      <c r="E10" s="281"/>
    </row>
    <row r="11" spans="1:5" s="442" customFormat="1" ht="12" customHeight="1">
      <c r="A11" s="14" t="s">
        <v>261</v>
      </c>
      <c r="B11" s="444" t="s">
        <v>547</v>
      </c>
      <c r="C11" s="424">
        <v>18000</v>
      </c>
      <c r="D11" s="424">
        <v>18708</v>
      </c>
      <c r="E11" s="281">
        <v>19437</v>
      </c>
    </row>
    <row r="12" spans="1:5" s="442" customFormat="1" ht="12" customHeight="1">
      <c r="A12" s="14" t="s">
        <v>262</v>
      </c>
      <c r="B12" s="444" t="s">
        <v>548</v>
      </c>
      <c r="C12" s="424"/>
      <c r="D12" s="424"/>
      <c r="E12" s="281"/>
    </row>
    <row r="13" spans="1:5" s="442" customFormat="1" ht="12" customHeight="1">
      <c r="A13" s="14" t="s">
        <v>542</v>
      </c>
      <c r="B13" s="444" t="s">
        <v>263</v>
      </c>
      <c r="C13" s="424">
        <v>2700</v>
      </c>
      <c r="D13" s="424">
        <v>2700</v>
      </c>
      <c r="E13" s="281">
        <v>2700</v>
      </c>
    </row>
    <row r="14" spans="1:5" s="442" customFormat="1" ht="12" customHeight="1">
      <c r="A14" s="14" t="s">
        <v>543</v>
      </c>
      <c r="B14" s="444" t="s">
        <v>264</v>
      </c>
      <c r="C14" s="424"/>
      <c r="D14" s="424"/>
      <c r="E14" s="281"/>
    </row>
    <row r="15" spans="1:5" s="442" customFormat="1" ht="12" customHeight="1" thickBot="1">
      <c r="A15" s="16" t="s">
        <v>544</v>
      </c>
      <c r="B15" s="445" t="s">
        <v>265</v>
      </c>
      <c r="C15" s="426">
        <v>2900</v>
      </c>
      <c r="D15" s="426">
        <v>2900</v>
      </c>
      <c r="E15" s="283">
        <v>2900</v>
      </c>
    </row>
    <row r="16" spans="1:5" s="442" customFormat="1" ht="12" customHeight="1" thickBot="1">
      <c r="A16" s="20" t="s">
        <v>22</v>
      </c>
      <c r="B16" s="21" t="s">
        <v>524</v>
      </c>
      <c r="C16" s="493">
        <v>1910</v>
      </c>
      <c r="D16" s="493">
        <v>1910</v>
      </c>
      <c r="E16" s="494">
        <v>1910</v>
      </c>
    </row>
    <row r="17" spans="1:5" s="442" customFormat="1" ht="12" customHeight="1" thickBot="1">
      <c r="A17" s="20" t="s">
        <v>23</v>
      </c>
      <c r="B17" s="21" t="s">
        <v>9</v>
      </c>
      <c r="C17" s="493"/>
      <c r="D17" s="493"/>
      <c r="E17" s="494"/>
    </row>
    <row r="18" spans="1:5" s="442" customFormat="1" ht="12" customHeight="1" thickBot="1">
      <c r="A18" s="20" t="s">
        <v>182</v>
      </c>
      <c r="B18" s="21" t="s">
        <v>523</v>
      </c>
      <c r="C18" s="493"/>
      <c r="D18" s="493"/>
      <c r="E18" s="494"/>
    </row>
    <row r="19" spans="1:5" s="442" customFormat="1" ht="12" customHeight="1" thickBot="1">
      <c r="A19" s="20" t="s">
        <v>25</v>
      </c>
      <c r="B19" s="309" t="s">
        <v>522</v>
      </c>
      <c r="C19" s="493"/>
      <c r="D19" s="493"/>
      <c r="E19" s="494"/>
    </row>
    <row r="20" spans="1:5" s="442" customFormat="1" ht="12" customHeight="1" thickBot="1">
      <c r="A20" s="20" t="s">
        <v>26</v>
      </c>
      <c r="B20" s="21" t="s">
        <v>298</v>
      </c>
      <c r="C20" s="430">
        <f>+C5+C6+C7+C8+C16+C17+C18+C19</f>
        <v>167461</v>
      </c>
      <c r="D20" s="430">
        <f>+D5+D6+D7+D8+D16+D17+D18+D19</f>
        <v>170304</v>
      </c>
      <c r="E20" s="320">
        <f>+E5+E6+E7+E8+E16+E17+E18+E19</f>
        <v>173232</v>
      </c>
    </row>
    <row r="21" spans="1:5" s="442" customFormat="1" ht="12" customHeight="1" thickBot="1">
      <c r="A21" s="20" t="s">
        <v>27</v>
      </c>
      <c r="B21" s="21" t="s">
        <v>525</v>
      </c>
      <c r="C21" s="547">
        <v>18947</v>
      </c>
      <c r="D21" s="547">
        <v>18947</v>
      </c>
      <c r="E21" s="548">
        <v>18947</v>
      </c>
    </row>
    <row r="22" spans="1:5" s="442" customFormat="1" ht="12" customHeight="1" thickBot="1">
      <c r="A22" s="20" t="s">
        <v>28</v>
      </c>
      <c r="B22" s="21" t="s">
        <v>526</v>
      </c>
      <c r="C22" s="430">
        <f>+C20+C21</f>
        <v>186408</v>
      </c>
      <c r="D22" s="430">
        <f>+D20+D21</f>
        <v>189251</v>
      </c>
      <c r="E22" s="474">
        <f>+E20+E21</f>
        <v>192179</v>
      </c>
    </row>
    <row r="23" spans="1:5" s="442" customFormat="1" ht="12" customHeight="1">
      <c r="A23" s="392"/>
      <c r="B23" s="393"/>
      <c r="C23" s="394"/>
      <c r="D23" s="544"/>
      <c r="E23" s="545"/>
    </row>
    <row r="24" spans="1:5" s="442" customFormat="1" ht="12" customHeight="1">
      <c r="A24" s="589" t="s">
        <v>47</v>
      </c>
      <c r="B24" s="589"/>
      <c r="C24" s="589"/>
      <c r="D24" s="589"/>
      <c r="E24" s="589"/>
    </row>
    <row r="25" spans="1:5" s="442" customFormat="1" ht="12" customHeight="1" thickBot="1">
      <c r="A25" s="591" t="s">
        <v>155</v>
      </c>
      <c r="B25" s="591"/>
      <c r="C25" s="407"/>
      <c r="D25" s="170"/>
      <c r="E25" s="324" t="s">
        <v>218</v>
      </c>
    </row>
    <row r="26" spans="1:6" s="442" customFormat="1" ht="24" customHeight="1" thickBot="1">
      <c r="A26" s="23" t="s">
        <v>16</v>
      </c>
      <c r="B26" s="24" t="s">
        <v>48</v>
      </c>
      <c r="C26" s="24" t="str">
        <f>+C3</f>
        <v>2017. évi</v>
      </c>
      <c r="D26" s="24" t="str">
        <f>+D3</f>
        <v>2018. évi</v>
      </c>
      <c r="E26" s="192" t="str">
        <f>+E3</f>
        <v>2019. évi</v>
      </c>
      <c r="F26" s="546"/>
    </row>
    <row r="27" spans="1:6" s="442" customFormat="1" ht="12" customHeight="1" thickBot="1">
      <c r="A27" s="435" t="s">
        <v>485</v>
      </c>
      <c r="B27" s="436" t="s">
        <v>486</v>
      </c>
      <c r="C27" s="436" t="s">
        <v>487</v>
      </c>
      <c r="D27" s="436" t="s">
        <v>489</v>
      </c>
      <c r="E27" s="540" t="s">
        <v>488</v>
      </c>
      <c r="F27" s="546"/>
    </row>
    <row r="28" spans="1:6" s="442" customFormat="1" ht="15" customHeight="1" thickBot="1">
      <c r="A28" s="20" t="s">
        <v>18</v>
      </c>
      <c r="B28" s="30" t="s">
        <v>527</v>
      </c>
      <c r="C28" s="493">
        <v>186408</v>
      </c>
      <c r="D28" s="493">
        <v>189251</v>
      </c>
      <c r="E28" s="489">
        <v>192179</v>
      </c>
      <c r="F28" s="546"/>
    </row>
    <row r="29" spans="1:5" ht="12" customHeight="1" thickBot="1">
      <c r="A29" s="518" t="s">
        <v>19</v>
      </c>
      <c r="B29" s="541" t="s">
        <v>532</v>
      </c>
      <c r="C29" s="542">
        <f>+C30+C31+C32</f>
        <v>0</v>
      </c>
      <c r="D29" s="542">
        <f>+D30+D31+D32</f>
        <v>0</v>
      </c>
      <c r="E29" s="543">
        <f>+E30+E31+E32</f>
        <v>0</v>
      </c>
    </row>
    <row r="30" spans="1:5" ht="12" customHeight="1">
      <c r="A30" s="15" t="s">
        <v>104</v>
      </c>
      <c r="B30" s="8" t="s">
        <v>217</v>
      </c>
      <c r="C30" s="425"/>
      <c r="D30" s="425"/>
      <c r="E30" s="282"/>
    </row>
    <row r="31" spans="1:5" ht="12" customHeight="1">
      <c r="A31" s="15" t="s">
        <v>105</v>
      </c>
      <c r="B31" s="12" t="s">
        <v>189</v>
      </c>
      <c r="C31" s="424"/>
      <c r="D31" s="424"/>
      <c r="E31" s="281"/>
    </row>
    <row r="32" spans="1:5" ht="12" customHeight="1" thickBot="1">
      <c r="A32" s="15" t="s">
        <v>106</v>
      </c>
      <c r="B32" s="311" t="s">
        <v>220</v>
      </c>
      <c r="C32" s="424"/>
      <c r="D32" s="424"/>
      <c r="E32" s="281"/>
    </row>
    <row r="33" spans="1:5" ht="12" customHeight="1" thickBot="1">
      <c r="A33" s="20" t="s">
        <v>20</v>
      </c>
      <c r="B33" s="153" t="s">
        <v>440</v>
      </c>
      <c r="C33" s="423">
        <f>+C28+C29</f>
        <v>186408</v>
      </c>
      <c r="D33" s="423">
        <f>+D28+D29</f>
        <v>189251</v>
      </c>
      <c r="E33" s="280">
        <f>+E28+E29</f>
        <v>192179</v>
      </c>
    </row>
    <row r="34" spans="1:6" ht="15" customHeight="1" thickBot="1">
      <c r="A34" s="20" t="s">
        <v>21</v>
      </c>
      <c r="B34" s="153" t="s">
        <v>528</v>
      </c>
      <c r="C34" s="549"/>
      <c r="D34" s="549"/>
      <c r="E34" s="550"/>
      <c r="F34" s="455"/>
    </row>
    <row r="35" spans="1:5" s="442" customFormat="1" ht="12.75" customHeight="1" thickBot="1">
      <c r="A35" s="312" t="s">
        <v>22</v>
      </c>
      <c r="B35" s="405" t="s">
        <v>529</v>
      </c>
      <c r="C35" s="539">
        <f>+C33+C34</f>
        <v>186408</v>
      </c>
      <c r="D35" s="539">
        <f>+D33+D34</f>
        <v>189251</v>
      </c>
      <c r="E35" s="533">
        <f>+E33+E34</f>
        <v>192179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40"/>
      <c r="G42" s="440"/>
    </row>
    <row r="43" spans="6:7" s="406" customFormat="1" ht="15.75">
      <c r="F43" s="440"/>
      <c r="G43" s="440"/>
    </row>
    <row r="44" spans="6:7" s="406" customFormat="1" ht="15.75">
      <c r="F44" s="440"/>
      <c r="G44" s="440"/>
    </row>
    <row r="45" spans="6:7" s="406" customFormat="1" ht="15.75">
      <c r="F45" s="440"/>
      <c r="G45" s="440"/>
    </row>
    <row r="46" spans="6:7" s="406" customFormat="1" ht="15.75">
      <c r="F46" s="440"/>
      <c r="G46" s="440"/>
    </row>
    <row r="47" spans="6:7" s="406" customFormat="1" ht="15.75">
      <c r="F47" s="440"/>
      <c r="G47" s="440"/>
    </row>
    <row r="48" spans="6:7" s="406" customFormat="1" ht="15.75">
      <c r="F48" s="440"/>
      <c r="G48" s="44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CE,Félkövér"&amp;12Babócsa  Önkormányzat
2016. ÉVI KÖLTSÉGVETÉSI ÉVET KÖVETŐ 3 ÉV TERVEZETT BEVÉTELEI, KIADÁSAI&amp;R&amp;"Times New Roman CE,Félkövér dőlt"&amp;11 7.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168" sqref="C168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89" t="s">
        <v>15</v>
      </c>
      <c r="B1" s="589"/>
      <c r="C1" s="589"/>
    </row>
    <row r="2" spans="1:3" ht="15.75" customHeight="1" thickBot="1">
      <c r="A2" s="590" t="s">
        <v>154</v>
      </c>
      <c r="B2" s="590"/>
      <c r="C2" s="324" t="s">
        <v>218</v>
      </c>
    </row>
    <row r="3" spans="1:3" ht="37.5" customHeight="1" thickBot="1">
      <c r="A3" s="23" t="s">
        <v>69</v>
      </c>
      <c r="B3" s="24" t="s">
        <v>17</v>
      </c>
      <c r="C3" s="45" t="str">
        <f>+CONCATENATE(LEFT(ÖSSZEFÜGGÉSEK!A5,4),". évi előirányzat")</f>
        <v>2016. évi előirányzat</v>
      </c>
    </row>
    <row r="4" spans="1:3" s="441" customFormat="1" ht="12" customHeight="1" thickBot="1">
      <c r="A4" s="435"/>
      <c r="B4" s="436" t="s">
        <v>485</v>
      </c>
      <c r="C4" s="437" t="s">
        <v>486</v>
      </c>
    </row>
    <row r="5" spans="1:3" s="442" customFormat="1" ht="12" customHeight="1" thickBot="1">
      <c r="A5" s="20" t="s">
        <v>18</v>
      </c>
      <c r="B5" s="21" t="s">
        <v>243</v>
      </c>
      <c r="C5" s="314">
        <f>+C6+C7+C8+C9+C10+C11</f>
        <v>69085</v>
      </c>
    </row>
    <row r="6" spans="1:3" s="442" customFormat="1" ht="12" customHeight="1">
      <c r="A6" s="15" t="s">
        <v>98</v>
      </c>
      <c r="B6" s="443" t="s">
        <v>244</v>
      </c>
      <c r="C6" s="317">
        <v>51957</v>
      </c>
    </row>
    <row r="7" spans="1:3" s="442" customFormat="1" ht="12" customHeight="1">
      <c r="A7" s="14" t="s">
        <v>99</v>
      </c>
      <c r="B7" s="444" t="s">
        <v>245</v>
      </c>
      <c r="C7" s="316"/>
    </row>
    <row r="8" spans="1:3" s="442" customFormat="1" ht="12" customHeight="1">
      <c r="A8" s="14" t="s">
        <v>100</v>
      </c>
      <c r="B8" s="444" t="s">
        <v>540</v>
      </c>
      <c r="C8" s="316">
        <v>15355</v>
      </c>
    </row>
    <row r="9" spans="1:3" s="442" customFormat="1" ht="12" customHeight="1">
      <c r="A9" s="14" t="s">
        <v>101</v>
      </c>
      <c r="B9" s="444" t="s">
        <v>247</v>
      </c>
      <c r="C9" s="316">
        <v>1773</v>
      </c>
    </row>
    <row r="10" spans="1:3" s="442" customFormat="1" ht="12" customHeight="1">
      <c r="A10" s="14" t="s">
        <v>150</v>
      </c>
      <c r="B10" s="310" t="s">
        <v>424</v>
      </c>
      <c r="C10" s="316"/>
    </row>
    <row r="11" spans="1:3" s="442" customFormat="1" ht="12" customHeight="1" thickBot="1">
      <c r="A11" s="16" t="s">
        <v>102</v>
      </c>
      <c r="B11" s="311" t="s">
        <v>425</v>
      </c>
      <c r="C11" s="316"/>
    </row>
    <row r="12" spans="1:3" s="442" customFormat="1" ht="12" customHeight="1" thickBot="1">
      <c r="A12" s="20" t="s">
        <v>19</v>
      </c>
      <c r="B12" s="309" t="s">
        <v>248</v>
      </c>
      <c r="C12" s="314">
        <f>+C13+C14+C15+C16+C17</f>
        <v>70794</v>
      </c>
    </row>
    <row r="13" spans="1:3" s="442" customFormat="1" ht="12" customHeight="1">
      <c r="A13" s="15" t="s">
        <v>104</v>
      </c>
      <c r="B13" s="443" t="s">
        <v>249</v>
      </c>
      <c r="C13" s="317"/>
    </row>
    <row r="14" spans="1:3" s="442" customFormat="1" ht="12" customHeight="1">
      <c r="A14" s="14" t="s">
        <v>105</v>
      </c>
      <c r="B14" s="444" t="s">
        <v>250</v>
      </c>
      <c r="C14" s="316"/>
    </row>
    <row r="15" spans="1:3" s="442" customFormat="1" ht="12" customHeight="1">
      <c r="A15" s="14" t="s">
        <v>106</v>
      </c>
      <c r="B15" s="444" t="s">
        <v>414</v>
      </c>
      <c r="C15" s="316"/>
    </row>
    <row r="16" spans="1:3" s="442" customFormat="1" ht="12" customHeight="1">
      <c r="A16" s="14" t="s">
        <v>107</v>
      </c>
      <c r="B16" s="444" t="s">
        <v>415</v>
      </c>
      <c r="C16" s="316"/>
    </row>
    <row r="17" spans="1:3" s="442" customFormat="1" ht="12" customHeight="1">
      <c r="A17" s="14" t="s">
        <v>108</v>
      </c>
      <c r="B17" s="444" t="s">
        <v>251</v>
      </c>
      <c r="C17" s="316">
        <v>70794</v>
      </c>
    </row>
    <row r="18" spans="1:3" s="442" customFormat="1" ht="12" customHeight="1" thickBot="1">
      <c r="A18" s="16" t="s">
        <v>117</v>
      </c>
      <c r="B18" s="311" t="s">
        <v>252</v>
      </c>
      <c r="C18" s="318"/>
    </row>
    <row r="19" spans="1:3" s="442" customFormat="1" ht="12" customHeight="1" thickBot="1">
      <c r="A19" s="20" t="s">
        <v>20</v>
      </c>
      <c r="B19" s="21" t="s">
        <v>253</v>
      </c>
      <c r="C19" s="314">
        <f>+C20+C21+C22+C23+C24</f>
        <v>0</v>
      </c>
    </row>
    <row r="20" spans="1:3" s="442" customFormat="1" ht="12" customHeight="1">
      <c r="A20" s="15" t="s">
        <v>87</v>
      </c>
      <c r="B20" s="443" t="s">
        <v>254</v>
      </c>
      <c r="C20" s="317"/>
    </row>
    <row r="21" spans="1:3" s="442" customFormat="1" ht="12" customHeight="1">
      <c r="A21" s="14" t="s">
        <v>88</v>
      </c>
      <c r="B21" s="444" t="s">
        <v>255</v>
      </c>
      <c r="C21" s="316"/>
    </row>
    <row r="22" spans="1:3" s="442" customFormat="1" ht="12" customHeight="1">
      <c r="A22" s="14" t="s">
        <v>89</v>
      </c>
      <c r="B22" s="444" t="s">
        <v>416</v>
      </c>
      <c r="C22" s="316"/>
    </row>
    <row r="23" spans="1:3" s="442" customFormat="1" ht="12" customHeight="1">
      <c r="A23" s="14" t="s">
        <v>90</v>
      </c>
      <c r="B23" s="444" t="s">
        <v>417</v>
      </c>
      <c r="C23" s="316"/>
    </row>
    <row r="24" spans="1:3" s="442" customFormat="1" ht="12" customHeight="1">
      <c r="A24" s="14" t="s">
        <v>173</v>
      </c>
      <c r="B24" s="444" t="s">
        <v>256</v>
      </c>
      <c r="C24" s="316"/>
    </row>
    <row r="25" spans="1:3" s="442" customFormat="1" ht="12" customHeight="1" thickBot="1">
      <c r="A25" s="16" t="s">
        <v>174</v>
      </c>
      <c r="B25" s="445" t="s">
        <v>257</v>
      </c>
      <c r="C25" s="318"/>
    </row>
    <row r="26" spans="1:3" s="442" customFormat="1" ht="12" customHeight="1" thickBot="1">
      <c r="A26" s="20" t="s">
        <v>175</v>
      </c>
      <c r="B26" s="21" t="s">
        <v>541</v>
      </c>
      <c r="C26" s="320">
        <f>SUM(C27:C33)</f>
        <v>23600</v>
      </c>
    </row>
    <row r="27" spans="1:3" s="442" customFormat="1" ht="12" customHeight="1">
      <c r="A27" s="15" t="s">
        <v>259</v>
      </c>
      <c r="B27" s="443" t="s">
        <v>545</v>
      </c>
      <c r="C27" s="317"/>
    </row>
    <row r="28" spans="1:3" s="442" customFormat="1" ht="12" customHeight="1">
      <c r="A28" s="14" t="s">
        <v>260</v>
      </c>
      <c r="B28" s="444" t="s">
        <v>546</v>
      </c>
      <c r="C28" s="316"/>
    </row>
    <row r="29" spans="1:3" s="442" customFormat="1" ht="12" customHeight="1">
      <c r="A29" s="14" t="s">
        <v>261</v>
      </c>
      <c r="B29" s="444" t="s">
        <v>547</v>
      </c>
      <c r="C29" s="316">
        <v>18000</v>
      </c>
    </row>
    <row r="30" spans="1:3" s="442" customFormat="1" ht="12" customHeight="1">
      <c r="A30" s="14" t="s">
        <v>262</v>
      </c>
      <c r="B30" s="444" t="s">
        <v>548</v>
      </c>
      <c r="C30" s="316"/>
    </row>
    <row r="31" spans="1:3" s="442" customFormat="1" ht="12" customHeight="1">
      <c r="A31" s="14" t="s">
        <v>542</v>
      </c>
      <c r="B31" s="444" t="s">
        <v>263</v>
      </c>
      <c r="C31" s="316">
        <v>2700</v>
      </c>
    </row>
    <row r="32" spans="1:3" s="442" customFormat="1" ht="12" customHeight="1">
      <c r="A32" s="14" t="s">
        <v>543</v>
      </c>
      <c r="B32" s="444" t="s">
        <v>264</v>
      </c>
      <c r="C32" s="316"/>
    </row>
    <row r="33" spans="1:3" s="442" customFormat="1" ht="12" customHeight="1" thickBot="1">
      <c r="A33" s="16" t="s">
        <v>544</v>
      </c>
      <c r="B33" s="551" t="s">
        <v>265</v>
      </c>
      <c r="C33" s="318">
        <v>2900</v>
      </c>
    </row>
    <row r="34" spans="1:3" s="442" customFormat="1" ht="12" customHeight="1" thickBot="1">
      <c r="A34" s="20" t="s">
        <v>22</v>
      </c>
      <c r="B34" s="21" t="s">
        <v>426</v>
      </c>
      <c r="C34" s="314">
        <f>SUM(C35:C45)</f>
        <v>1910</v>
      </c>
    </row>
    <row r="35" spans="1:3" s="442" customFormat="1" ht="12" customHeight="1">
      <c r="A35" s="15" t="s">
        <v>91</v>
      </c>
      <c r="B35" s="443" t="s">
        <v>268</v>
      </c>
      <c r="C35" s="317"/>
    </row>
    <row r="36" spans="1:3" s="442" customFormat="1" ht="12" customHeight="1">
      <c r="A36" s="14" t="s">
        <v>92</v>
      </c>
      <c r="B36" s="444" t="s">
        <v>269</v>
      </c>
      <c r="C36" s="316">
        <v>1910</v>
      </c>
    </row>
    <row r="37" spans="1:3" s="442" customFormat="1" ht="12" customHeight="1">
      <c r="A37" s="14" t="s">
        <v>93</v>
      </c>
      <c r="B37" s="444" t="s">
        <v>270</v>
      </c>
      <c r="C37" s="316"/>
    </row>
    <row r="38" spans="1:3" s="442" customFormat="1" ht="12" customHeight="1">
      <c r="A38" s="14" t="s">
        <v>177</v>
      </c>
      <c r="B38" s="444" t="s">
        <v>271</v>
      </c>
      <c r="C38" s="316"/>
    </row>
    <row r="39" spans="1:3" s="442" customFormat="1" ht="12" customHeight="1">
      <c r="A39" s="14" t="s">
        <v>178</v>
      </c>
      <c r="B39" s="444" t="s">
        <v>272</v>
      </c>
      <c r="C39" s="316"/>
    </row>
    <row r="40" spans="1:3" s="442" customFormat="1" ht="12" customHeight="1">
      <c r="A40" s="14" t="s">
        <v>179</v>
      </c>
      <c r="B40" s="444" t="s">
        <v>273</v>
      </c>
      <c r="C40" s="316"/>
    </row>
    <row r="41" spans="1:3" s="442" customFormat="1" ht="12" customHeight="1">
      <c r="A41" s="14" t="s">
        <v>180</v>
      </c>
      <c r="B41" s="444" t="s">
        <v>274</v>
      </c>
      <c r="C41" s="316"/>
    </row>
    <row r="42" spans="1:3" s="442" customFormat="1" ht="12" customHeight="1">
      <c r="A42" s="14" t="s">
        <v>181</v>
      </c>
      <c r="B42" s="444" t="s">
        <v>550</v>
      </c>
      <c r="C42" s="316"/>
    </row>
    <row r="43" spans="1:3" s="442" customFormat="1" ht="12" customHeight="1">
      <c r="A43" s="14" t="s">
        <v>266</v>
      </c>
      <c r="B43" s="444" t="s">
        <v>276</v>
      </c>
      <c r="C43" s="319"/>
    </row>
    <row r="44" spans="1:3" s="442" customFormat="1" ht="12" customHeight="1">
      <c r="A44" s="16" t="s">
        <v>267</v>
      </c>
      <c r="B44" s="445" t="s">
        <v>428</v>
      </c>
      <c r="C44" s="429"/>
    </row>
    <row r="45" spans="1:3" s="442" customFormat="1" ht="12" customHeight="1" thickBot="1">
      <c r="A45" s="16" t="s">
        <v>427</v>
      </c>
      <c r="B45" s="311" t="s">
        <v>277</v>
      </c>
      <c r="C45" s="429"/>
    </row>
    <row r="46" spans="1:3" s="442" customFormat="1" ht="12" customHeight="1" thickBot="1">
      <c r="A46" s="20" t="s">
        <v>23</v>
      </c>
      <c r="B46" s="21" t="s">
        <v>278</v>
      </c>
      <c r="C46" s="314">
        <f>SUM(C47:C51)</f>
        <v>0</v>
      </c>
    </row>
    <row r="47" spans="1:3" s="442" customFormat="1" ht="12" customHeight="1">
      <c r="A47" s="15" t="s">
        <v>94</v>
      </c>
      <c r="B47" s="443" t="s">
        <v>282</v>
      </c>
      <c r="C47" s="488"/>
    </row>
    <row r="48" spans="1:3" s="442" customFormat="1" ht="12" customHeight="1">
      <c r="A48" s="14" t="s">
        <v>95</v>
      </c>
      <c r="B48" s="444" t="s">
        <v>283</v>
      </c>
      <c r="C48" s="319"/>
    </row>
    <row r="49" spans="1:3" s="442" customFormat="1" ht="12" customHeight="1">
      <c r="A49" s="14" t="s">
        <v>279</v>
      </c>
      <c r="B49" s="444" t="s">
        <v>284</v>
      </c>
      <c r="C49" s="319"/>
    </row>
    <row r="50" spans="1:3" s="442" customFormat="1" ht="12" customHeight="1">
      <c r="A50" s="14" t="s">
        <v>280</v>
      </c>
      <c r="B50" s="444" t="s">
        <v>285</v>
      </c>
      <c r="C50" s="319"/>
    </row>
    <row r="51" spans="1:3" s="442" customFormat="1" ht="12" customHeight="1" thickBot="1">
      <c r="A51" s="16" t="s">
        <v>281</v>
      </c>
      <c r="B51" s="311" t="s">
        <v>286</v>
      </c>
      <c r="C51" s="429"/>
    </row>
    <row r="52" spans="1:3" s="442" customFormat="1" ht="12" customHeight="1" thickBot="1">
      <c r="A52" s="20" t="s">
        <v>182</v>
      </c>
      <c r="B52" s="21" t="s">
        <v>287</v>
      </c>
      <c r="C52" s="314">
        <f>SUM(C53:C55)</f>
        <v>0</v>
      </c>
    </row>
    <row r="53" spans="1:3" s="442" customFormat="1" ht="12" customHeight="1">
      <c r="A53" s="15" t="s">
        <v>96</v>
      </c>
      <c r="B53" s="443" t="s">
        <v>288</v>
      </c>
      <c r="C53" s="317"/>
    </row>
    <row r="54" spans="1:3" s="442" customFormat="1" ht="12" customHeight="1">
      <c r="A54" s="14" t="s">
        <v>97</v>
      </c>
      <c r="B54" s="444" t="s">
        <v>418</v>
      </c>
      <c r="C54" s="316"/>
    </row>
    <row r="55" spans="1:3" s="442" customFormat="1" ht="12" customHeight="1">
      <c r="A55" s="14" t="s">
        <v>291</v>
      </c>
      <c r="B55" s="444" t="s">
        <v>289</v>
      </c>
      <c r="C55" s="316"/>
    </row>
    <row r="56" spans="1:3" s="442" customFormat="1" ht="12" customHeight="1" thickBot="1">
      <c r="A56" s="16" t="s">
        <v>292</v>
      </c>
      <c r="B56" s="311" t="s">
        <v>290</v>
      </c>
      <c r="C56" s="318"/>
    </row>
    <row r="57" spans="1:3" s="442" customFormat="1" ht="12" customHeight="1" thickBot="1">
      <c r="A57" s="20" t="s">
        <v>25</v>
      </c>
      <c r="B57" s="309" t="s">
        <v>293</v>
      </c>
      <c r="C57" s="314">
        <f>SUM(C58:C60)</f>
        <v>0</v>
      </c>
    </row>
    <row r="58" spans="1:3" s="442" customFormat="1" ht="12" customHeight="1">
      <c r="A58" s="15" t="s">
        <v>183</v>
      </c>
      <c r="B58" s="443" t="s">
        <v>295</v>
      </c>
      <c r="C58" s="319"/>
    </row>
    <row r="59" spans="1:3" s="442" customFormat="1" ht="12" customHeight="1">
      <c r="A59" s="14" t="s">
        <v>184</v>
      </c>
      <c r="B59" s="444" t="s">
        <v>419</v>
      </c>
      <c r="C59" s="319"/>
    </row>
    <row r="60" spans="1:3" s="442" customFormat="1" ht="12" customHeight="1">
      <c r="A60" s="14" t="s">
        <v>219</v>
      </c>
      <c r="B60" s="444" t="s">
        <v>296</v>
      </c>
      <c r="C60" s="319"/>
    </row>
    <row r="61" spans="1:3" s="442" customFormat="1" ht="12" customHeight="1" thickBot="1">
      <c r="A61" s="16" t="s">
        <v>294</v>
      </c>
      <c r="B61" s="311" t="s">
        <v>297</v>
      </c>
      <c r="C61" s="319"/>
    </row>
    <row r="62" spans="1:3" s="442" customFormat="1" ht="12" customHeight="1" thickBot="1">
      <c r="A62" s="523" t="s">
        <v>468</v>
      </c>
      <c r="B62" s="21" t="s">
        <v>298</v>
      </c>
      <c r="C62" s="320">
        <f>+C5+C12+C19+C26+C34+C46+C52+C57</f>
        <v>165389</v>
      </c>
    </row>
    <row r="63" spans="1:3" s="442" customFormat="1" ht="12" customHeight="1" thickBot="1">
      <c r="A63" s="491" t="s">
        <v>299</v>
      </c>
      <c r="B63" s="309" t="s">
        <v>300</v>
      </c>
      <c r="C63" s="314">
        <f>SUM(C64:C66)</f>
        <v>0</v>
      </c>
    </row>
    <row r="64" spans="1:3" s="442" customFormat="1" ht="12" customHeight="1">
      <c r="A64" s="15" t="s">
        <v>331</v>
      </c>
      <c r="B64" s="443" t="s">
        <v>301</v>
      </c>
      <c r="C64" s="319"/>
    </row>
    <row r="65" spans="1:3" s="442" customFormat="1" ht="12" customHeight="1">
      <c r="A65" s="14" t="s">
        <v>340</v>
      </c>
      <c r="B65" s="444" t="s">
        <v>302</v>
      </c>
      <c r="C65" s="319"/>
    </row>
    <row r="66" spans="1:3" s="442" customFormat="1" ht="12" customHeight="1" thickBot="1">
      <c r="A66" s="16" t="s">
        <v>341</v>
      </c>
      <c r="B66" s="517" t="s">
        <v>453</v>
      </c>
      <c r="C66" s="319"/>
    </row>
    <row r="67" spans="1:3" s="442" customFormat="1" ht="12" customHeight="1" thickBot="1">
      <c r="A67" s="491" t="s">
        <v>304</v>
      </c>
      <c r="B67" s="309" t="s">
        <v>305</v>
      </c>
      <c r="C67" s="314">
        <f>SUM(C68:C71)</f>
        <v>0</v>
      </c>
    </row>
    <row r="68" spans="1:3" s="442" customFormat="1" ht="12" customHeight="1">
      <c r="A68" s="15" t="s">
        <v>151</v>
      </c>
      <c r="B68" s="443" t="s">
        <v>306</v>
      </c>
      <c r="C68" s="319"/>
    </row>
    <row r="69" spans="1:3" s="442" customFormat="1" ht="12" customHeight="1">
      <c r="A69" s="14" t="s">
        <v>152</v>
      </c>
      <c r="B69" s="444" t="s">
        <v>307</v>
      </c>
      <c r="C69" s="319"/>
    </row>
    <row r="70" spans="1:3" s="442" customFormat="1" ht="12" customHeight="1">
      <c r="A70" s="14" t="s">
        <v>332</v>
      </c>
      <c r="B70" s="444" t="s">
        <v>308</v>
      </c>
      <c r="C70" s="319"/>
    </row>
    <row r="71" spans="1:3" s="442" customFormat="1" ht="12" customHeight="1" thickBot="1">
      <c r="A71" s="16" t="s">
        <v>333</v>
      </c>
      <c r="B71" s="311" t="s">
        <v>309</v>
      </c>
      <c r="C71" s="319"/>
    </row>
    <row r="72" spans="1:3" s="442" customFormat="1" ht="12" customHeight="1" thickBot="1">
      <c r="A72" s="491" t="s">
        <v>310</v>
      </c>
      <c r="B72" s="309" t="s">
        <v>311</v>
      </c>
      <c r="C72" s="314">
        <f>SUM(C73:C74)</f>
        <v>18947</v>
      </c>
    </row>
    <row r="73" spans="1:3" s="442" customFormat="1" ht="12" customHeight="1">
      <c r="A73" s="15" t="s">
        <v>334</v>
      </c>
      <c r="B73" s="443" t="s">
        <v>312</v>
      </c>
      <c r="C73" s="319">
        <v>18947</v>
      </c>
    </row>
    <row r="74" spans="1:3" s="442" customFormat="1" ht="12" customHeight="1" thickBot="1">
      <c r="A74" s="16" t="s">
        <v>335</v>
      </c>
      <c r="B74" s="311" t="s">
        <v>313</v>
      </c>
      <c r="C74" s="319"/>
    </row>
    <row r="75" spans="1:3" s="442" customFormat="1" ht="12" customHeight="1" thickBot="1">
      <c r="A75" s="491" t="s">
        <v>314</v>
      </c>
      <c r="B75" s="309" t="s">
        <v>315</v>
      </c>
      <c r="C75" s="314">
        <f>SUM(C76:C78)</f>
        <v>0</v>
      </c>
    </row>
    <row r="76" spans="1:3" s="442" customFormat="1" ht="12" customHeight="1">
      <c r="A76" s="15" t="s">
        <v>336</v>
      </c>
      <c r="B76" s="443" t="s">
        <v>316</v>
      </c>
      <c r="C76" s="319"/>
    </row>
    <row r="77" spans="1:3" s="442" customFormat="1" ht="12" customHeight="1">
      <c r="A77" s="14" t="s">
        <v>337</v>
      </c>
      <c r="B77" s="444" t="s">
        <v>317</v>
      </c>
      <c r="C77" s="319"/>
    </row>
    <row r="78" spans="1:3" s="442" customFormat="1" ht="12" customHeight="1" thickBot="1">
      <c r="A78" s="16" t="s">
        <v>338</v>
      </c>
      <c r="B78" s="311" t="s">
        <v>318</v>
      </c>
      <c r="C78" s="319"/>
    </row>
    <row r="79" spans="1:3" s="442" customFormat="1" ht="12" customHeight="1" thickBot="1">
      <c r="A79" s="491" t="s">
        <v>319</v>
      </c>
      <c r="B79" s="309" t="s">
        <v>339</v>
      </c>
      <c r="C79" s="314">
        <f>SUM(C80:C83)</f>
        <v>0</v>
      </c>
    </row>
    <row r="80" spans="1:3" s="442" customFormat="1" ht="12" customHeight="1">
      <c r="A80" s="447" t="s">
        <v>320</v>
      </c>
      <c r="B80" s="443" t="s">
        <v>321</v>
      </c>
      <c r="C80" s="319"/>
    </row>
    <row r="81" spans="1:3" s="442" customFormat="1" ht="12" customHeight="1">
      <c r="A81" s="448" t="s">
        <v>322</v>
      </c>
      <c r="B81" s="444" t="s">
        <v>323</v>
      </c>
      <c r="C81" s="319"/>
    </row>
    <row r="82" spans="1:3" s="442" customFormat="1" ht="12" customHeight="1">
      <c r="A82" s="448" t="s">
        <v>324</v>
      </c>
      <c r="B82" s="444" t="s">
        <v>325</v>
      </c>
      <c r="C82" s="319"/>
    </row>
    <row r="83" spans="1:3" s="442" customFormat="1" ht="12" customHeight="1" thickBot="1">
      <c r="A83" s="449" t="s">
        <v>326</v>
      </c>
      <c r="B83" s="311" t="s">
        <v>327</v>
      </c>
      <c r="C83" s="319"/>
    </row>
    <row r="84" spans="1:3" s="442" customFormat="1" ht="12" customHeight="1" thickBot="1">
      <c r="A84" s="491" t="s">
        <v>328</v>
      </c>
      <c r="B84" s="309" t="s">
        <v>467</v>
      </c>
      <c r="C84" s="489"/>
    </row>
    <row r="85" spans="1:3" s="442" customFormat="1" ht="13.5" customHeight="1" thickBot="1">
      <c r="A85" s="491" t="s">
        <v>330</v>
      </c>
      <c r="B85" s="309" t="s">
        <v>329</v>
      </c>
      <c r="C85" s="489"/>
    </row>
    <row r="86" spans="1:3" s="442" customFormat="1" ht="15.75" customHeight="1" thickBot="1">
      <c r="A86" s="491" t="s">
        <v>342</v>
      </c>
      <c r="B86" s="450" t="s">
        <v>470</v>
      </c>
      <c r="C86" s="320">
        <f>+C63+C67+C72+C75+C79+C85+C84</f>
        <v>18947</v>
      </c>
    </row>
    <row r="87" spans="1:3" s="442" customFormat="1" ht="16.5" customHeight="1" thickBot="1">
      <c r="A87" s="492" t="s">
        <v>469</v>
      </c>
      <c r="B87" s="451" t="s">
        <v>471</v>
      </c>
      <c r="C87" s="320">
        <f>+C62+C86</f>
        <v>184336</v>
      </c>
    </row>
    <row r="88" spans="1:3" s="442" customFormat="1" ht="83.25" customHeight="1">
      <c r="A88" s="5"/>
      <c r="B88" s="6"/>
      <c r="C88" s="321"/>
    </row>
    <row r="89" spans="1:3" ht="16.5" customHeight="1">
      <c r="A89" s="589" t="s">
        <v>47</v>
      </c>
      <c r="B89" s="589"/>
      <c r="C89" s="589"/>
    </row>
    <row r="90" spans="1:3" s="452" customFormat="1" ht="16.5" customHeight="1" thickBot="1">
      <c r="A90" s="591" t="s">
        <v>155</v>
      </c>
      <c r="B90" s="591"/>
      <c r="C90" s="169" t="s">
        <v>218</v>
      </c>
    </row>
    <row r="91" spans="1:3" ht="37.5" customHeight="1" thickBot="1">
      <c r="A91" s="23" t="s">
        <v>69</v>
      </c>
      <c r="B91" s="24" t="s">
        <v>48</v>
      </c>
      <c r="C91" s="45" t="str">
        <f>+C3</f>
        <v>2016. évi előirányzat</v>
      </c>
    </row>
    <row r="92" spans="1:3" s="441" customFormat="1" ht="12" customHeight="1" thickBot="1">
      <c r="A92" s="37"/>
      <c r="B92" s="38" t="s">
        <v>485</v>
      </c>
      <c r="C92" s="39" t="s">
        <v>486</v>
      </c>
    </row>
    <row r="93" spans="1:3" ht="12" customHeight="1" thickBot="1">
      <c r="A93" s="22" t="s">
        <v>18</v>
      </c>
      <c r="B93" s="31" t="s">
        <v>429</v>
      </c>
      <c r="C93" s="313">
        <f>C94+C95+C96+C97+C98+C111</f>
        <v>184336</v>
      </c>
    </row>
    <row r="94" spans="1:3" ht="12" customHeight="1">
      <c r="A94" s="17" t="s">
        <v>98</v>
      </c>
      <c r="B94" s="10" t="s">
        <v>49</v>
      </c>
      <c r="C94" s="315">
        <v>91054</v>
      </c>
    </row>
    <row r="95" spans="1:3" ht="12" customHeight="1">
      <c r="A95" s="14" t="s">
        <v>99</v>
      </c>
      <c r="B95" s="8" t="s">
        <v>185</v>
      </c>
      <c r="C95" s="316">
        <v>17698</v>
      </c>
    </row>
    <row r="96" spans="1:3" ht="12" customHeight="1">
      <c r="A96" s="14" t="s">
        <v>100</v>
      </c>
      <c r="B96" s="8" t="s">
        <v>141</v>
      </c>
      <c r="C96" s="318">
        <v>36352</v>
      </c>
    </row>
    <row r="97" spans="1:3" ht="12" customHeight="1">
      <c r="A97" s="14" t="s">
        <v>101</v>
      </c>
      <c r="B97" s="11" t="s">
        <v>186</v>
      </c>
      <c r="C97" s="318">
        <v>12317</v>
      </c>
    </row>
    <row r="98" spans="1:3" ht="12" customHeight="1">
      <c r="A98" s="14" t="s">
        <v>112</v>
      </c>
      <c r="B98" s="19" t="s">
        <v>187</v>
      </c>
      <c r="C98" s="318">
        <v>22092</v>
      </c>
    </row>
    <row r="99" spans="1:3" ht="12" customHeight="1">
      <c r="A99" s="14" t="s">
        <v>102</v>
      </c>
      <c r="B99" s="8" t="s">
        <v>434</v>
      </c>
      <c r="C99" s="318"/>
    </row>
    <row r="100" spans="1:3" ht="12" customHeight="1">
      <c r="A100" s="14" t="s">
        <v>103</v>
      </c>
      <c r="B100" s="174" t="s">
        <v>433</v>
      </c>
      <c r="C100" s="318"/>
    </row>
    <row r="101" spans="1:3" ht="12" customHeight="1">
      <c r="A101" s="14" t="s">
        <v>113</v>
      </c>
      <c r="B101" s="174" t="s">
        <v>432</v>
      </c>
      <c r="C101" s="318"/>
    </row>
    <row r="102" spans="1:3" ht="12" customHeight="1">
      <c r="A102" s="14" t="s">
        <v>114</v>
      </c>
      <c r="B102" s="172" t="s">
        <v>345</v>
      </c>
      <c r="C102" s="318"/>
    </row>
    <row r="103" spans="1:3" ht="12" customHeight="1">
      <c r="A103" s="14" t="s">
        <v>115</v>
      </c>
      <c r="B103" s="173" t="s">
        <v>346</v>
      </c>
      <c r="C103" s="318"/>
    </row>
    <row r="104" spans="1:3" ht="12" customHeight="1">
      <c r="A104" s="14" t="s">
        <v>116</v>
      </c>
      <c r="B104" s="173" t="s">
        <v>347</v>
      </c>
      <c r="C104" s="318"/>
    </row>
    <row r="105" spans="1:3" ht="12" customHeight="1">
      <c r="A105" s="14" t="s">
        <v>118</v>
      </c>
      <c r="B105" s="172" t="s">
        <v>348</v>
      </c>
      <c r="C105" s="318">
        <v>18142</v>
      </c>
    </row>
    <row r="106" spans="1:3" ht="12" customHeight="1">
      <c r="A106" s="14" t="s">
        <v>188</v>
      </c>
      <c r="B106" s="172" t="s">
        <v>349</v>
      </c>
      <c r="C106" s="318"/>
    </row>
    <row r="107" spans="1:3" ht="12" customHeight="1">
      <c r="A107" s="14" t="s">
        <v>343</v>
      </c>
      <c r="B107" s="173" t="s">
        <v>350</v>
      </c>
      <c r="C107" s="318"/>
    </row>
    <row r="108" spans="1:3" ht="12" customHeight="1">
      <c r="A108" s="13" t="s">
        <v>344</v>
      </c>
      <c r="B108" s="174" t="s">
        <v>351</v>
      </c>
      <c r="C108" s="318"/>
    </row>
    <row r="109" spans="1:3" ht="12" customHeight="1">
      <c r="A109" s="14" t="s">
        <v>430</v>
      </c>
      <c r="B109" s="174" t="s">
        <v>352</v>
      </c>
      <c r="C109" s="318"/>
    </row>
    <row r="110" spans="1:3" ht="12" customHeight="1">
      <c r="A110" s="16" t="s">
        <v>431</v>
      </c>
      <c r="B110" s="174" t="s">
        <v>353</v>
      </c>
      <c r="C110" s="318">
        <v>3950</v>
      </c>
    </row>
    <row r="111" spans="1:3" ht="12" customHeight="1">
      <c r="A111" s="14" t="s">
        <v>435</v>
      </c>
      <c r="B111" s="11" t="s">
        <v>50</v>
      </c>
      <c r="C111" s="316">
        <v>4823</v>
      </c>
    </row>
    <row r="112" spans="1:3" ht="12" customHeight="1">
      <c r="A112" s="14" t="s">
        <v>436</v>
      </c>
      <c r="B112" s="8" t="s">
        <v>438</v>
      </c>
      <c r="C112" s="316">
        <v>4823</v>
      </c>
    </row>
    <row r="113" spans="1:3" ht="12" customHeight="1" thickBot="1">
      <c r="A113" s="18" t="s">
        <v>437</v>
      </c>
      <c r="B113" s="521" t="s">
        <v>439</v>
      </c>
      <c r="C113" s="322"/>
    </row>
    <row r="114" spans="1:3" ht="12" customHeight="1" thickBot="1">
      <c r="A114" s="518" t="s">
        <v>19</v>
      </c>
      <c r="B114" s="519" t="s">
        <v>354</v>
      </c>
      <c r="C114" s="520">
        <f>+C115+C117+C119</f>
        <v>0</v>
      </c>
    </row>
    <row r="115" spans="1:3" ht="12" customHeight="1">
      <c r="A115" s="15" t="s">
        <v>104</v>
      </c>
      <c r="B115" s="8" t="s">
        <v>217</v>
      </c>
      <c r="C115" s="317"/>
    </row>
    <row r="116" spans="1:3" ht="12" customHeight="1">
      <c r="A116" s="15" t="s">
        <v>105</v>
      </c>
      <c r="B116" s="12" t="s">
        <v>358</v>
      </c>
      <c r="C116" s="317"/>
    </row>
    <row r="117" spans="1:3" ht="12" customHeight="1">
      <c r="A117" s="15" t="s">
        <v>106</v>
      </c>
      <c r="B117" s="12" t="s">
        <v>189</v>
      </c>
      <c r="C117" s="316"/>
    </row>
    <row r="118" spans="1:3" ht="12" customHeight="1">
      <c r="A118" s="15" t="s">
        <v>107</v>
      </c>
      <c r="B118" s="12" t="s">
        <v>359</v>
      </c>
      <c r="C118" s="281"/>
    </row>
    <row r="119" spans="1:3" ht="12" customHeight="1">
      <c r="A119" s="15" t="s">
        <v>108</v>
      </c>
      <c r="B119" s="311" t="s">
        <v>220</v>
      </c>
      <c r="C119" s="281"/>
    </row>
    <row r="120" spans="1:3" ht="12" customHeight="1">
      <c r="A120" s="15" t="s">
        <v>117</v>
      </c>
      <c r="B120" s="310" t="s">
        <v>420</v>
      </c>
      <c r="C120" s="281"/>
    </row>
    <row r="121" spans="1:3" ht="12" customHeight="1">
      <c r="A121" s="15" t="s">
        <v>119</v>
      </c>
      <c r="B121" s="439" t="s">
        <v>364</v>
      </c>
      <c r="C121" s="281"/>
    </row>
    <row r="122" spans="1:3" ht="15.75">
      <c r="A122" s="15" t="s">
        <v>190</v>
      </c>
      <c r="B122" s="173" t="s">
        <v>347</v>
      </c>
      <c r="C122" s="281"/>
    </row>
    <row r="123" spans="1:3" ht="12" customHeight="1">
      <c r="A123" s="15" t="s">
        <v>191</v>
      </c>
      <c r="B123" s="173" t="s">
        <v>363</v>
      </c>
      <c r="C123" s="281"/>
    </row>
    <row r="124" spans="1:3" ht="12" customHeight="1">
      <c r="A124" s="15" t="s">
        <v>192</v>
      </c>
      <c r="B124" s="173" t="s">
        <v>362</v>
      </c>
      <c r="C124" s="281"/>
    </row>
    <row r="125" spans="1:3" ht="12" customHeight="1">
      <c r="A125" s="15" t="s">
        <v>355</v>
      </c>
      <c r="B125" s="173" t="s">
        <v>350</v>
      </c>
      <c r="C125" s="281"/>
    </row>
    <row r="126" spans="1:3" ht="12" customHeight="1">
      <c r="A126" s="15" t="s">
        <v>356</v>
      </c>
      <c r="B126" s="173" t="s">
        <v>361</v>
      </c>
      <c r="C126" s="281"/>
    </row>
    <row r="127" spans="1:3" ht="16.5" thickBot="1">
      <c r="A127" s="13" t="s">
        <v>357</v>
      </c>
      <c r="B127" s="173" t="s">
        <v>360</v>
      </c>
      <c r="C127" s="283"/>
    </row>
    <row r="128" spans="1:3" ht="12" customHeight="1" thickBot="1">
      <c r="A128" s="20" t="s">
        <v>20</v>
      </c>
      <c r="B128" s="153" t="s">
        <v>440</v>
      </c>
      <c r="C128" s="314">
        <f>+C93+C114</f>
        <v>184336</v>
      </c>
    </row>
    <row r="129" spans="1:3" ht="12" customHeight="1" thickBot="1">
      <c r="A129" s="20" t="s">
        <v>21</v>
      </c>
      <c r="B129" s="153" t="s">
        <v>441</v>
      </c>
      <c r="C129" s="314">
        <f>+C130+C131+C132</f>
        <v>0</v>
      </c>
    </row>
    <row r="130" spans="1:3" ht="12" customHeight="1">
      <c r="A130" s="15" t="s">
        <v>259</v>
      </c>
      <c r="B130" s="12" t="s">
        <v>448</v>
      </c>
      <c r="C130" s="281"/>
    </row>
    <row r="131" spans="1:3" ht="12" customHeight="1">
      <c r="A131" s="15" t="s">
        <v>260</v>
      </c>
      <c r="B131" s="12" t="s">
        <v>449</v>
      </c>
      <c r="C131" s="281"/>
    </row>
    <row r="132" spans="1:3" ht="12" customHeight="1" thickBot="1">
      <c r="A132" s="13" t="s">
        <v>261</v>
      </c>
      <c r="B132" s="12" t="s">
        <v>450</v>
      </c>
      <c r="C132" s="281"/>
    </row>
    <row r="133" spans="1:3" ht="12" customHeight="1" thickBot="1">
      <c r="A133" s="20" t="s">
        <v>22</v>
      </c>
      <c r="B133" s="153" t="s">
        <v>442</v>
      </c>
      <c r="C133" s="314">
        <f>SUM(C134:C139)</f>
        <v>0</v>
      </c>
    </row>
    <row r="134" spans="1:3" ht="12" customHeight="1">
      <c r="A134" s="15" t="s">
        <v>91</v>
      </c>
      <c r="B134" s="9" t="s">
        <v>451</v>
      </c>
      <c r="C134" s="281"/>
    </row>
    <row r="135" spans="1:3" ht="12" customHeight="1">
      <c r="A135" s="15" t="s">
        <v>92</v>
      </c>
      <c r="B135" s="9" t="s">
        <v>443</v>
      </c>
      <c r="C135" s="281"/>
    </row>
    <row r="136" spans="1:3" ht="12" customHeight="1">
      <c r="A136" s="15" t="s">
        <v>93</v>
      </c>
      <c r="B136" s="9" t="s">
        <v>444</v>
      </c>
      <c r="C136" s="281"/>
    </row>
    <row r="137" spans="1:3" ht="12" customHeight="1">
      <c r="A137" s="15" t="s">
        <v>177</v>
      </c>
      <c r="B137" s="9" t="s">
        <v>445</v>
      </c>
      <c r="C137" s="281"/>
    </row>
    <row r="138" spans="1:3" ht="12" customHeight="1">
      <c r="A138" s="15" t="s">
        <v>178</v>
      </c>
      <c r="B138" s="9" t="s">
        <v>446</v>
      </c>
      <c r="C138" s="281"/>
    </row>
    <row r="139" spans="1:3" ht="12" customHeight="1" thickBot="1">
      <c r="A139" s="13" t="s">
        <v>179</v>
      </c>
      <c r="B139" s="9" t="s">
        <v>447</v>
      </c>
      <c r="C139" s="281"/>
    </row>
    <row r="140" spans="1:3" ht="12" customHeight="1" thickBot="1">
      <c r="A140" s="20" t="s">
        <v>23</v>
      </c>
      <c r="B140" s="153" t="s">
        <v>455</v>
      </c>
      <c r="C140" s="320">
        <f>+C141+C142+C143+C144</f>
        <v>0</v>
      </c>
    </row>
    <row r="141" spans="1:3" ht="12" customHeight="1">
      <c r="A141" s="15" t="s">
        <v>94</v>
      </c>
      <c r="B141" s="9" t="s">
        <v>365</v>
      </c>
      <c r="C141" s="281"/>
    </row>
    <row r="142" spans="1:3" ht="12" customHeight="1">
      <c r="A142" s="15" t="s">
        <v>95</v>
      </c>
      <c r="B142" s="9" t="s">
        <v>366</v>
      </c>
      <c r="C142" s="281"/>
    </row>
    <row r="143" spans="1:3" ht="12" customHeight="1">
      <c r="A143" s="15" t="s">
        <v>279</v>
      </c>
      <c r="B143" s="9" t="s">
        <v>456</v>
      </c>
      <c r="C143" s="281"/>
    </row>
    <row r="144" spans="1:3" ht="12" customHeight="1" thickBot="1">
      <c r="A144" s="13" t="s">
        <v>280</v>
      </c>
      <c r="B144" s="7" t="s">
        <v>385</v>
      </c>
      <c r="C144" s="281"/>
    </row>
    <row r="145" spans="1:3" ht="12" customHeight="1" thickBot="1">
      <c r="A145" s="20" t="s">
        <v>24</v>
      </c>
      <c r="B145" s="153" t="s">
        <v>457</v>
      </c>
      <c r="C145" s="323">
        <f>SUM(C146:C150)</f>
        <v>0</v>
      </c>
    </row>
    <row r="146" spans="1:3" ht="12" customHeight="1">
      <c r="A146" s="15" t="s">
        <v>96</v>
      </c>
      <c r="B146" s="9" t="s">
        <v>452</v>
      </c>
      <c r="C146" s="281"/>
    </row>
    <row r="147" spans="1:3" ht="12" customHeight="1">
      <c r="A147" s="15" t="s">
        <v>97</v>
      </c>
      <c r="B147" s="9" t="s">
        <v>459</v>
      </c>
      <c r="C147" s="281"/>
    </row>
    <row r="148" spans="1:3" ht="12" customHeight="1">
      <c r="A148" s="15" t="s">
        <v>291</v>
      </c>
      <c r="B148" s="9" t="s">
        <v>454</v>
      </c>
      <c r="C148" s="281"/>
    </row>
    <row r="149" spans="1:3" ht="12" customHeight="1">
      <c r="A149" s="15" t="s">
        <v>292</v>
      </c>
      <c r="B149" s="9" t="s">
        <v>460</v>
      </c>
      <c r="C149" s="281"/>
    </row>
    <row r="150" spans="1:3" ht="12" customHeight="1" thickBot="1">
      <c r="A150" s="15" t="s">
        <v>458</v>
      </c>
      <c r="B150" s="9" t="s">
        <v>461</v>
      </c>
      <c r="C150" s="281"/>
    </row>
    <row r="151" spans="1:3" ht="12" customHeight="1" thickBot="1">
      <c r="A151" s="20" t="s">
        <v>25</v>
      </c>
      <c r="B151" s="153" t="s">
        <v>462</v>
      </c>
      <c r="C151" s="522"/>
    </row>
    <row r="152" spans="1:3" ht="12" customHeight="1" thickBot="1">
      <c r="A152" s="20" t="s">
        <v>26</v>
      </c>
      <c r="B152" s="153" t="s">
        <v>463</v>
      </c>
      <c r="C152" s="522"/>
    </row>
    <row r="153" spans="1:9" ht="15" customHeight="1" thickBot="1">
      <c r="A153" s="20" t="s">
        <v>27</v>
      </c>
      <c r="B153" s="153" t="s">
        <v>465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28</v>
      </c>
      <c r="B154" s="405" t="s">
        <v>464</v>
      </c>
      <c r="C154" s="453">
        <f>+C128+C153</f>
        <v>184336</v>
      </c>
    </row>
    <row r="155" ht="7.5" customHeight="1"/>
    <row r="156" spans="1:3" ht="15.75">
      <c r="A156" s="592" t="s">
        <v>367</v>
      </c>
      <c r="B156" s="592"/>
      <c r="C156" s="592"/>
    </row>
    <row r="157" spans="1:3" ht="15" customHeight="1" thickBot="1">
      <c r="A157" s="590" t="s">
        <v>156</v>
      </c>
      <c r="B157" s="590"/>
      <c r="C157" s="324" t="s">
        <v>218</v>
      </c>
    </row>
    <row r="158" spans="1:4" ht="13.5" customHeight="1" thickBot="1">
      <c r="A158" s="20">
        <v>1</v>
      </c>
      <c r="B158" s="30" t="s">
        <v>466</v>
      </c>
      <c r="C158" s="314">
        <f>+C62-C128</f>
        <v>-18947</v>
      </c>
      <c r="D158" s="456"/>
    </row>
    <row r="159" spans="1:3" ht="27.75" customHeight="1" thickBot="1">
      <c r="A159" s="20" t="s">
        <v>19</v>
      </c>
      <c r="B159" s="30" t="s">
        <v>472</v>
      </c>
      <c r="C159" s="314">
        <f>+C86-C153</f>
        <v>18947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Babócsa   Önkormányzat
2016. ÉVI KÖLTSÉGVETÉSÉNEK ÖSSZEVONT MÉRLEGE&amp;10
&amp;R&amp;"Times New Roman CE,Félkövér dőlt"&amp;11 1.1. melléklet a 2/2016. (III.7.)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115" sqref="C115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89" t="s">
        <v>15</v>
      </c>
      <c r="B1" s="589"/>
      <c r="C1" s="589"/>
    </row>
    <row r="2" spans="1:3" ht="15.75" customHeight="1" thickBot="1">
      <c r="A2" s="590" t="s">
        <v>154</v>
      </c>
      <c r="B2" s="590"/>
      <c r="C2" s="324" t="s">
        <v>218</v>
      </c>
    </row>
    <row r="3" spans="1:3" ht="37.5" customHeight="1" thickBot="1">
      <c r="A3" s="23" t="s">
        <v>69</v>
      </c>
      <c r="B3" s="24" t="s">
        <v>17</v>
      </c>
      <c r="C3" s="45" t="str">
        <f>+CONCATENATE(LEFT(ÖSSZEFÜGGÉSEK!A5,4),". évi előirányzat")</f>
        <v>2016. évi előirányzat</v>
      </c>
    </row>
    <row r="4" spans="1:3" s="441" customFormat="1" ht="12" customHeight="1" thickBot="1">
      <c r="A4" s="435"/>
      <c r="B4" s="436" t="s">
        <v>485</v>
      </c>
      <c r="C4" s="437" t="s">
        <v>486</v>
      </c>
    </row>
    <row r="5" spans="1:3" s="442" customFormat="1" ht="12" customHeight="1" thickBot="1">
      <c r="A5" s="20" t="s">
        <v>18</v>
      </c>
      <c r="B5" s="21" t="s">
        <v>243</v>
      </c>
      <c r="C5" s="314">
        <f>+C6+C7+C8+C9+C10+C11</f>
        <v>69085</v>
      </c>
    </row>
    <row r="6" spans="1:3" s="442" customFormat="1" ht="12" customHeight="1">
      <c r="A6" s="15" t="s">
        <v>98</v>
      </c>
      <c r="B6" s="443" t="s">
        <v>244</v>
      </c>
      <c r="C6" s="317">
        <v>51957</v>
      </c>
    </row>
    <row r="7" spans="1:3" s="442" customFormat="1" ht="12" customHeight="1">
      <c r="A7" s="14" t="s">
        <v>99</v>
      </c>
      <c r="B7" s="444" t="s">
        <v>245</v>
      </c>
      <c r="C7" s="316"/>
    </row>
    <row r="8" spans="1:3" s="442" customFormat="1" ht="12" customHeight="1">
      <c r="A8" s="14" t="s">
        <v>100</v>
      </c>
      <c r="B8" s="444" t="s">
        <v>540</v>
      </c>
      <c r="C8" s="316">
        <v>15355</v>
      </c>
    </row>
    <row r="9" spans="1:3" s="442" customFormat="1" ht="12" customHeight="1">
      <c r="A9" s="14" t="s">
        <v>101</v>
      </c>
      <c r="B9" s="444" t="s">
        <v>247</v>
      </c>
      <c r="C9" s="316">
        <v>1773</v>
      </c>
    </row>
    <row r="10" spans="1:3" s="442" customFormat="1" ht="12" customHeight="1">
      <c r="A10" s="14" t="s">
        <v>150</v>
      </c>
      <c r="B10" s="310" t="s">
        <v>424</v>
      </c>
      <c r="C10" s="316"/>
    </row>
    <row r="11" spans="1:3" s="442" customFormat="1" ht="12" customHeight="1" thickBot="1">
      <c r="A11" s="16" t="s">
        <v>102</v>
      </c>
      <c r="B11" s="311" t="s">
        <v>425</v>
      </c>
      <c r="C11" s="316"/>
    </row>
    <row r="12" spans="1:3" s="442" customFormat="1" ht="12" customHeight="1" thickBot="1">
      <c r="A12" s="20" t="s">
        <v>19</v>
      </c>
      <c r="B12" s="309" t="s">
        <v>248</v>
      </c>
      <c r="C12" s="314">
        <f>+C13+C14+C15+C16+C17</f>
        <v>16101</v>
      </c>
    </row>
    <row r="13" spans="1:3" s="442" customFormat="1" ht="12" customHeight="1">
      <c r="A13" s="15" t="s">
        <v>104</v>
      </c>
      <c r="B13" s="443" t="s">
        <v>249</v>
      </c>
      <c r="C13" s="317"/>
    </row>
    <row r="14" spans="1:3" s="442" customFormat="1" ht="12" customHeight="1">
      <c r="A14" s="14" t="s">
        <v>105</v>
      </c>
      <c r="B14" s="444" t="s">
        <v>250</v>
      </c>
      <c r="C14" s="316"/>
    </row>
    <row r="15" spans="1:3" s="442" customFormat="1" ht="12" customHeight="1">
      <c r="A15" s="14" t="s">
        <v>106</v>
      </c>
      <c r="B15" s="444" t="s">
        <v>414</v>
      </c>
      <c r="C15" s="316"/>
    </row>
    <row r="16" spans="1:3" s="442" customFormat="1" ht="12" customHeight="1">
      <c r="A16" s="14" t="s">
        <v>107</v>
      </c>
      <c r="B16" s="444" t="s">
        <v>415</v>
      </c>
      <c r="C16" s="316"/>
    </row>
    <row r="17" spans="1:3" s="442" customFormat="1" ht="12" customHeight="1">
      <c r="A17" s="14" t="s">
        <v>108</v>
      </c>
      <c r="B17" s="444" t="s">
        <v>251</v>
      </c>
      <c r="C17" s="316">
        <v>16101</v>
      </c>
    </row>
    <row r="18" spans="1:3" s="442" customFormat="1" ht="12" customHeight="1" thickBot="1">
      <c r="A18" s="16" t="s">
        <v>117</v>
      </c>
      <c r="B18" s="311" t="s">
        <v>252</v>
      </c>
      <c r="C18" s="318"/>
    </row>
    <row r="19" spans="1:3" s="442" customFormat="1" ht="12" customHeight="1" thickBot="1">
      <c r="A19" s="20" t="s">
        <v>20</v>
      </c>
      <c r="B19" s="21" t="s">
        <v>253</v>
      </c>
      <c r="C19" s="314">
        <f>+C20+C21+C22+C23+C24</f>
        <v>0</v>
      </c>
    </row>
    <row r="20" spans="1:3" s="442" customFormat="1" ht="12" customHeight="1">
      <c r="A20" s="15" t="s">
        <v>87</v>
      </c>
      <c r="B20" s="443" t="s">
        <v>254</v>
      </c>
      <c r="C20" s="317"/>
    </row>
    <row r="21" spans="1:3" s="442" customFormat="1" ht="12" customHeight="1">
      <c r="A21" s="14" t="s">
        <v>88</v>
      </c>
      <c r="B21" s="444" t="s">
        <v>255</v>
      </c>
      <c r="C21" s="316"/>
    </row>
    <row r="22" spans="1:3" s="442" customFormat="1" ht="12" customHeight="1">
      <c r="A22" s="14" t="s">
        <v>89</v>
      </c>
      <c r="B22" s="444" t="s">
        <v>416</v>
      </c>
      <c r="C22" s="316"/>
    </row>
    <row r="23" spans="1:3" s="442" customFormat="1" ht="12" customHeight="1">
      <c r="A23" s="14" t="s">
        <v>90</v>
      </c>
      <c r="B23" s="444" t="s">
        <v>417</v>
      </c>
      <c r="C23" s="316"/>
    </row>
    <row r="24" spans="1:3" s="442" customFormat="1" ht="12" customHeight="1">
      <c r="A24" s="14" t="s">
        <v>173</v>
      </c>
      <c r="B24" s="444" t="s">
        <v>256</v>
      </c>
      <c r="C24" s="316"/>
    </row>
    <row r="25" spans="1:3" s="442" customFormat="1" ht="12" customHeight="1" thickBot="1">
      <c r="A25" s="16" t="s">
        <v>174</v>
      </c>
      <c r="B25" s="445" t="s">
        <v>257</v>
      </c>
      <c r="C25" s="318"/>
    </row>
    <row r="26" spans="1:3" s="442" customFormat="1" ht="12" customHeight="1" thickBot="1">
      <c r="A26" s="20" t="s">
        <v>175</v>
      </c>
      <c r="B26" s="21" t="s">
        <v>551</v>
      </c>
      <c r="C26" s="320">
        <f>SUM(C27:C33)</f>
        <v>23600</v>
      </c>
    </row>
    <row r="27" spans="1:3" s="442" customFormat="1" ht="12" customHeight="1">
      <c r="A27" s="15" t="s">
        <v>259</v>
      </c>
      <c r="B27" s="443" t="s">
        <v>545</v>
      </c>
      <c r="C27" s="317"/>
    </row>
    <row r="28" spans="1:3" s="442" customFormat="1" ht="12" customHeight="1">
      <c r="A28" s="14" t="s">
        <v>260</v>
      </c>
      <c r="B28" s="444" t="s">
        <v>546</v>
      </c>
      <c r="C28" s="316"/>
    </row>
    <row r="29" spans="1:3" s="442" customFormat="1" ht="12" customHeight="1">
      <c r="A29" s="14" t="s">
        <v>261</v>
      </c>
      <c r="B29" s="444" t="s">
        <v>547</v>
      </c>
      <c r="C29" s="316">
        <v>18000</v>
      </c>
    </row>
    <row r="30" spans="1:3" s="442" customFormat="1" ht="12" customHeight="1">
      <c r="A30" s="14" t="s">
        <v>262</v>
      </c>
      <c r="B30" s="444" t="s">
        <v>548</v>
      </c>
      <c r="C30" s="316"/>
    </row>
    <row r="31" spans="1:3" s="442" customFormat="1" ht="12" customHeight="1">
      <c r="A31" s="14" t="s">
        <v>542</v>
      </c>
      <c r="B31" s="444" t="s">
        <v>263</v>
      </c>
      <c r="C31" s="316">
        <v>2700</v>
      </c>
    </row>
    <row r="32" spans="1:3" s="442" customFormat="1" ht="12" customHeight="1">
      <c r="A32" s="14" t="s">
        <v>543</v>
      </c>
      <c r="B32" s="444" t="s">
        <v>264</v>
      </c>
      <c r="C32" s="316"/>
    </row>
    <row r="33" spans="1:3" s="442" customFormat="1" ht="12" customHeight="1" thickBot="1">
      <c r="A33" s="16" t="s">
        <v>544</v>
      </c>
      <c r="B33" s="551" t="s">
        <v>265</v>
      </c>
      <c r="C33" s="318">
        <v>2900</v>
      </c>
    </row>
    <row r="34" spans="1:3" s="442" customFormat="1" ht="12" customHeight="1" thickBot="1">
      <c r="A34" s="20" t="s">
        <v>22</v>
      </c>
      <c r="B34" s="21" t="s">
        <v>426</v>
      </c>
      <c r="C34" s="314">
        <f>SUM(C35:C45)</f>
        <v>1910</v>
      </c>
    </row>
    <row r="35" spans="1:3" s="442" customFormat="1" ht="12" customHeight="1">
      <c r="A35" s="15" t="s">
        <v>91</v>
      </c>
      <c r="B35" s="443" t="s">
        <v>268</v>
      </c>
      <c r="C35" s="317"/>
    </row>
    <row r="36" spans="1:3" s="442" customFormat="1" ht="12" customHeight="1">
      <c r="A36" s="14" t="s">
        <v>92</v>
      </c>
      <c r="B36" s="444" t="s">
        <v>269</v>
      </c>
      <c r="C36" s="316">
        <v>1910</v>
      </c>
    </row>
    <row r="37" spans="1:3" s="442" customFormat="1" ht="12" customHeight="1">
      <c r="A37" s="14" t="s">
        <v>93</v>
      </c>
      <c r="B37" s="444" t="s">
        <v>270</v>
      </c>
      <c r="C37" s="316"/>
    </row>
    <row r="38" spans="1:3" s="442" customFormat="1" ht="12" customHeight="1">
      <c r="A38" s="14" t="s">
        <v>177</v>
      </c>
      <c r="B38" s="444" t="s">
        <v>271</v>
      </c>
      <c r="C38" s="316"/>
    </row>
    <row r="39" spans="1:3" s="442" customFormat="1" ht="12" customHeight="1">
      <c r="A39" s="14" t="s">
        <v>178</v>
      </c>
      <c r="B39" s="444" t="s">
        <v>272</v>
      </c>
      <c r="C39" s="316"/>
    </row>
    <row r="40" spans="1:3" s="442" customFormat="1" ht="12" customHeight="1">
      <c r="A40" s="14" t="s">
        <v>179</v>
      </c>
      <c r="B40" s="444" t="s">
        <v>273</v>
      </c>
      <c r="C40" s="316"/>
    </row>
    <row r="41" spans="1:3" s="442" customFormat="1" ht="12" customHeight="1">
      <c r="A41" s="14" t="s">
        <v>180</v>
      </c>
      <c r="B41" s="444" t="s">
        <v>274</v>
      </c>
      <c r="C41" s="316"/>
    </row>
    <row r="42" spans="1:3" s="442" customFormat="1" ht="12" customHeight="1">
      <c r="A42" s="14" t="s">
        <v>181</v>
      </c>
      <c r="B42" s="444" t="s">
        <v>550</v>
      </c>
      <c r="C42" s="316"/>
    </row>
    <row r="43" spans="1:3" s="442" customFormat="1" ht="12" customHeight="1">
      <c r="A43" s="14" t="s">
        <v>266</v>
      </c>
      <c r="B43" s="444" t="s">
        <v>276</v>
      </c>
      <c r="C43" s="319"/>
    </row>
    <row r="44" spans="1:3" s="442" customFormat="1" ht="12" customHeight="1">
      <c r="A44" s="16" t="s">
        <v>267</v>
      </c>
      <c r="B44" s="445" t="s">
        <v>428</v>
      </c>
      <c r="C44" s="429"/>
    </row>
    <row r="45" spans="1:3" s="442" customFormat="1" ht="12" customHeight="1" thickBot="1">
      <c r="A45" s="16" t="s">
        <v>427</v>
      </c>
      <c r="B45" s="311" t="s">
        <v>277</v>
      </c>
      <c r="C45" s="429"/>
    </row>
    <row r="46" spans="1:3" s="442" customFormat="1" ht="12" customHeight="1" thickBot="1">
      <c r="A46" s="20" t="s">
        <v>23</v>
      </c>
      <c r="B46" s="21" t="s">
        <v>278</v>
      </c>
      <c r="C46" s="314">
        <f>SUM(C47:C51)</f>
        <v>0</v>
      </c>
    </row>
    <row r="47" spans="1:3" s="442" customFormat="1" ht="12" customHeight="1">
      <c r="A47" s="15" t="s">
        <v>94</v>
      </c>
      <c r="B47" s="443" t="s">
        <v>282</v>
      </c>
      <c r="C47" s="488"/>
    </row>
    <row r="48" spans="1:3" s="442" customFormat="1" ht="12" customHeight="1">
      <c r="A48" s="14" t="s">
        <v>95</v>
      </c>
      <c r="B48" s="444" t="s">
        <v>283</v>
      </c>
      <c r="C48" s="319"/>
    </row>
    <row r="49" spans="1:3" s="442" customFormat="1" ht="12" customHeight="1">
      <c r="A49" s="14" t="s">
        <v>279</v>
      </c>
      <c r="B49" s="444" t="s">
        <v>284</v>
      </c>
      <c r="C49" s="319"/>
    </row>
    <row r="50" spans="1:3" s="442" customFormat="1" ht="12" customHeight="1">
      <c r="A50" s="14" t="s">
        <v>280</v>
      </c>
      <c r="B50" s="444" t="s">
        <v>285</v>
      </c>
      <c r="C50" s="319"/>
    </row>
    <row r="51" spans="1:3" s="442" customFormat="1" ht="12" customHeight="1" thickBot="1">
      <c r="A51" s="16" t="s">
        <v>281</v>
      </c>
      <c r="B51" s="311" t="s">
        <v>286</v>
      </c>
      <c r="C51" s="429"/>
    </row>
    <row r="52" spans="1:3" s="442" customFormat="1" ht="12" customHeight="1" thickBot="1">
      <c r="A52" s="20" t="s">
        <v>182</v>
      </c>
      <c r="B52" s="21" t="s">
        <v>287</v>
      </c>
      <c r="C52" s="314">
        <f>SUM(C53:C55)</f>
        <v>0</v>
      </c>
    </row>
    <row r="53" spans="1:3" s="442" customFormat="1" ht="12" customHeight="1">
      <c r="A53" s="15" t="s">
        <v>96</v>
      </c>
      <c r="B53" s="443" t="s">
        <v>288</v>
      </c>
      <c r="C53" s="317"/>
    </row>
    <row r="54" spans="1:3" s="442" customFormat="1" ht="12" customHeight="1">
      <c r="A54" s="14" t="s">
        <v>97</v>
      </c>
      <c r="B54" s="444" t="s">
        <v>418</v>
      </c>
      <c r="C54" s="316"/>
    </row>
    <row r="55" spans="1:3" s="442" customFormat="1" ht="12" customHeight="1">
      <c r="A55" s="14" t="s">
        <v>291</v>
      </c>
      <c r="B55" s="444" t="s">
        <v>289</v>
      </c>
      <c r="C55" s="316"/>
    </row>
    <row r="56" spans="1:3" s="442" customFormat="1" ht="12" customHeight="1" thickBot="1">
      <c r="A56" s="16" t="s">
        <v>292</v>
      </c>
      <c r="B56" s="311" t="s">
        <v>290</v>
      </c>
      <c r="C56" s="318"/>
    </row>
    <row r="57" spans="1:3" s="442" customFormat="1" ht="12" customHeight="1" thickBot="1">
      <c r="A57" s="20" t="s">
        <v>25</v>
      </c>
      <c r="B57" s="309" t="s">
        <v>293</v>
      </c>
      <c r="C57" s="314">
        <f>SUM(C58:C60)</f>
        <v>0</v>
      </c>
    </row>
    <row r="58" spans="1:3" s="442" customFormat="1" ht="12" customHeight="1">
      <c r="A58" s="15" t="s">
        <v>183</v>
      </c>
      <c r="B58" s="443" t="s">
        <v>295</v>
      </c>
      <c r="C58" s="319"/>
    </row>
    <row r="59" spans="1:3" s="442" customFormat="1" ht="12" customHeight="1">
      <c r="A59" s="14" t="s">
        <v>184</v>
      </c>
      <c r="B59" s="444" t="s">
        <v>419</v>
      </c>
      <c r="C59" s="319"/>
    </row>
    <row r="60" spans="1:3" s="442" customFormat="1" ht="12" customHeight="1">
      <c r="A60" s="14" t="s">
        <v>219</v>
      </c>
      <c r="B60" s="444" t="s">
        <v>296</v>
      </c>
      <c r="C60" s="319"/>
    </row>
    <row r="61" spans="1:3" s="442" customFormat="1" ht="12" customHeight="1" thickBot="1">
      <c r="A61" s="16" t="s">
        <v>294</v>
      </c>
      <c r="B61" s="311" t="s">
        <v>297</v>
      </c>
      <c r="C61" s="319"/>
    </row>
    <row r="62" spans="1:3" s="442" customFormat="1" ht="12" customHeight="1" thickBot="1">
      <c r="A62" s="523" t="s">
        <v>468</v>
      </c>
      <c r="B62" s="21" t="s">
        <v>298</v>
      </c>
      <c r="C62" s="320">
        <f>+C5+C12+C19+C26+C34+C46+C52+C57</f>
        <v>110696</v>
      </c>
    </row>
    <row r="63" spans="1:3" s="442" customFormat="1" ht="12" customHeight="1" thickBot="1">
      <c r="A63" s="491" t="s">
        <v>299</v>
      </c>
      <c r="B63" s="309" t="s">
        <v>300</v>
      </c>
      <c r="C63" s="314">
        <f>SUM(C64:C66)</f>
        <v>0</v>
      </c>
    </row>
    <row r="64" spans="1:3" s="442" customFormat="1" ht="12" customHeight="1">
      <c r="A64" s="15" t="s">
        <v>331</v>
      </c>
      <c r="B64" s="443" t="s">
        <v>301</v>
      </c>
      <c r="C64" s="319"/>
    </row>
    <row r="65" spans="1:3" s="442" customFormat="1" ht="12" customHeight="1">
      <c r="A65" s="14" t="s">
        <v>340</v>
      </c>
      <c r="B65" s="444" t="s">
        <v>302</v>
      </c>
      <c r="C65" s="319"/>
    </row>
    <row r="66" spans="1:3" s="442" customFormat="1" ht="12" customHeight="1" thickBot="1">
      <c r="A66" s="16" t="s">
        <v>341</v>
      </c>
      <c r="B66" s="517" t="s">
        <v>453</v>
      </c>
      <c r="C66" s="319"/>
    </row>
    <row r="67" spans="1:3" s="442" customFormat="1" ht="12" customHeight="1" thickBot="1">
      <c r="A67" s="491" t="s">
        <v>304</v>
      </c>
      <c r="B67" s="309" t="s">
        <v>305</v>
      </c>
      <c r="C67" s="314">
        <f>SUM(C68:C71)</f>
        <v>0</v>
      </c>
    </row>
    <row r="68" spans="1:3" s="442" customFormat="1" ht="12" customHeight="1">
      <c r="A68" s="15" t="s">
        <v>151</v>
      </c>
      <c r="B68" s="443" t="s">
        <v>306</v>
      </c>
      <c r="C68" s="319"/>
    </row>
    <row r="69" spans="1:3" s="442" customFormat="1" ht="12" customHeight="1">
      <c r="A69" s="14" t="s">
        <v>152</v>
      </c>
      <c r="B69" s="444" t="s">
        <v>307</v>
      </c>
      <c r="C69" s="319"/>
    </row>
    <row r="70" spans="1:3" s="442" customFormat="1" ht="12" customHeight="1">
      <c r="A70" s="14" t="s">
        <v>332</v>
      </c>
      <c r="B70" s="444" t="s">
        <v>308</v>
      </c>
      <c r="C70" s="319"/>
    </row>
    <row r="71" spans="1:3" s="442" customFormat="1" ht="12" customHeight="1" thickBot="1">
      <c r="A71" s="16" t="s">
        <v>333</v>
      </c>
      <c r="B71" s="311" t="s">
        <v>309</v>
      </c>
      <c r="C71" s="319"/>
    </row>
    <row r="72" spans="1:3" s="442" customFormat="1" ht="12" customHeight="1" thickBot="1">
      <c r="A72" s="491" t="s">
        <v>310</v>
      </c>
      <c r="B72" s="309" t="s">
        <v>311</v>
      </c>
      <c r="C72" s="314">
        <f>SUM(C73:C74)</f>
        <v>14997</v>
      </c>
    </row>
    <row r="73" spans="1:3" s="442" customFormat="1" ht="12" customHeight="1">
      <c r="A73" s="15" t="s">
        <v>334</v>
      </c>
      <c r="B73" s="443" t="s">
        <v>312</v>
      </c>
      <c r="C73" s="319">
        <v>14997</v>
      </c>
    </row>
    <row r="74" spans="1:3" s="442" customFormat="1" ht="12" customHeight="1" thickBot="1">
      <c r="A74" s="16" t="s">
        <v>335</v>
      </c>
      <c r="B74" s="311" t="s">
        <v>313</v>
      </c>
      <c r="C74" s="319"/>
    </row>
    <row r="75" spans="1:3" s="442" customFormat="1" ht="12" customHeight="1" thickBot="1">
      <c r="A75" s="491" t="s">
        <v>314</v>
      </c>
      <c r="B75" s="309" t="s">
        <v>315</v>
      </c>
      <c r="C75" s="314">
        <f>SUM(C76:C78)</f>
        <v>0</v>
      </c>
    </row>
    <row r="76" spans="1:3" s="442" customFormat="1" ht="12" customHeight="1">
      <c r="A76" s="15" t="s">
        <v>336</v>
      </c>
      <c r="B76" s="443" t="s">
        <v>316</v>
      </c>
      <c r="C76" s="319"/>
    </row>
    <row r="77" spans="1:3" s="442" customFormat="1" ht="12" customHeight="1">
      <c r="A77" s="14" t="s">
        <v>337</v>
      </c>
      <c r="B77" s="444" t="s">
        <v>317</v>
      </c>
      <c r="C77" s="319"/>
    </row>
    <row r="78" spans="1:3" s="442" customFormat="1" ht="12" customHeight="1" thickBot="1">
      <c r="A78" s="16" t="s">
        <v>338</v>
      </c>
      <c r="B78" s="311" t="s">
        <v>318</v>
      </c>
      <c r="C78" s="319"/>
    </row>
    <row r="79" spans="1:3" s="442" customFormat="1" ht="12" customHeight="1" thickBot="1">
      <c r="A79" s="491" t="s">
        <v>319</v>
      </c>
      <c r="B79" s="309" t="s">
        <v>339</v>
      </c>
      <c r="C79" s="314">
        <f>SUM(C80:C83)</f>
        <v>0</v>
      </c>
    </row>
    <row r="80" spans="1:3" s="442" customFormat="1" ht="12" customHeight="1">
      <c r="A80" s="447" t="s">
        <v>320</v>
      </c>
      <c r="B80" s="443" t="s">
        <v>321</v>
      </c>
      <c r="C80" s="319"/>
    </row>
    <row r="81" spans="1:3" s="442" customFormat="1" ht="12" customHeight="1">
      <c r="A81" s="448" t="s">
        <v>322</v>
      </c>
      <c r="B81" s="444" t="s">
        <v>323</v>
      </c>
      <c r="C81" s="319"/>
    </row>
    <row r="82" spans="1:3" s="442" customFormat="1" ht="12" customHeight="1">
      <c r="A82" s="448" t="s">
        <v>324</v>
      </c>
      <c r="B82" s="444" t="s">
        <v>325</v>
      </c>
      <c r="C82" s="319"/>
    </row>
    <row r="83" spans="1:3" s="442" customFormat="1" ht="12" customHeight="1" thickBot="1">
      <c r="A83" s="449" t="s">
        <v>326</v>
      </c>
      <c r="B83" s="311" t="s">
        <v>327</v>
      </c>
      <c r="C83" s="319"/>
    </row>
    <row r="84" spans="1:3" s="442" customFormat="1" ht="12" customHeight="1" thickBot="1">
      <c r="A84" s="491" t="s">
        <v>328</v>
      </c>
      <c r="B84" s="309" t="s">
        <v>467</v>
      </c>
      <c r="C84" s="489"/>
    </row>
    <row r="85" spans="1:3" s="442" customFormat="1" ht="13.5" customHeight="1" thickBot="1">
      <c r="A85" s="491" t="s">
        <v>330</v>
      </c>
      <c r="B85" s="309" t="s">
        <v>329</v>
      </c>
      <c r="C85" s="489"/>
    </row>
    <row r="86" spans="1:3" s="442" customFormat="1" ht="15.75" customHeight="1" thickBot="1">
      <c r="A86" s="491" t="s">
        <v>342</v>
      </c>
      <c r="B86" s="450" t="s">
        <v>470</v>
      </c>
      <c r="C86" s="320">
        <f>+C63+C67+C72+C75+C79+C85+C84</f>
        <v>14997</v>
      </c>
    </row>
    <row r="87" spans="1:3" s="442" customFormat="1" ht="16.5" customHeight="1" thickBot="1">
      <c r="A87" s="492" t="s">
        <v>469</v>
      </c>
      <c r="B87" s="451" t="s">
        <v>471</v>
      </c>
      <c r="C87" s="320">
        <f>+C62+C86</f>
        <v>125693</v>
      </c>
    </row>
    <row r="88" spans="1:3" s="442" customFormat="1" ht="83.25" customHeight="1">
      <c r="A88" s="5"/>
      <c r="B88" s="6"/>
      <c r="C88" s="321"/>
    </row>
    <row r="89" spans="1:3" ht="16.5" customHeight="1">
      <c r="A89" s="589" t="s">
        <v>47</v>
      </c>
      <c r="B89" s="589"/>
      <c r="C89" s="589"/>
    </row>
    <row r="90" spans="1:3" s="452" customFormat="1" ht="16.5" customHeight="1" thickBot="1">
      <c r="A90" s="591" t="s">
        <v>155</v>
      </c>
      <c r="B90" s="591"/>
      <c r="C90" s="169" t="s">
        <v>218</v>
      </c>
    </row>
    <row r="91" spans="1:3" ht="37.5" customHeight="1" thickBot="1">
      <c r="A91" s="23" t="s">
        <v>69</v>
      </c>
      <c r="B91" s="24" t="s">
        <v>48</v>
      </c>
      <c r="C91" s="45" t="str">
        <f>+C3</f>
        <v>2016. évi előirányzat</v>
      </c>
    </row>
    <row r="92" spans="1:3" s="441" customFormat="1" ht="12" customHeight="1" thickBot="1">
      <c r="A92" s="37"/>
      <c r="B92" s="38" t="s">
        <v>485</v>
      </c>
      <c r="C92" s="39" t="s">
        <v>486</v>
      </c>
    </row>
    <row r="93" spans="1:3" ht="12" customHeight="1" thickBot="1">
      <c r="A93" s="22" t="s">
        <v>18</v>
      </c>
      <c r="B93" s="31" t="s">
        <v>429</v>
      </c>
      <c r="C93" s="313">
        <f>C94+C95+C96+C97+C98+C111</f>
        <v>125693</v>
      </c>
    </row>
    <row r="94" spans="1:3" ht="12" customHeight="1">
      <c r="A94" s="17" t="s">
        <v>98</v>
      </c>
      <c r="B94" s="10" t="s">
        <v>49</v>
      </c>
      <c r="C94" s="315">
        <v>47812</v>
      </c>
    </row>
    <row r="95" spans="1:3" ht="12" customHeight="1">
      <c r="A95" s="14" t="s">
        <v>99</v>
      </c>
      <c r="B95" s="8" t="s">
        <v>185</v>
      </c>
      <c r="C95" s="316">
        <v>11850</v>
      </c>
    </row>
    <row r="96" spans="1:3" ht="12" customHeight="1">
      <c r="A96" s="14" t="s">
        <v>100</v>
      </c>
      <c r="B96" s="8" t="s">
        <v>141</v>
      </c>
      <c r="C96" s="318">
        <v>30749</v>
      </c>
    </row>
    <row r="97" spans="1:3" ht="12" customHeight="1">
      <c r="A97" s="14" t="s">
        <v>101</v>
      </c>
      <c r="B97" s="11" t="s">
        <v>186</v>
      </c>
      <c r="C97" s="318">
        <v>12317</v>
      </c>
    </row>
    <row r="98" spans="1:3" ht="12" customHeight="1">
      <c r="A98" s="14" t="s">
        <v>112</v>
      </c>
      <c r="B98" s="19" t="s">
        <v>187</v>
      </c>
      <c r="C98" s="318">
        <v>18142</v>
      </c>
    </row>
    <row r="99" spans="1:3" ht="12" customHeight="1">
      <c r="A99" s="14" t="s">
        <v>102</v>
      </c>
      <c r="B99" s="8" t="s">
        <v>434</v>
      </c>
      <c r="C99" s="318"/>
    </row>
    <row r="100" spans="1:3" ht="12" customHeight="1">
      <c r="A100" s="14" t="s">
        <v>103</v>
      </c>
      <c r="B100" s="174" t="s">
        <v>433</v>
      </c>
      <c r="C100" s="318"/>
    </row>
    <row r="101" spans="1:3" ht="12" customHeight="1">
      <c r="A101" s="14" t="s">
        <v>113</v>
      </c>
      <c r="B101" s="174" t="s">
        <v>432</v>
      </c>
      <c r="C101" s="318"/>
    </row>
    <row r="102" spans="1:3" ht="12" customHeight="1">
      <c r="A102" s="14" t="s">
        <v>114</v>
      </c>
      <c r="B102" s="172" t="s">
        <v>345</v>
      </c>
      <c r="C102" s="318"/>
    </row>
    <row r="103" spans="1:3" ht="12" customHeight="1">
      <c r="A103" s="14" t="s">
        <v>115</v>
      </c>
      <c r="B103" s="173" t="s">
        <v>346</v>
      </c>
      <c r="C103" s="318"/>
    </row>
    <row r="104" spans="1:3" ht="12" customHeight="1">
      <c r="A104" s="14" t="s">
        <v>116</v>
      </c>
      <c r="B104" s="173" t="s">
        <v>347</v>
      </c>
      <c r="C104" s="318"/>
    </row>
    <row r="105" spans="1:3" ht="12" customHeight="1">
      <c r="A105" s="14" t="s">
        <v>118</v>
      </c>
      <c r="B105" s="172" t="s">
        <v>348</v>
      </c>
      <c r="C105" s="318">
        <v>18142</v>
      </c>
    </row>
    <row r="106" spans="1:3" ht="12" customHeight="1">
      <c r="A106" s="14" t="s">
        <v>188</v>
      </c>
      <c r="B106" s="172" t="s">
        <v>349</v>
      </c>
      <c r="C106" s="318"/>
    </row>
    <row r="107" spans="1:3" ht="12" customHeight="1">
      <c r="A107" s="14" t="s">
        <v>343</v>
      </c>
      <c r="B107" s="173" t="s">
        <v>350</v>
      </c>
      <c r="C107" s="318"/>
    </row>
    <row r="108" spans="1:3" ht="12" customHeight="1">
      <c r="A108" s="13" t="s">
        <v>344</v>
      </c>
      <c r="B108" s="174" t="s">
        <v>351</v>
      </c>
      <c r="C108" s="318"/>
    </row>
    <row r="109" spans="1:3" ht="12" customHeight="1">
      <c r="A109" s="14" t="s">
        <v>430</v>
      </c>
      <c r="B109" s="174" t="s">
        <v>352</v>
      </c>
      <c r="C109" s="318"/>
    </row>
    <row r="110" spans="1:3" ht="12" customHeight="1">
      <c r="A110" s="16" t="s">
        <v>431</v>
      </c>
      <c r="B110" s="174" t="s">
        <v>353</v>
      </c>
      <c r="C110" s="318"/>
    </row>
    <row r="111" spans="1:3" ht="12" customHeight="1">
      <c r="A111" s="14" t="s">
        <v>435</v>
      </c>
      <c r="B111" s="11" t="s">
        <v>50</v>
      </c>
      <c r="C111" s="316">
        <v>4823</v>
      </c>
    </row>
    <row r="112" spans="1:3" ht="12" customHeight="1">
      <c r="A112" s="14" t="s">
        <v>436</v>
      </c>
      <c r="B112" s="8" t="s">
        <v>438</v>
      </c>
      <c r="C112" s="316">
        <v>4823</v>
      </c>
    </row>
    <row r="113" spans="1:3" ht="12" customHeight="1" thickBot="1">
      <c r="A113" s="18" t="s">
        <v>437</v>
      </c>
      <c r="B113" s="521" t="s">
        <v>439</v>
      </c>
      <c r="C113" s="322"/>
    </row>
    <row r="114" spans="1:3" ht="12" customHeight="1" thickBot="1">
      <c r="A114" s="518" t="s">
        <v>19</v>
      </c>
      <c r="B114" s="519" t="s">
        <v>354</v>
      </c>
      <c r="C114" s="520">
        <f>+C115+C117+C119</f>
        <v>0</v>
      </c>
    </row>
    <row r="115" spans="1:3" ht="12" customHeight="1">
      <c r="A115" s="15" t="s">
        <v>104</v>
      </c>
      <c r="B115" s="8" t="s">
        <v>217</v>
      </c>
      <c r="C115" s="317"/>
    </row>
    <row r="116" spans="1:3" ht="12" customHeight="1">
      <c r="A116" s="15" t="s">
        <v>105</v>
      </c>
      <c r="B116" s="12" t="s">
        <v>358</v>
      </c>
      <c r="C116" s="317"/>
    </row>
    <row r="117" spans="1:3" ht="12" customHeight="1">
      <c r="A117" s="15" t="s">
        <v>106</v>
      </c>
      <c r="B117" s="12" t="s">
        <v>189</v>
      </c>
      <c r="C117" s="316"/>
    </row>
    <row r="118" spans="1:3" ht="12" customHeight="1">
      <c r="A118" s="15" t="s">
        <v>107</v>
      </c>
      <c r="B118" s="12" t="s">
        <v>359</v>
      </c>
      <c r="C118" s="281"/>
    </row>
    <row r="119" spans="1:3" ht="12" customHeight="1">
      <c r="A119" s="15" t="s">
        <v>108</v>
      </c>
      <c r="B119" s="311" t="s">
        <v>220</v>
      </c>
      <c r="C119" s="281"/>
    </row>
    <row r="120" spans="1:3" ht="12" customHeight="1">
      <c r="A120" s="15" t="s">
        <v>117</v>
      </c>
      <c r="B120" s="310" t="s">
        <v>420</v>
      </c>
      <c r="C120" s="281"/>
    </row>
    <row r="121" spans="1:3" ht="12" customHeight="1">
      <c r="A121" s="15" t="s">
        <v>119</v>
      </c>
      <c r="B121" s="439" t="s">
        <v>364</v>
      </c>
      <c r="C121" s="281"/>
    </row>
    <row r="122" spans="1:3" ht="15.75">
      <c r="A122" s="15" t="s">
        <v>190</v>
      </c>
      <c r="B122" s="173" t="s">
        <v>347</v>
      </c>
      <c r="C122" s="281"/>
    </row>
    <row r="123" spans="1:3" ht="12" customHeight="1">
      <c r="A123" s="15" t="s">
        <v>191</v>
      </c>
      <c r="B123" s="173" t="s">
        <v>363</v>
      </c>
      <c r="C123" s="281"/>
    </row>
    <row r="124" spans="1:3" ht="12" customHeight="1">
      <c r="A124" s="15" t="s">
        <v>192</v>
      </c>
      <c r="B124" s="173" t="s">
        <v>362</v>
      </c>
      <c r="C124" s="281"/>
    </row>
    <row r="125" spans="1:3" ht="12" customHeight="1">
      <c r="A125" s="15" t="s">
        <v>355</v>
      </c>
      <c r="B125" s="173" t="s">
        <v>350</v>
      </c>
      <c r="C125" s="281"/>
    </row>
    <row r="126" spans="1:3" ht="12" customHeight="1">
      <c r="A126" s="15" t="s">
        <v>356</v>
      </c>
      <c r="B126" s="173" t="s">
        <v>361</v>
      </c>
      <c r="C126" s="281"/>
    </row>
    <row r="127" spans="1:3" ht="16.5" thickBot="1">
      <c r="A127" s="13" t="s">
        <v>357</v>
      </c>
      <c r="B127" s="173" t="s">
        <v>360</v>
      </c>
      <c r="C127" s="283"/>
    </row>
    <row r="128" spans="1:3" ht="12" customHeight="1" thickBot="1">
      <c r="A128" s="20" t="s">
        <v>20</v>
      </c>
      <c r="B128" s="153" t="s">
        <v>440</v>
      </c>
      <c r="C128" s="314">
        <f>+C93+C114</f>
        <v>125693</v>
      </c>
    </row>
    <row r="129" spans="1:3" ht="12" customHeight="1" thickBot="1">
      <c r="A129" s="20" t="s">
        <v>21</v>
      </c>
      <c r="B129" s="153" t="s">
        <v>441</v>
      </c>
      <c r="C129" s="314">
        <f>+C130+C131+C132</f>
        <v>0</v>
      </c>
    </row>
    <row r="130" spans="1:3" ht="12" customHeight="1">
      <c r="A130" s="15" t="s">
        <v>259</v>
      </c>
      <c r="B130" s="12" t="s">
        <v>448</v>
      </c>
      <c r="C130" s="281"/>
    </row>
    <row r="131" spans="1:3" ht="12" customHeight="1">
      <c r="A131" s="15" t="s">
        <v>260</v>
      </c>
      <c r="B131" s="12" t="s">
        <v>449</v>
      </c>
      <c r="C131" s="281"/>
    </row>
    <row r="132" spans="1:3" ht="12" customHeight="1" thickBot="1">
      <c r="A132" s="13" t="s">
        <v>261</v>
      </c>
      <c r="B132" s="12" t="s">
        <v>450</v>
      </c>
      <c r="C132" s="281"/>
    </row>
    <row r="133" spans="1:3" ht="12" customHeight="1" thickBot="1">
      <c r="A133" s="20" t="s">
        <v>22</v>
      </c>
      <c r="B133" s="153" t="s">
        <v>442</v>
      </c>
      <c r="C133" s="314">
        <f>SUM(C134:C139)</f>
        <v>0</v>
      </c>
    </row>
    <row r="134" spans="1:3" ht="12" customHeight="1">
      <c r="A134" s="15" t="s">
        <v>91</v>
      </c>
      <c r="B134" s="9" t="s">
        <v>451</v>
      </c>
      <c r="C134" s="281"/>
    </row>
    <row r="135" spans="1:3" ht="12" customHeight="1">
      <c r="A135" s="15" t="s">
        <v>92</v>
      </c>
      <c r="B135" s="9" t="s">
        <v>443</v>
      </c>
      <c r="C135" s="281"/>
    </row>
    <row r="136" spans="1:3" ht="12" customHeight="1">
      <c r="A136" s="15" t="s">
        <v>93</v>
      </c>
      <c r="B136" s="9" t="s">
        <v>444</v>
      </c>
      <c r="C136" s="281"/>
    </row>
    <row r="137" spans="1:3" ht="12" customHeight="1">
      <c r="A137" s="15" t="s">
        <v>177</v>
      </c>
      <c r="B137" s="9" t="s">
        <v>445</v>
      </c>
      <c r="C137" s="281"/>
    </row>
    <row r="138" spans="1:3" ht="12" customHeight="1">
      <c r="A138" s="15" t="s">
        <v>178</v>
      </c>
      <c r="B138" s="9" t="s">
        <v>446</v>
      </c>
      <c r="C138" s="281"/>
    </row>
    <row r="139" spans="1:3" ht="12" customHeight="1" thickBot="1">
      <c r="A139" s="13" t="s">
        <v>179</v>
      </c>
      <c r="B139" s="9" t="s">
        <v>447</v>
      </c>
      <c r="C139" s="281"/>
    </row>
    <row r="140" spans="1:3" ht="12" customHeight="1" thickBot="1">
      <c r="A140" s="20" t="s">
        <v>23</v>
      </c>
      <c r="B140" s="153" t="s">
        <v>455</v>
      </c>
      <c r="C140" s="320">
        <f>+C141+C142+C143+C144</f>
        <v>0</v>
      </c>
    </row>
    <row r="141" spans="1:3" ht="12" customHeight="1">
      <c r="A141" s="15" t="s">
        <v>94</v>
      </c>
      <c r="B141" s="9" t="s">
        <v>365</v>
      </c>
      <c r="C141" s="281"/>
    </row>
    <row r="142" spans="1:3" ht="12" customHeight="1">
      <c r="A142" s="15" t="s">
        <v>95</v>
      </c>
      <c r="B142" s="9" t="s">
        <v>366</v>
      </c>
      <c r="C142" s="281"/>
    </row>
    <row r="143" spans="1:3" ht="12" customHeight="1">
      <c r="A143" s="15" t="s">
        <v>279</v>
      </c>
      <c r="B143" s="9" t="s">
        <v>456</v>
      </c>
      <c r="C143" s="281"/>
    </row>
    <row r="144" spans="1:3" ht="12" customHeight="1" thickBot="1">
      <c r="A144" s="13" t="s">
        <v>280</v>
      </c>
      <c r="B144" s="7" t="s">
        <v>385</v>
      </c>
      <c r="C144" s="281"/>
    </row>
    <row r="145" spans="1:3" ht="12" customHeight="1" thickBot="1">
      <c r="A145" s="20" t="s">
        <v>24</v>
      </c>
      <c r="B145" s="153" t="s">
        <v>457</v>
      </c>
      <c r="C145" s="323">
        <f>SUM(C146:C150)</f>
        <v>0</v>
      </c>
    </row>
    <row r="146" spans="1:3" ht="12" customHeight="1">
      <c r="A146" s="15" t="s">
        <v>96</v>
      </c>
      <c r="B146" s="9" t="s">
        <v>452</v>
      </c>
      <c r="C146" s="281"/>
    </row>
    <row r="147" spans="1:3" ht="12" customHeight="1">
      <c r="A147" s="15" t="s">
        <v>97</v>
      </c>
      <c r="B147" s="9" t="s">
        <v>459</v>
      </c>
      <c r="C147" s="281"/>
    </row>
    <row r="148" spans="1:3" ht="12" customHeight="1">
      <c r="A148" s="15" t="s">
        <v>291</v>
      </c>
      <c r="B148" s="9" t="s">
        <v>454</v>
      </c>
      <c r="C148" s="281"/>
    </row>
    <row r="149" spans="1:3" ht="12" customHeight="1">
      <c r="A149" s="15" t="s">
        <v>292</v>
      </c>
      <c r="B149" s="9" t="s">
        <v>460</v>
      </c>
      <c r="C149" s="281"/>
    </row>
    <row r="150" spans="1:3" ht="12" customHeight="1" thickBot="1">
      <c r="A150" s="15" t="s">
        <v>458</v>
      </c>
      <c r="B150" s="9" t="s">
        <v>461</v>
      </c>
      <c r="C150" s="281"/>
    </row>
    <row r="151" spans="1:3" ht="12" customHeight="1" thickBot="1">
      <c r="A151" s="20" t="s">
        <v>25</v>
      </c>
      <c r="B151" s="153" t="s">
        <v>462</v>
      </c>
      <c r="C151" s="522"/>
    </row>
    <row r="152" spans="1:3" ht="12" customHeight="1" thickBot="1">
      <c r="A152" s="20" t="s">
        <v>26</v>
      </c>
      <c r="B152" s="153" t="s">
        <v>463</v>
      </c>
      <c r="C152" s="522"/>
    </row>
    <row r="153" spans="1:9" ht="15" customHeight="1" thickBot="1">
      <c r="A153" s="20" t="s">
        <v>27</v>
      </c>
      <c r="B153" s="153" t="s">
        <v>465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28</v>
      </c>
      <c r="B154" s="405" t="s">
        <v>464</v>
      </c>
      <c r="C154" s="453">
        <f>+C128+C153</f>
        <v>125693</v>
      </c>
    </row>
    <row r="155" ht="7.5" customHeight="1"/>
    <row r="156" spans="1:3" ht="15.75">
      <c r="A156" s="592" t="s">
        <v>367</v>
      </c>
      <c r="B156" s="592"/>
      <c r="C156" s="592"/>
    </row>
    <row r="157" spans="1:3" ht="15" customHeight="1" thickBot="1">
      <c r="A157" s="590" t="s">
        <v>156</v>
      </c>
      <c r="B157" s="590"/>
      <c r="C157" s="324" t="s">
        <v>218</v>
      </c>
    </row>
    <row r="158" spans="1:4" ht="13.5" customHeight="1" thickBot="1">
      <c r="A158" s="20">
        <v>1</v>
      </c>
      <c r="B158" s="30" t="s">
        <v>466</v>
      </c>
      <c r="C158" s="314">
        <f>+C62-C128</f>
        <v>-14997</v>
      </c>
      <c r="D158" s="456"/>
    </row>
    <row r="159" spans="1:3" ht="27.75" customHeight="1" thickBot="1">
      <c r="A159" s="20" t="s">
        <v>19</v>
      </c>
      <c r="B159" s="30" t="s">
        <v>472</v>
      </c>
      <c r="C159" s="314">
        <f>+C86-C153</f>
        <v>14997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Babócsa Önkormányzat
2016. ÉVI KÖLTSÉGVETÉS
KÖTELEZŐ FELADATAINAK MÉRLEGE &amp;R&amp;"Times New Roman CE,Félkövér dőlt"&amp;11 1.2. melléklet a 2/2016. (III.7.)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77" sqref="C77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89" t="s">
        <v>15</v>
      </c>
      <c r="B1" s="589"/>
      <c r="C1" s="589"/>
    </row>
    <row r="2" spans="1:3" ht="15.75" customHeight="1" thickBot="1">
      <c r="A2" s="590" t="s">
        <v>154</v>
      </c>
      <c r="B2" s="590"/>
      <c r="C2" s="324" t="s">
        <v>218</v>
      </c>
    </row>
    <row r="3" spans="1:3" ht="37.5" customHeight="1" thickBot="1">
      <c r="A3" s="23" t="s">
        <v>69</v>
      </c>
      <c r="B3" s="24" t="s">
        <v>17</v>
      </c>
      <c r="C3" s="45" t="str">
        <f>+CONCATENATE(LEFT(ÖSSZEFÜGGÉSEK!A5,4),". évi előirányzat")</f>
        <v>2016. évi előirányzat</v>
      </c>
    </row>
    <row r="4" spans="1:3" s="441" customFormat="1" ht="12" customHeight="1" thickBot="1">
      <c r="A4" s="435"/>
      <c r="B4" s="436" t="s">
        <v>485</v>
      </c>
      <c r="C4" s="437" t="s">
        <v>486</v>
      </c>
    </row>
    <row r="5" spans="1:3" s="442" customFormat="1" ht="12" customHeight="1" thickBot="1">
      <c r="A5" s="20" t="s">
        <v>18</v>
      </c>
      <c r="B5" s="21" t="s">
        <v>243</v>
      </c>
      <c r="C5" s="314">
        <f>+C6+C7+C8+C9+C10+C11</f>
        <v>0</v>
      </c>
    </row>
    <row r="6" spans="1:3" s="442" customFormat="1" ht="12" customHeight="1">
      <c r="A6" s="15" t="s">
        <v>98</v>
      </c>
      <c r="B6" s="443" t="s">
        <v>244</v>
      </c>
      <c r="C6" s="317"/>
    </row>
    <row r="7" spans="1:3" s="442" customFormat="1" ht="12" customHeight="1">
      <c r="A7" s="14" t="s">
        <v>99</v>
      </c>
      <c r="B7" s="444" t="s">
        <v>245</v>
      </c>
      <c r="C7" s="316"/>
    </row>
    <row r="8" spans="1:3" s="442" customFormat="1" ht="12" customHeight="1">
      <c r="A8" s="14" t="s">
        <v>100</v>
      </c>
      <c r="B8" s="444" t="s">
        <v>540</v>
      </c>
      <c r="C8" s="316"/>
    </row>
    <row r="9" spans="1:3" s="442" customFormat="1" ht="12" customHeight="1">
      <c r="A9" s="14" t="s">
        <v>101</v>
      </c>
      <c r="B9" s="444" t="s">
        <v>247</v>
      </c>
      <c r="C9" s="316"/>
    </row>
    <row r="10" spans="1:3" s="442" customFormat="1" ht="12" customHeight="1">
      <c r="A10" s="14" t="s">
        <v>150</v>
      </c>
      <c r="B10" s="310" t="s">
        <v>424</v>
      </c>
      <c r="C10" s="316"/>
    </row>
    <row r="11" spans="1:3" s="442" customFormat="1" ht="12" customHeight="1" thickBot="1">
      <c r="A11" s="16" t="s">
        <v>102</v>
      </c>
      <c r="B11" s="311" t="s">
        <v>425</v>
      </c>
      <c r="C11" s="316"/>
    </row>
    <row r="12" spans="1:3" s="442" customFormat="1" ht="12" customHeight="1" thickBot="1">
      <c r="A12" s="20" t="s">
        <v>19</v>
      </c>
      <c r="B12" s="309" t="s">
        <v>248</v>
      </c>
      <c r="C12" s="314">
        <f>+C13+C14+C15+C16+C17</f>
        <v>54693</v>
      </c>
    </row>
    <row r="13" spans="1:3" s="442" customFormat="1" ht="12" customHeight="1">
      <c r="A13" s="15" t="s">
        <v>104</v>
      </c>
      <c r="B13" s="443" t="s">
        <v>249</v>
      </c>
      <c r="C13" s="317"/>
    </row>
    <row r="14" spans="1:3" s="442" customFormat="1" ht="12" customHeight="1">
      <c r="A14" s="14" t="s">
        <v>105</v>
      </c>
      <c r="B14" s="444" t="s">
        <v>250</v>
      </c>
      <c r="C14" s="316"/>
    </row>
    <row r="15" spans="1:3" s="442" customFormat="1" ht="12" customHeight="1">
      <c r="A15" s="14" t="s">
        <v>106</v>
      </c>
      <c r="B15" s="444" t="s">
        <v>414</v>
      </c>
      <c r="C15" s="316"/>
    </row>
    <row r="16" spans="1:3" s="442" customFormat="1" ht="12" customHeight="1">
      <c r="A16" s="14" t="s">
        <v>107</v>
      </c>
      <c r="B16" s="444" t="s">
        <v>415</v>
      </c>
      <c r="C16" s="316"/>
    </row>
    <row r="17" spans="1:3" s="442" customFormat="1" ht="12" customHeight="1">
      <c r="A17" s="14" t="s">
        <v>108</v>
      </c>
      <c r="B17" s="444" t="s">
        <v>251</v>
      </c>
      <c r="C17" s="316">
        <v>54693</v>
      </c>
    </row>
    <row r="18" spans="1:3" s="442" customFormat="1" ht="12" customHeight="1" thickBot="1">
      <c r="A18" s="16" t="s">
        <v>117</v>
      </c>
      <c r="B18" s="311" t="s">
        <v>252</v>
      </c>
      <c r="C18" s="318"/>
    </row>
    <row r="19" spans="1:3" s="442" customFormat="1" ht="12" customHeight="1" thickBot="1">
      <c r="A19" s="20" t="s">
        <v>20</v>
      </c>
      <c r="B19" s="21" t="s">
        <v>253</v>
      </c>
      <c r="C19" s="314">
        <f>+C20+C21+C22+C23+C24</f>
        <v>0</v>
      </c>
    </row>
    <row r="20" spans="1:3" s="442" customFormat="1" ht="12" customHeight="1">
      <c r="A20" s="15" t="s">
        <v>87</v>
      </c>
      <c r="B20" s="443" t="s">
        <v>254</v>
      </c>
      <c r="C20" s="317"/>
    </row>
    <row r="21" spans="1:3" s="442" customFormat="1" ht="12" customHeight="1">
      <c r="A21" s="14" t="s">
        <v>88</v>
      </c>
      <c r="B21" s="444" t="s">
        <v>255</v>
      </c>
      <c r="C21" s="316"/>
    </row>
    <row r="22" spans="1:3" s="442" customFormat="1" ht="12" customHeight="1">
      <c r="A22" s="14" t="s">
        <v>89</v>
      </c>
      <c r="B22" s="444" t="s">
        <v>416</v>
      </c>
      <c r="C22" s="316"/>
    </row>
    <row r="23" spans="1:3" s="442" customFormat="1" ht="12" customHeight="1">
      <c r="A23" s="14" t="s">
        <v>90</v>
      </c>
      <c r="B23" s="444" t="s">
        <v>417</v>
      </c>
      <c r="C23" s="316"/>
    </row>
    <row r="24" spans="1:3" s="442" customFormat="1" ht="12" customHeight="1">
      <c r="A24" s="14" t="s">
        <v>173</v>
      </c>
      <c r="B24" s="444" t="s">
        <v>256</v>
      </c>
      <c r="C24" s="316"/>
    </row>
    <row r="25" spans="1:3" s="442" customFormat="1" ht="12" customHeight="1" thickBot="1">
      <c r="A25" s="16" t="s">
        <v>174</v>
      </c>
      <c r="B25" s="445" t="s">
        <v>257</v>
      </c>
      <c r="C25" s="318"/>
    </row>
    <row r="26" spans="1:3" s="442" customFormat="1" ht="12" customHeight="1" thickBot="1">
      <c r="A26" s="20" t="s">
        <v>175</v>
      </c>
      <c r="B26" s="21" t="s">
        <v>541</v>
      </c>
      <c r="C26" s="320">
        <f>SUM(C27:C33)</f>
        <v>0</v>
      </c>
    </row>
    <row r="27" spans="1:3" s="442" customFormat="1" ht="12" customHeight="1">
      <c r="A27" s="15" t="s">
        <v>259</v>
      </c>
      <c r="B27" s="443" t="s">
        <v>545</v>
      </c>
      <c r="C27" s="317"/>
    </row>
    <row r="28" spans="1:3" s="442" customFormat="1" ht="12" customHeight="1">
      <c r="A28" s="14" t="s">
        <v>260</v>
      </c>
      <c r="B28" s="444" t="s">
        <v>546</v>
      </c>
      <c r="C28" s="316"/>
    </row>
    <row r="29" spans="1:3" s="442" customFormat="1" ht="12" customHeight="1">
      <c r="A29" s="14" t="s">
        <v>261</v>
      </c>
      <c r="B29" s="444" t="s">
        <v>547</v>
      </c>
      <c r="C29" s="316"/>
    </row>
    <row r="30" spans="1:3" s="442" customFormat="1" ht="12" customHeight="1">
      <c r="A30" s="14" t="s">
        <v>262</v>
      </c>
      <c r="B30" s="444" t="s">
        <v>548</v>
      </c>
      <c r="C30" s="316"/>
    </row>
    <row r="31" spans="1:3" s="442" customFormat="1" ht="12" customHeight="1">
      <c r="A31" s="14" t="s">
        <v>542</v>
      </c>
      <c r="B31" s="444" t="s">
        <v>263</v>
      </c>
      <c r="C31" s="316"/>
    </row>
    <row r="32" spans="1:3" s="442" customFormat="1" ht="12" customHeight="1">
      <c r="A32" s="14" t="s">
        <v>543</v>
      </c>
      <c r="B32" s="444" t="s">
        <v>264</v>
      </c>
      <c r="C32" s="316"/>
    </row>
    <row r="33" spans="1:3" s="442" customFormat="1" ht="12" customHeight="1" thickBot="1">
      <c r="A33" s="16" t="s">
        <v>544</v>
      </c>
      <c r="B33" s="551" t="s">
        <v>265</v>
      </c>
      <c r="C33" s="318"/>
    </row>
    <row r="34" spans="1:3" s="442" customFormat="1" ht="12" customHeight="1" thickBot="1">
      <c r="A34" s="20" t="s">
        <v>22</v>
      </c>
      <c r="B34" s="21" t="s">
        <v>426</v>
      </c>
      <c r="C34" s="314">
        <f>SUM(C35:C45)</f>
        <v>0</v>
      </c>
    </row>
    <row r="35" spans="1:3" s="442" customFormat="1" ht="12" customHeight="1">
      <c r="A35" s="15" t="s">
        <v>91</v>
      </c>
      <c r="B35" s="443" t="s">
        <v>268</v>
      </c>
      <c r="C35" s="317"/>
    </row>
    <row r="36" spans="1:3" s="442" customFormat="1" ht="12" customHeight="1">
      <c r="A36" s="14" t="s">
        <v>92</v>
      </c>
      <c r="B36" s="444" t="s">
        <v>269</v>
      </c>
      <c r="C36" s="316"/>
    </row>
    <row r="37" spans="1:3" s="442" customFormat="1" ht="12" customHeight="1">
      <c r="A37" s="14" t="s">
        <v>93</v>
      </c>
      <c r="B37" s="444" t="s">
        <v>270</v>
      </c>
      <c r="C37" s="316"/>
    </row>
    <row r="38" spans="1:3" s="442" customFormat="1" ht="12" customHeight="1">
      <c r="A38" s="14" t="s">
        <v>177</v>
      </c>
      <c r="B38" s="444" t="s">
        <v>271</v>
      </c>
      <c r="C38" s="316"/>
    </row>
    <row r="39" spans="1:3" s="442" customFormat="1" ht="12" customHeight="1">
      <c r="A39" s="14" t="s">
        <v>178</v>
      </c>
      <c r="B39" s="444" t="s">
        <v>272</v>
      </c>
      <c r="C39" s="316"/>
    </row>
    <row r="40" spans="1:3" s="442" customFormat="1" ht="12" customHeight="1">
      <c r="A40" s="14" t="s">
        <v>179</v>
      </c>
      <c r="B40" s="444" t="s">
        <v>273</v>
      </c>
      <c r="C40" s="316"/>
    </row>
    <row r="41" spans="1:3" s="442" customFormat="1" ht="12" customHeight="1">
      <c r="A41" s="14" t="s">
        <v>180</v>
      </c>
      <c r="B41" s="444" t="s">
        <v>274</v>
      </c>
      <c r="C41" s="316"/>
    </row>
    <row r="42" spans="1:3" s="442" customFormat="1" ht="12" customHeight="1">
      <c r="A42" s="14" t="s">
        <v>181</v>
      </c>
      <c r="B42" s="444" t="s">
        <v>550</v>
      </c>
      <c r="C42" s="316"/>
    </row>
    <row r="43" spans="1:3" s="442" customFormat="1" ht="12" customHeight="1">
      <c r="A43" s="14" t="s">
        <v>266</v>
      </c>
      <c r="B43" s="444" t="s">
        <v>276</v>
      </c>
      <c r="C43" s="319"/>
    </row>
    <row r="44" spans="1:3" s="442" customFormat="1" ht="12" customHeight="1">
      <c r="A44" s="16" t="s">
        <v>267</v>
      </c>
      <c r="B44" s="445" t="s">
        <v>428</v>
      </c>
      <c r="C44" s="429"/>
    </row>
    <row r="45" spans="1:3" s="442" customFormat="1" ht="12" customHeight="1" thickBot="1">
      <c r="A45" s="16" t="s">
        <v>427</v>
      </c>
      <c r="B45" s="311" t="s">
        <v>277</v>
      </c>
      <c r="C45" s="429"/>
    </row>
    <row r="46" spans="1:3" s="442" customFormat="1" ht="12" customHeight="1" thickBot="1">
      <c r="A46" s="20" t="s">
        <v>23</v>
      </c>
      <c r="B46" s="21" t="s">
        <v>278</v>
      </c>
      <c r="C46" s="314">
        <f>SUM(C47:C51)</f>
        <v>0</v>
      </c>
    </row>
    <row r="47" spans="1:3" s="442" customFormat="1" ht="12" customHeight="1">
      <c r="A47" s="15" t="s">
        <v>94</v>
      </c>
      <c r="B47" s="443" t="s">
        <v>282</v>
      </c>
      <c r="C47" s="488"/>
    </row>
    <row r="48" spans="1:3" s="442" customFormat="1" ht="12" customHeight="1">
      <c r="A48" s="14" t="s">
        <v>95</v>
      </c>
      <c r="B48" s="444" t="s">
        <v>283</v>
      </c>
      <c r="C48" s="319"/>
    </row>
    <row r="49" spans="1:3" s="442" customFormat="1" ht="12" customHeight="1">
      <c r="A49" s="14" t="s">
        <v>279</v>
      </c>
      <c r="B49" s="444" t="s">
        <v>284</v>
      </c>
      <c r="C49" s="319"/>
    </row>
    <row r="50" spans="1:3" s="442" customFormat="1" ht="12" customHeight="1">
      <c r="A50" s="14" t="s">
        <v>280</v>
      </c>
      <c r="B50" s="444" t="s">
        <v>285</v>
      </c>
      <c r="C50" s="319"/>
    </row>
    <row r="51" spans="1:3" s="442" customFormat="1" ht="12" customHeight="1" thickBot="1">
      <c r="A51" s="16" t="s">
        <v>281</v>
      </c>
      <c r="B51" s="311" t="s">
        <v>286</v>
      </c>
      <c r="C51" s="429"/>
    </row>
    <row r="52" spans="1:3" s="442" customFormat="1" ht="12" customHeight="1" thickBot="1">
      <c r="A52" s="20" t="s">
        <v>182</v>
      </c>
      <c r="B52" s="21" t="s">
        <v>287</v>
      </c>
      <c r="C52" s="314">
        <f>SUM(C53:C55)</f>
        <v>0</v>
      </c>
    </row>
    <row r="53" spans="1:3" s="442" customFormat="1" ht="12" customHeight="1">
      <c r="A53" s="15" t="s">
        <v>96</v>
      </c>
      <c r="B53" s="443" t="s">
        <v>288</v>
      </c>
      <c r="C53" s="317"/>
    </row>
    <row r="54" spans="1:3" s="442" customFormat="1" ht="12" customHeight="1">
      <c r="A54" s="14" t="s">
        <v>97</v>
      </c>
      <c r="B54" s="444" t="s">
        <v>418</v>
      </c>
      <c r="C54" s="316"/>
    </row>
    <row r="55" spans="1:3" s="442" customFormat="1" ht="12" customHeight="1">
      <c r="A55" s="14" t="s">
        <v>291</v>
      </c>
      <c r="B55" s="444" t="s">
        <v>289</v>
      </c>
      <c r="C55" s="316"/>
    </row>
    <row r="56" spans="1:3" s="442" customFormat="1" ht="12" customHeight="1" thickBot="1">
      <c r="A56" s="16" t="s">
        <v>292</v>
      </c>
      <c r="B56" s="311" t="s">
        <v>290</v>
      </c>
      <c r="C56" s="318"/>
    </row>
    <row r="57" spans="1:3" s="442" customFormat="1" ht="12" customHeight="1" thickBot="1">
      <c r="A57" s="20" t="s">
        <v>25</v>
      </c>
      <c r="B57" s="309" t="s">
        <v>293</v>
      </c>
      <c r="C57" s="314">
        <f>SUM(C58:C60)</f>
        <v>0</v>
      </c>
    </row>
    <row r="58" spans="1:3" s="442" customFormat="1" ht="12" customHeight="1">
      <c r="A58" s="15" t="s">
        <v>183</v>
      </c>
      <c r="B58" s="443" t="s">
        <v>295</v>
      </c>
      <c r="C58" s="319"/>
    </row>
    <row r="59" spans="1:3" s="442" customFormat="1" ht="12" customHeight="1">
      <c r="A59" s="14" t="s">
        <v>184</v>
      </c>
      <c r="B59" s="444" t="s">
        <v>419</v>
      </c>
      <c r="C59" s="319"/>
    </row>
    <row r="60" spans="1:3" s="442" customFormat="1" ht="12" customHeight="1">
      <c r="A60" s="14" t="s">
        <v>219</v>
      </c>
      <c r="B60" s="444" t="s">
        <v>296</v>
      </c>
      <c r="C60" s="319"/>
    </row>
    <row r="61" spans="1:3" s="442" customFormat="1" ht="12" customHeight="1" thickBot="1">
      <c r="A61" s="16" t="s">
        <v>294</v>
      </c>
      <c r="B61" s="311" t="s">
        <v>297</v>
      </c>
      <c r="C61" s="319"/>
    </row>
    <row r="62" spans="1:3" s="442" customFormat="1" ht="12" customHeight="1" thickBot="1">
      <c r="A62" s="523" t="s">
        <v>468</v>
      </c>
      <c r="B62" s="21" t="s">
        <v>298</v>
      </c>
      <c r="C62" s="320">
        <f>+C5+C12+C19+C26+C34+C46+C52+C57</f>
        <v>54693</v>
      </c>
    </row>
    <row r="63" spans="1:3" s="442" customFormat="1" ht="12" customHeight="1" thickBot="1">
      <c r="A63" s="491" t="s">
        <v>299</v>
      </c>
      <c r="B63" s="309" t="s">
        <v>300</v>
      </c>
      <c r="C63" s="314">
        <f>SUM(C64:C66)</f>
        <v>0</v>
      </c>
    </row>
    <row r="64" spans="1:3" s="442" customFormat="1" ht="12" customHeight="1">
      <c r="A64" s="15" t="s">
        <v>331</v>
      </c>
      <c r="B64" s="443" t="s">
        <v>301</v>
      </c>
      <c r="C64" s="319"/>
    </row>
    <row r="65" spans="1:3" s="442" customFormat="1" ht="12" customHeight="1">
      <c r="A65" s="14" t="s">
        <v>340</v>
      </c>
      <c r="B65" s="444" t="s">
        <v>302</v>
      </c>
      <c r="C65" s="319"/>
    </row>
    <row r="66" spans="1:3" s="442" customFormat="1" ht="12" customHeight="1" thickBot="1">
      <c r="A66" s="16" t="s">
        <v>341</v>
      </c>
      <c r="B66" s="517" t="s">
        <v>453</v>
      </c>
      <c r="C66" s="319"/>
    </row>
    <row r="67" spans="1:3" s="442" customFormat="1" ht="12" customHeight="1" thickBot="1">
      <c r="A67" s="491" t="s">
        <v>304</v>
      </c>
      <c r="B67" s="309" t="s">
        <v>305</v>
      </c>
      <c r="C67" s="314">
        <f>SUM(C68:C71)</f>
        <v>0</v>
      </c>
    </row>
    <row r="68" spans="1:3" s="442" customFormat="1" ht="12" customHeight="1">
      <c r="A68" s="15" t="s">
        <v>151</v>
      </c>
      <c r="B68" s="443" t="s">
        <v>306</v>
      </c>
      <c r="C68" s="319"/>
    </row>
    <row r="69" spans="1:3" s="442" customFormat="1" ht="12" customHeight="1">
      <c r="A69" s="14" t="s">
        <v>152</v>
      </c>
      <c r="B69" s="444" t="s">
        <v>307</v>
      </c>
      <c r="C69" s="319"/>
    </row>
    <row r="70" spans="1:3" s="442" customFormat="1" ht="12" customHeight="1">
      <c r="A70" s="14" t="s">
        <v>332</v>
      </c>
      <c r="B70" s="444" t="s">
        <v>308</v>
      </c>
      <c r="C70" s="319"/>
    </row>
    <row r="71" spans="1:3" s="442" customFormat="1" ht="12" customHeight="1" thickBot="1">
      <c r="A71" s="16" t="s">
        <v>333</v>
      </c>
      <c r="B71" s="311" t="s">
        <v>309</v>
      </c>
      <c r="C71" s="319"/>
    </row>
    <row r="72" spans="1:3" s="442" customFormat="1" ht="12" customHeight="1" thickBot="1">
      <c r="A72" s="491" t="s">
        <v>310</v>
      </c>
      <c r="B72" s="309" t="s">
        <v>311</v>
      </c>
      <c r="C72" s="314">
        <f>SUM(C73:C74)</f>
        <v>3950</v>
      </c>
    </row>
    <row r="73" spans="1:3" s="442" customFormat="1" ht="12" customHeight="1">
      <c r="A73" s="15" t="s">
        <v>334</v>
      </c>
      <c r="B73" s="443" t="s">
        <v>312</v>
      </c>
      <c r="C73" s="319">
        <v>3950</v>
      </c>
    </row>
    <row r="74" spans="1:3" s="442" customFormat="1" ht="12" customHeight="1" thickBot="1">
      <c r="A74" s="16" t="s">
        <v>335</v>
      </c>
      <c r="B74" s="311" t="s">
        <v>313</v>
      </c>
      <c r="C74" s="319"/>
    </row>
    <row r="75" spans="1:3" s="442" customFormat="1" ht="12" customHeight="1" thickBot="1">
      <c r="A75" s="491" t="s">
        <v>314</v>
      </c>
      <c r="B75" s="309" t="s">
        <v>315</v>
      </c>
      <c r="C75" s="314">
        <f>SUM(C76:C78)</f>
        <v>0</v>
      </c>
    </row>
    <row r="76" spans="1:3" s="442" customFormat="1" ht="12" customHeight="1">
      <c r="A76" s="15" t="s">
        <v>336</v>
      </c>
      <c r="B76" s="443" t="s">
        <v>316</v>
      </c>
      <c r="C76" s="319"/>
    </row>
    <row r="77" spans="1:3" s="442" customFormat="1" ht="12" customHeight="1">
      <c r="A77" s="14" t="s">
        <v>337</v>
      </c>
      <c r="B77" s="444" t="s">
        <v>317</v>
      </c>
      <c r="C77" s="319"/>
    </row>
    <row r="78" spans="1:3" s="442" customFormat="1" ht="12" customHeight="1" thickBot="1">
      <c r="A78" s="16" t="s">
        <v>338</v>
      </c>
      <c r="B78" s="311" t="s">
        <v>318</v>
      </c>
      <c r="C78" s="319"/>
    </row>
    <row r="79" spans="1:3" s="442" customFormat="1" ht="12" customHeight="1" thickBot="1">
      <c r="A79" s="491" t="s">
        <v>319</v>
      </c>
      <c r="B79" s="309" t="s">
        <v>339</v>
      </c>
      <c r="C79" s="314">
        <f>SUM(C80:C83)</f>
        <v>0</v>
      </c>
    </row>
    <row r="80" spans="1:3" s="442" customFormat="1" ht="12" customHeight="1">
      <c r="A80" s="447" t="s">
        <v>320</v>
      </c>
      <c r="B80" s="443" t="s">
        <v>321</v>
      </c>
      <c r="C80" s="319"/>
    </row>
    <row r="81" spans="1:3" s="442" customFormat="1" ht="12" customHeight="1">
      <c r="A81" s="448" t="s">
        <v>322</v>
      </c>
      <c r="B81" s="444" t="s">
        <v>323</v>
      </c>
      <c r="C81" s="319"/>
    </row>
    <row r="82" spans="1:3" s="442" customFormat="1" ht="12" customHeight="1">
      <c r="A82" s="448" t="s">
        <v>324</v>
      </c>
      <c r="B82" s="444" t="s">
        <v>325</v>
      </c>
      <c r="C82" s="319"/>
    </row>
    <row r="83" spans="1:3" s="442" customFormat="1" ht="12" customHeight="1" thickBot="1">
      <c r="A83" s="449" t="s">
        <v>326</v>
      </c>
      <c r="B83" s="311" t="s">
        <v>327</v>
      </c>
      <c r="C83" s="319"/>
    </row>
    <row r="84" spans="1:3" s="442" customFormat="1" ht="12" customHeight="1" thickBot="1">
      <c r="A84" s="491" t="s">
        <v>328</v>
      </c>
      <c r="B84" s="309" t="s">
        <v>467</v>
      </c>
      <c r="C84" s="489"/>
    </row>
    <row r="85" spans="1:3" s="442" customFormat="1" ht="13.5" customHeight="1" thickBot="1">
      <c r="A85" s="491" t="s">
        <v>330</v>
      </c>
      <c r="B85" s="309" t="s">
        <v>329</v>
      </c>
      <c r="C85" s="489"/>
    </row>
    <row r="86" spans="1:3" s="442" customFormat="1" ht="15.75" customHeight="1" thickBot="1">
      <c r="A86" s="491" t="s">
        <v>342</v>
      </c>
      <c r="B86" s="450" t="s">
        <v>470</v>
      </c>
      <c r="C86" s="320">
        <f>+C63+C67+C72+C75+C79+C85+C84</f>
        <v>3950</v>
      </c>
    </row>
    <row r="87" spans="1:3" s="442" customFormat="1" ht="16.5" customHeight="1" thickBot="1">
      <c r="A87" s="492" t="s">
        <v>469</v>
      </c>
      <c r="B87" s="451" t="s">
        <v>471</v>
      </c>
      <c r="C87" s="320">
        <f>+C62+C86</f>
        <v>58643</v>
      </c>
    </row>
    <row r="88" spans="1:3" s="442" customFormat="1" ht="83.25" customHeight="1">
      <c r="A88" s="5"/>
      <c r="B88" s="6"/>
      <c r="C88" s="321"/>
    </row>
    <row r="89" spans="1:3" ht="16.5" customHeight="1">
      <c r="A89" s="589" t="s">
        <v>47</v>
      </c>
      <c r="B89" s="589"/>
      <c r="C89" s="589"/>
    </row>
    <row r="90" spans="1:3" s="452" customFormat="1" ht="16.5" customHeight="1" thickBot="1">
      <c r="A90" s="591" t="s">
        <v>155</v>
      </c>
      <c r="B90" s="591"/>
      <c r="C90" s="169" t="s">
        <v>218</v>
      </c>
    </row>
    <row r="91" spans="1:3" ht="37.5" customHeight="1" thickBot="1">
      <c r="A91" s="23" t="s">
        <v>69</v>
      </c>
      <c r="B91" s="24" t="s">
        <v>48</v>
      </c>
      <c r="C91" s="45" t="str">
        <f>+C3</f>
        <v>2016. évi előirányzat</v>
      </c>
    </row>
    <row r="92" spans="1:3" s="441" customFormat="1" ht="12" customHeight="1" thickBot="1">
      <c r="A92" s="37"/>
      <c r="B92" s="38" t="s">
        <v>485</v>
      </c>
      <c r="C92" s="39" t="s">
        <v>486</v>
      </c>
    </row>
    <row r="93" spans="1:3" ht="12" customHeight="1" thickBot="1">
      <c r="A93" s="22" t="s">
        <v>18</v>
      </c>
      <c r="B93" s="31" t="s">
        <v>429</v>
      </c>
      <c r="C93" s="313">
        <f>C94+C95+C96+C97+C98+C111</f>
        <v>58643</v>
      </c>
    </row>
    <row r="94" spans="1:3" ht="12" customHeight="1">
      <c r="A94" s="17" t="s">
        <v>98</v>
      </c>
      <c r="B94" s="10" t="s">
        <v>49</v>
      </c>
      <c r="C94" s="315">
        <v>43242</v>
      </c>
    </row>
    <row r="95" spans="1:3" ht="12" customHeight="1">
      <c r="A95" s="14" t="s">
        <v>99</v>
      </c>
      <c r="B95" s="8" t="s">
        <v>185</v>
      </c>
      <c r="C95" s="316">
        <v>5848</v>
      </c>
    </row>
    <row r="96" spans="1:3" ht="12" customHeight="1">
      <c r="A96" s="14" t="s">
        <v>100</v>
      </c>
      <c r="B96" s="8" t="s">
        <v>141</v>
      </c>
      <c r="C96" s="318">
        <v>5603</v>
      </c>
    </row>
    <row r="97" spans="1:3" ht="12" customHeight="1">
      <c r="A97" s="14" t="s">
        <v>101</v>
      </c>
      <c r="B97" s="11" t="s">
        <v>186</v>
      </c>
      <c r="C97" s="318"/>
    </row>
    <row r="98" spans="1:3" ht="12" customHeight="1">
      <c r="A98" s="14" t="s">
        <v>112</v>
      </c>
      <c r="B98" s="19" t="s">
        <v>187</v>
      </c>
      <c r="C98" s="318">
        <v>3950</v>
      </c>
    </row>
    <row r="99" spans="1:3" ht="12" customHeight="1">
      <c r="A99" s="14" t="s">
        <v>102</v>
      </c>
      <c r="B99" s="8" t="s">
        <v>434</v>
      </c>
      <c r="C99" s="318"/>
    </row>
    <row r="100" spans="1:3" ht="12" customHeight="1">
      <c r="A100" s="14" t="s">
        <v>103</v>
      </c>
      <c r="B100" s="174" t="s">
        <v>433</v>
      </c>
      <c r="C100" s="318"/>
    </row>
    <row r="101" spans="1:3" ht="12" customHeight="1">
      <c r="A101" s="14" t="s">
        <v>113</v>
      </c>
      <c r="B101" s="174" t="s">
        <v>432</v>
      </c>
      <c r="C101" s="318"/>
    </row>
    <row r="102" spans="1:3" ht="12" customHeight="1">
      <c r="A102" s="14" t="s">
        <v>114</v>
      </c>
      <c r="B102" s="172" t="s">
        <v>345</v>
      </c>
      <c r="C102" s="318"/>
    </row>
    <row r="103" spans="1:3" ht="12" customHeight="1">
      <c r="A103" s="14" t="s">
        <v>115</v>
      </c>
      <c r="B103" s="173" t="s">
        <v>346</v>
      </c>
      <c r="C103" s="318"/>
    </row>
    <row r="104" spans="1:3" ht="12" customHeight="1">
      <c r="A104" s="14" t="s">
        <v>116</v>
      </c>
      <c r="B104" s="173" t="s">
        <v>347</v>
      </c>
      <c r="C104" s="318"/>
    </row>
    <row r="105" spans="1:3" ht="12" customHeight="1">
      <c r="A105" s="14" t="s">
        <v>118</v>
      </c>
      <c r="B105" s="172" t="s">
        <v>348</v>
      </c>
      <c r="C105" s="318"/>
    </row>
    <row r="106" spans="1:3" ht="12" customHeight="1">
      <c r="A106" s="14" t="s">
        <v>188</v>
      </c>
      <c r="B106" s="172" t="s">
        <v>349</v>
      </c>
      <c r="C106" s="318"/>
    </row>
    <row r="107" spans="1:3" ht="12" customHeight="1">
      <c r="A107" s="14" t="s">
        <v>343</v>
      </c>
      <c r="B107" s="173" t="s">
        <v>350</v>
      </c>
      <c r="C107" s="318"/>
    </row>
    <row r="108" spans="1:3" ht="12" customHeight="1">
      <c r="A108" s="13" t="s">
        <v>344</v>
      </c>
      <c r="B108" s="174" t="s">
        <v>351</v>
      </c>
      <c r="C108" s="318"/>
    </row>
    <row r="109" spans="1:3" ht="12" customHeight="1">
      <c r="A109" s="14" t="s">
        <v>430</v>
      </c>
      <c r="B109" s="174" t="s">
        <v>352</v>
      </c>
      <c r="C109" s="318"/>
    </row>
    <row r="110" spans="1:3" ht="12" customHeight="1">
      <c r="A110" s="16" t="s">
        <v>431</v>
      </c>
      <c r="B110" s="174" t="s">
        <v>353</v>
      </c>
      <c r="C110" s="318">
        <v>3950</v>
      </c>
    </row>
    <row r="111" spans="1:3" ht="12" customHeight="1">
      <c r="A111" s="14" t="s">
        <v>435</v>
      </c>
      <c r="B111" s="11" t="s">
        <v>50</v>
      </c>
      <c r="C111" s="316"/>
    </row>
    <row r="112" spans="1:3" ht="12" customHeight="1">
      <c r="A112" s="14" t="s">
        <v>436</v>
      </c>
      <c r="B112" s="8" t="s">
        <v>438</v>
      </c>
      <c r="C112" s="316"/>
    </row>
    <row r="113" spans="1:3" ht="12" customHeight="1" thickBot="1">
      <c r="A113" s="18" t="s">
        <v>437</v>
      </c>
      <c r="B113" s="521" t="s">
        <v>439</v>
      </c>
      <c r="C113" s="322"/>
    </row>
    <row r="114" spans="1:3" ht="12" customHeight="1" thickBot="1">
      <c r="A114" s="518" t="s">
        <v>19</v>
      </c>
      <c r="B114" s="519" t="s">
        <v>354</v>
      </c>
      <c r="C114" s="520">
        <f>+C115+C117+C119</f>
        <v>0</v>
      </c>
    </row>
    <row r="115" spans="1:3" ht="12" customHeight="1">
      <c r="A115" s="15" t="s">
        <v>104</v>
      </c>
      <c r="B115" s="8" t="s">
        <v>217</v>
      </c>
      <c r="C115" s="317"/>
    </row>
    <row r="116" spans="1:3" ht="12" customHeight="1">
      <c r="A116" s="15" t="s">
        <v>105</v>
      </c>
      <c r="B116" s="12" t="s">
        <v>358</v>
      </c>
      <c r="C116" s="317"/>
    </row>
    <row r="117" spans="1:3" ht="12" customHeight="1">
      <c r="A117" s="15" t="s">
        <v>106</v>
      </c>
      <c r="B117" s="12" t="s">
        <v>189</v>
      </c>
      <c r="C117" s="316"/>
    </row>
    <row r="118" spans="1:3" ht="12" customHeight="1">
      <c r="A118" s="15" t="s">
        <v>107</v>
      </c>
      <c r="B118" s="12" t="s">
        <v>359</v>
      </c>
      <c r="C118" s="281"/>
    </row>
    <row r="119" spans="1:3" ht="12" customHeight="1">
      <c r="A119" s="15" t="s">
        <v>108</v>
      </c>
      <c r="B119" s="311" t="s">
        <v>220</v>
      </c>
      <c r="C119" s="281"/>
    </row>
    <row r="120" spans="1:3" ht="12" customHeight="1">
      <c r="A120" s="15" t="s">
        <v>117</v>
      </c>
      <c r="B120" s="310" t="s">
        <v>420</v>
      </c>
      <c r="C120" s="281"/>
    </row>
    <row r="121" spans="1:3" ht="12" customHeight="1">
      <c r="A121" s="15" t="s">
        <v>119</v>
      </c>
      <c r="B121" s="439" t="s">
        <v>364</v>
      </c>
      <c r="C121" s="281"/>
    </row>
    <row r="122" spans="1:3" ht="15.75">
      <c r="A122" s="15" t="s">
        <v>190</v>
      </c>
      <c r="B122" s="173" t="s">
        <v>347</v>
      </c>
      <c r="C122" s="281"/>
    </row>
    <row r="123" spans="1:3" ht="12" customHeight="1">
      <c r="A123" s="15" t="s">
        <v>191</v>
      </c>
      <c r="B123" s="173" t="s">
        <v>363</v>
      </c>
      <c r="C123" s="281"/>
    </row>
    <row r="124" spans="1:3" ht="12" customHeight="1">
      <c r="A124" s="15" t="s">
        <v>192</v>
      </c>
      <c r="B124" s="173" t="s">
        <v>362</v>
      </c>
      <c r="C124" s="281"/>
    </row>
    <row r="125" spans="1:3" ht="12" customHeight="1">
      <c r="A125" s="15" t="s">
        <v>355</v>
      </c>
      <c r="B125" s="173" t="s">
        <v>350</v>
      </c>
      <c r="C125" s="281"/>
    </row>
    <row r="126" spans="1:3" ht="12" customHeight="1">
      <c r="A126" s="15" t="s">
        <v>356</v>
      </c>
      <c r="B126" s="173" t="s">
        <v>361</v>
      </c>
      <c r="C126" s="281"/>
    </row>
    <row r="127" spans="1:3" ht="16.5" thickBot="1">
      <c r="A127" s="13" t="s">
        <v>357</v>
      </c>
      <c r="B127" s="173" t="s">
        <v>360</v>
      </c>
      <c r="C127" s="283"/>
    </row>
    <row r="128" spans="1:3" ht="12" customHeight="1" thickBot="1">
      <c r="A128" s="20" t="s">
        <v>20</v>
      </c>
      <c r="B128" s="153" t="s">
        <v>440</v>
      </c>
      <c r="C128" s="314">
        <f>+C93+C114</f>
        <v>58643</v>
      </c>
    </row>
    <row r="129" spans="1:3" ht="12" customHeight="1" thickBot="1">
      <c r="A129" s="20" t="s">
        <v>21</v>
      </c>
      <c r="B129" s="153" t="s">
        <v>441</v>
      </c>
      <c r="C129" s="314">
        <f>+C130+C131+C132</f>
        <v>0</v>
      </c>
    </row>
    <row r="130" spans="1:3" ht="12" customHeight="1">
      <c r="A130" s="15" t="s">
        <v>259</v>
      </c>
      <c r="B130" s="12" t="s">
        <v>448</v>
      </c>
      <c r="C130" s="281"/>
    </row>
    <row r="131" spans="1:3" ht="12" customHeight="1">
      <c r="A131" s="15" t="s">
        <v>260</v>
      </c>
      <c r="B131" s="12" t="s">
        <v>449</v>
      </c>
      <c r="C131" s="281"/>
    </row>
    <row r="132" spans="1:3" ht="12" customHeight="1" thickBot="1">
      <c r="A132" s="13" t="s">
        <v>261</v>
      </c>
      <c r="B132" s="12" t="s">
        <v>450</v>
      </c>
      <c r="C132" s="281"/>
    </row>
    <row r="133" spans="1:3" ht="12" customHeight="1" thickBot="1">
      <c r="A133" s="20" t="s">
        <v>22</v>
      </c>
      <c r="B133" s="153" t="s">
        <v>442</v>
      </c>
      <c r="C133" s="314">
        <f>SUM(C134:C139)</f>
        <v>0</v>
      </c>
    </row>
    <row r="134" spans="1:3" ht="12" customHeight="1">
      <c r="A134" s="15" t="s">
        <v>91</v>
      </c>
      <c r="B134" s="9" t="s">
        <v>451</v>
      </c>
      <c r="C134" s="281"/>
    </row>
    <row r="135" spans="1:3" ht="12" customHeight="1">
      <c r="A135" s="15" t="s">
        <v>92</v>
      </c>
      <c r="B135" s="9" t="s">
        <v>443</v>
      </c>
      <c r="C135" s="281"/>
    </row>
    <row r="136" spans="1:3" ht="12" customHeight="1">
      <c r="A136" s="15" t="s">
        <v>93</v>
      </c>
      <c r="B136" s="9" t="s">
        <v>444</v>
      </c>
      <c r="C136" s="281"/>
    </row>
    <row r="137" spans="1:3" ht="12" customHeight="1">
      <c r="A137" s="15" t="s">
        <v>177</v>
      </c>
      <c r="B137" s="9" t="s">
        <v>445</v>
      </c>
      <c r="C137" s="281"/>
    </row>
    <row r="138" spans="1:3" ht="12" customHeight="1">
      <c r="A138" s="15" t="s">
        <v>178</v>
      </c>
      <c r="B138" s="9" t="s">
        <v>446</v>
      </c>
      <c r="C138" s="281"/>
    </row>
    <row r="139" spans="1:3" ht="12" customHeight="1" thickBot="1">
      <c r="A139" s="13" t="s">
        <v>179</v>
      </c>
      <c r="B139" s="9" t="s">
        <v>447</v>
      </c>
      <c r="C139" s="281"/>
    </row>
    <row r="140" spans="1:3" ht="12" customHeight="1" thickBot="1">
      <c r="A140" s="20" t="s">
        <v>23</v>
      </c>
      <c r="B140" s="153" t="s">
        <v>455</v>
      </c>
      <c r="C140" s="320">
        <f>+C141+C142+C143+C144</f>
        <v>0</v>
      </c>
    </row>
    <row r="141" spans="1:3" ht="12" customHeight="1">
      <c r="A141" s="15" t="s">
        <v>94</v>
      </c>
      <c r="B141" s="9" t="s">
        <v>365</v>
      </c>
      <c r="C141" s="281"/>
    </row>
    <row r="142" spans="1:3" ht="12" customHeight="1">
      <c r="A142" s="15" t="s">
        <v>95</v>
      </c>
      <c r="B142" s="9" t="s">
        <v>366</v>
      </c>
      <c r="C142" s="281"/>
    </row>
    <row r="143" spans="1:3" ht="12" customHeight="1">
      <c r="A143" s="15" t="s">
        <v>279</v>
      </c>
      <c r="B143" s="9" t="s">
        <v>456</v>
      </c>
      <c r="C143" s="281"/>
    </row>
    <row r="144" spans="1:3" ht="12" customHeight="1" thickBot="1">
      <c r="A144" s="13" t="s">
        <v>280</v>
      </c>
      <c r="B144" s="7" t="s">
        <v>385</v>
      </c>
      <c r="C144" s="281"/>
    </row>
    <row r="145" spans="1:3" ht="12" customHeight="1" thickBot="1">
      <c r="A145" s="20" t="s">
        <v>24</v>
      </c>
      <c r="B145" s="153" t="s">
        <v>457</v>
      </c>
      <c r="C145" s="323">
        <f>SUM(C146:C150)</f>
        <v>0</v>
      </c>
    </row>
    <row r="146" spans="1:3" ht="12" customHeight="1">
      <c r="A146" s="15" t="s">
        <v>96</v>
      </c>
      <c r="B146" s="9" t="s">
        <v>452</v>
      </c>
      <c r="C146" s="281"/>
    </row>
    <row r="147" spans="1:3" ht="12" customHeight="1">
      <c r="A147" s="15" t="s">
        <v>97</v>
      </c>
      <c r="B147" s="9" t="s">
        <v>459</v>
      </c>
      <c r="C147" s="281"/>
    </row>
    <row r="148" spans="1:3" ht="12" customHeight="1">
      <c r="A148" s="15" t="s">
        <v>291</v>
      </c>
      <c r="B148" s="9" t="s">
        <v>454</v>
      </c>
      <c r="C148" s="281"/>
    </row>
    <row r="149" spans="1:3" ht="12" customHeight="1">
      <c r="A149" s="15" t="s">
        <v>292</v>
      </c>
      <c r="B149" s="9" t="s">
        <v>460</v>
      </c>
      <c r="C149" s="281"/>
    </row>
    <row r="150" spans="1:3" ht="12" customHeight="1" thickBot="1">
      <c r="A150" s="15" t="s">
        <v>458</v>
      </c>
      <c r="B150" s="9" t="s">
        <v>461</v>
      </c>
      <c r="C150" s="281"/>
    </row>
    <row r="151" spans="1:3" ht="12" customHeight="1" thickBot="1">
      <c r="A151" s="20" t="s">
        <v>25</v>
      </c>
      <c r="B151" s="153" t="s">
        <v>462</v>
      </c>
      <c r="C151" s="522"/>
    </row>
    <row r="152" spans="1:3" ht="12" customHeight="1" thickBot="1">
      <c r="A152" s="20" t="s">
        <v>26</v>
      </c>
      <c r="B152" s="153" t="s">
        <v>463</v>
      </c>
      <c r="C152" s="522"/>
    </row>
    <row r="153" spans="1:9" ht="15" customHeight="1" thickBot="1">
      <c r="A153" s="20" t="s">
        <v>27</v>
      </c>
      <c r="B153" s="153" t="s">
        <v>465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28</v>
      </c>
      <c r="B154" s="405" t="s">
        <v>464</v>
      </c>
      <c r="C154" s="453">
        <f>+C128+C153</f>
        <v>58643</v>
      </c>
    </row>
    <row r="155" ht="7.5" customHeight="1"/>
    <row r="156" spans="1:3" ht="15.75">
      <c r="A156" s="592" t="s">
        <v>367</v>
      </c>
      <c r="B156" s="592"/>
      <c r="C156" s="592"/>
    </row>
    <row r="157" spans="1:3" ht="15" customHeight="1" thickBot="1">
      <c r="A157" s="590" t="s">
        <v>156</v>
      </c>
      <c r="B157" s="590"/>
      <c r="C157" s="324" t="s">
        <v>218</v>
      </c>
    </row>
    <row r="158" spans="1:4" ht="13.5" customHeight="1" thickBot="1">
      <c r="A158" s="20">
        <v>1</v>
      </c>
      <c r="B158" s="30" t="s">
        <v>466</v>
      </c>
      <c r="C158" s="314">
        <f>+C62-C128</f>
        <v>-3950</v>
      </c>
      <c r="D158" s="456"/>
    </row>
    <row r="159" spans="1:3" ht="27.75" customHeight="1" thickBot="1">
      <c r="A159" s="20" t="s">
        <v>19</v>
      </c>
      <c r="B159" s="30" t="s">
        <v>472</v>
      </c>
      <c r="C159" s="314">
        <f>+C86-C153</f>
        <v>3950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Babócsa  Önkormányzat
2016. ÉVI KÖLTSÉGVETÉS
ÖNKÉNT VÁLLALT FELADATAINAK MÉRLEGE
&amp;R&amp;"Times New Roman CE,Félkövér dőlt"&amp;11 1.3. melléklet a 2/2016. (III.7.)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B1">
      <selection activeCell="D3" sqref="D3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89" t="s">
        <v>15</v>
      </c>
      <c r="B1" s="589"/>
      <c r="C1" s="589"/>
    </row>
    <row r="2" spans="1:3" ht="15.75" customHeight="1" thickBot="1">
      <c r="A2" s="590" t="s">
        <v>154</v>
      </c>
      <c r="B2" s="590"/>
      <c r="C2" s="324" t="s">
        <v>218</v>
      </c>
    </row>
    <row r="3" spans="1:3" ht="37.5" customHeight="1" thickBot="1">
      <c r="A3" s="23" t="s">
        <v>69</v>
      </c>
      <c r="B3" s="24" t="s">
        <v>17</v>
      </c>
      <c r="C3" s="45" t="str">
        <f>+CONCATENATE(LEFT(ÖSSZEFÜGGÉSEK!A5,4),". évi előirányzat")</f>
        <v>2016. évi előirányzat</v>
      </c>
    </row>
    <row r="4" spans="1:3" s="441" customFormat="1" ht="12" customHeight="1" thickBot="1">
      <c r="A4" s="435"/>
      <c r="B4" s="436" t="s">
        <v>485</v>
      </c>
      <c r="C4" s="437" t="s">
        <v>486</v>
      </c>
    </row>
    <row r="5" spans="1:3" s="442" customFormat="1" ht="12" customHeight="1" thickBot="1">
      <c r="A5" s="20" t="s">
        <v>18</v>
      </c>
      <c r="B5" s="21" t="s">
        <v>243</v>
      </c>
      <c r="C5" s="314">
        <f>+C6+C7+C8+C9+C10+C11</f>
        <v>0</v>
      </c>
    </row>
    <row r="6" spans="1:3" s="442" customFormat="1" ht="12" customHeight="1">
      <c r="A6" s="15" t="s">
        <v>98</v>
      </c>
      <c r="B6" s="443" t="s">
        <v>244</v>
      </c>
      <c r="C6" s="317"/>
    </row>
    <row r="7" spans="1:3" s="442" customFormat="1" ht="12" customHeight="1">
      <c r="A7" s="14" t="s">
        <v>99</v>
      </c>
      <c r="B7" s="444" t="s">
        <v>245</v>
      </c>
      <c r="C7" s="316"/>
    </row>
    <row r="8" spans="1:3" s="442" customFormat="1" ht="12" customHeight="1">
      <c r="A8" s="14" t="s">
        <v>100</v>
      </c>
      <c r="B8" s="444" t="s">
        <v>540</v>
      </c>
      <c r="C8" s="316"/>
    </row>
    <row r="9" spans="1:3" s="442" customFormat="1" ht="12" customHeight="1">
      <c r="A9" s="14" t="s">
        <v>101</v>
      </c>
      <c r="B9" s="444" t="s">
        <v>247</v>
      </c>
      <c r="C9" s="316"/>
    </row>
    <row r="10" spans="1:3" s="442" customFormat="1" ht="12" customHeight="1">
      <c r="A10" s="14" t="s">
        <v>150</v>
      </c>
      <c r="B10" s="310" t="s">
        <v>424</v>
      </c>
      <c r="C10" s="316"/>
    </row>
    <row r="11" spans="1:3" s="442" customFormat="1" ht="12" customHeight="1" thickBot="1">
      <c r="A11" s="16" t="s">
        <v>102</v>
      </c>
      <c r="B11" s="311" t="s">
        <v>425</v>
      </c>
      <c r="C11" s="316"/>
    </row>
    <row r="12" spans="1:3" s="442" customFormat="1" ht="12" customHeight="1" thickBot="1">
      <c r="A12" s="20" t="s">
        <v>19</v>
      </c>
      <c r="B12" s="309" t="s">
        <v>248</v>
      </c>
      <c r="C12" s="314">
        <f>+C13+C14+C15+C16+C17</f>
        <v>0</v>
      </c>
    </row>
    <row r="13" spans="1:3" s="442" customFormat="1" ht="12" customHeight="1">
      <c r="A13" s="15" t="s">
        <v>104</v>
      </c>
      <c r="B13" s="443" t="s">
        <v>249</v>
      </c>
      <c r="C13" s="317"/>
    </row>
    <row r="14" spans="1:3" s="442" customFormat="1" ht="12" customHeight="1">
      <c r="A14" s="14" t="s">
        <v>105</v>
      </c>
      <c r="B14" s="444" t="s">
        <v>250</v>
      </c>
      <c r="C14" s="316"/>
    </row>
    <row r="15" spans="1:3" s="442" customFormat="1" ht="12" customHeight="1">
      <c r="A15" s="14" t="s">
        <v>106</v>
      </c>
      <c r="B15" s="444" t="s">
        <v>414</v>
      </c>
      <c r="C15" s="316"/>
    </row>
    <row r="16" spans="1:3" s="442" customFormat="1" ht="12" customHeight="1">
      <c r="A16" s="14" t="s">
        <v>107</v>
      </c>
      <c r="B16" s="444" t="s">
        <v>415</v>
      </c>
      <c r="C16" s="316"/>
    </row>
    <row r="17" spans="1:3" s="442" customFormat="1" ht="12" customHeight="1">
      <c r="A17" s="14" t="s">
        <v>108</v>
      </c>
      <c r="B17" s="444" t="s">
        <v>251</v>
      </c>
      <c r="C17" s="316"/>
    </row>
    <row r="18" spans="1:3" s="442" customFormat="1" ht="12" customHeight="1" thickBot="1">
      <c r="A18" s="16" t="s">
        <v>117</v>
      </c>
      <c r="B18" s="311" t="s">
        <v>252</v>
      </c>
      <c r="C18" s="318"/>
    </row>
    <row r="19" spans="1:3" s="442" customFormat="1" ht="12" customHeight="1" thickBot="1">
      <c r="A19" s="20" t="s">
        <v>20</v>
      </c>
      <c r="B19" s="21" t="s">
        <v>253</v>
      </c>
      <c r="C19" s="314">
        <f>+C20+C21+C22+C23+C24</f>
        <v>0</v>
      </c>
    </row>
    <row r="20" spans="1:3" s="442" customFormat="1" ht="12" customHeight="1">
      <c r="A20" s="15" t="s">
        <v>87</v>
      </c>
      <c r="B20" s="443" t="s">
        <v>254</v>
      </c>
      <c r="C20" s="317"/>
    </row>
    <row r="21" spans="1:3" s="442" customFormat="1" ht="12" customHeight="1">
      <c r="A21" s="14" t="s">
        <v>88</v>
      </c>
      <c r="B21" s="444" t="s">
        <v>255</v>
      </c>
      <c r="C21" s="316"/>
    </row>
    <row r="22" spans="1:3" s="442" customFormat="1" ht="12" customHeight="1">
      <c r="A22" s="14" t="s">
        <v>89</v>
      </c>
      <c r="B22" s="444" t="s">
        <v>416</v>
      </c>
      <c r="C22" s="316"/>
    </row>
    <row r="23" spans="1:3" s="442" customFormat="1" ht="12" customHeight="1">
      <c r="A23" s="14" t="s">
        <v>90</v>
      </c>
      <c r="B23" s="444" t="s">
        <v>417</v>
      </c>
      <c r="C23" s="316"/>
    </row>
    <row r="24" spans="1:3" s="442" customFormat="1" ht="12" customHeight="1">
      <c r="A24" s="14" t="s">
        <v>173</v>
      </c>
      <c r="B24" s="444" t="s">
        <v>256</v>
      </c>
      <c r="C24" s="316"/>
    </row>
    <row r="25" spans="1:3" s="442" customFormat="1" ht="12" customHeight="1" thickBot="1">
      <c r="A25" s="16" t="s">
        <v>174</v>
      </c>
      <c r="B25" s="445" t="s">
        <v>257</v>
      </c>
      <c r="C25" s="318"/>
    </row>
    <row r="26" spans="1:3" s="442" customFormat="1" ht="12" customHeight="1" thickBot="1">
      <c r="A26" s="20" t="s">
        <v>175</v>
      </c>
      <c r="B26" s="21" t="s">
        <v>551</v>
      </c>
      <c r="C26" s="320">
        <f>SUM(C27:C33)</f>
        <v>0</v>
      </c>
    </row>
    <row r="27" spans="1:3" s="442" customFormat="1" ht="12" customHeight="1">
      <c r="A27" s="15" t="s">
        <v>259</v>
      </c>
      <c r="B27" s="443" t="s">
        <v>545</v>
      </c>
      <c r="C27" s="317"/>
    </row>
    <row r="28" spans="1:3" s="442" customFormat="1" ht="12" customHeight="1">
      <c r="A28" s="14" t="s">
        <v>260</v>
      </c>
      <c r="B28" s="444" t="s">
        <v>546</v>
      </c>
      <c r="C28" s="316"/>
    </row>
    <row r="29" spans="1:3" s="442" customFormat="1" ht="12" customHeight="1">
      <c r="A29" s="14" t="s">
        <v>261</v>
      </c>
      <c r="B29" s="444" t="s">
        <v>547</v>
      </c>
      <c r="C29" s="316"/>
    </row>
    <row r="30" spans="1:3" s="442" customFormat="1" ht="12" customHeight="1">
      <c r="A30" s="14" t="s">
        <v>262</v>
      </c>
      <c r="B30" s="444" t="s">
        <v>548</v>
      </c>
      <c r="C30" s="316"/>
    </row>
    <row r="31" spans="1:3" s="442" customFormat="1" ht="12" customHeight="1">
      <c r="A31" s="14" t="s">
        <v>542</v>
      </c>
      <c r="B31" s="444" t="s">
        <v>263</v>
      </c>
      <c r="C31" s="316"/>
    </row>
    <row r="32" spans="1:3" s="442" customFormat="1" ht="12" customHeight="1">
      <c r="A32" s="14" t="s">
        <v>543</v>
      </c>
      <c r="B32" s="444" t="s">
        <v>264</v>
      </c>
      <c r="C32" s="316"/>
    </row>
    <row r="33" spans="1:3" s="442" customFormat="1" ht="12" customHeight="1" thickBot="1">
      <c r="A33" s="16" t="s">
        <v>544</v>
      </c>
      <c r="B33" s="551" t="s">
        <v>265</v>
      </c>
      <c r="C33" s="318"/>
    </row>
    <row r="34" spans="1:3" s="442" customFormat="1" ht="12" customHeight="1" thickBot="1">
      <c r="A34" s="20" t="s">
        <v>22</v>
      </c>
      <c r="B34" s="21" t="s">
        <v>426</v>
      </c>
      <c r="C34" s="314">
        <f>SUM(C35:C45)</f>
        <v>0</v>
      </c>
    </row>
    <row r="35" spans="1:3" s="442" customFormat="1" ht="12" customHeight="1">
      <c r="A35" s="15" t="s">
        <v>91</v>
      </c>
      <c r="B35" s="443" t="s">
        <v>268</v>
      </c>
      <c r="C35" s="317"/>
    </row>
    <row r="36" spans="1:3" s="442" customFormat="1" ht="12" customHeight="1">
      <c r="A36" s="14" t="s">
        <v>92</v>
      </c>
      <c r="B36" s="444" t="s">
        <v>269</v>
      </c>
      <c r="C36" s="316"/>
    </row>
    <row r="37" spans="1:3" s="442" customFormat="1" ht="12" customHeight="1">
      <c r="A37" s="14" t="s">
        <v>93</v>
      </c>
      <c r="B37" s="444" t="s">
        <v>270</v>
      </c>
      <c r="C37" s="316"/>
    </row>
    <row r="38" spans="1:3" s="442" customFormat="1" ht="12" customHeight="1">
      <c r="A38" s="14" t="s">
        <v>177</v>
      </c>
      <c r="B38" s="444" t="s">
        <v>271</v>
      </c>
      <c r="C38" s="316"/>
    </row>
    <row r="39" spans="1:3" s="442" customFormat="1" ht="12" customHeight="1">
      <c r="A39" s="14" t="s">
        <v>178</v>
      </c>
      <c r="B39" s="444" t="s">
        <v>272</v>
      </c>
      <c r="C39" s="316"/>
    </row>
    <row r="40" spans="1:3" s="442" customFormat="1" ht="12" customHeight="1">
      <c r="A40" s="14" t="s">
        <v>179</v>
      </c>
      <c r="B40" s="444" t="s">
        <v>273</v>
      </c>
      <c r="C40" s="316"/>
    </row>
    <row r="41" spans="1:3" s="442" customFormat="1" ht="12" customHeight="1">
      <c r="A41" s="14" t="s">
        <v>180</v>
      </c>
      <c r="B41" s="444" t="s">
        <v>274</v>
      </c>
      <c r="C41" s="316"/>
    </row>
    <row r="42" spans="1:3" s="442" customFormat="1" ht="12" customHeight="1">
      <c r="A42" s="14" t="s">
        <v>181</v>
      </c>
      <c r="B42" s="444" t="s">
        <v>550</v>
      </c>
      <c r="C42" s="316"/>
    </row>
    <row r="43" spans="1:3" s="442" customFormat="1" ht="12" customHeight="1">
      <c r="A43" s="14" t="s">
        <v>266</v>
      </c>
      <c r="B43" s="444" t="s">
        <v>276</v>
      </c>
      <c r="C43" s="319"/>
    </row>
    <row r="44" spans="1:3" s="442" customFormat="1" ht="12" customHeight="1">
      <c r="A44" s="16" t="s">
        <v>267</v>
      </c>
      <c r="B44" s="445" t="s">
        <v>428</v>
      </c>
      <c r="C44" s="429"/>
    </row>
    <row r="45" spans="1:3" s="442" customFormat="1" ht="12" customHeight="1" thickBot="1">
      <c r="A45" s="16" t="s">
        <v>427</v>
      </c>
      <c r="B45" s="311" t="s">
        <v>277</v>
      </c>
      <c r="C45" s="429"/>
    </row>
    <row r="46" spans="1:3" s="442" customFormat="1" ht="12" customHeight="1" thickBot="1">
      <c r="A46" s="20" t="s">
        <v>23</v>
      </c>
      <c r="B46" s="21" t="s">
        <v>278</v>
      </c>
      <c r="C46" s="314">
        <f>SUM(C47:C51)</f>
        <v>0</v>
      </c>
    </row>
    <row r="47" spans="1:3" s="442" customFormat="1" ht="12" customHeight="1">
      <c r="A47" s="15" t="s">
        <v>94</v>
      </c>
      <c r="B47" s="443" t="s">
        <v>282</v>
      </c>
      <c r="C47" s="488"/>
    </row>
    <row r="48" spans="1:3" s="442" customFormat="1" ht="12" customHeight="1">
      <c r="A48" s="14" t="s">
        <v>95</v>
      </c>
      <c r="B48" s="444" t="s">
        <v>283</v>
      </c>
      <c r="C48" s="319"/>
    </row>
    <row r="49" spans="1:3" s="442" customFormat="1" ht="12" customHeight="1">
      <c r="A49" s="14" t="s">
        <v>279</v>
      </c>
      <c r="B49" s="444" t="s">
        <v>284</v>
      </c>
      <c r="C49" s="319"/>
    </row>
    <row r="50" spans="1:3" s="442" customFormat="1" ht="12" customHeight="1">
      <c r="A50" s="14" t="s">
        <v>280</v>
      </c>
      <c r="B50" s="444" t="s">
        <v>285</v>
      </c>
      <c r="C50" s="319"/>
    </row>
    <row r="51" spans="1:3" s="442" customFormat="1" ht="12" customHeight="1" thickBot="1">
      <c r="A51" s="16" t="s">
        <v>281</v>
      </c>
      <c r="B51" s="311" t="s">
        <v>286</v>
      </c>
      <c r="C51" s="429"/>
    </row>
    <row r="52" spans="1:3" s="442" customFormat="1" ht="12" customHeight="1" thickBot="1">
      <c r="A52" s="20" t="s">
        <v>182</v>
      </c>
      <c r="B52" s="21" t="s">
        <v>287</v>
      </c>
      <c r="C52" s="314">
        <f>SUM(C53:C55)</f>
        <v>0</v>
      </c>
    </row>
    <row r="53" spans="1:3" s="442" customFormat="1" ht="12" customHeight="1">
      <c r="A53" s="15" t="s">
        <v>96</v>
      </c>
      <c r="B53" s="443" t="s">
        <v>288</v>
      </c>
      <c r="C53" s="317"/>
    </row>
    <row r="54" spans="1:3" s="442" customFormat="1" ht="12" customHeight="1">
      <c r="A54" s="14" t="s">
        <v>97</v>
      </c>
      <c r="B54" s="444" t="s">
        <v>418</v>
      </c>
      <c r="C54" s="316"/>
    </row>
    <row r="55" spans="1:3" s="442" customFormat="1" ht="12" customHeight="1">
      <c r="A55" s="14" t="s">
        <v>291</v>
      </c>
      <c r="B55" s="444" t="s">
        <v>289</v>
      </c>
      <c r="C55" s="316"/>
    </row>
    <row r="56" spans="1:3" s="442" customFormat="1" ht="12" customHeight="1" thickBot="1">
      <c r="A56" s="16" t="s">
        <v>292</v>
      </c>
      <c r="B56" s="311" t="s">
        <v>290</v>
      </c>
      <c r="C56" s="318"/>
    </row>
    <row r="57" spans="1:3" s="442" customFormat="1" ht="12" customHeight="1" thickBot="1">
      <c r="A57" s="20" t="s">
        <v>25</v>
      </c>
      <c r="B57" s="309" t="s">
        <v>293</v>
      </c>
      <c r="C57" s="314">
        <f>SUM(C58:C60)</f>
        <v>0</v>
      </c>
    </row>
    <row r="58" spans="1:3" s="442" customFormat="1" ht="12" customHeight="1">
      <c r="A58" s="15" t="s">
        <v>183</v>
      </c>
      <c r="B58" s="443" t="s">
        <v>295</v>
      </c>
      <c r="C58" s="319"/>
    </row>
    <row r="59" spans="1:3" s="442" customFormat="1" ht="12" customHeight="1">
      <c r="A59" s="14" t="s">
        <v>184</v>
      </c>
      <c r="B59" s="444" t="s">
        <v>419</v>
      </c>
      <c r="C59" s="319"/>
    </row>
    <row r="60" spans="1:3" s="442" customFormat="1" ht="12" customHeight="1">
      <c r="A60" s="14" t="s">
        <v>219</v>
      </c>
      <c r="B60" s="444" t="s">
        <v>296</v>
      </c>
      <c r="C60" s="319"/>
    </row>
    <row r="61" spans="1:3" s="442" customFormat="1" ht="12" customHeight="1" thickBot="1">
      <c r="A61" s="16" t="s">
        <v>294</v>
      </c>
      <c r="B61" s="311" t="s">
        <v>297</v>
      </c>
      <c r="C61" s="319"/>
    </row>
    <row r="62" spans="1:3" s="442" customFormat="1" ht="12" customHeight="1" thickBot="1">
      <c r="A62" s="523" t="s">
        <v>468</v>
      </c>
      <c r="B62" s="21" t="s">
        <v>298</v>
      </c>
      <c r="C62" s="320">
        <f>+C5+C12+C19+C26+C34+C46+C52+C57</f>
        <v>0</v>
      </c>
    </row>
    <row r="63" spans="1:3" s="442" customFormat="1" ht="12" customHeight="1" thickBot="1">
      <c r="A63" s="491" t="s">
        <v>299</v>
      </c>
      <c r="B63" s="309" t="s">
        <v>300</v>
      </c>
      <c r="C63" s="314">
        <f>SUM(C64:C66)</f>
        <v>0</v>
      </c>
    </row>
    <row r="64" spans="1:3" s="442" customFormat="1" ht="12" customHeight="1">
      <c r="A64" s="15" t="s">
        <v>331</v>
      </c>
      <c r="B64" s="443" t="s">
        <v>301</v>
      </c>
      <c r="C64" s="319"/>
    </row>
    <row r="65" spans="1:3" s="442" customFormat="1" ht="12" customHeight="1">
      <c r="A65" s="14" t="s">
        <v>340</v>
      </c>
      <c r="B65" s="444" t="s">
        <v>302</v>
      </c>
      <c r="C65" s="319"/>
    </row>
    <row r="66" spans="1:3" s="442" customFormat="1" ht="12" customHeight="1" thickBot="1">
      <c r="A66" s="16" t="s">
        <v>341</v>
      </c>
      <c r="B66" s="517" t="s">
        <v>453</v>
      </c>
      <c r="C66" s="319"/>
    </row>
    <row r="67" spans="1:3" s="442" customFormat="1" ht="12" customHeight="1" thickBot="1">
      <c r="A67" s="491" t="s">
        <v>304</v>
      </c>
      <c r="B67" s="309" t="s">
        <v>305</v>
      </c>
      <c r="C67" s="314">
        <f>SUM(C68:C71)</f>
        <v>0</v>
      </c>
    </row>
    <row r="68" spans="1:3" s="442" customFormat="1" ht="12" customHeight="1">
      <c r="A68" s="15" t="s">
        <v>151</v>
      </c>
      <c r="B68" s="443" t="s">
        <v>306</v>
      </c>
      <c r="C68" s="319"/>
    </row>
    <row r="69" spans="1:3" s="442" customFormat="1" ht="12" customHeight="1">
      <c r="A69" s="14" t="s">
        <v>152</v>
      </c>
      <c r="B69" s="444" t="s">
        <v>307</v>
      </c>
      <c r="C69" s="319"/>
    </row>
    <row r="70" spans="1:3" s="442" customFormat="1" ht="12" customHeight="1">
      <c r="A70" s="14" t="s">
        <v>332</v>
      </c>
      <c r="B70" s="444" t="s">
        <v>308</v>
      </c>
      <c r="C70" s="319"/>
    </row>
    <row r="71" spans="1:3" s="442" customFormat="1" ht="12" customHeight="1" thickBot="1">
      <c r="A71" s="16" t="s">
        <v>333</v>
      </c>
      <c r="B71" s="311" t="s">
        <v>309</v>
      </c>
      <c r="C71" s="319"/>
    </row>
    <row r="72" spans="1:3" s="442" customFormat="1" ht="12" customHeight="1" thickBot="1">
      <c r="A72" s="491" t="s">
        <v>310</v>
      </c>
      <c r="B72" s="309" t="s">
        <v>311</v>
      </c>
      <c r="C72" s="314">
        <f>SUM(C73:C74)</f>
        <v>0</v>
      </c>
    </row>
    <row r="73" spans="1:3" s="442" customFormat="1" ht="12" customHeight="1">
      <c r="A73" s="15" t="s">
        <v>334</v>
      </c>
      <c r="B73" s="443" t="s">
        <v>312</v>
      </c>
      <c r="C73" s="319"/>
    </row>
    <row r="74" spans="1:3" s="442" customFormat="1" ht="12" customHeight="1" thickBot="1">
      <c r="A74" s="16" t="s">
        <v>335</v>
      </c>
      <c r="B74" s="311" t="s">
        <v>313</v>
      </c>
      <c r="C74" s="319"/>
    </row>
    <row r="75" spans="1:3" s="442" customFormat="1" ht="12" customHeight="1" thickBot="1">
      <c r="A75" s="491" t="s">
        <v>314</v>
      </c>
      <c r="B75" s="309" t="s">
        <v>315</v>
      </c>
      <c r="C75" s="314">
        <f>SUM(C76:C78)</f>
        <v>0</v>
      </c>
    </row>
    <row r="76" spans="1:3" s="442" customFormat="1" ht="12" customHeight="1">
      <c r="A76" s="15" t="s">
        <v>336</v>
      </c>
      <c r="B76" s="443" t="s">
        <v>316</v>
      </c>
      <c r="C76" s="319"/>
    </row>
    <row r="77" spans="1:3" s="442" customFormat="1" ht="12" customHeight="1">
      <c r="A77" s="14" t="s">
        <v>337</v>
      </c>
      <c r="B77" s="444" t="s">
        <v>317</v>
      </c>
      <c r="C77" s="319"/>
    </row>
    <row r="78" spans="1:3" s="442" customFormat="1" ht="12" customHeight="1" thickBot="1">
      <c r="A78" s="16" t="s">
        <v>338</v>
      </c>
      <c r="B78" s="311" t="s">
        <v>318</v>
      </c>
      <c r="C78" s="319"/>
    </row>
    <row r="79" spans="1:3" s="442" customFormat="1" ht="12" customHeight="1" thickBot="1">
      <c r="A79" s="491" t="s">
        <v>319</v>
      </c>
      <c r="B79" s="309" t="s">
        <v>339</v>
      </c>
      <c r="C79" s="314">
        <f>SUM(C80:C83)</f>
        <v>0</v>
      </c>
    </row>
    <row r="80" spans="1:3" s="442" customFormat="1" ht="12" customHeight="1">
      <c r="A80" s="447" t="s">
        <v>320</v>
      </c>
      <c r="B80" s="443" t="s">
        <v>321</v>
      </c>
      <c r="C80" s="319"/>
    </row>
    <row r="81" spans="1:3" s="442" customFormat="1" ht="12" customHeight="1">
      <c r="A81" s="448" t="s">
        <v>322</v>
      </c>
      <c r="B81" s="444" t="s">
        <v>323</v>
      </c>
      <c r="C81" s="319"/>
    </row>
    <row r="82" spans="1:3" s="442" customFormat="1" ht="12" customHeight="1">
      <c r="A82" s="448" t="s">
        <v>324</v>
      </c>
      <c r="B82" s="444" t="s">
        <v>325</v>
      </c>
      <c r="C82" s="319"/>
    </row>
    <row r="83" spans="1:3" s="442" customFormat="1" ht="12" customHeight="1" thickBot="1">
      <c r="A83" s="449" t="s">
        <v>326</v>
      </c>
      <c r="B83" s="311" t="s">
        <v>327</v>
      </c>
      <c r="C83" s="319"/>
    </row>
    <row r="84" spans="1:3" s="442" customFormat="1" ht="12" customHeight="1" thickBot="1">
      <c r="A84" s="491" t="s">
        <v>328</v>
      </c>
      <c r="B84" s="309" t="s">
        <v>467</v>
      </c>
      <c r="C84" s="489"/>
    </row>
    <row r="85" spans="1:3" s="442" customFormat="1" ht="13.5" customHeight="1" thickBot="1">
      <c r="A85" s="491" t="s">
        <v>330</v>
      </c>
      <c r="B85" s="309" t="s">
        <v>329</v>
      </c>
      <c r="C85" s="489"/>
    </row>
    <row r="86" spans="1:3" s="442" customFormat="1" ht="15.75" customHeight="1" thickBot="1">
      <c r="A86" s="491" t="s">
        <v>342</v>
      </c>
      <c r="B86" s="450" t="s">
        <v>470</v>
      </c>
      <c r="C86" s="320">
        <f>+C63+C67+C72+C75+C79+C85+C84</f>
        <v>0</v>
      </c>
    </row>
    <row r="87" spans="1:3" s="442" customFormat="1" ht="16.5" customHeight="1" thickBot="1">
      <c r="A87" s="492" t="s">
        <v>469</v>
      </c>
      <c r="B87" s="451" t="s">
        <v>471</v>
      </c>
      <c r="C87" s="320">
        <f>+C62+C86</f>
        <v>0</v>
      </c>
    </row>
    <row r="88" spans="1:3" s="442" customFormat="1" ht="83.25" customHeight="1">
      <c r="A88" s="5"/>
      <c r="B88" s="6"/>
      <c r="C88" s="321"/>
    </row>
    <row r="89" spans="1:3" ht="16.5" customHeight="1">
      <c r="A89" s="589" t="s">
        <v>47</v>
      </c>
      <c r="B89" s="589"/>
      <c r="C89" s="589"/>
    </row>
    <row r="90" spans="1:3" s="452" customFormat="1" ht="16.5" customHeight="1" thickBot="1">
      <c r="A90" s="591" t="s">
        <v>155</v>
      </c>
      <c r="B90" s="591"/>
      <c r="C90" s="169" t="s">
        <v>218</v>
      </c>
    </row>
    <row r="91" spans="1:3" ht="37.5" customHeight="1" thickBot="1">
      <c r="A91" s="23" t="s">
        <v>69</v>
      </c>
      <c r="B91" s="24" t="s">
        <v>48</v>
      </c>
      <c r="C91" s="45" t="str">
        <f>+C3</f>
        <v>2016. évi előirányzat</v>
      </c>
    </row>
    <row r="92" spans="1:3" s="441" customFormat="1" ht="12" customHeight="1" thickBot="1">
      <c r="A92" s="37"/>
      <c r="B92" s="38" t="s">
        <v>485</v>
      </c>
      <c r="C92" s="39" t="s">
        <v>486</v>
      </c>
    </row>
    <row r="93" spans="1:3" ht="12" customHeight="1" thickBot="1">
      <c r="A93" s="22" t="s">
        <v>18</v>
      </c>
      <c r="B93" s="31" t="s">
        <v>429</v>
      </c>
      <c r="C93" s="313">
        <f>C94+C95+C96+C97+C98+C111</f>
        <v>0</v>
      </c>
    </row>
    <row r="94" spans="1:3" ht="12" customHeight="1">
      <c r="A94" s="17" t="s">
        <v>98</v>
      </c>
      <c r="B94" s="10" t="s">
        <v>49</v>
      </c>
      <c r="C94" s="315"/>
    </row>
    <row r="95" spans="1:3" ht="12" customHeight="1">
      <c r="A95" s="14" t="s">
        <v>99</v>
      </c>
      <c r="B95" s="8" t="s">
        <v>185</v>
      </c>
      <c r="C95" s="316"/>
    </row>
    <row r="96" spans="1:3" ht="12" customHeight="1">
      <c r="A96" s="14" t="s">
        <v>100</v>
      </c>
      <c r="B96" s="8" t="s">
        <v>141</v>
      </c>
      <c r="C96" s="318"/>
    </row>
    <row r="97" spans="1:3" ht="12" customHeight="1">
      <c r="A97" s="14" t="s">
        <v>101</v>
      </c>
      <c r="B97" s="11" t="s">
        <v>186</v>
      </c>
      <c r="C97" s="318"/>
    </row>
    <row r="98" spans="1:3" ht="12" customHeight="1">
      <c r="A98" s="14" t="s">
        <v>112</v>
      </c>
      <c r="B98" s="19" t="s">
        <v>187</v>
      </c>
      <c r="C98" s="318"/>
    </row>
    <row r="99" spans="1:3" ht="12" customHeight="1">
      <c r="A99" s="14" t="s">
        <v>102</v>
      </c>
      <c r="B99" s="8" t="s">
        <v>434</v>
      </c>
      <c r="C99" s="318"/>
    </row>
    <row r="100" spans="1:3" ht="12" customHeight="1">
      <c r="A100" s="14" t="s">
        <v>103</v>
      </c>
      <c r="B100" s="174" t="s">
        <v>433</v>
      </c>
      <c r="C100" s="318"/>
    </row>
    <row r="101" spans="1:3" ht="12" customHeight="1">
      <c r="A101" s="14" t="s">
        <v>113</v>
      </c>
      <c r="B101" s="174" t="s">
        <v>432</v>
      </c>
      <c r="C101" s="318"/>
    </row>
    <row r="102" spans="1:3" ht="12" customHeight="1">
      <c r="A102" s="14" t="s">
        <v>114</v>
      </c>
      <c r="B102" s="172" t="s">
        <v>345</v>
      </c>
      <c r="C102" s="318"/>
    </row>
    <row r="103" spans="1:3" ht="12" customHeight="1">
      <c r="A103" s="14" t="s">
        <v>115</v>
      </c>
      <c r="B103" s="173" t="s">
        <v>346</v>
      </c>
      <c r="C103" s="318"/>
    </row>
    <row r="104" spans="1:3" ht="12" customHeight="1">
      <c r="A104" s="14" t="s">
        <v>116</v>
      </c>
      <c r="B104" s="173" t="s">
        <v>347</v>
      </c>
      <c r="C104" s="318"/>
    </row>
    <row r="105" spans="1:3" ht="12" customHeight="1">
      <c r="A105" s="14" t="s">
        <v>118</v>
      </c>
      <c r="B105" s="172" t="s">
        <v>348</v>
      </c>
      <c r="C105" s="318"/>
    </row>
    <row r="106" spans="1:3" ht="12" customHeight="1">
      <c r="A106" s="14" t="s">
        <v>188</v>
      </c>
      <c r="B106" s="172" t="s">
        <v>349</v>
      </c>
      <c r="C106" s="318"/>
    </row>
    <row r="107" spans="1:3" ht="12" customHeight="1">
      <c r="A107" s="14" t="s">
        <v>343</v>
      </c>
      <c r="B107" s="173" t="s">
        <v>350</v>
      </c>
      <c r="C107" s="318"/>
    </row>
    <row r="108" spans="1:3" ht="12" customHeight="1">
      <c r="A108" s="13" t="s">
        <v>344</v>
      </c>
      <c r="B108" s="174" t="s">
        <v>351</v>
      </c>
      <c r="C108" s="318"/>
    </row>
    <row r="109" spans="1:3" ht="12" customHeight="1">
      <c r="A109" s="14" t="s">
        <v>430</v>
      </c>
      <c r="B109" s="174" t="s">
        <v>352</v>
      </c>
      <c r="C109" s="318"/>
    </row>
    <row r="110" spans="1:3" ht="12" customHeight="1">
      <c r="A110" s="16" t="s">
        <v>431</v>
      </c>
      <c r="B110" s="174" t="s">
        <v>353</v>
      </c>
      <c r="C110" s="318"/>
    </row>
    <row r="111" spans="1:3" ht="12" customHeight="1">
      <c r="A111" s="14" t="s">
        <v>435</v>
      </c>
      <c r="B111" s="11" t="s">
        <v>50</v>
      </c>
      <c r="C111" s="316"/>
    </row>
    <row r="112" spans="1:3" ht="12" customHeight="1">
      <c r="A112" s="14" t="s">
        <v>436</v>
      </c>
      <c r="B112" s="8" t="s">
        <v>438</v>
      </c>
      <c r="C112" s="316"/>
    </row>
    <row r="113" spans="1:3" ht="12" customHeight="1" thickBot="1">
      <c r="A113" s="18" t="s">
        <v>437</v>
      </c>
      <c r="B113" s="521" t="s">
        <v>439</v>
      </c>
      <c r="C113" s="322"/>
    </row>
    <row r="114" spans="1:3" ht="12" customHeight="1" thickBot="1">
      <c r="A114" s="518" t="s">
        <v>19</v>
      </c>
      <c r="B114" s="519" t="s">
        <v>354</v>
      </c>
      <c r="C114" s="520">
        <f>+C115+C117+C119</f>
        <v>0</v>
      </c>
    </row>
    <row r="115" spans="1:3" ht="12" customHeight="1">
      <c r="A115" s="15" t="s">
        <v>104</v>
      </c>
      <c r="B115" s="8" t="s">
        <v>217</v>
      </c>
      <c r="C115" s="317"/>
    </row>
    <row r="116" spans="1:3" ht="12" customHeight="1">
      <c r="A116" s="15" t="s">
        <v>105</v>
      </c>
      <c r="B116" s="12" t="s">
        <v>358</v>
      </c>
      <c r="C116" s="317"/>
    </row>
    <row r="117" spans="1:3" ht="12" customHeight="1">
      <c r="A117" s="15" t="s">
        <v>106</v>
      </c>
      <c r="B117" s="12" t="s">
        <v>189</v>
      </c>
      <c r="C117" s="316"/>
    </row>
    <row r="118" spans="1:3" ht="12" customHeight="1">
      <c r="A118" s="15" t="s">
        <v>107</v>
      </c>
      <c r="B118" s="12" t="s">
        <v>359</v>
      </c>
      <c r="C118" s="281"/>
    </row>
    <row r="119" spans="1:3" ht="12" customHeight="1">
      <c r="A119" s="15" t="s">
        <v>108</v>
      </c>
      <c r="B119" s="311" t="s">
        <v>220</v>
      </c>
      <c r="C119" s="281"/>
    </row>
    <row r="120" spans="1:3" ht="12" customHeight="1">
      <c r="A120" s="15" t="s">
        <v>117</v>
      </c>
      <c r="B120" s="310" t="s">
        <v>420</v>
      </c>
      <c r="C120" s="281"/>
    </row>
    <row r="121" spans="1:3" ht="12" customHeight="1">
      <c r="A121" s="15" t="s">
        <v>119</v>
      </c>
      <c r="B121" s="439" t="s">
        <v>364</v>
      </c>
      <c r="C121" s="281"/>
    </row>
    <row r="122" spans="1:3" ht="15.75">
      <c r="A122" s="15" t="s">
        <v>190</v>
      </c>
      <c r="B122" s="173" t="s">
        <v>347</v>
      </c>
      <c r="C122" s="281"/>
    </row>
    <row r="123" spans="1:3" ht="12" customHeight="1">
      <c r="A123" s="15" t="s">
        <v>191</v>
      </c>
      <c r="B123" s="173" t="s">
        <v>363</v>
      </c>
      <c r="C123" s="281"/>
    </row>
    <row r="124" spans="1:3" ht="12" customHeight="1">
      <c r="A124" s="15" t="s">
        <v>192</v>
      </c>
      <c r="B124" s="173" t="s">
        <v>362</v>
      </c>
      <c r="C124" s="281"/>
    </row>
    <row r="125" spans="1:3" ht="12" customHeight="1">
      <c r="A125" s="15" t="s">
        <v>355</v>
      </c>
      <c r="B125" s="173" t="s">
        <v>350</v>
      </c>
      <c r="C125" s="281"/>
    </row>
    <row r="126" spans="1:3" ht="12" customHeight="1">
      <c r="A126" s="15" t="s">
        <v>356</v>
      </c>
      <c r="B126" s="173" t="s">
        <v>361</v>
      </c>
      <c r="C126" s="281"/>
    </row>
    <row r="127" spans="1:3" ht="16.5" thickBot="1">
      <c r="A127" s="13" t="s">
        <v>357</v>
      </c>
      <c r="B127" s="173" t="s">
        <v>360</v>
      </c>
      <c r="C127" s="283"/>
    </row>
    <row r="128" spans="1:3" ht="12" customHeight="1" thickBot="1">
      <c r="A128" s="20" t="s">
        <v>20</v>
      </c>
      <c r="B128" s="153" t="s">
        <v>440</v>
      </c>
      <c r="C128" s="314">
        <f>+C93+C114</f>
        <v>0</v>
      </c>
    </row>
    <row r="129" spans="1:3" ht="12" customHeight="1" thickBot="1">
      <c r="A129" s="20" t="s">
        <v>21</v>
      </c>
      <c r="B129" s="153" t="s">
        <v>441</v>
      </c>
      <c r="C129" s="314">
        <f>+C130+C131+C132</f>
        <v>0</v>
      </c>
    </row>
    <row r="130" spans="1:3" ht="12" customHeight="1">
      <c r="A130" s="15" t="s">
        <v>259</v>
      </c>
      <c r="B130" s="12" t="s">
        <v>448</v>
      </c>
      <c r="C130" s="281"/>
    </row>
    <row r="131" spans="1:3" ht="12" customHeight="1">
      <c r="A131" s="15" t="s">
        <v>260</v>
      </c>
      <c r="B131" s="12" t="s">
        <v>449</v>
      </c>
      <c r="C131" s="281"/>
    </row>
    <row r="132" spans="1:3" ht="12" customHeight="1" thickBot="1">
      <c r="A132" s="13" t="s">
        <v>261</v>
      </c>
      <c r="B132" s="12" t="s">
        <v>450</v>
      </c>
      <c r="C132" s="281"/>
    </row>
    <row r="133" spans="1:3" ht="12" customHeight="1" thickBot="1">
      <c r="A133" s="20" t="s">
        <v>22</v>
      </c>
      <c r="B133" s="153" t="s">
        <v>442</v>
      </c>
      <c r="C133" s="314">
        <f>SUM(C134:C139)</f>
        <v>0</v>
      </c>
    </row>
    <row r="134" spans="1:3" ht="12" customHeight="1">
      <c r="A134" s="15" t="s">
        <v>91</v>
      </c>
      <c r="B134" s="9" t="s">
        <v>451</v>
      </c>
      <c r="C134" s="281"/>
    </row>
    <row r="135" spans="1:3" ht="12" customHeight="1">
      <c r="A135" s="15" t="s">
        <v>92</v>
      </c>
      <c r="B135" s="9" t="s">
        <v>443</v>
      </c>
      <c r="C135" s="281"/>
    </row>
    <row r="136" spans="1:3" ht="12" customHeight="1">
      <c r="A136" s="15" t="s">
        <v>93</v>
      </c>
      <c r="B136" s="9" t="s">
        <v>444</v>
      </c>
      <c r="C136" s="281"/>
    </row>
    <row r="137" spans="1:3" ht="12" customHeight="1">
      <c r="A137" s="15" t="s">
        <v>177</v>
      </c>
      <c r="B137" s="9" t="s">
        <v>445</v>
      </c>
      <c r="C137" s="281"/>
    </row>
    <row r="138" spans="1:3" ht="12" customHeight="1">
      <c r="A138" s="15" t="s">
        <v>178</v>
      </c>
      <c r="B138" s="9" t="s">
        <v>446</v>
      </c>
      <c r="C138" s="281"/>
    </row>
    <row r="139" spans="1:3" ht="12" customHeight="1" thickBot="1">
      <c r="A139" s="13" t="s">
        <v>179</v>
      </c>
      <c r="B139" s="9" t="s">
        <v>447</v>
      </c>
      <c r="C139" s="281"/>
    </row>
    <row r="140" spans="1:3" ht="12" customHeight="1" thickBot="1">
      <c r="A140" s="20" t="s">
        <v>23</v>
      </c>
      <c r="B140" s="153" t="s">
        <v>455</v>
      </c>
      <c r="C140" s="320">
        <f>+C141+C142+C143+C144</f>
        <v>0</v>
      </c>
    </row>
    <row r="141" spans="1:3" ht="12" customHeight="1">
      <c r="A141" s="15" t="s">
        <v>94</v>
      </c>
      <c r="B141" s="9" t="s">
        <v>365</v>
      </c>
      <c r="C141" s="281"/>
    </row>
    <row r="142" spans="1:3" ht="12" customHeight="1">
      <c r="A142" s="15" t="s">
        <v>95</v>
      </c>
      <c r="B142" s="9" t="s">
        <v>366</v>
      </c>
      <c r="C142" s="281"/>
    </row>
    <row r="143" spans="1:3" ht="12" customHeight="1">
      <c r="A143" s="15" t="s">
        <v>279</v>
      </c>
      <c r="B143" s="9" t="s">
        <v>456</v>
      </c>
      <c r="C143" s="281"/>
    </row>
    <row r="144" spans="1:3" ht="12" customHeight="1" thickBot="1">
      <c r="A144" s="13" t="s">
        <v>280</v>
      </c>
      <c r="B144" s="7" t="s">
        <v>385</v>
      </c>
      <c r="C144" s="281"/>
    </row>
    <row r="145" spans="1:3" ht="12" customHeight="1" thickBot="1">
      <c r="A145" s="20" t="s">
        <v>24</v>
      </c>
      <c r="B145" s="153" t="s">
        <v>457</v>
      </c>
      <c r="C145" s="323">
        <f>SUM(C146:C150)</f>
        <v>0</v>
      </c>
    </row>
    <row r="146" spans="1:3" ht="12" customHeight="1">
      <c r="A146" s="15" t="s">
        <v>96</v>
      </c>
      <c r="B146" s="9" t="s">
        <v>452</v>
      </c>
      <c r="C146" s="281"/>
    </row>
    <row r="147" spans="1:3" ht="12" customHeight="1">
      <c r="A147" s="15" t="s">
        <v>97</v>
      </c>
      <c r="B147" s="9" t="s">
        <v>459</v>
      </c>
      <c r="C147" s="281"/>
    </row>
    <row r="148" spans="1:3" ht="12" customHeight="1">
      <c r="A148" s="15" t="s">
        <v>291</v>
      </c>
      <c r="B148" s="9" t="s">
        <v>454</v>
      </c>
      <c r="C148" s="281"/>
    </row>
    <row r="149" spans="1:3" ht="12" customHeight="1">
      <c r="A149" s="15" t="s">
        <v>292</v>
      </c>
      <c r="B149" s="9" t="s">
        <v>460</v>
      </c>
      <c r="C149" s="281"/>
    </row>
    <row r="150" spans="1:3" ht="12" customHeight="1" thickBot="1">
      <c r="A150" s="15" t="s">
        <v>458</v>
      </c>
      <c r="B150" s="9" t="s">
        <v>461</v>
      </c>
      <c r="C150" s="281"/>
    </row>
    <row r="151" spans="1:3" ht="12" customHeight="1" thickBot="1">
      <c r="A151" s="20" t="s">
        <v>25</v>
      </c>
      <c r="B151" s="153" t="s">
        <v>462</v>
      </c>
      <c r="C151" s="522"/>
    </row>
    <row r="152" spans="1:3" ht="12" customHeight="1" thickBot="1">
      <c r="A152" s="20" t="s">
        <v>26</v>
      </c>
      <c r="B152" s="153" t="s">
        <v>463</v>
      </c>
      <c r="C152" s="522"/>
    </row>
    <row r="153" spans="1:9" ht="15" customHeight="1" thickBot="1">
      <c r="A153" s="20" t="s">
        <v>27</v>
      </c>
      <c r="B153" s="153" t="s">
        <v>465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28</v>
      </c>
      <c r="B154" s="405" t="s">
        <v>464</v>
      </c>
      <c r="C154" s="453">
        <f>+C128+C153</f>
        <v>0</v>
      </c>
    </row>
    <row r="155" ht="7.5" customHeight="1"/>
    <row r="156" spans="1:3" ht="15.75">
      <c r="A156" s="592" t="s">
        <v>367</v>
      </c>
      <c r="B156" s="592"/>
      <c r="C156" s="592"/>
    </row>
    <row r="157" spans="1:3" ht="15" customHeight="1" thickBot="1">
      <c r="A157" s="590" t="s">
        <v>156</v>
      </c>
      <c r="B157" s="590"/>
      <c r="C157" s="324" t="s">
        <v>218</v>
      </c>
    </row>
    <row r="158" spans="1:4" ht="13.5" customHeight="1" thickBot="1">
      <c r="A158" s="20">
        <v>1</v>
      </c>
      <c r="B158" s="30" t="s">
        <v>466</v>
      </c>
      <c r="C158" s="314">
        <f>+C62-C128</f>
        <v>0</v>
      </c>
      <c r="D158" s="456"/>
    </row>
    <row r="159" spans="1:3" ht="27.75" customHeight="1" thickBot="1">
      <c r="A159" s="20" t="s">
        <v>19</v>
      </c>
      <c r="B159" s="30" t="s">
        <v>472</v>
      </c>
      <c r="C159" s="314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Babócsa Önkormányzat
2016. ÉVI KÖLTSÉGVETÉS
ÁLLAMIGAZGATÁSI FELADATAINAK MÉRLEGE
&amp;R&amp;"Times New Roman CE,Félkövér dőlt"&amp;11 1.4. melléklet a 2/2016. (III.7.) önkormányzati rendelethez</oddHeader>
  </headerFooter>
  <rowBreaks count="1" manualBreakCount="1">
    <brk id="8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62" customWidth="1"/>
    <col min="2" max="2" width="55.125" style="21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36" t="s">
        <v>160</v>
      </c>
      <c r="C1" s="337"/>
      <c r="D1" s="337"/>
      <c r="E1" s="337"/>
      <c r="F1" s="595" t="str">
        <f>+CONCATENATE("2.1. melléklet a   '2/",LEFT(ÖSSZEFÜGGÉSEK!A5,4),". (III.7.) önkormányzati rendelethez")</f>
        <v>2.1. melléklet a   '2/2016. (III.7.) önkormányzati rendelethez</v>
      </c>
    </row>
    <row r="2" spans="5:6" ht="14.25" thickBot="1">
      <c r="E2" s="338" t="s">
        <v>557</v>
      </c>
      <c r="F2" s="595"/>
    </row>
    <row r="3" spans="1:6" ht="18" customHeight="1" thickBot="1">
      <c r="A3" s="593" t="s">
        <v>69</v>
      </c>
      <c r="B3" s="339" t="s">
        <v>56</v>
      </c>
      <c r="C3" s="340"/>
      <c r="D3" s="339" t="s">
        <v>57</v>
      </c>
      <c r="E3" s="341"/>
      <c r="F3" s="595"/>
    </row>
    <row r="4" spans="1:6" s="342" customFormat="1" ht="35.25" customHeight="1" thickBot="1">
      <c r="A4" s="594"/>
      <c r="B4" s="216" t="s">
        <v>61</v>
      </c>
      <c r="C4" s="217" t="str">
        <f>+'1.1.sz.mell.'!C3</f>
        <v>2016. évi előirányzat</v>
      </c>
      <c r="D4" s="216" t="s">
        <v>61</v>
      </c>
      <c r="E4" s="59" t="str">
        <f>+C4</f>
        <v>2016. évi előirányzat</v>
      </c>
      <c r="F4" s="595"/>
    </row>
    <row r="5" spans="1:6" s="347" customFormat="1" ht="12" customHeight="1" thickBot="1">
      <c r="A5" s="343"/>
      <c r="B5" s="344" t="s">
        <v>485</v>
      </c>
      <c r="C5" s="345" t="s">
        <v>486</v>
      </c>
      <c r="D5" s="344" t="s">
        <v>487</v>
      </c>
      <c r="E5" s="346" t="s">
        <v>489</v>
      </c>
      <c r="F5" s="595"/>
    </row>
    <row r="6" spans="1:6" ht="12.75" customHeight="1">
      <c r="A6" s="348" t="s">
        <v>18</v>
      </c>
      <c r="B6" s="349" t="s">
        <v>368</v>
      </c>
      <c r="C6" s="325">
        <v>69085</v>
      </c>
      <c r="D6" s="349" t="s">
        <v>62</v>
      </c>
      <c r="E6" s="331">
        <v>91054</v>
      </c>
      <c r="F6" s="595"/>
    </row>
    <row r="7" spans="1:6" ht="12.75" customHeight="1">
      <c r="A7" s="350" t="s">
        <v>19</v>
      </c>
      <c r="B7" s="351" t="s">
        <v>369</v>
      </c>
      <c r="C7" s="326">
        <v>70794</v>
      </c>
      <c r="D7" s="351" t="s">
        <v>185</v>
      </c>
      <c r="E7" s="332">
        <v>17698</v>
      </c>
      <c r="F7" s="595"/>
    </row>
    <row r="8" spans="1:6" ht="12.75" customHeight="1">
      <c r="A8" s="350" t="s">
        <v>20</v>
      </c>
      <c r="B8" s="351" t="s">
        <v>390</v>
      </c>
      <c r="C8" s="326"/>
      <c r="D8" s="351" t="s">
        <v>223</v>
      </c>
      <c r="E8" s="332">
        <v>36352</v>
      </c>
      <c r="F8" s="595"/>
    </row>
    <row r="9" spans="1:6" ht="12.75" customHeight="1">
      <c r="A9" s="350" t="s">
        <v>21</v>
      </c>
      <c r="B9" s="351" t="s">
        <v>176</v>
      </c>
      <c r="C9" s="326">
        <v>23600</v>
      </c>
      <c r="D9" s="351" t="s">
        <v>186</v>
      </c>
      <c r="E9" s="332">
        <v>12317</v>
      </c>
      <c r="F9" s="595"/>
    </row>
    <row r="10" spans="1:6" ht="12.75" customHeight="1">
      <c r="A10" s="350" t="s">
        <v>22</v>
      </c>
      <c r="B10" s="352" t="s">
        <v>413</v>
      </c>
      <c r="C10" s="326">
        <v>1910</v>
      </c>
      <c r="D10" s="351" t="s">
        <v>187</v>
      </c>
      <c r="E10" s="332">
        <v>22092</v>
      </c>
      <c r="F10" s="595"/>
    </row>
    <row r="11" spans="1:6" ht="12.75" customHeight="1">
      <c r="A11" s="350" t="s">
        <v>23</v>
      </c>
      <c r="B11" s="351" t="s">
        <v>370</v>
      </c>
      <c r="C11" s="327"/>
      <c r="D11" s="351" t="s">
        <v>50</v>
      </c>
      <c r="E11" s="332">
        <v>4823</v>
      </c>
      <c r="F11" s="595"/>
    </row>
    <row r="12" spans="1:6" ht="12.75" customHeight="1">
      <c r="A12" s="350" t="s">
        <v>24</v>
      </c>
      <c r="B12" s="351" t="s">
        <v>473</v>
      </c>
      <c r="C12" s="326"/>
      <c r="D12" s="52"/>
      <c r="E12" s="332"/>
      <c r="F12" s="595"/>
    </row>
    <row r="13" spans="1:6" ht="12.75" customHeight="1">
      <c r="A13" s="350" t="s">
        <v>25</v>
      </c>
      <c r="B13" s="52"/>
      <c r="C13" s="326"/>
      <c r="D13" s="52"/>
      <c r="E13" s="332"/>
      <c r="F13" s="595"/>
    </row>
    <row r="14" spans="1:6" ht="12.75" customHeight="1">
      <c r="A14" s="350" t="s">
        <v>26</v>
      </c>
      <c r="B14" s="457"/>
      <c r="C14" s="327"/>
      <c r="D14" s="52"/>
      <c r="E14" s="332"/>
      <c r="F14" s="595"/>
    </row>
    <row r="15" spans="1:6" ht="12.75" customHeight="1">
      <c r="A15" s="350" t="s">
        <v>27</v>
      </c>
      <c r="B15" s="52"/>
      <c r="C15" s="326"/>
      <c r="D15" s="52"/>
      <c r="E15" s="332"/>
      <c r="F15" s="595"/>
    </row>
    <row r="16" spans="1:6" ht="12.75" customHeight="1">
      <c r="A16" s="350" t="s">
        <v>28</v>
      </c>
      <c r="B16" s="52"/>
      <c r="C16" s="326"/>
      <c r="D16" s="52"/>
      <c r="E16" s="332"/>
      <c r="F16" s="595"/>
    </row>
    <row r="17" spans="1:6" ht="12.75" customHeight="1" thickBot="1">
      <c r="A17" s="350" t="s">
        <v>29</v>
      </c>
      <c r="B17" s="64"/>
      <c r="C17" s="328"/>
      <c r="D17" s="52"/>
      <c r="E17" s="333"/>
      <c r="F17" s="595"/>
    </row>
    <row r="18" spans="1:6" ht="15.75" customHeight="1" thickBot="1">
      <c r="A18" s="353" t="s">
        <v>30</v>
      </c>
      <c r="B18" s="155" t="s">
        <v>474</v>
      </c>
      <c r="C18" s="329">
        <f>SUM(C6:C17)</f>
        <v>165389</v>
      </c>
      <c r="D18" s="155" t="s">
        <v>376</v>
      </c>
      <c r="E18" s="334">
        <f>SUM(E6:E17)</f>
        <v>184336</v>
      </c>
      <c r="F18" s="595"/>
    </row>
    <row r="19" spans="1:6" ht="12.75" customHeight="1">
      <c r="A19" s="354" t="s">
        <v>31</v>
      </c>
      <c r="B19" s="355" t="s">
        <v>373</v>
      </c>
      <c r="C19" s="524">
        <f>+C20+C21+C22+C23</f>
        <v>18947</v>
      </c>
      <c r="D19" s="356" t="s">
        <v>193</v>
      </c>
      <c r="E19" s="335"/>
      <c r="F19" s="595"/>
    </row>
    <row r="20" spans="1:6" ht="12.75" customHeight="1">
      <c r="A20" s="357" t="s">
        <v>32</v>
      </c>
      <c r="B20" s="356" t="s">
        <v>215</v>
      </c>
      <c r="C20" s="97">
        <v>18947</v>
      </c>
      <c r="D20" s="356" t="s">
        <v>375</v>
      </c>
      <c r="E20" s="98"/>
      <c r="F20" s="595"/>
    </row>
    <row r="21" spans="1:6" ht="12.75" customHeight="1">
      <c r="A21" s="357" t="s">
        <v>33</v>
      </c>
      <c r="B21" s="356" t="s">
        <v>216</v>
      </c>
      <c r="C21" s="97"/>
      <c r="D21" s="356" t="s">
        <v>158</v>
      </c>
      <c r="E21" s="98"/>
      <c r="F21" s="595"/>
    </row>
    <row r="22" spans="1:6" ht="12.75" customHeight="1">
      <c r="A22" s="357" t="s">
        <v>34</v>
      </c>
      <c r="B22" s="356" t="s">
        <v>221</v>
      </c>
      <c r="C22" s="97"/>
      <c r="D22" s="356" t="s">
        <v>159</v>
      </c>
      <c r="E22" s="98"/>
      <c r="F22" s="595"/>
    </row>
    <row r="23" spans="1:6" ht="12.75" customHeight="1">
      <c r="A23" s="357" t="s">
        <v>35</v>
      </c>
      <c r="B23" s="356" t="s">
        <v>222</v>
      </c>
      <c r="C23" s="97"/>
      <c r="D23" s="355" t="s">
        <v>224</v>
      </c>
      <c r="E23" s="98"/>
      <c r="F23" s="595"/>
    </row>
    <row r="24" spans="1:6" ht="12.75" customHeight="1">
      <c r="A24" s="357" t="s">
        <v>36</v>
      </c>
      <c r="B24" s="356" t="s">
        <v>374</v>
      </c>
      <c r="C24" s="358">
        <f>+C25+C26</f>
        <v>0</v>
      </c>
      <c r="D24" s="356" t="s">
        <v>194</v>
      </c>
      <c r="E24" s="98"/>
      <c r="F24" s="595"/>
    </row>
    <row r="25" spans="1:6" ht="12.75" customHeight="1">
      <c r="A25" s="354" t="s">
        <v>37</v>
      </c>
      <c r="B25" s="355" t="s">
        <v>371</v>
      </c>
      <c r="C25" s="330"/>
      <c r="D25" s="349" t="s">
        <v>456</v>
      </c>
      <c r="E25" s="335"/>
      <c r="F25" s="595"/>
    </row>
    <row r="26" spans="1:6" ht="12.75" customHeight="1">
      <c r="A26" s="357" t="s">
        <v>38</v>
      </c>
      <c r="B26" s="356" t="s">
        <v>372</v>
      </c>
      <c r="C26" s="97"/>
      <c r="D26" s="351" t="s">
        <v>462</v>
      </c>
      <c r="E26" s="98"/>
      <c r="F26" s="595"/>
    </row>
    <row r="27" spans="1:6" ht="12.75" customHeight="1">
      <c r="A27" s="350" t="s">
        <v>39</v>
      </c>
      <c r="B27" s="356" t="s">
        <v>467</v>
      </c>
      <c r="C27" s="97"/>
      <c r="D27" s="351" t="s">
        <v>463</v>
      </c>
      <c r="E27" s="98"/>
      <c r="F27" s="595"/>
    </row>
    <row r="28" spans="1:6" ht="12.75" customHeight="1" thickBot="1">
      <c r="A28" s="419" t="s">
        <v>40</v>
      </c>
      <c r="B28" s="355" t="s">
        <v>329</v>
      </c>
      <c r="C28" s="330"/>
      <c r="D28" s="459"/>
      <c r="E28" s="335"/>
      <c r="F28" s="595"/>
    </row>
    <row r="29" spans="1:6" ht="15.75" customHeight="1" thickBot="1">
      <c r="A29" s="353" t="s">
        <v>41</v>
      </c>
      <c r="B29" s="155" t="s">
        <v>475</v>
      </c>
      <c r="C29" s="329">
        <f>+C19+C24+C27+C28</f>
        <v>18947</v>
      </c>
      <c r="D29" s="155" t="s">
        <v>477</v>
      </c>
      <c r="E29" s="334">
        <f>SUM(E19:E28)</f>
        <v>0</v>
      </c>
      <c r="F29" s="595"/>
    </row>
    <row r="30" spans="1:6" ht="13.5" thickBot="1">
      <c r="A30" s="353" t="s">
        <v>42</v>
      </c>
      <c r="B30" s="359" t="s">
        <v>476</v>
      </c>
      <c r="C30" s="360">
        <f>+C18+C29</f>
        <v>184336</v>
      </c>
      <c r="D30" s="359" t="s">
        <v>478</v>
      </c>
      <c r="E30" s="360">
        <f>+E18+E29</f>
        <v>184336</v>
      </c>
      <c r="F30" s="595"/>
    </row>
    <row r="31" spans="1:6" ht="13.5" thickBot="1">
      <c r="A31" s="353" t="s">
        <v>43</v>
      </c>
      <c r="B31" s="359" t="s">
        <v>171</v>
      </c>
      <c r="C31" s="360">
        <f>IF(C18-E18&lt;0,E18-C18,"-")</f>
        <v>18947</v>
      </c>
      <c r="D31" s="359" t="s">
        <v>172</v>
      </c>
      <c r="E31" s="360" t="str">
        <f>IF(C18-E18&gt;0,C18-E18,"-")</f>
        <v>-</v>
      </c>
      <c r="F31" s="595"/>
    </row>
    <row r="32" spans="1:6" ht="13.5" thickBot="1">
      <c r="A32" s="353" t="s">
        <v>44</v>
      </c>
      <c r="B32" s="359" t="s">
        <v>225</v>
      </c>
      <c r="C32" s="360" t="str">
        <f>IF(C18+C29-E30&lt;0,E30-(C18+C29),"-")</f>
        <v>-</v>
      </c>
      <c r="D32" s="359" t="s">
        <v>226</v>
      </c>
      <c r="E32" s="360" t="str">
        <f>IF(C18+C29-E30&gt;0,C18+C29-E30,"-")</f>
        <v>-</v>
      </c>
      <c r="F32" s="595"/>
    </row>
    <row r="33" spans="2:4" ht="18.75">
      <c r="B33" s="596"/>
      <c r="C33" s="596"/>
      <c r="D33" s="59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H18" sqref="H18"/>
    </sheetView>
  </sheetViews>
  <sheetFormatPr defaultColWidth="9.00390625" defaultRowHeight="12.75"/>
  <cols>
    <col min="1" max="1" width="6.875" style="62" customWidth="1"/>
    <col min="2" max="2" width="55.125" style="21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36" t="s">
        <v>161</v>
      </c>
      <c r="C1" s="337"/>
      <c r="D1" s="337"/>
      <c r="E1" s="337"/>
      <c r="F1" s="595" t="str">
        <f>+CONCATENATE("2.2. melléklet a 2/",LEFT(ÖSSZEFÜGGÉSEK!A5,4),". (III.7.) önkormányzati rendelethez")</f>
        <v>2.2. melléklet a 2/2016. (III.7.) önkormányzati rendelethez</v>
      </c>
    </row>
    <row r="2" spans="5:6" ht="14.25" thickBot="1">
      <c r="E2" s="338" t="s">
        <v>557</v>
      </c>
      <c r="F2" s="595"/>
    </row>
    <row r="3" spans="1:6" ht="13.5" thickBot="1">
      <c r="A3" s="597" t="s">
        <v>69</v>
      </c>
      <c r="B3" s="339" t="s">
        <v>56</v>
      </c>
      <c r="C3" s="340"/>
      <c r="D3" s="339" t="s">
        <v>57</v>
      </c>
      <c r="E3" s="341"/>
      <c r="F3" s="595"/>
    </row>
    <row r="4" spans="1:6" s="342" customFormat="1" ht="24.75" thickBot="1">
      <c r="A4" s="598"/>
      <c r="B4" s="216" t="s">
        <v>61</v>
      </c>
      <c r="C4" s="217" t="str">
        <f>+'2.1.sz.mell  '!C4</f>
        <v>2016. évi előirányzat</v>
      </c>
      <c r="D4" s="216" t="s">
        <v>61</v>
      </c>
      <c r="E4" s="217" t="str">
        <f>+'2.1.sz.mell  '!C4</f>
        <v>2016. évi előirányzat</v>
      </c>
      <c r="F4" s="595"/>
    </row>
    <row r="5" spans="1:6" s="342" customFormat="1" ht="13.5" thickBot="1">
      <c r="A5" s="343"/>
      <c r="B5" s="344" t="s">
        <v>485</v>
      </c>
      <c r="C5" s="345" t="s">
        <v>486</v>
      </c>
      <c r="D5" s="344" t="s">
        <v>487</v>
      </c>
      <c r="E5" s="346" t="s">
        <v>489</v>
      </c>
      <c r="F5" s="595"/>
    </row>
    <row r="6" spans="1:6" ht="12.75" customHeight="1">
      <c r="A6" s="348" t="s">
        <v>18</v>
      </c>
      <c r="B6" s="349" t="s">
        <v>377</v>
      </c>
      <c r="C6" s="325"/>
      <c r="D6" s="349" t="s">
        <v>217</v>
      </c>
      <c r="E6" s="331"/>
      <c r="F6" s="595"/>
    </row>
    <row r="7" spans="1:6" ht="12.75">
      <c r="A7" s="350" t="s">
        <v>19</v>
      </c>
      <c r="B7" s="351" t="s">
        <v>378</v>
      </c>
      <c r="C7" s="326"/>
      <c r="D7" s="351" t="s">
        <v>383</v>
      </c>
      <c r="E7" s="332"/>
      <c r="F7" s="595"/>
    </row>
    <row r="8" spans="1:6" ht="12.75" customHeight="1">
      <c r="A8" s="350" t="s">
        <v>20</v>
      </c>
      <c r="B8" s="351" t="s">
        <v>9</v>
      </c>
      <c r="C8" s="326"/>
      <c r="D8" s="351" t="s">
        <v>189</v>
      </c>
      <c r="E8" s="332"/>
      <c r="F8" s="595"/>
    </row>
    <row r="9" spans="1:6" ht="12.75" customHeight="1">
      <c r="A9" s="350" t="s">
        <v>21</v>
      </c>
      <c r="B9" s="351" t="s">
        <v>379</v>
      </c>
      <c r="C9" s="326"/>
      <c r="D9" s="351" t="s">
        <v>384</v>
      </c>
      <c r="E9" s="332"/>
      <c r="F9" s="595"/>
    </row>
    <row r="10" spans="1:6" ht="12.75" customHeight="1">
      <c r="A10" s="350" t="s">
        <v>22</v>
      </c>
      <c r="B10" s="351" t="s">
        <v>380</v>
      </c>
      <c r="C10" s="326"/>
      <c r="D10" s="351" t="s">
        <v>220</v>
      </c>
      <c r="E10" s="332"/>
      <c r="F10" s="595"/>
    </row>
    <row r="11" spans="1:6" ht="12.75" customHeight="1">
      <c r="A11" s="350" t="s">
        <v>23</v>
      </c>
      <c r="B11" s="351" t="s">
        <v>381</v>
      </c>
      <c r="C11" s="327"/>
      <c r="D11" s="460"/>
      <c r="E11" s="332"/>
      <c r="F11" s="595"/>
    </row>
    <row r="12" spans="1:6" ht="12.75" customHeight="1">
      <c r="A12" s="350" t="s">
        <v>24</v>
      </c>
      <c r="B12" s="52"/>
      <c r="C12" s="326"/>
      <c r="D12" s="460"/>
      <c r="E12" s="332"/>
      <c r="F12" s="595"/>
    </row>
    <row r="13" spans="1:6" ht="12.75" customHeight="1">
      <c r="A13" s="350" t="s">
        <v>25</v>
      </c>
      <c r="B13" s="52"/>
      <c r="C13" s="326"/>
      <c r="D13" s="461"/>
      <c r="E13" s="332"/>
      <c r="F13" s="595"/>
    </row>
    <row r="14" spans="1:6" ht="12.75" customHeight="1">
      <c r="A14" s="350" t="s">
        <v>26</v>
      </c>
      <c r="B14" s="458"/>
      <c r="C14" s="327"/>
      <c r="D14" s="460"/>
      <c r="E14" s="332"/>
      <c r="F14" s="595"/>
    </row>
    <row r="15" spans="1:6" ht="12.75">
      <c r="A15" s="350" t="s">
        <v>27</v>
      </c>
      <c r="B15" s="52"/>
      <c r="C15" s="327"/>
      <c r="D15" s="460"/>
      <c r="E15" s="332"/>
      <c r="F15" s="595"/>
    </row>
    <row r="16" spans="1:6" ht="12.75" customHeight="1" thickBot="1">
      <c r="A16" s="419" t="s">
        <v>28</v>
      </c>
      <c r="B16" s="459"/>
      <c r="C16" s="421"/>
      <c r="D16" s="420" t="s">
        <v>50</v>
      </c>
      <c r="E16" s="381"/>
      <c r="F16" s="595"/>
    </row>
    <row r="17" spans="1:6" ht="15.75" customHeight="1" thickBot="1">
      <c r="A17" s="353" t="s">
        <v>29</v>
      </c>
      <c r="B17" s="155" t="s">
        <v>391</v>
      </c>
      <c r="C17" s="329">
        <f>+C6+C8+C9+C11+C12+C13+C14+C15+C16</f>
        <v>0</v>
      </c>
      <c r="D17" s="155" t="s">
        <v>392</v>
      </c>
      <c r="E17" s="334">
        <f>+E6+E8+E10+E11+E12+E13+E14+E15+E16</f>
        <v>0</v>
      </c>
      <c r="F17" s="595"/>
    </row>
    <row r="18" spans="1:6" ht="12.75" customHeight="1">
      <c r="A18" s="348" t="s">
        <v>30</v>
      </c>
      <c r="B18" s="363" t="s">
        <v>238</v>
      </c>
      <c r="C18" s="370">
        <f>+C19+C20+C21+C22+C23</f>
        <v>0</v>
      </c>
      <c r="D18" s="356" t="s">
        <v>193</v>
      </c>
      <c r="E18" s="95"/>
      <c r="F18" s="595"/>
    </row>
    <row r="19" spans="1:6" ht="12.75" customHeight="1">
      <c r="A19" s="350" t="s">
        <v>31</v>
      </c>
      <c r="B19" s="364" t="s">
        <v>227</v>
      </c>
      <c r="C19" s="97"/>
      <c r="D19" s="356" t="s">
        <v>196</v>
      </c>
      <c r="E19" s="98"/>
      <c r="F19" s="595"/>
    </row>
    <row r="20" spans="1:6" ht="12.75" customHeight="1">
      <c r="A20" s="348" t="s">
        <v>32</v>
      </c>
      <c r="B20" s="364" t="s">
        <v>228</v>
      </c>
      <c r="C20" s="97"/>
      <c r="D20" s="356" t="s">
        <v>158</v>
      </c>
      <c r="E20" s="98"/>
      <c r="F20" s="595"/>
    </row>
    <row r="21" spans="1:6" ht="12.75" customHeight="1">
      <c r="A21" s="350" t="s">
        <v>33</v>
      </c>
      <c r="B21" s="364" t="s">
        <v>229</v>
      </c>
      <c r="C21" s="97"/>
      <c r="D21" s="356" t="s">
        <v>159</v>
      </c>
      <c r="E21" s="98"/>
      <c r="F21" s="595"/>
    </row>
    <row r="22" spans="1:6" ht="12.75" customHeight="1">
      <c r="A22" s="348" t="s">
        <v>34</v>
      </c>
      <c r="B22" s="364" t="s">
        <v>230</v>
      </c>
      <c r="C22" s="97"/>
      <c r="D22" s="355" t="s">
        <v>224</v>
      </c>
      <c r="E22" s="98"/>
      <c r="F22" s="595"/>
    </row>
    <row r="23" spans="1:6" ht="12.75" customHeight="1">
      <c r="A23" s="350" t="s">
        <v>35</v>
      </c>
      <c r="B23" s="365" t="s">
        <v>231</v>
      </c>
      <c r="C23" s="97"/>
      <c r="D23" s="356" t="s">
        <v>197</v>
      </c>
      <c r="E23" s="98"/>
      <c r="F23" s="595"/>
    </row>
    <row r="24" spans="1:6" ht="12.75" customHeight="1">
      <c r="A24" s="348" t="s">
        <v>36</v>
      </c>
      <c r="B24" s="366" t="s">
        <v>232</v>
      </c>
      <c r="C24" s="358">
        <f>+C25+C26+C27+C28+C29</f>
        <v>0</v>
      </c>
      <c r="D24" s="367" t="s">
        <v>195</v>
      </c>
      <c r="E24" s="98"/>
      <c r="F24" s="595"/>
    </row>
    <row r="25" spans="1:6" ht="12.75" customHeight="1">
      <c r="A25" s="350" t="s">
        <v>37</v>
      </c>
      <c r="B25" s="365" t="s">
        <v>233</v>
      </c>
      <c r="C25" s="97"/>
      <c r="D25" s="367" t="s">
        <v>385</v>
      </c>
      <c r="E25" s="98"/>
      <c r="F25" s="595"/>
    </row>
    <row r="26" spans="1:6" ht="12.75" customHeight="1">
      <c r="A26" s="348" t="s">
        <v>38</v>
      </c>
      <c r="B26" s="365" t="s">
        <v>234</v>
      </c>
      <c r="C26" s="97"/>
      <c r="D26" s="362"/>
      <c r="E26" s="98"/>
      <c r="F26" s="595"/>
    </row>
    <row r="27" spans="1:6" ht="12.75" customHeight="1">
      <c r="A27" s="350" t="s">
        <v>39</v>
      </c>
      <c r="B27" s="364" t="s">
        <v>235</v>
      </c>
      <c r="C27" s="97"/>
      <c r="D27" s="151"/>
      <c r="E27" s="98"/>
      <c r="F27" s="595"/>
    </row>
    <row r="28" spans="1:6" ht="12.75" customHeight="1">
      <c r="A28" s="348" t="s">
        <v>40</v>
      </c>
      <c r="B28" s="368" t="s">
        <v>236</v>
      </c>
      <c r="C28" s="97"/>
      <c r="D28" s="52"/>
      <c r="E28" s="98"/>
      <c r="F28" s="595"/>
    </row>
    <row r="29" spans="1:6" ht="12.75" customHeight="1" thickBot="1">
      <c r="A29" s="350" t="s">
        <v>41</v>
      </c>
      <c r="B29" s="369" t="s">
        <v>237</v>
      </c>
      <c r="C29" s="97"/>
      <c r="D29" s="151"/>
      <c r="E29" s="98"/>
      <c r="F29" s="595"/>
    </row>
    <row r="30" spans="1:6" ht="21.75" customHeight="1" thickBot="1">
      <c r="A30" s="353" t="s">
        <v>42</v>
      </c>
      <c r="B30" s="155" t="s">
        <v>382</v>
      </c>
      <c r="C30" s="329">
        <f>+C18+C24</f>
        <v>0</v>
      </c>
      <c r="D30" s="155" t="s">
        <v>386</v>
      </c>
      <c r="E30" s="334">
        <f>SUM(E18:E29)</f>
        <v>0</v>
      </c>
      <c r="F30" s="595"/>
    </row>
    <row r="31" spans="1:6" ht="13.5" thickBot="1">
      <c r="A31" s="353" t="s">
        <v>43</v>
      </c>
      <c r="B31" s="359" t="s">
        <v>387</v>
      </c>
      <c r="C31" s="360">
        <f>+C17+C30</f>
        <v>0</v>
      </c>
      <c r="D31" s="359" t="s">
        <v>388</v>
      </c>
      <c r="E31" s="360">
        <f>+E17+E30</f>
        <v>0</v>
      </c>
      <c r="F31" s="595"/>
    </row>
    <row r="32" spans="1:6" ht="13.5" thickBot="1">
      <c r="A32" s="353" t="s">
        <v>44</v>
      </c>
      <c r="B32" s="359" t="s">
        <v>171</v>
      </c>
      <c r="C32" s="360" t="str">
        <f>IF(C17-E17&lt;0,E17-C17,"-")</f>
        <v>-</v>
      </c>
      <c r="D32" s="359" t="s">
        <v>172</v>
      </c>
      <c r="E32" s="360" t="str">
        <f>IF(C17-E17&gt;0,C17-E17,"-")</f>
        <v>-</v>
      </c>
      <c r="F32" s="595"/>
    </row>
    <row r="33" spans="1:6" ht="13.5" thickBot="1">
      <c r="A33" s="353" t="s">
        <v>45</v>
      </c>
      <c r="B33" s="359" t="s">
        <v>225</v>
      </c>
      <c r="C33" s="360" t="str">
        <f>IF(C17+C30-E26&lt;0,E26-(C17+C30),"-")</f>
        <v>-</v>
      </c>
      <c r="D33" s="359" t="s">
        <v>226</v>
      </c>
      <c r="E33" s="360" t="str">
        <f>IF(C17+C30-E26&gt;0,C17+C30-E26,"-")</f>
        <v>-</v>
      </c>
      <c r="F33" s="59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153</v>
      </c>
      <c r="E1" s="159" t="s">
        <v>157</v>
      </c>
    </row>
    <row r="3" spans="1:5" ht="12.75">
      <c r="A3" s="165"/>
      <c r="B3" s="166"/>
      <c r="C3" s="165"/>
      <c r="D3" s="168"/>
      <c r="E3" s="166"/>
    </row>
    <row r="4" spans="1:5" ht="15.75">
      <c r="A4" s="107" t="str">
        <f>+ÖSSZEFÜGGÉSEK!A5</f>
        <v>2016.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534</v>
      </c>
      <c r="B6" s="166">
        <f>+'1.1.sz.mell.'!C62</f>
        <v>165389</v>
      </c>
      <c r="C6" s="165" t="s">
        <v>479</v>
      </c>
      <c r="D6" s="168">
        <f>+'2.1.sz.mell  '!C18+'2.2.sz.mell  '!C17</f>
        <v>165389</v>
      </c>
      <c r="E6" s="166">
        <f aca="true" t="shared" si="0" ref="E6:E15">+B6-D6</f>
        <v>0</v>
      </c>
    </row>
    <row r="7" spans="1:5" ht="12.75">
      <c r="A7" s="165" t="s">
        <v>535</v>
      </c>
      <c r="B7" s="166">
        <f>+'1.1.sz.mell.'!C86</f>
        <v>18947</v>
      </c>
      <c r="C7" s="165" t="s">
        <v>480</v>
      </c>
      <c r="D7" s="168">
        <f>+'2.1.sz.mell  '!C29+'2.2.sz.mell  '!C30</f>
        <v>18947</v>
      </c>
      <c r="E7" s="166">
        <f t="shared" si="0"/>
        <v>0</v>
      </c>
    </row>
    <row r="8" spans="1:5" ht="12.75">
      <c r="A8" s="165" t="s">
        <v>536</v>
      </c>
      <c r="B8" s="166">
        <f>+'1.1.sz.mell.'!C87</f>
        <v>184336</v>
      </c>
      <c r="C8" s="165" t="s">
        <v>481</v>
      </c>
      <c r="D8" s="168">
        <f>+'2.1.sz.mell  '!C30+'2.2.sz.mell  '!C31</f>
        <v>184336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tr">
        <f>+ÖSSZEFÜGGÉSEK!A12</f>
        <v>2016.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537</v>
      </c>
      <c r="B13" s="166">
        <f>+'1.1.sz.mell.'!C128</f>
        <v>184336</v>
      </c>
      <c r="C13" s="165" t="s">
        <v>482</v>
      </c>
      <c r="D13" s="168">
        <f>+'2.1.sz.mell  '!E18+'2.2.sz.mell  '!E17</f>
        <v>184336</v>
      </c>
      <c r="E13" s="166">
        <f t="shared" si="0"/>
        <v>0</v>
      </c>
    </row>
    <row r="14" spans="1:5" ht="12.75">
      <c r="A14" s="165" t="s">
        <v>538</v>
      </c>
      <c r="B14" s="166">
        <f>+'1.1.sz.mell.'!C153</f>
        <v>0</v>
      </c>
      <c r="C14" s="165" t="s">
        <v>483</v>
      </c>
      <c r="D14" s="168">
        <f>+'2.1.sz.mell  '!E29+'2.2.sz.mell  '!E30</f>
        <v>0</v>
      </c>
      <c r="E14" s="166">
        <f t="shared" si="0"/>
        <v>0</v>
      </c>
    </row>
    <row r="15" spans="1:5" ht="12.75">
      <c r="A15" s="165" t="s">
        <v>539</v>
      </c>
      <c r="B15" s="166">
        <f>+'1.1.sz.mell.'!C154</f>
        <v>184336</v>
      </c>
      <c r="C15" s="165" t="s">
        <v>484</v>
      </c>
      <c r="D15" s="168">
        <f>+'2.1.sz.mell  '!E30+'2.2.sz.mell  '!E31</f>
        <v>184336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BABÓCSA</cp:lastModifiedBy>
  <cp:lastPrinted>2016-02-29T12:24:29Z</cp:lastPrinted>
  <dcterms:created xsi:type="dcterms:W3CDTF">1999-10-30T10:30:45Z</dcterms:created>
  <dcterms:modified xsi:type="dcterms:W3CDTF">2016-03-08T11:52:44Z</dcterms:modified>
  <cp:category/>
  <cp:version/>
  <cp:contentType/>
  <cp:contentStatus/>
</cp:coreProperties>
</file>