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iz\Desktop\Polgármesteri döntések (Lébény)\Rendeletek\2021\"/>
    </mc:Choice>
  </mc:AlternateContent>
  <xr:revisionPtr revIDLastSave="0" documentId="13_ncr:1_{40C4E07C-0C79-44AA-9113-2CB110E4FAF3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1. melléklet" sheetId="1" r:id="rId1"/>
    <sheet name="2. melléklet" sheetId="4" r:id="rId2"/>
    <sheet name="3. melléklet" sheetId="5" r:id="rId3"/>
    <sheet name="4.1. melléklet" sheetId="23" r:id="rId4"/>
    <sheet name="4.2. melléklet" sheetId="19" r:id="rId5"/>
    <sheet name="4.3. melléklet " sheetId="28" r:id="rId6"/>
    <sheet name="5. melléklet" sheetId="6" r:id="rId7"/>
    <sheet name="6. melléklet" sheetId="7" r:id="rId8"/>
    <sheet name="6.1. melléklet" sheetId="20" r:id="rId9"/>
    <sheet name="6.2. melléklet" sheetId="25" r:id="rId10"/>
    <sheet name="7. melléklet" sheetId="10" r:id="rId11"/>
    <sheet name="7.1. melléklet" sheetId="21" r:id="rId12"/>
    <sheet name="7.2. melléklet" sheetId="27" r:id="rId13"/>
    <sheet name="8. melléklet" sheetId="11" r:id="rId14"/>
    <sheet name="9. melléklet" sheetId="12" r:id="rId15"/>
    <sheet name="10. melléklet" sheetId="13" r:id="rId16"/>
    <sheet name="11. melléklet" sheetId="14" r:id="rId17"/>
    <sheet name="12. melléklet" sheetId="15" r:id="rId18"/>
    <sheet name="13. melléklet" sheetId="16" r:id="rId19"/>
    <sheet name="14. melléklet" sheetId="17" r:id="rId20"/>
    <sheet name="15. melléklet" sheetId="22" r:id="rId21"/>
    <sheet name="Munka1" sheetId="29" r:id="rId22"/>
  </sheets>
  <externalReferences>
    <externalReference r:id="rId23"/>
  </externalReferences>
  <calcPr calcId="181029"/>
</workbook>
</file>

<file path=xl/calcChain.xml><?xml version="1.0" encoding="utf-8"?>
<calcChain xmlns="http://schemas.openxmlformats.org/spreadsheetml/2006/main">
  <c r="G19" i="6" l="1"/>
  <c r="G29" i="6"/>
  <c r="G27" i="6"/>
  <c r="H43" i="4"/>
  <c r="H35" i="4"/>
  <c r="F46" i="4"/>
  <c r="G46" i="4"/>
  <c r="H37" i="4"/>
  <c r="G37" i="4"/>
  <c r="G40" i="5"/>
  <c r="G35" i="5"/>
  <c r="G41" i="5"/>
  <c r="H17" i="5"/>
  <c r="G17" i="5"/>
  <c r="H24" i="5"/>
  <c r="H18" i="5"/>
  <c r="G11" i="25"/>
  <c r="H41" i="10"/>
  <c r="H39" i="10"/>
  <c r="H26" i="10"/>
  <c r="E42" i="27"/>
  <c r="F39" i="27"/>
  <c r="F33" i="27"/>
  <c r="D32" i="27"/>
  <c r="E32" i="27"/>
  <c r="F32" i="27"/>
  <c r="F27" i="27"/>
  <c r="F23" i="27" s="1"/>
  <c r="F21" i="27"/>
  <c r="E15" i="27"/>
  <c r="F15" i="27"/>
  <c r="F8" i="27" s="1"/>
  <c r="F42" i="27" s="1"/>
  <c r="G11" i="27"/>
  <c r="G12" i="27"/>
  <c r="G13" i="27"/>
  <c r="G14" i="27"/>
  <c r="G10" i="27"/>
  <c r="D8" i="27"/>
  <c r="E8" i="27"/>
  <c r="E61" i="10"/>
  <c r="F61" i="10"/>
  <c r="G61" i="10"/>
  <c r="H54" i="10"/>
  <c r="H55" i="10"/>
  <c r="H56" i="10"/>
  <c r="H57" i="10"/>
  <c r="H58" i="10"/>
  <c r="H59" i="10"/>
  <c r="H60" i="10"/>
  <c r="H53" i="10"/>
  <c r="E49" i="10"/>
  <c r="F49" i="10"/>
  <c r="G49" i="10"/>
  <c r="G48" i="10" s="1"/>
  <c r="H50" i="10"/>
  <c r="H51" i="10"/>
  <c r="H49" i="10" s="1"/>
  <c r="H52" i="10"/>
  <c r="E48" i="10"/>
  <c r="F48" i="10"/>
  <c r="E42" i="10"/>
  <c r="F42" i="10"/>
  <c r="H40" i="10"/>
  <c r="E39" i="10"/>
  <c r="F39" i="10"/>
  <c r="E38" i="10"/>
  <c r="F38" i="10"/>
  <c r="G38" i="10"/>
  <c r="E33" i="10"/>
  <c r="F33" i="10"/>
  <c r="G33" i="10"/>
  <c r="E30" i="10"/>
  <c r="F30" i="10"/>
  <c r="G30" i="10"/>
  <c r="G29" i="10" s="1"/>
  <c r="E29" i="10"/>
  <c r="F29" i="10"/>
  <c r="H21" i="10"/>
  <c r="H22" i="10"/>
  <c r="H23" i="10"/>
  <c r="H20" i="10"/>
  <c r="E19" i="10"/>
  <c r="F19" i="10"/>
  <c r="G19" i="10"/>
  <c r="G10" i="10" s="1"/>
  <c r="E14" i="10"/>
  <c r="F14" i="10"/>
  <c r="G14" i="10"/>
  <c r="H14" i="10"/>
  <c r="F39" i="25"/>
  <c r="F33" i="25"/>
  <c r="F32" i="25"/>
  <c r="F27" i="25"/>
  <c r="F23" i="25" s="1"/>
  <c r="G10" i="25"/>
  <c r="F21" i="25"/>
  <c r="F15" i="25"/>
  <c r="F8" i="25" s="1"/>
  <c r="F42" i="25" s="1"/>
  <c r="F62" i="7"/>
  <c r="F61" i="7" s="1"/>
  <c r="E56" i="7"/>
  <c r="F56" i="7"/>
  <c r="G56" i="7"/>
  <c r="H56" i="7"/>
  <c r="H54" i="7"/>
  <c r="H53" i="7"/>
  <c r="H52" i="7"/>
  <c r="H51" i="7"/>
  <c r="G49" i="7"/>
  <c r="G48" i="7" s="1"/>
  <c r="H41" i="7"/>
  <c r="H40" i="7"/>
  <c r="G39" i="7"/>
  <c r="G38" i="7" s="1"/>
  <c r="G42" i="7" s="1"/>
  <c r="F33" i="7"/>
  <c r="G33" i="7"/>
  <c r="F30" i="7"/>
  <c r="G30" i="7"/>
  <c r="F29" i="7"/>
  <c r="G29" i="7"/>
  <c r="H22" i="7"/>
  <c r="H23" i="7"/>
  <c r="H24" i="7"/>
  <c r="H25" i="7"/>
  <c r="H26" i="7"/>
  <c r="H27" i="7"/>
  <c r="H28" i="7"/>
  <c r="H21" i="7"/>
  <c r="G19" i="7"/>
  <c r="G10" i="7" s="1"/>
  <c r="F14" i="7"/>
  <c r="G14" i="7"/>
  <c r="F11" i="7"/>
  <c r="G11" i="7"/>
  <c r="E51" i="6"/>
  <c r="F51" i="6"/>
  <c r="G50" i="6"/>
  <c r="G49" i="6"/>
  <c r="F48" i="6"/>
  <c r="F47" i="6"/>
  <c r="G42" i="6"/>
  <c r="G43" i="6"/>
  <c r="G44" i="6"/>
  <c r="G45" i="6"/>
  <c r="G46" i="6"/>
  <c r="G41" i="6"/>
  <c r="F38" i="6"/>
  <c r="G35" i="6"/>
  <c r="G37" i="6"/>
  <c r="G34" i="6"/>
  <c r="F21" i="6"/>
  <c r="F30" i="6"/>
  <c r="G25" i="6"/>
  <c r="G26" i="6"/>
  <c r="G28" i="6"/>
  <c r="G24" i="6"/>
  <c r="G13" i="6"/>
  <c r="G14" i="6"/>
  <c r="G15" i="6"/>
  <c r="G16" i="6"/>
  <c r="G17" i="6"/>
  <c r="G18" i="6"/>
  <c r="G20" i="6"/>
  <c r="G12" i="6"/>
  <c r="H39" i="5"/>
  <c r="H30" i="5"/>
  <c r="H31" i="5"/>
  <c r="H32" i="5"/>
  <c r="G25" i="5"/>
  <c r="G34" i="5" s="1"/>
  <c r="H20" i="5"/>
  <c r="H21" i="5"/>
  <c r="H22" i="5"/>
  <c r="H23" i="5"/>
  <c r="H19" i="5"/>
  <c r="H13" i="5"/>
  <c r="H14" i="5"/>
  <c r="H15" i="5"/>
  <c r="H16" i="5"/>
  <c r="H12" i="5"/>
  <c r="G11" i="5"/>
  <c r="H47" i="4"/>
  <c r="H41" i="4"/>
  <c r="H39" i="4"/>
  <c r="H38" i="4"/>
  <c r="H28" i="4"/>
  <c r="H29" i="4"/>
  <c r="H30" i="4"/>
  <c r="H31" i="4"/>
  <c r="H32" i="4"/>
  <c r="H33" i="4"/>
  <c r="H34" i="4"/>
  <c r="H27" i="4"/>
  <c r="H25" i="4"/>
  <c r="H23" i="4"/>
  <c r="H21" i="4"/>
  <c r="H20" i="4"/>
  <c r="H12" i="4"/>
  <c r="H13" i="4"/>
  <c r="H14" i="4"/>
  <c r="H15" i="4"/>
  <c r="H16" i="4"/>
  <c r="H17" i="4"/>
  <c r="H11" i="4"/>
  <c r="F45" i="4"/>
  <c r="G45" i="4"/>
  <c r="E40" i="4"/>
  <c r="F40" i="4"/>
  <c r="G40" i="4"/>
  <c r="G36" i="4" s="1"/>
  <c r="G26" i="4"/>
  <c r="G22" i="4"/>
  <c r="G18" i="4" s="1"/>
  <c r="G10" i="4"/>
  <c r="E9" i="4"/>
  <c r="F9" i="4"/>
  <c r="O19" i="17"/>
  <c r="O20" i="17"/>
  <c r="O21" i="17"/>
  <c r="O22" i="17"/>
  <c r="O23" i="17"/>
  <c r="O24" i="17"/>
  <c r="O25" i="17"/>
  <c r="O26" i="17"/>
  <c r="O18" i="17"/>
  <c r="F32" i="6" l="1"/>
  <c r="G30" i="6"/>
  <c r="F10" i="6"/>
  <c r="G42" i="10"/>
  <c r="G65" i="10"/>
  <c r="G67" i="10" s="1"/>
  <c r="G10" i="5"/>
  <c r="G9" i="4"/>
  <c r="G44" i="4" s="1"/>
  <c r="G52" i="4" s="1"/>
  <c r="O8" i="17"/>
  <c r="O9" i="17"/>
  <c r="O10" i="17"/>
  <c r="O11" i="17"/>
  <c r="O12" i="17"/>
  <c r="O13" i="17"/>
  <c r="O14" i="17"/>
  <c r="O15" i="17"/>
  <c r="O7" i="17"/>
  <c r="P8" i="17"/>
  <c r="H25" i="10"/>
  <c r="H24" i="10"/>
  <c r="F53" i="6" l="1"/>
  <c r="D33" i="28"/>
  <c r="E11" i="5" l="1"/>
  <c r="F11" i="5"/>
  <c r="H11" i="5"/>
  <c r="E37" i="4"/>
  <c r="F37" i="4"/>
  <c r="H26" i="4"/>
  <c r="E26" i="4"/>
  <c r="F26" i="4"/>
  <c r="H19" i="4"/>
  <c r="H24" i="4"/>
  <c r="D39" i="27" l="1"/>
  <c r="E39" i="27"/>
  <c r="D33" i="27"/>
  <c r="E33" i="27"/>
  <c r="D27" i="27"/>
  <c r="E27" i="27"/>
  <c r="D23" i="27"/>
  <c r="D42" i="27" s="1"/>
  <c r="E23" i="27"/>
  <c r="D21" i="27"/>
  <c r="E21" i="27"/>
  <c r="D15" i="27"/>
  <c r="F65" i="10"/>
  <c r="F67" i="10" s="1"/>
  <c r="E10" i="10"/>
  <c r="F10" i="10"/>
  <c r="D42" i="25"/>
  <c r="E42" i="25"/>
  <c r="D39" i="25"/>
  <c r="E39" i="25"/>
  <c r="D33" i="25"/>
  <c r="E33" i="25"/>
  <c r="D32" i="25"/>
  <c r="E32" i="25"/>
  <c r="D27" i="25"/>
  <c r="E27" i="25"/>
  <c r="D23" i="25"/>
  <c r="E23" i="25"/>
  <c r="D21" i="25"/>
  <c r="E21" i="25"/>
  <c r="D15" i="25"/>
  <c r="E15" i="25"/>
  <c r="D8" i="25"/>
  <c r="E8" i="25"/>
  <c r="E49" i="7"/>
  <c r="E48" i="7" s="1"/>
  <c r="F49" i="7"/>
  <c r="F48" i="7" s="1"/>
  <c r="F65" i="7" s="1"/>
  <c r="F67" i="7" s="1"/>
  <c r="E39" i="7"/>
  <c r="E38" i="7" s="1"/>
  <c r="F39" i="7"/>
  <c r="F38" i="7" s="1"/>
  <c r="E19" i="7"/>
  <c r="F19" i="7"/>
  <c r="F10" i="7" s="1"/>
  <c r="D51" i="6"/>
  <c r="D48" i="6"/>
  <c r="E48" i="6"/>
  <c r="D47" i="6"/>
  <c r="E47" i="6"/>
  <c r="D38" i="6"/>
  <c r="E38" i="6"/>
  <c r="D30" i="6"/>
  <c r="E30" i="6"/>
  <c r="D21" i="6"/>
  <c r="D10" i="6" s="1"/>
  <c r="E21" i="6"/>
  <c r="F35" i="5"/>
  <c r="E28" i="5"/>
  <c r="F28" i="5"/>
  <c r="E17" i="5"/>
  <c r="E10" i="5" s="1"/>
  <c r="F17" i="5"/>
  <c r="F10" i="5"/>
  <c r="E49" i="4"/>
  <c r="F49" i="4"/>
  <c r="H49" i="4"/>
  <c r="E46" i="4"/>
  <c r="E45" i="4"/>
  <c r="E36" i="4"/>
  <c r="F36" i="4"/>
  <c r="E22" i="4"/>
  <c r="F22" i="4"/>
  <c r="H22" i="4"/>
  <c r="E19" i="4"/>
  <c r="F19" i="4"/>
  <c r="E18" i="4"/>
  <c r="E10" i="4"/>
  <c r="F10" i="4"/>
  <c r="H10" i="4"/>
  <c r="D10" i="1" s="1"/>
  <c r="E65" i="10" l="1"/>
  <c r="E67" i="10" s="1"/>
  <c r="F42" i="7"/>
  <c r="F18" i="4"/>
  <c r="E10" i="6"/>
  <c r="F26" i="5" s="1"/>
  <c r="E32" i="6"/>
  <c r="F27" i="5" s="1"/>
  <c r="D32" i="6"/>
  <c r="D53" i="6" s="1"/>
  <c r="H18" i="4"/>
  <c r="H9" i="4" s="1"/>
  <c r="F44" i="4"/>
  <c r="F52" i="4" s="1"/>
  <c r="E44" i="4"/>
  <c r="E52" i="4" s="1"/>
  <c r="G74" i="22"/>
  <c r="G66" i="22"/>
  <c r="G62" i="22"/>
  <c r="H62" i="22"/>
  <c r="I62" i="22"/>
  <c r="I66" i="22" s="1"/>
  <c r="I74" i="22" s="1"/>
  <c r="F56" i="22"/>
  <c r="G56" i="22"/>
  <c r="I56" i="22"/>
  <c r="F68" i="22"/>
  <c r="G68" i="22"/>
  <c r="H68" i="22"/>
  <c r="J65" i="22"/>
  <c r="E58" i="22"/>
  <c r="J58" i="22" s="1"/>
  <c r="H25" i="22"/>
  <c r="I25" i="22"/>
  <c r="F41" i="22"/>
  <c r="G41" i="22"/>
  <c r="H41" i="22"/>
  <c r="I41" i="22"/>
  <c r="F37" i="22"/>
  <c r="G37" i="22"/>
  <c r="H37" i="22"/>
  <c r="I37" i="22"/>
  <c r="H9" i="22"/>
  <c r="I9" i="22"/>
  <c r="H10" i="22"/>
  <c r="I10" i="22"/>
  <c r="H28" i="22"/>
  <c r="I28" i="22"/>
  <c r="I46" i="22"/>
  <c r="I47" i="22" s="1"/>
  <c r="J30" i="22"/>
  <c r="J16" i="22"/>
  <c r="E45" i="22"/>
  <c r="J45" i="22" s="1"/>
  <c r="G31" i="22"/>
  <c r="J31" i="22" s="1"/>
  <c r="G29" i="22"/>
  <c r="E21" i="22"/>
  <c r="J21" i="22" s="1"/>
  <c r="E20" i="22"/>
  <c r="J20" i="22" s="1"/>
  <c r="G19" i="22"/>
  <c r="G18" i="22"/>
  <c r="J18" i="22" s="1"/>
  <c r="E17" i="22"/>
  <c r="E14" i="22"/>
  <c r="J14" i="22" s="1"/>
  <c r="E13" i="22"/>
  <c r="E12" i="22"/>
  <c r="J12" i="22" s="1"/>
  <c r="E11" i="22"/>
  <c r="J11" i="22" s="1"/>
  <c r="G15" i="22" l="1"/>
  <c r="G10" i="22" s="1"/>
  <c r="E15" i="22"/>
  <c r="E10" i="22" s="1"/>
  <c r="F25" i="5"/>
  <c r="F34" i="5" s="1"/>
  <c r="F40" i="5" s="1"/>
  <c r="F41" i="5" s="1"/>
  <c r="E53" i="6"/>
  <c r="G28" i="22"/>
  <c r="G25" i="22" s="1"/>
  <c r="J17" i="22"/>
  <c r="J13" i="22"/>
  <c r="E36" i="5"/>
  <c r="D36" i="5"/>
  <c r="D13" i="1"/>
  <c r="E14" i="12" s="1"/>
  <c r="D21" i="1"/>
  <c r="F21" i="1"/>
  <c r="C47" i="6"/>
  <c r="C38" i="6"/>
  <c r="G49" i="1"/>
  <c r="G50" i="1"/>
  <c r="H36" i="5" l="1"/>
  <c r="J15" i="22"/>
  <c r="G9" i="22"/>
  <c r="G40" i="22" s="1"/>
  <c r="G46" i="22" s="1"/>
  <c r="G47" i="22" s="1"/>
  <c r="E42" i="22"/>
  <c r="J42" i="22" s="1"/>
  <c r="E35" i="5"/>
  <c r="J10" i="22"/>
  <c r="G21" i="6"/>
  <c r="G38" i="6"/>
  <c r="G47" i="6"/>
  <c r="H49" i="1"/>
  <c r="H50" i="1"/>
  <c r="F41" i="1"/>
  <c r="F40" i="1"/>
  <c r="D51" i="1"/>
  <c r="H51" i="1" s="1"/>
  <c r="H20" i="12" s="1"/>
  <c r="D40" i="1"/>
  <c r="D25" i="1"/>
  <c r="C23" i="1"/>
  <c r="G23" i="1" s="1"/>
  <c r="D23" i="1"/>
  <c r="H23" i="1" s="1"/>
  <c r="H21" i="1"/>
  <c r="E21" i="12" s="1"/>
  <c r="D17" i="1"/>
  <c r="H13" i="1"/>
  <c r="E61" i="22" s="1"/>
  <c r="J61" i="22" s="1"/>
  <c r="F11" i="1"/>
  <c r="H22" i="1"/>
  <c r="H24" i="1"/>
  <c r="H46" i="4"/>
  <c r="H40" i="4"/>
  <c r="D16" i="1" s="1"/>
  <c r="D38" i="1"/>
  <c r="D39" i="1"/>
  <c r="D37" i="1"/>
  <c r="D47" i="23"/>
  <c r="D43" i="23"/>
  <c r="D39" i="23"/>
  <c r="D35" i="23"/>
  <c r="D31" i="23"/>
  <c r="D27" i="23"/>
  <c r="D23" i="23"/>
  <c r="D19" i="23"/>
  <c r="D15" i="23"/>
  <c r="D11" i="23"/>
  <c r="D49" i="19"/>
  <c r="D45" i="19"/>
  <c r="D41" i="19"/>
  <c r="D37" i="19"/>
  <c r="D33" i="19"/>
  <c r="D29" i="19"/>
  <c r="D25" i="19"/>
  <c r="D21" i="19"/>
  <c r="D17" i="19"/>
  <c r="D13" i="19"/>
  <c r="D29" i="28"/>
  <c r="D25" i="28"/>
  <c r="D21" i="28"/>
  <c r="D17" i="28"/>
  <c r="D13" i="28"/>
  <c r="G48" i="6"/>
  <c r="E27" i="5"/>
  <c r="E62" i="7"/>
  <c r="H39" i="7"/>
  <c r="F20" i="1" s="1"/>
  <c r="E33" i="7"/>
  <c r="H33" i="7"/>
  <c r="E30" i="7"/>
  <c r="E29" i="7" s="1"/>
  <c r="H30" i="7"/>
  <c r="H29" i="7" s="1"/>
  <c r="H19" i="7"/>
  <c r="E14" i="7"/>
  <c r="H14" i="7"/>
  <c r="E11" i="7"/>
  <c r="H11" i="7"/>
  <c r="D21" i="20"/>
  <c r="D17" i="20"/>
  <c r="D13" i="20"/>
  <c r="G39" i="25"/>
  <c r="G33" i="25"/>
  <c r="G32" i="25"/>
  <c r="G27" i="25"/>
  <c r="G23" i="25"/>
  <c r="G21" i="25"/>
  <c r="G15" i="25"/>
  <c r="G8" i="25" s="1"/>
  <c r="G65" i="7" s="1"/>
  <c r="G67" i="7" s="1"/>
  <c r="F38" i="1"/>
  <c r="H33" i="10"/>
  <c r="H31" i="10"/>
  <c r="H32" i="10"/>
  <c r="H30" i="10"/>
  <c r="H27" i="10"/>
  <c r="D45" i="21"/>
  <c r="D41" i="21"/>
  <c r="D37" i="21"/>
  <c r="D33" i="21"/>
  <c r="D29" i="21"/>
  <c r="D25" i="21"/>
  <c r="D21" i="21"/>
  <c r="D17" i="21"/>
  <c r="D13" i="21"/>
  <c r="G39" i="27"/>
  <c r="G33" i="27"/>
  <c r="G32" i="27"/>
  <c r="G27" i="27"/>
  <c r="G23" i="27"/>
  <c r="G21" i="27"/>
  <c r="G15" i="27"/>
  <c r="G8" i="27" s="1"/>
  <c r="E61" i="7" l="1"/>
  <c r="E65" i="7" s="1"/>
  <c r="E67" i="7" s="1"/>
  <c r="E10" i="7"/>
  <c r="E42" i="7" s="1"/>
  <c r="F10" i="1"/>
  <c r="G32" i="6"/>
  <c r="E17" i="12"/>
  <c r="H16" i="1"/>
  <c r="E64" i="22" s="1"/>
  <c r="J64" i="22" s="1"/>
  <c r="E41" i="22"/>
  <c r="J41" i="22" s="1"/>
  <c r="G42" i="27"/>
  <c r="D48" i="1"/>
  <c r="H48" i="1" s="1"/>
  <c r="H40" i="1"/>
  <c r="H13" i="12" s="1"/>
  <c r="G42" i="25"/>
  <c r="H62" i="7"/>
  <c r="H61" i="7" s="1"/>
  <c r="E38" i="22" s="1"/>
  <c r="J38" i="22" s="1"/>
  <c r="H38" i="7"/>
  <c r="H42" i="7" s="1"/>
  <c r="H10" i="7"/>
  <c r="H17" i="1"/>
  <c r="E18" i="12"/>
  <c r="H38" i="1"/>
  <c r="H11" i="12" s="1"/>
  <c r="F39" i="1"/>
  <c r="H48" i="10"/>
  <c r="H19" i="10"/>
  <c r="F12" i="1" s="1"/>
  <c r="D12" i="1"/>
  <c r="D20" i="1"/>
  <c r="H20" i="1" s="1"/>
  <c r="G10" i="6"/>
  <c r="H45" i="4"/>
  <c r="H35" i="5"/>
  <c r="D41" i="1"/>
  <c r="H41" i="1" s="1"/>
  <c r="H14" i="12" s="1"/>
  <c r="H49" i="7"/>
  <c r="H48" i="7" s="1"/>
  <c r="H29" i="10"/>
  <c r="D47" i="1" l="1"/>
  <c r="H47" i="1" s="1"/>
  <c r="H36" i="4"/>
  <c r="D15" i="1"/>
  <c r="D19" i="1"/>
  <c r="E24" i="22"/>
  <c r="J24" i="22" s="1"/>
  <c r="H65" i="7"/>
  <c r="H67" i="7" s="1"/>
  <c r="E23" i="22"/>
  <c r="F37" i="1"/>
  <c r="H37" i="1" s="1"/>
  <c r="H10" i="12" s="1"/>
  <c r="H10" i="1"/>
  <c r="E11" i="12" s="1"/>
  <c r="E57" i="22"/>
  <c r="H10" i="10"/>
  <c r="F9" i="1"/>
  <c r="F18" i="1" s="1"/>
  <c r="H12" i="1"/>
  <c r="H39" i="1"/>
  <c r="H12" i="12" s="1"/>
  <c r="D36" i="1"/>
  <c r="H10" i="5"/>
  <c r="E26" i="5"/>
  <c r="E25" i="5" s="1"/>
  <c r="E34" i="5" s="1"/>
  <c r="E40" i="5" s="1"/>
  <c r="E41" i="5" s="1"/>
  <c r="C21" i="6"/>
  <c r="D14" i="1" l="1"/>
  <c r="H14" i="1" s="1"/>
  <c r="E16" i="12"/>
  <c r="E19" i="12" s="1"/>
  <c r="H15" i="1"/>
  <c r="E63" i="22" s="1"/>
  <c r="H15" i="12"/>
  <c r="F36" i="1"/>
  <c r="E22" i="22"/>
  <c r="J23" i="22"/>
  <c r="D11" i="1"/>
  <c r="H11" i="1" s="1"/>
  <c r="H9" i="1" s="1"/>
  <c r="E59" i="22"/>
  <c r="J59" i="22" s="1"/>
  <c r="J57" i="22"/>
  <c r="E13" i="12"/>
  <c r="E60" i="22"/>
  <c r="J60" i="22" s="1"/>
  <c r="H44" i="4"/>
  <c r="H52" i="4" s="1"/>
  <c r="C29" i="21"/>
  <c r="E62" i="22" l="1"/>
  <c r="J62" i="22" s="1"/>
  <c r="J63" i="22"/>
  <c r="D9" i="1"/>
  <c r="D18" i="1" s="1"/>
  <c r="H18" i="1" s="1"/>
  <c r="J22" i="22"/>
  <c r="E9" i="22"/>
  <c r="J9" i="22" s="1"/>
  <c r="E12" i="12"/>
  <c r="E15" i="12" s="1"/>
  <c r="E56" i="22"/>
  <c r="J56" i="22"/>
  <c r="D12" i="16"/>
  <c r="C12" i="16"/>
  <c r="E66" i="22" l="1"/>
  <c r="J66" i="22"/>
  <c r="D26" i="1"/>
  <c r="D27" i="1" s="1"/>
  <c r="F22" i="22"/>
  <c r="H22" i="22"/>
  <c r="F19" i="22"/>
  <c r="C10" i="11"/>
  <c r="D10" i="11"/>
  <c r="B10" i="11"/>
  <c r="G20" i="12" l="1"/>
  <c r="C49" i="28"/>
  <c r="C45" i="28"/>
  <c r="C41" i="28"/>
  <c r="C37" i="28"/>
  <c r="C33" i="28"/>
  <c r="C29" i="28"/>
  <c r="C25" i="28"/>
  <c r="C21" i="28"/>
  <c r="C17" i="28"/>
  <c r="C13" i="28"/>
  <c r="E20" i="1"/>
  <c r="D22" i="4"/>
  <c r="D39" i="10"/>
  <c r="D19" i="10"/>
  <c r="C39" i="27"/>
  <c r="C33" i="27"/>
  <c r="C32" i="27"/>
  <c r="C27" i="27"/>
  <c r="C21" i="27"/>
  <c r="C15" i="27"/>
  <c r="C8" i="27" s="1"/>
  <c r="D62" i="10" s="1"/>
  <c r="C39" i="25"/>
  <c r="C33" i="25"/>
  <c r="C32" i="25"/>
  <c r="C27" i="25"/>
  <c r="C23" i="25" s="1"/>
  <c r="C21" i="25"/>
  <c r="C15" i="25"/>
  <c r="D39" i="7"/>
  <c r="F43" i="1" l="1"/>
  <c r="F42" i="1" s="1"/>
  <c r="F46" i="1" s="1"/>
  <c r="F52" i="1" s="1"/>
  <c r="F53" i="1" s="1"/>
  <c r="H62" i="10"/>
  <c r="C23" i="27"/>
  <c r="C42" i="27"/>
  <c r="C8" i="25"/>
  <c r="C37" i="19"/>
  <c r="C47" i="23"/>
  <c r="C43" i="23"/>
  <c r="C39" i="23"/>
  <c r="C35" i="23"/>
  <c r="C31" i="23"/>
  <c r="C27" i="23"/>
  <c r="C23" i="23"/>
  <c r="C19" i="23"/>
  <c r="C15" i="23"/>
  <c r="C11" i="23"/>
  <c r="C41" i="19"/>
  <c r="C33" i="19"/>
  <c r="C29" i="19"/>
  <c r="C25" i="19"/>
  <c r="C21" i="19"/>
  <c r="D58" i="22"/>
  <c r="H59" i="22"/>
  <c r="H56" i="22" s="1"/>
  <c r="H66" i="22" s="1"/>
  <c r="H74" i="22" s="1"/>
  <c r="D69" i="22"/>
  <c r="D68" i="22" s="1"/>
  <c r="F65" i="22"/>
  <c r="F62" i="22" s="1"/>
  <c r="F66" i="22" s="1"/>
  <c r="F74" i="22" s="1"/>
  <c r="D45" i="22"/>
  <c r="D42" i="22"/>
  <c r="F30" i="22"/>
  <c r="F28" i="22" s="1"/>
  <c r="F25" i="22" s="1"/>
  <c r="F18" i="22"/>
  <c r="D17" i="22"/>
  <c r="D20" i="22"/>
  <c r="D21" i="22"/>
  <c r="D16" i="22"/>
  <c r="D14" i="22"/>
  <c r="D13" i="22"/>
  <c r="D12" i="22"/>
  <c r="J73" i="22"/>
  <c r="J72" i="22"/>
  <c r="H71" i="22"/>
  <c r="H67" i="22" s="1"/>
  <c r="F71" i="22"/>
  <c r="D71" i="22"/>
  <c r="J71" i="22" s="1"/>
  <c r="J70" i="22"/>
  <c r="F67" i="22"/>
  <c r="D41" i="22" l="1"/>
  <c r="C42" i="25"/>
  <c r="D62" i="7"/>
  <c r="D67" i="22"/>
  <c r="J44" i="22" l="1"/>
  <c r="J43" i="22"/>
  <c r="J33" i="22"/>
  <c r="J32" i="22"/>
  <c r="J19" i="22"/>
  <c r="H15" i="22"/>
  <c r="F15" i="22"/>
  <c r="D15" i="22"/>
  <c r="D31" i="16"/>
  <c r="C31" i="16"/>
  <c r="C49" i="19"/>
  <c r="D49" i="10"/>
  <c r="E10" i="1"/>
  <c r="E11" i="1"/>
  <c r="F9" i="22" l="1"/>
  <c r="F40" i="22" s="1"/>
  <c r="F46" i="22" s="1"/>
  <c r="F47" i="22" s="1"/>
  <c r="F10" i="22"/>
  <c r="H40" i="22"/>
  <c r="H46" i="22" s="1"/>
  <c r="H47" i="22" s="1"/>
  <c r="D33" i="5"/>
  <c r="H33" i="5" s="1"/>
  <c r="N27" i="17" l="1"/>
  <c r="M27" i="17"/>
  <c r="L27" i="17"/>
  <c r="K27" i="17"/>
  <c r="J27" i="17"/>
  <c r="I27" i="17"/>
  <c r="H27" i="17"/>
  <c r="G27" i="17"/>
  <c r="F27" i="17"/>
  <c r="E27" i="17"/>
  <c r="N16" i="17"/>
  <c r="M16" i="17"/>
  <c r="L16" i="17"/>
  <c r="K16" i="17"/>
  <c r="J16" i="17"/>
  <c r="I16" i="17"/>
  <c r="H16" i="17"/>
  <c r="G16" i="17"/>
  <c r="F16" i="17"/>
  <c r="E16" i="17"/>
  <c r="O4" i="17"/>
  <c r="D5" i="16"/>
  <c r="E7" i="15"/>
  <c r="F15" i="14"/>
  <c r="E15" i="14"/>
  <c r="D15" i="14"/>
  <c r="G14" i="14"/>
  <c r="G13" i="14"/>
  <c r="G12" i="14"/>
  <c r="G11" i="14"/>
  <c r="G10" i="14"/>
  <c r="F6" i="14"/>
  <c r="I19" i="13"/>
  <c r="H18" i="13"/>
  <c r="G18" i="13"/>
  <c r="F18" i="13"/>
  <c r="E18" i="13"/>
  <c r="D18" i="13"/>
  <c r="I17" i="13"/>
  <c r="H16" i="13"/>
  <c r="G16" i="13"/>
  <c r="F16" i="13"/>
  <c r="E16" i="13"/>
  <c r="D16" i="13"/>
  <c r="I15" i="13"/>
  <c r="H14" i="13"/>
  <c r="G14" i="13"/>
  <c r="F14" i="13"/>
  <c r="E14" i="13"/>
  <c r="D14" i="13"/>
  <c r="I13" i="13"/>
  <c r="I12" i="13"/>
  <c r="H11" i="13"/>
  <c r="G11" i="13"/>
  <c r="F11" i="13"/>
  <c r="E11" i="13"/>
  <c r="D11" i="13"/>
  <c r="I10" i="13"/>
  <c r="I9" i="13"/>
  <c r="H8" i="13"/>
  <c r="G8" i="13"/>
  <c r="G20" i="13" s="1"/>
  <c r="F8" i="13"/>
  <c r="E8" i="13"/>
  <c r="D8" i="13"/>
  <c r="C45" i="21"/>
  <c r="C41" i="21"/>
  <c r="C37" i="21"/>
  <c r="C33" i="21"/>
  <c r="C25" i="21"/>
  <c r="C21" i="21"/>
  <c r="C17" i="21"/>
  <c r="C13" i="21"/>
  <c r="D61" i="10"/>
  <c r="H61" i="10" s="1"/>
  <c r="D48" i="10"/>
  <c r="D24" i="22" s="1"/>
  <c r="D38" i="10"/>
  <c r="D33" i="10"/>
  <c r="E17" i="1" s="1"/>
  <c r="D30" i="10"/>
  <c r="D14" i="10"/>
  <c r="D11" i="10"/>
  <c r="D10" i="10" s="1"/>
  <c r="C21" i="20"/>
  <c r="C17" i="20"/>
  <c r="C13" i="20"/>
  <c r="D61" i="7"/>
  <c r="D38" i="22" s="1"/>
  <c r="D56" i="7"/>
  <c r="D49" i="7"/>
  <c r="D38" i="7"/>
  <c r="D33" i="7"/>
  <c r="E16" i="1" s="1"/>
  <c r="D30" i="7"/>
  <c r="D19" i="7"/>
  <c r="E12" i="1" s="1"/>
  <c r="D14" i="7"/>
  <c r="D11" i="7"/>
  <c r="C51" i="6"/>
  <c r="G51" i="6" s="1"/>
  <c r="G53" i="6" s="1"/>
  <c r="C48" i="6"/>
  <c r="C30" i="6"/>
  <c r="C45" i="19"/>
  <c r="C17" i="19"/>
  <c r="C13" i="19"/>
  <c r="D35" i="5"/>
  <c r="D29" i="5"/>
  <c r="H29" i="5" s="1"/>
  <c r="D17" i="5"/>
  <c r="C41" i="1" s="1"/>
  <c r="G41" i="1" s="1"/>
  <c r="D11" i="5"/>
  <c r="D11" i="22" s="1"/>
  <c r="D49" i="4"/>
  <c r="D22" i="12" s="1"/>
  <c r="D46" i="4"/>
  <c r="C20" i="1" s="1"/>
  <c r="G20" i="1" s="1"/>
  <c r="D40" i="4"/>
  <c r="D64" i="22" s="1"/>
  <c r="D37" i="4"/>
  <c r="D63" i="22" s="1"/>
  <c r="D26" i="4"/>
  <c r="D19" i="4"/>
  <c r="D10" i="4"/>
  <c r="C51" i="1"/>
  <c r="G51" i="1" s="1"/>
  <c r="C48" i="1"/>
  <c r="G48" i="1" s="1"/>
  <c r="E47" i="1"/>
  <c r="E45" i="1"/>
  <c r="E44" i="1"/>
  <c r="E43" i="1"/>
  <c r="E41" i="1"/>
  <c r="E40" i="1"/>
  <c r="C40" i="1"/>
  <c r="E39" i="1"/>
  <c r="C39" i="1"/>
  <c r="G39" i="1" s="1"/>
  <c r="E38" i="1"/>
  <c r="C38" i="1"/>
  <c r="E37" i="1"/>
  <c r="C37" i="1"/>
  <c r="G37" i="1" s="1"/>
  <c r="E19" i="1"/>
  <c r="C25" i="1"/>
  <c r="C24" i="1"/>
  <c r="G24" i="1" s="1"/>
  <c r="C22" i="1"/>
  <c r="G22" i="1" s="1"/>
  <c r="E21" i="1"/>
  <c r="C21" i="1"/>
  <c r="C17" i="1"/>
  <c r="C16" i="1"/>
  <c r="G16" i="1" s="1"/>
  <c r="E13" i="1"/>
  <c r="C13" i="1"/>
  <c r="D39" i="22" l="1"/>
  <c r="G17" i="1"/>
  <c r="G13" i="1"/>
  <c r="G21" i="1"/>
  <c r="G38" i="1"/>
  <c r="G40" i="1"/>
  <c r="D29" i="22"/>
  <c r="D28" i="22" s="1"/>
  <c r="C10" i="14"/>
  <c r="D21" i="12"/>
  <c r="D20" i="12" s="1"/>
  <c r="J28" i="17"/>
  <c r="M28" i="17"/>
  <c r="L28" i="17"/>
  <c r="H28" i="17"/>
  <c r="E28" i="17"/>
  <c r="G28" i="17"/>
  <c r="K28" i="17"/>
  <c r="I28" i="17"/>
  <c r="F28" i="17"/>
  <c r="N28" i="17"/>
  <c r="D10" i="22"/>
  <c r="D28" i="5"/>
  <c r="C45" i="1" s="1"/>
  <c r="G45" i="1" s="1"/>
  <c r="D18" i="4"/>
  <c r="C11" i="1" s="1"/>
  <c r="G11" i="1" s="1"/>
  <c r="D37" i="22"/>
  <c r="D48" i="7"/>
  <c r="D23" i="22" s="1"/>
  <c r="D10" i="7"/>
  <c r="D62" i="22"/>
  <c r="C10" i="1"/>
  <c r="G10" i="1" s="1"/>
  <c r="D57" i="22"/>
  <c r="C15" i="1"/>
  <c r="C12" i="1"/>
  <c r="G12" i="1" s="1"/>
  <c r="D60" i="22"/>
  <c r="C10" i="6"/>
  <c r="D26" i="5" s="1"/>
  <c r="C32" i="6"/>
  <c r="D27" i="5" s="1"/>
  <c r="H27" i="5" s="1"/>
  <c r="D65" i="10"/>
  <c r="D67" i="10" s="1"/>
  <c r="F20" i="13"/>
  <c r="I18" i="13"/>
  <c r="E42" i="1"/>
  <c r="I11" i="13"/>
  <c r="G15" i="14"/>
  <c r="E20" i="13"/>
  <c r="I14" i="13"/>
  <c r="D36" i="4"/>
  <c r="D29" i="7"/>
  <c r="D42" i="7" s="1"/>
  <c r="D29" i="10"/>
  <c r="D42" i="10" s="1"/>
  <c r="D20" i="13"/>
  <c r="H20" i="13"/>
  <c r="C36" i="1"/>
  <c r="I16" i="13"/>
  <c r="C19" i="1"/>
  <c r="G19" i="1" s="1"/>
  <c r="D23" i="12"/>
  <c r="E36" i="1"/>
  <c r="H36" i="1" s="1"/>
  <c r="C47" i="1"/>
  <c r="G47" i="1" s="1"/>
  <c r="I8" i="13"/>
  <c r="E15" i="1"/>
  <c r="E14" i="1" s="1"/>
  <c r="D45" i="4"/>
  <c r="D10" i="5"/>
  <c r="D26" i="22" l="1"/>
  <c r="H26" i="5"/>
  <c r="D44" i="1"/>
  <c r="H44" i="1" s="1"/>
  <c r="H17" i="12" s="1"/>
  <c r="E27" i="22"/>
  <c r="J27" i="22" s="1"/>
  <c r="E39" i="22"/>
  <c r="H65" i="10"/>
  <c r="H67" i="10" s="1"/>
  <c r="H28" i="5"/>
  <c r="D45" i="1" s="1"/>
  <c r="E29" i="22"/>
  <c r="C14" i="1"/>
  <c r="G14" i="1" s="1"/>
  <c r="G15" i="1"/>
  <c r="G12" i="12"/>
  <c r="D13" i="12"/>
  <c r="G13" i="12"/>
  <c r="D14" i="12"/>
  <c r="G18" i="12"/>
  <c r="G14" i="12"/>
  <c r="G10" i="12"/>
  <c r="D12" i="12"/>
  <c r="D17" i="12"/>
  <c r="D18" i="12"/>
  <c r="G11" i="12"/>
  <c r="C27" i="17"/>
  <c r="C44" i="1"/>
  <c r="G44" i="1" s="1"/>
  <c r="D27" i="22"/>
  <c r="C43" i="1"/>
  <c r="G43" i="1" s="1"/>
  <c r="C53" i="6"/>
  <c r="D9" i="4"/>
  <c r="D44" i="4" s="1"/>
  <c r="D52" i="4" s="1"/>
  <c r="D59" i="22"/>
  <c r="D22" i="22"/>
  <c r="D9" i="22" s="1"/>
  <c r="D65" i="7"/>
  <c r="D67" i="7" s="1"/>
  <c r="E46" i="1"/>
  <c r="E52" i="1" s="1"/>
  <c r="E53" i="1" s="1"/>
  <c r="I20" i="13"/>
  <c r="G36" i="1"/>
  <c r="D25" i="5"/>
  <c r="D34" i="5" s="1"/>
  <c r="D40" i="5" s="1"/>
  <c r="D41" i="5" s="1"/>
  <c r="E9" i="1"/>
  <c r="E18" i="1" s="1"/>
  <c r="E26" i="1" s="1"/>
  <c r="E27" i="1" s="1"/>
  <c r="D11" i="12"/>
  <c r="C9" i="1"/>
  <c r="D43" i="1" l="1"/>
  <c r="H43" i="1" s="1"/>
  <c r="H16" i="12" s="1"/>
  <c r="E26" i="22"/>
  <c r="J26" i="22" s="1"/>
  <c r="H25" i="5"/>
  <c r="H34" i="5" s="1"/>
  <c r="H40" i="5" s="1"/>
  <c r="H41" i="5" s="1"/>
  <c r="J39" i="22"/>
  <c r="E37" i="22"/>
  <c r="J37" i="22" s="1"/>
  <c r="J29" i="22"/>
  <c r="E28" i="22"/>
  <c r="H45" i="1"/>
  <c r="H18" i="12" s="1"/>
  <c r="H19" i="12" s="1"/>
  <c r="H24" i="12" s="1"/>
  <c r="D42" i="1"/>
  <c r="G15" i="12"/>
  <c r="D16" i="12"/>
  <c r="D19" i="12" s="1"/>
  <c r="G16" i="12"/>
  <c r="D15" i="12"/>
  <c r="G17" i="12"/>
  <c r="D56" i="22"/>
  <c r="C42" i="1"/>
  <c r="G42" i="1" s="1"/>
  <c r="D25" i="22"/>
  <c r="C18" i="1"/>
  <c r="G18" i="1" s="1"/>
  <c r="G9" i="1"/>
  <c r="J28" i="22" l="1"/>
  <c r="E25" i="22"/>
  <c r="D46" i="1"/>
  <c r="H42" i="1"/>
  <c r="G19" i="12"/>
  <c r="G24" i="12" s="1"/>
  <c r="D24" i="12"/>
  <c r="O27" i="17"/>
  <c r="C46" i="1"/>
  <c r="G46" i="1" s="1"/>
  <c r="D66" i="22"/>
  <c r="D40" i="22"/>
  <c r="C26" i="1"/>
  <c r="G26" i="1" s="1"/>
  <c r="E40" i="22" l="1"/>
  <c r="J25" i="22"/>
  <c r="H46" i="1"/>
  <c r="D52" i="1"/>
  <c r="C52" i="1"/>
  <c r="D74" i="22"/>
  <c r="D46" i="22"/>
  <c r="C27" i="1"/>
  <c r="G27" i="1" s="1"/>
  <c r="J40" i="22" l="1"/>
  <c r="E46" i="22"/>
  <c r="C53" i="1"/>
  <c r="G53" i="1" s="1"/>
  <c r="G52" i="1"/>
  <c r="D53" i="1"/>
  <c r="H53" i="1" s="1"/>
  <c r="H52" i="1"/>
  <c r="D47" i="22"/>
  <c r="D16" i="17"/>
  <c r="E47" i="22" l="1"/>
  <c r="J47" i="22" s="1"/>
  <c r="J46" i="22"/>
  <c r="D27" i="17"/>
  <c r="D28" i="17" l="1"/>
  <c r="H38" i="10"/>
  <c r="H42" i="10" s="1"/>
  <c r="F19" i="1"/>
  <c r="H19" i="1" l="1"/>
  <c r="F26" i="1"/>
  <c r="E67" i="22" l="1"/>
  <c r="E69" i="22"/>
  <c r="E20" i="12"/>
  <c r="E24" i="12" s="1"/>
  <c r="F27" i="1"/>
  <c r="H27" i="1" s="1"/>
  <c r="H26" i="1"/>
  <c r="O16" i="17"/>
  <c r="O28" i="17" s="1"/>
  <c r="C16" i="17"/>
  <c r="J69" i="22" l="1"/>
  <c r="E68" i="22"/>
  <c r="J68" i="22" s="1"/>
  <c r="J67" i="22"/>
  <c r="J74" i="22" s="1"/>
  <c r="E74" i="22"/>
  <c r="C28" i="17"/>
</calcChain>
</file>

<file path=xl/sharedStrings.xml><?xml version="1.0" encoding="utf-8"?>
<sst xmlns="http://schemas.openxmlformats.org/spreadsheetml/2006/main" count="1233" uniqueCount="396">
  <si>
    <t>Önkormányzat és intézményei összesen</t>
  </si>
  <si>
    <t>Ft-ban</t>
  </si>
  <si>
    <t>Megnevezés</t>
  </si>
  <si>
    <t>Önkormányzat</t>
  </si>
  <si>
    <t>Önkormányzat fenntartásában működő költségvetési szervek összesen</t>
  </si>
  <si>
    <t>Összesen</t>
  </si>
  <si>
    <t>I. Működési költségvetés bevételei (önkormányzat és intézmények)</t>
  </si>
  <si>
    <t>1.</t>
  </si>
  <si>
    <t>Működési célú támogatások államháztartáson belülről</t>
  </si>
  <si>
    <t>2.</t>
  </si>
  <si>
    <t>Közhatalmi bevételek</t>
  </si>
  <si>
    <t xml:space="preserve">3. </t>
  </si>
  <si>
    <t>4.</t>
  </si>
  <si>
    <t>Működési célú átvett pénzeszközök</t>
  </si>
  <si>
    <t>II. Felhalmozási költségvetés bevételei</t>
  </si>
  <si>
    <t>Felhalmozási célú támogatások államháztartáson belülről</t>
  </si>
  <si>
    <t>Felhalmozási bevételek</t>
  </si>
  <si>
    <t>3.</t>
  </si>
  <si>
    <t>III. Finanszírozási bevételek</t>
  </si>
  <si>
    <t>Költségvetési hiány belső finanszírozása</t>
  </si>
  <si>
    <t>1. Előző évi költségvetési maradvány igénybevétele</t>
  </si>
  <si>
    <t>2. Szabad pénzeszközök betétből történő visszavonása</t>
  </si>
  <si>
    <t>Költségvetési hiány külső finanszírozása</t>
  </si>
  <si>
    <t>1. Hitelek, kölcsönök felvétele</t>
  </si>
  <si>
    <t>Irányító szervi támogatás</t>
  </si>
  <si>
    <t>BEVÉTELEK MINDÖSSZESEN</t>
  </si>
  <si>
    <t>BEVÉTELEK MINDÖSSZESEN (irányító szervi támogatás nélkül)</t>
  </si>
  <si>
    <t>KÖLTSÉGVETÉSI BEVÉTELEK ÖSSZESEN</t>
  </si>
  <si>
    <t>I. Működési költségvetés kiadásai</t>
  </si>
  <si>
    <t>Személyi juttatások</t>
  </si>
  <si>
    <t>Munkaadókat terhelő járulékok és szociális hozzájárulási adó</t>
  </si>
  <si>
    <t>Dologi kiadások</t>
  </si>
  <si>
    <t>Ellátottak pénzbeli juttatásai</t>
  </si>
  <si>
    <t>5.</t>
  </si>
  <si>
    <t>Egyéb működési célú kiadások</t>
  </si>
  <si>
    <t>II. Felhalmozási költségvetés kiadásai</t>
  </si>
  <si>
    <t>Beruházások</t>
  </si>
  <si>
    <t xml:space="preserve">2. </t>
  </si>
  <si>
    <t>Felújítások</t>
  </si>
  <si>
    <t>Egyéb felhalmozási kiadások</t>
  </si>
  <si>
    <t>KÖLTSÉGVETÉSI KIADÁSOK ÖSSZESEN</t>
  </si>
  <si>
    <t>III. Finanszírozási kiadások</t>
  </si>
  <si>
    <t>Irányító szervi támogatás folyósítása</t>
  </si>
  <si>
    <t>Szabad pénzeszközök betétként történő elhelyezése</t>
  </si>
  <si>
    <t>Hitel, kölcsön törlesztés</t>
  </si>
  <si>
    <t>Államháztartáson belüli megelőlegezések visszafizetése</t>
  </si>
  <si>
    <t>KIADÁSOK MINDÖSSZESEN</t>
  </si>
  <si>
    <t>KIADÁSOK MINDÖSSZESEN (irányító szervi támogatás folyósítása nélkül)</t>
  </si>
  <si>
    <t>Oszlop1</t>
  </si>
  <si>
    <t>Oszlop2</t>
  </si>
  <si>
    <t>Oszlop3</t>
  </si>
  <si>
    <t>Oszlop4</t>
  </si>
  <si>
    <t>Oszlop5</t>
  </si>
  <si>
    <t>I.</t>
  </si>
  <si>
    <t xml:space="preserve">I. Működési költségvetés bevételei </t>
  </si>
  <si>
    <t>Önkormányzatok működési támogatásai</t>
  </si>
  <si>
    <t>Egyéb működési célú támogatások bevételei államháztartáson belülről</t>
  </si>
  <si>
    <t>1. Helyi önkormányzatok működésének általános támogatásai</t>
  </si>
  <si>
    <t>2. Települési önkormányzatok egyes köznevelési feladatainak támogatása</t>
  </si>
  <si>
    <t>3. Települési önkormányzatok szociális, gyermekjóléti és gyermekétkeztetési feladatainak támogatása</t>
  </si>
  <si>
    <t>4. Települési önkormányzatok kulturális feladatainak támogatása</t>
  </si>
  <si>
    <t>5. Működési célú költségvetési támogatások és kiegészítő támogatások</t>
  </si>
  <si>
    <t>6. Elszámolásból származó bevételek</t>
  </si>
  <si>
    <t>Vagyoni típusú adók</t>
  </si>
  <si>
    <t>1. Építményadó</t>
  </si>
  <si>
    <t>2. Magánszemélyek kommunális adója</t>
  </si>
  <si>
    <t>Termékek és szolgáltatások adói</t>
  </si>
  <si>
    <t>1. Iparűzési adó</t>
  </si>
  <si>
    <t>2. Gépjárműadó</t>
  </si>
  <si>
    <t>Egyéb közhatalmi bevételek</t>
  </si>
  <si>
    <t>Működési bevételek</t>
  </si>
  <si>
    <t>1. Készletértékesítés ellenértéke</t>
  </si>
  <si>
    <t>2. Szolgáltatások ellenértéke</t>
  </si>
  <si>
    <t>3. Közvetített szolgáltatások ellenértéke</t>
  </si>
  <si>
    <t>4. Tulajdonosi bevételek</t>
  </si>
  <si>
    <t>5. Ellátási díjak</t>
  </si>
  <si>
    <t>6. Kiszámlázott ÁFA</t>
  </si>
  <si>
    <t>7. ÁFA visszatérülés</t>
  </si>
  <si>
    <t>8. Egyéb működési bevétel</t>
  </si>
  <si>
    <t>II.</t>
  </si>
  <si>
    <t>Felhalmozási költségvetés bevételei</t>
  </si>
  <si>
    <t>Felhalmozási célú támogatás államháztartáson belülről</t>
  </si>
  <si>
    <t>Felhalmozási célú önkormányzati támogatás</t>
  </si>
  <si>
    <t>Egyéb felhalmozási célú támogatás államháztartáson belülről</t>
  </si>
  <si>
    <t>Immateriális javak, tárgyi eszközök értékesítése</t>
  </si>
  <si>
    <t>Részesedések értékesítése</t>
  </si>
  <si>
    <t>Felhalmozási cálú átvett pénzeszköz</t>
  </si>
  <si>
    <t>III.</t>
  </si>
  <si>
    <t>Finanszírozási bevételek</t>
  </si>
  <si>
    <t>Előző évi költségvetési maradvány igénybevétele</t>
  </si>
  <si>
    <t>Szabad pénzeszközök betétből történő visszavonása</t>
  </si>
  <si>
    <t>Hosszú lejáratú hitelek, kölcsönök felvétele</t>
  </si>
  <si>
    <t>Önkormányzat tervezett bevételei</t>
  </si>
  <si>
    <t>Önkormányzat tervezett kiadásai jogcímenként</t>
  </si>
  <si>
    <t>Külső személyi juttatások</t>
  </si>
  <si>
    <t>Elvonások és befizetések</t>
  </si>
  <si>
    <t>Működési célú támogatások államháztartáson belülre</t>
  </si>
  <si>
    <t>Működési célú támogatások államháztartáson kívülre</t>
  </si>
  <si>
    <t>Működési célú támogatási kölcsönök nyújtása</t>
  </si>
  <si>
    <t>Általános tartalék</t>
  </si>
  <si>
    <t>Felhalmozási költségvetés kiadásai</t>
  </si>
  <si>
    <t>1. Felhalmozási célú támogatások államháztartáson belülre</t>
  </si>
  <si>
    <t>2. Felhalmozási célú támogatások államháztartáson kívülre</t>
  </si>
  <si>
    <t>3. Felhalmozási célú támogatási kölcsönök nyújtása</t>
  </si>
  <si>
    <t>4. Befektetési kiadások</t>
  </si>
  <si>
    <t>5. Felhalmozási céltartalék</t>
  </si>
  <si>
    <t>Finanszírozási kiadások</t>
  </si>
  <si>
    <t>Hitel, kölcsöntörlesztés államháztartáson kívülre</t>
  </si>
  <si>
    <t>KIADÁSOK ÖSSZESEN</t>
  </si>
  <si>
    <r>
      <t xml:space="preserve">KIADÁSOK MINDÖSSZESEN </t>
    </r>
    <r>
      <rPr>
        <sz val="10"/>
        <color theme="1"/>
        <rFont val="Times New Roman"/>
        <family val="1"/>
        <charset val="238"/>
      </rPr>
      <t>(irányító szervi támogatás folyósítása nélkül)</t>
    </r>
  </si>
  <si>
    <t>2019. évi eredeti előirányzat</t>
  </si>
  <si>
    <t>Foglalkoztatottak személyi juttatásai</t>
  </si>
  <si>
    <t>Tárgyi eszközök, immateriális javak vásárlása</t>
  </si>
  <si>
    <t>Tárgyi eszközök, immateriális javak vásárlása összesen:</t>
  </si>
  <si>
    <t>Ingatlan beruházások</t>
  </si>
  <si>
    <t>Ingatlan beruházások összesen</t>
  </si>
  <si>
    <t>Tárgyi eszközök felújítása</t>
  </si>
  <si>
    <t>Tárgyi eszköz felújítás összesen</t>
  </si>
  <si>
    <t>Útfelújítási kiadások</t>
  </si>
  <si>
    <t>Útfelújítások összesen</t>
  </si>
  <si>
    <t>Felhalmozási célú pénzeszköz átadások</t>
  </si>
  <si>
    <t>Felhalmozási célú pénzeszköz átadások államháztartáson belülre</t>
  </si>
  <si>
    <t>Felhalmozási célú pénzeszköz átadások államháztartáson kívülre</t>
  </si>
  <si>
    <t>MINDÖSSZESEN</t>
  </si>
  <si>
    <t>Önkormányzat működési kiadásai (3. számú melléklet működési költségvetés kiadás részletezése)</t>
  </si>
  <si>
    <t>Önkormányzat felhalmozási kiadásai (3. számú melléklet felhalmozási költségvetés részletezése)</t>
  </si>
  <si>
    <t>Lébényi Közös Önkormányzati Hivatal</t>
  </si>
  <si>
    <t>Lébényi Közös Önkormányzati Hivatal bevételei és kiadásai</t>
  </si>
  <si>
    <t>Igazgatási szolgáltatási díj</t>
  </si>
  <si>
    <t>Felügyeleti jellegű tevékenységek díja</t>
  </si>
  <si>
    <t>Bírságok bevétele</t>
  </si>
  <si>
    <t xml:space="preserve">KIADÁSOK MINDÖSSZESEN </t>
  </si>
  <si>
    <t>Lébényi Óvoda-Bölcsőde</t>
  </si>
  <si>
    <t>Intézmény</t>
  </si>
  <si>
    <t>Teljes munkaidős (fő)</t>
  </si>
  <si>
    <t>Részmunkaidős (fő)</t>
  </si>
  <si>
    <t>Önkormányzat és irányítása alá tartozó költségvetési szervek létszámkerete</t>
  </si>
  <si>
    <t>Lébény Város Önkormányzata</t>
  </si>
  <si>
    <t>Jóváhagyott álláshely (fő)</t>
  </si>
  <si>
    <t>MŰKÖDÉSI KÖLTSÉGVETÉS BEVÉTELEI</t>
  </si>
  <si>
    <t>Bevételek</t>
  </si>
  <si>
    <t>Kiadások</t>
  </si>
  <si>
    <t>Működési célú támogatások ÁH belülről</t>
  </si>
  <si>
    <t>Munkaadókat terhelő járulékok és a szociális hozzájárulási adó</t>
  </si>
  <si>
    <t>MŰKÖDÉSI KÖLTSÉGVETÉS KIADÁSAI</t>
  </si>
  <si>
    <t>Felhalmozási kiadások</t>
  </si>
  <si>
    <t>Többéves kihatással járó döntések számszerűsítése évenkénti bontásban és összesítve célok szerint</t>
  </si>
  <si>
    <t>Sor-
szám</t>
  </si>
  <si>
    <t>Kötelezettség jogcíme</t>
  </si>
  <si>
    <t>Köt. váll.
 éve</t>
  </si>
  <si>
    <t>Kiadás vonzata évenként</t>
  </si>
  <si>
    <t>A</t>
  </si>
  <si>
    <t>B</t>
  </si>
  <si>
    <t>C</t>
  </si>
  <si>
    <t>D</t>
  </si>
  <si>
    <t>E</t>
  </si>
  <si>
    <t>F</t>
  </si>
  <si>
    <t>G</t>
  </si>
  <si>
    <t>H</t>
  </si>
  <si>
    <t>I=(D+E+F+G+H)</t>
  </si>
  <si>
    <t>Működési célú finanszírozási kiadások
(hiteltörlesztés, értékpapír vásárlás, stb.)</t>
  </si>
  <si>
    <t>............................</t>
  </si>
  <si>
    <t>Felhalmozási célú finanszírozási kiadások
(hiteltörlesztés, értékpapír vásárlás, stb.)</t>
  </si>
  <si>
    <t>6.</t>
  </si>
  <si>
    <t>7.</t>
  </si>
  <si>
    <t>Beruházási kiadások beruházásonként</t>
  </si>
  <si>
    <t>8.</t>
  </si>
  <si>
    <t>9.</t>
  </si>
  <si>
    <t>Felújítási kiadások felújításonként</t>
  </si>
  <si>
    <t>10.</t>
  </si>
  <si>
    <t>11.</t>
  </si>
  <si>
    <t>Egyéb (Pl.: garancia és kezességvállalás, stb.)</t>
  </si>
  <si>
    <t>12.</t>
  </si>
  <si>
    <t>Összesen (1+4+7+9+11)</t>
  </si>
  <si>
    <t>Sor-szám</t>
  </si>
  <si>
    <t>Lébény Város Önkormányzat adósságot keletkeztető ügyletekből és kezességvállalásokból fennálló kötelezettségei</t>
  </si>
  <si>
    <t>MEGNEVEZÉS</t>
  </si>
  <si>
    <t>Évek</t>
  </si>
  <si>
    <t>Összesen
(F=C+D+E)</t>
  </si>
  <si>
    <t>ÖSSZES KÖTELEZETTSÉG</t>
  </si>
  <si>
    <t>Kötelezettség állománya</t>
  </si>
  <si>
    <t>Lébény Város Önkormányzat támogatási programjai</t>
  </si>
  <si>
    <t>Pályázat</t>
  </si>
  <si>
    <t>Támogatást nyújtó megnevezése</t>
  </si>
  <si>
    <t>Nyertes pályázatok</t>
  </si>
  <si>
    <t>Megjegyzés</t>
  </si>
  <si>
    <t>Támogatás</t>
  </si>
  <si>
    <t>Önerő</t>
  </si>
  <si>
    <t>Projekt költség összesen</t>
  </si>
  <si>
    <t>Az önkormányzat által adott közvetett támogatások
(kedvezmények)</t>
  </si>
  <si>
    <t>Bevételi jogcím</t>
  </si>
  <si>
    <t>Kedvezmény nélkül elérhető bevétel</t>
  </si>
  <si>
    <t>Kedvezmények összege</t>
  </si>
  <si>
    <t>Ellátottak térítési díjának méltányosságból történő elengedése</t>
  </si>
  <si>
    <t>Ellátottak kártérítésének méltányosságból történő elengedése</t>
  </si>
  <si>
    <t>Lakosság részére lakásépítéshez nyújtott kölcsön elengedése</t>
  </si>
  <si>
    <t>Lakosság részére lakásfelújításhoz nyújtott kölcsön elengedése</t>
  </si>
  <si>
    <t>Helyi adóból biztosított kedvezmény, mentesség összesen</t>
  </si>
  <si>
    <t xml:space="preserve">-ebből:            Építményadó </t>
  </si>
  <si>
    <t xml:space="preserve">Telekadó </t>
  </si>
  <si>
    <t xml:space="preserve">Magánszemélyek kommunális adója </t>
  </si>
  <si>
    <t xml:space="preserve">Idegenforgalmi adó tartózkodás után </t>
  </si>
  <si>
    <t xml:space="preserve">Idegenforgalmi adó épület után </t>
  </si>
  <si>
    <t xml:space="preserve">Iparűzési adó állandó jelleggel végzett iparűzési tevékenység után </t>
  </si>
  <si>
    <t>13.</t>
  </si>
  <si>
    <t>Gépjárműadóból biztosított kedvezmény, mentesség</t>
  </si>
  <si>
    <t>14.</t>
  </si>
  <si>
    <t>Helyiségek hasznosítása utáni kedvezmény, mentesség</t>
  </si>
  <si>
    <t>15.</t>
  </si>
  <si>
    <t>Eszközök hasznosítása utáni kedvezmény, mentesség</t>
  </si>
  <si>
    <t>16.</t>
  </si>
  <si>
    <t>17.</t>
  </si>
  <si>
    <t>Egyéb kölcsön elengedése</t>
  </si>
  <si>
    <t>18.</t>
  </si>
  <si>
    <t>19.</t>
  </si>
  <si>
    <t>20.</t>
  </si>
  <si>
    <t>21.</t>
  </si>
  <si>
    <t>22.</t>
  </si>
  <si>
    <t>23.</t>
  </si>
  <si>
    <t>24.</t>
  </si>
  <si>
    <t>27.</t>
  </si>
  <si>
    <t>Összesen: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</si>
  <si>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</si>
  <si>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</si>
  <si>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</si>
  <si>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</si>
  <si>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</si>
  <si>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</si>
  <si>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</si>
  <si>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</si>
  <si>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</si>
  <si>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</si>
  <si>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</si>
  <si>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</si>
  <si>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Működési célú támogatások ÁH-on belül</t>
  </si>
  <si>
    <t>Felhalmozási célú támogatások ÁH-on belül</t>
  </si>
  <si>
    <t>Bevételek összesen:</t>
  </si>
  <si>
    <t>Dologi  kiadások</t>
  </si>
  <si>
    <t xml:space="preserve"> Egyéb működési célú kiadások</t>
  </si>
  <si>
    <t>Kiadások összesen:</t>
  </si>
  <si>
    <t>Egyenleg</t>
  </si>
  <si>
    <t>Előirányzat felhasználási terv</t>
  </si>
  <si>
    <t>Kötelező, önként vállalt, valamint államigazgatási feladatok bevételei és kiadásai</t>
  </si>
  <si>
    <t>Kötelező feladat</t>
  </si>
  <si>
    <t>Önként vállalt feladat</t>
  </si>
  <si>
    <t>Államigazgatási feladat</t>
  </si>
  <si>
    <t xml:space="preserve">1. </t>
  </si>
  <si>
    <t>Önkormányzat irányítása alá tartozó intézmények</t>
  </si>
  <si>
    <t>I. Működési költségvetés bevételei (önkormányzat és intézményei)</t>
  </si>
  <si>
    <t>Cofog és megnevezés</t>
  </si>
  <si>
    <t>Járulékok</t>
  </si>
  <si>
    <t>Lébényi Közös Önkormányzati Hivatal (4. számú melléklet működési költségvetés kiadás részletezése)</t>
  </si>
  <si>
    <t>Lébényi Óvoda-Bölcsőde (6. számú melléklet működési költségvetés kiadás részletezése)</t>
  </si>
  <si>
    <t xml:space="preserve"> </t>
  </si>
  <si>
    <t>Felhalmozási tartalék (pályázati önrészt és megvalósítás többletköltségeinek fedezetére)</t>
  </si>
  <si>
    <t>Működési céltartalék (lemondott tiszteletdíj előirányzata)</t>
  </si>
  <si>
    <t>2020. évi eredeti előirányzat</t>
  </si>
  <si>
    <t>Lébény Város Önkormányzat 2020. évi költségvetése</t>
  </si>
  <si>
    <t>2020. január 1-jén</t>
  </si>
  <si>
    <t>2020. január 1-jei tényleges nyitó létszám</t>
  </si>
  <si>
    <t>2020. január 1-jei munkajogi nyitólétszám (fő)</t>
  </si>
  <si>
    <t>Lébény Város Önkormányzat 2020. évi összevont költségvetési mérlege</t>
  </si>
  <si>
    <t>2019. december 31-ig befolyt pályázati támogatás</t>
  </si>
  <si>
    <t>2020. évi tervezett bevétel</t>
  </si>
  <si>
    <t>15. sz. melléklet az …./2020. (…) önkormányzati rendelethez 2. oldal</t>
  </si>
  <si>
    <t>15. sz. melléklet az …./2020. (…) önkormányzati rendelethez 3. oldal</t>
  </si>
  <si>
    <t>011130 Önkormányzati igazgatási feladatok</t>
  </si>
  <si>
    <t xml:space="preserve">011220 Adóigazgatási feladatok </t>
  </si>
  <si>
    <t>Közös Önkományzati Hivatal felhalmozási kiadásai (3. számú melléklet felhalmozási költségvetés részletezése)</t>
  </si>
  <si>
    <t>Számítástecnikai eszközök beszerzése</t>
  </si>
  <si>
    <t>Lébényi Óvoda - Bölcsőde felhalmozási kiadásai (3. számú melléklet felhalmozási költségvetés részletezése)</t>
  </si>
  <si>
    <t>Egyéb tárgyi eszközök (bútorok, konyhai felszerelések, fektetők)</t>
  </si>
  <si>
    <t>Számítástechnikai eszközök, programok</t>
  </si>
  <si>
    <t>Céltartalék (képviselői keret)</t>
  </si>
  <si>
    <t>Rendezési terv</t>
  </si>
  <si>
    <t>Informatikai eszközök beszerzése</t>
  </si>
  <si>
    <t>Egyéb tárgyi eszközök beszerzése</t>
  </si>
  <si>
    <t>Közművelődés - eszközbeszerzés (MFP)</t>
  </si>
  <si>
    <t>Önkormányzati tulajdonú közutak és járdák felújítása (Akácfa utca, Hunyadi utca) (MFP)</t>
  </si>
  <si>
    <t>011130 Önkormányzati igazgatás</t>
  </si>
  <si>
    <t>013320 Köztemető fenntartása, működtetése</t>
  </si>
  <si>
    <t>013350 Önkormányzati vagyonnal való gazdálkodással kapcsolatos feladatok</t>
  </si>
  <si>
    <t>032020 Tűz- és katasztrófavédelmi tevékenységek</t>
  </si>
  <si>
    <t>042180 Állategészségügyi tevékenységek</t>
  </si>
  <si>
    <t>045160 Közutak, hidak, alagutak üzemeltetése és fenntartása</t>
  </si>
  <si>
    <t>047410 Ár- és bevízvédelemmel összefüggő tevékenységek</t>
  </si>
  <si>
    <t>064010 Közvilágítás</t>
  </si>
  <si>
    <t>066010 Zöldterület- kezelés</t>
  </si>
  <si>
    <t>066020 Város- és községgazdálkodási feladatok</t>
  </si>
  <si>
    <t>072111 Háziorvosi alapellátás</t>
  </si>
  <si>
    <t>072311 Fogorvosi alapellátás</t>
  </si>
  <si>
    <t>074031 Család- és nővédelmi egészségügyi gondozás</t>
  </si>
  <si>
    <t>074032 Ifjúság-egészségügyi gondozás</t>
  </si>
  <si>
    <t>081030 Sportlétesítmények, edzőtáborok működtetése és fejlesztése</t>
  </si>
  <si>
    <t>081071 Üdülői szállashely-szolgáltatás és étkeztetés</t>
  </si>
  <si>
    <t>082044 Könyvtári szolgáltatás</t>
  </si>
  <si>
    <t>082091 Közművelődés, közösségi és társadalmi részvétel fejlesztése</t>
  </si>
  <si>
    <t>091220 Köznevelési intézmény 1-4. évfolyamán tanulók nevelésével, oktatásával összefüggő működtetési feladatok</t>
  </si>
  <si>
    <t>092120 Köznevelési intézmény 5-8. évfolyamán tanulók nevelésével, oktatásával összefüggő működtetési feladatok</t>
  </si>
  <si>
    <t>096015 Iskolai intézményi étkeztetés</t>
  </si>
  <si>
    <t>102031 Idősek, demens betegek nappali ellátása</t>
  </si>
  <si>
    <t>104037 Intézményen kívüli étkeztetés</t>
  </si>
  <si>
    <t>107060 Települési  támogatások (természetbeni)</t>
  </si>
  <si>
    <t>VP6-7.2.1-7.4.1 Kültreületi utak fejlesztése, karbantartásához szükséges erő- és munkagépek beszerzése</t>
  </si>
  <si>
    <t>Agrárminisztérium</t>
  </si>
  <si>
    <t>2020. évi tervezett kiadás</t>
  </si>
  <si>
    <t>Egyéb kedvezmény (átvállalt közüzemi és működtetési díjak: tűzoltószertár, sport, háziorvos, fogorvos, egyesületek, köztemető)</t>
  </si>
  <si>
    <t>Működési céltartalék (lemondott képviselői tiszteletdíj)</t>
  </si>
  <si>
    <t>Leader</t>
  </si>
  <si>
    <t xml:space="preserve">VP6-19.2.1-81-1-17 kódszámú Természeti, Kulturális, Történelmi, Épített Örökségünket Fenntartó, Elérhetőséget javító és az identitástudatot növelő kezdeményezések támogatása </t>
  </si>
  <si>
    <t>Államháztartáson belüli megelőlegezés</t>
  </si>
  <si>
    <t>091110 Óvodai nevelés</t>
  </si>
  <si>
    <t>091120 Sajátos nevelési igényű gyermekek óvodai nevelése</t>
  </si>
  <si>
    <t>091130 Nemzetiségi óvodai nevelés</t>
  </si>
  <si>
    <t>091140 Óvoda működtetési feladatai</t>
  </si>
  <si>
    <t>096015 Óvodai étkezés</t>
  </si>
  <si>
    <t>104031 Bölcsőde</t>
  </si>
  <si>
    <t>Közvilágítási rendszer korszerűsítése</t>
  </si>
  <si>
    <t>Térfigyelő kamerarendszer bővítése</t>
  </si>
  <si>
    <t>7 személyes jármű beszerzés</t>
  </si>
  <si>
    <t>Piac vizesblokk kialakítás</t>
  </si>
  <si>
    <t>Tájház vizesblokk kialakítás</t>
  </si>
  <si>
    <t>Tetőtér beépítés - tervezési díj</t>
  </si>
  <si>
    <t>Művelődési klub fűtéskorszerűsítés</t>
  </si>
  <si>
    <t>Útterv készítése</t>
  </si>
  <si>
    <t>Iskola utca parkoló</t>
  </si>
  <si>
    <t>Buszöböl kialakítás és járda felújítás</t>
  </si>
  <si>
    <t>Pályázati önrész (tartalék)</t>
  </si>
  <si>
    <t>2020. módosított előirányzat -2020.04.30.</t>
  </si>
  <si>
    <t>Módosítás</t>
  </si>
  <si>
    <t>2020. évi módosított előirányzat</t>
  </si>
  <si>
    <t>Lébény Város Önkormányzat 2020. évi 1. számú költségvetés módosítása</t>
  </si>
  <si>
    <t>Módosítás - 2020.04.30.</t>
  </si>
  <si>
    <t>Módosítás-2020.04.30</t>
  </si>
  <si>
    <t>2020. évi módosított előirányzat - 2020.04.30.</t>
  </si>
  <si>
    <t>Módosítás -2020.04.30.</t>
  </si>
  <si>
    <t>Módosított előirányzat</t>
  </si>
  <si>
    <t>Módosítás -2020.04.30</t>
  </si>
  <si>
    <t xml:space="preserve">2020. évi módosított előirányzat </t>
  </si>
  <si>
    <t>Módosítás - 2020.04.30</t>
  </si>
  <si>
    <t>Ipari park útfelújítás - napelem park</t>
  </si>
  <si>
    <t>Felhalmozási célú átvett pénzeszköz - kölcsön visszatérülés</t>
  </si>
  <si>
    <t>Működési célú átvett pénzeszközök - kölcsön visszatérülés</t>
  </si>
  <si>
    <t>Egyéb felhalmozási célú támogatás  - kölcsönvisszatérülés</t>
  </si>
  <si>
    <t>Gépbeszerzés</t>
  </si>
  <si>
    <t>074040 Fertőző megbetegedések megelőzése, járványügyi ellátás</t>
  </si>
  <si>
    <t>Felhalmozási célú átvett pénzeszközök - kölcsön visszatérülés</t>
  </si>
  <si>
    <t>módosított előirányzat</t>
  </si>
  <si>
    <t>Módosítás 2020.07.31.</t>
  </si>
  <si>
    <t>Módosítás - 2020.07.31.</t>
  </si>
  <si>
    <t>Módosítás - 2020.07.31</t>
  </si>
  <si>
    <t>041233 Hosszabb időtartamú közfoglalkoztatás</t>
  </si>
  <si>
    <t>MFP-2020 - Iskola köz felújítása</t>
  </si>
  <si>
    <t>2020. módosított előirányzat -2020.12.31.</t>
  </si>
  <si>
    <t>Módosítás 2020.12.31.</t>
  </si>
  <si>
    <t>Módosítás 2020.12.31</t>
  </si>
  <si>
    <t>2020. módosított előirányzat - 2020.12.31.</t>
  </si>
  <si>
    <t>2020. évi módosított előirányzat - 2020.12.31.</t>
  </si>
  <si>
    <t>Módosítás - 2020.12.31</t>
  </si>
  <si>
    <t>Módosítás - 2020.12.31.</t>
  </si>
  <si>
    <t>Lébény Város Önkormányzat 2020. évi 3. számú költségvetés módosítása</t>
  </si>
  <si>
    <t>Lébény Város Önkormányzat 2020. évi költségvetés 3. számú módosítása</t>
  </si>
  <si>
    <t>Lébény Város Önkormányzat 2020. évi 3. számú módosított költségvetése</t>
  </si>
  <si>
    <t>Lébény Város Önkormányzat 2020. évi 3. számú költségvetése</t>
  </si>
  <si>
    <t>Egyéb kis értékű tárgyi eszköz beszerzés</t>
  </si>
  <si>
    <t>Működési visszatérítendő támogatás nyújtása</t>
  </si>
  <si>
    <t xml:space="preserve">062020 Településfejlesztési projektek és támogatásuk </t>
  </si>
  <si>
    <t>076062 Település-egészségügyi feladatok</t>
  </si>
  <si>
    <t>Hivatal - bejárati ajtók cseréje</t>
  </si>
  <si>
    <t>Ingatlanbeszerzés</t>
  </si>
  <si>
    <t>MFP pályázatok megvalósítása</t>
  </si>
  <si>
    <t>MTZ tartozékok</t>
  </si>
  <si>
    <t>Orvosi eszközök beszerzése</t>
  </si>
  <si>
    <t>Pályázati önrész</t>
  </si>
  <si>
    <t>1. melléklet a 3/2021. (III. 3.) önkormányzati rendelethez 1. oldal</t>
  </si>
  <si>
    <t>1. melléklet a 3/2020. (III. 3.) önkormányzati rendelethez 2. oldal</t>
  </si>
  <si>
    <t>2. melléklet a 3/2020. (III. 3.) önkormányzati rendelethez</t>
  </si>
  <si>
    <t>3. melléklet a 3/2020. (III. 3.) önkormányzati rendelethez</t>
  </si>
  <si>
    <t>4.1. melléklet a 3/2020. (III. 3.) önkormányzati rendelethez</t>
  </si>
  <si>
    <t>4.2. melléklet a 3/2020. (III. 3.) önkormányzati rendelethez</t>
  </si>
  <si>
    <t>4.3. melléklet a 3/2020. (III. 3.) önkormányzati rendelethez</t>
  </si>
  <si>
    <t>5. melléklet a 3/2020. (III. 3.) önkormányzati rendelethez</t>
  </si>
  <si>
    <t>6. melléklet a 3/2020. (III. 3.) önkormányzati rendelethez</t>
  </si>
  <si>
    <t>6.1. melléklet a 3/2020. (III. 3.) önkormányzati rendelethez</t>
  </si>
  <si>
    <t>6.2. melléklet a 3/2020. (III. 3.) önkormányzati rendelethez</t>
  </si>
  <si>
    <t>7. melléklet a 3/2020. (III. 3.) önkormányzati rendelethez</t>
  </si>
  <si>
    <t>7.1. melléklet a 3/2020. (III. 3.) önkormányzati rendelethez</t>
  </si>
  <si>
    <t>7.2. melléklet a 3/2020. (III. 3.) önkormányzati rendelethez</t>
  </si>
  <si>
    <t>8. melléklet a 3/2020. (III. 3.) önkormányzati rendelethez</t>
  </si>
  <si>
    <t>9. melléklet a 3/2020. (III. 3.) önkormányzati rendelethez</t>
  </si>
  <si>
    <t>10. melléklet a 3/2020. (III. 3.) önkormányzati rendelethez</t>
  </si>
  <si>
    <t>11. melléklet a 3/2020. (III. 3.) önkormányzati rendelethez</t>
  </si>
  <si>
    <t>12. melléklet a 3/2020. (III. 3.) önkormányzati rendelethez</t>
  </si>
  <si>
    <t>13. melléklet a 3/2020. (III. 3.) önkormányzati rendelethez</t>
  </si>
  <si>
    <t>15. melléklet a 3/2020. (III. 3.) önkormányzati rendelethez</t>
  </si>
  <si>
    <t>14. melléklet a 3/2020. (III. 3.)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</si>
</sst>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F_t_-;\-* #,##0.00\ _F_t_-;_-* &quot;-&quot;??\ _F_t_-;_-@_-"/>
    <numFmt numFmtId="165" formatCode="#,###"/>
    <numFmt numFmtId="166" formatCode="_-* #,##0\ _F_t_-;\-* #,##0\ _F_t_-;_-* &quot;-&quot;??\ _F_t_-;_-@_-"/>
    <numFmt numFmtId="167" formatCode="0&quot;.&quot;"/>
  </numFmts>
  <fonts count="39" x14ac:knownFonts="1"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10"/>
      <color theme="0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sz val="12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sz val="8"/>
      <name val="Times New Roman CE"/>
      <family val="1"/>
      <charset val="238"/>
    </font>
    <font>
      <sz val="7"/>
      <name val="Times New Roman CE"/>
      <family val="1"/>
      <charset val="238"/>
    </font>
    <font>
      <sz val="8"/>
      <name val="Times New Roman CE"/>
      <family val="1"/>
      <charset val="238"/>
    </font>
    <font>
      <i/>
      <sz val="10"/>
      <name val="Times New Roman CE"/>
      <charset val="238"/>
    </font>
    <font>
      <b/>
      <sz val="8"/>
      <name val="Times New Roman CE"/>
      <charset val="238"/>
    </font>
    <font>
      <sz val="12"/>
      <name val="Times New Roman CE"/>
      <charset val="238"/>
    </font>
    <font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i/>
      <sz val="9"/>
      <name val="Times New Roman CE"/>
      <family val="1"/>
      <charset val="238"/>
    </font>
    <font>
      <b/>
      <sz val="10"/>
      <name val="Times New Roman CE"/>
      <charset val="238"/>
    </font>
    <font>
      <sz val="10"/>
      <name val="Times New Roman CE"/>
      <family val="1"/>
      <charset val="238"/>
    </font>
    <font>
      <b/>
      <sz val="7"/>
      <name val="Times New Roman CE"/>
      <family val="1"/>
      <charset val="238"/>
    </font>
    <font>
      <b/>
      <sz val="11"/>
      <name val="Times New Roman CE"/>
      <charset val="238"/>
    </font>
    <font>
      <b/>
      <sz val="12"/>
      <name val="Times New Roman"/>
      <family val="1"/>
      <charset val="238"/>
    </font>
    <font>
      <i/>
      <sz val="11"/>
      <name val="Times New Roman CE"/>
      <family val="1"/>
      <charset val="238"/>
    </font>
    <font>
      <b/>
      <sz val="10"/>
      <name val="Times New Roman CE"/>
      <family val="1"/>
      <charset val="238"/>
    </font>
    <font>
      <sz val="8"/>
      <name val="Times New Roman"/>
      <family val="1"/>
      <charset val="238"/>
    </font>
    <font>
      <sz val="6"/>
      <name val="Times New Roman CE"/>
      <family val="1"/>
      <charset val="238"/>
    </font>
    <font>
      <b/>
      <sz val="6"/>
      <name val="Times New Roman CE"/>
      <family val="1"/>
      <charset val="238"/>
    </font>
    <font>
      <b/>
      <sz val="9"/>
      <color theme="1"/>
      <name val="Times New Roman"/>
      <family val="1"/>
      <charset val="238"/>
    </font>
    <font>
      <sz val="10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9"/>
      <color theme="0"/>
      <name val="Times New Roman"/>
      <family val="1"/>
      <charset val="238"/>
    </font>
    <font>
      <sz val="8"/>
      <color theme="1"/>
      <name val="Times New Roman"/>
      <family val="1"/>
      <charset val="238"/>
    </font>
    <font>
      <b/>
      <sz val="8"/>
      <color theme="1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lightHorizontal"/>
    </fill>
    <fill>
      <patternFill patternType="solid">
        <fgColor theme="0"/>
        <bgColor indexed="64"/>
      </patternFill>
    </fill>
    <fill>
      <patternFill patternType="solid">
        <fgColor theme="0"/>
        <bgColor theme="1"/>
      </patternFill>
    </fill>
  </fills>
  <borders count="7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medium">
        <color auto="1"/>
      </right>
      <top style="thick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</borders>
  <cellStyleXfs count="4">
    <xf numFmtId="0" fontId="0" fillId="0" borderId="0"/>
    <xf numFmtId="164" fontId="4" fillId="0" borderId="0" applyFont="0" applyFill="0" applyBorder="0" applyAlignment="0" applyProtection="0"/>
    <xf numFmtId="0" fontId="17" fillId="0" borderId="0"/>
    <xf numFmtId="0" fontId="17" fillId="0" borderId="0"/>
  </cellStyleXfs>
  <cellXfs count="535">
    <xf numFmtId="0" fontId="0" fillId="0" borderId="0" xfId="0"/>
    <xf numFmtId="0" fontId="1" fillId="0" borderId="0" xfId="0" applyFont="1"/>
    <xf numFmtId="0" fontId="1" fillId="0" borderId="0" xfId="0" applyFont="1" applyAlignment="1"/>
    <xf numFmtId="0" fontId="1" fillId="0" borderId="5" xfId="0" applyFont="1" applyBorder="1"/>
    <xf numFmtId="0" fontId="1" fillId="0" borderId="6" xfId="0" applyFont="1" applyBorder="1"/>
    <xf numFmtId="0" fontId="1" fillId="0" borderId="4" xfId="0" applyFont="1" applyBorder="1"/>
    <xf numFmtId="0" fontId="2" fillId="0" borderId="5" xfId="0" applyFont="1" applyBorder="1"/>
    <xf numFmtId="0" fontId="2" fillId="0" borderId="0" xfId="0" applyFont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1" fillId="0" borderId="16" xfId="0" applyFont="1" applyBorder="1"/>
    <xf numFmtId="0" fontId="6" fillId="0" borderId="0" xfId="0" applyFont="1"/>
    <xf numFmtId="0" fontId="5" fillId="2" borderId="23" xfId="0" applyFont="1" applyFill="1" applyBorder="1" applyAlignment="1">
      <alignment horizontal="center"/>
    </xf>
    <xf numFmtId="0" fontId="5" fillId="2" borderId="31" xfId="0" applyFont="1" applyFill="1" applyBorder="1" applyAlignment="1">
      <alignment horizontal="center"/>
    </xf>
    <xf numFmtId="0" fontId="1" fillId="0" borderId="33" xfId="0" applyFont="1" applyBorder="1"/>
    <xf numFmtId="0" fontId="1" fillId="0" borderId="34" xfId="0" applyFont="1" applyBorder="1"/>
    <xf numFmtId="0" fontId="2" fillId="0" borderId="33" xfId="0" applyFont="1" applyBorder="1" applyAlignment="1">
      <alignment horizontal="left"/>
    </xf>
    <xf numFmtId="0" fontId="2" fillId="0" borderId="33" xfId="0" applyFont="1" applyBorder="1"/>
    <xf numFmtId="0" fontId="5" fillId="2" borderId="24" xfId="0" applyFont="1" applyFill="1" applyBorder="1" applyAlignment="1">
      <alignment horizontal="center"/>
    </xf>
    <xf numFmtId="0" fontId="1" fillId="0" borderId="36" xfId="0" applyFont="1" applyBorder="1"/>
    <xf numFmtId="0" fontId="2" fillId="0" borderId="33" xfId="0" applyFont="1" applyBorder="1" applyAlignment="1">
      <alignment horizontal="left" vertical="center"/>
    </xf>
    <xf numFmtId="0" fontId="2" fillId="0" borderId="36" xfId="0" applyFont="1" applyBorder="1" applyAlignment="1">
      <alignment horizontal="left" vertical="center"/>
    </xf>
    <xf numFmtId="0" fontId="1" fillId="0" borderId="0" xfId="0" applyFont="1" applyAlignment="1">
      <alignment wrapText="1"/>
    </xf>
    <xf numFmtId="0" fontId="7" fillId="0" borderId="16" xfId="0" applyFont="1" applyBorder="1"/>
    <xf numFmtId="0" fontId="1" fillId="0" borderId="36" xfId="0" applyFont="1" applyBorder="1" applyAlignment="1">
      <alignment horizontal="left"/>
    </xf>
    <xf numFmtId="0" fontId="2" fillId="0" borderId="34" xfId="0" applyFont="1" applyBorder="1"/>
    <xf numFmtId="0" fontId="2" fillId="0" borderId="0" xfId="0" applyFont="1"/>
    <xf numFmtId="0" fontId="2" fillId="0" borderId="0" xfId="0" applyFont="1" applyBorder="1" applyAlignment="1">
      <alignment horizontal="left"/>
    </xf>
    <xf numFmtId="0" fontId="1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left"/>
    </xf>
    <xf numFmtId="0" fontId="1" fillId="0" borderId="30" xfId="0" applyFont="1" applyBorder="1" applyAlignment="1"/>
    <xf numFmtId="0" fontId="2" fillId="0" borderId="20" xfId="0" applyFont="1" applyBorder="1" applyAlignment="1">
      <alignment horizontal="left"/>
    </xf>
    <xf numFmtId="0" fontId="2" fillId="0" borderId="0" xfId="0" applyFont="1" applyBorder="1"/>
    <xf numFmtId="0" fontId="2" fillId="0" borderId="20" xfId="0" applyFont="1" applyBorder="1"/>
    <xf numFmtId="0" fontId="1" fillId="0" borderId="6" xfId="0" applyFont="1" applyBorder="1" applyAlignment="1">
      <alignment horizontal="center" wrapText="1"/>
    </xf>
    <xf numFmtId="0" fontId="2" fillId="0" borderId="6" xfId="0" applyFont="1" applyBorder="1"/>
    <xf numFmtId="0" fontId="1" fillId="0" borderId="4" xfId="0" applyFont="1" applyBorder="1" applyAlignment="1"/>
    <xf numFmtId="0" fontId="2" fillId="0" borderId="0" xfId="0" applyFont="1" applyAlignment="1"/>
    <xf numFmtId="0" fontId="0" fillId="0" borderId="0" xfId="0" applyAlignment="1">
      <alignment wrapText="1"/>
    </xf>
    <xf numFmtId="0" fontId="1" fillId="0" borderId="5" xfId="0" applyFont="1" applyBorder="1" applyAlignment="1">
      <alignment wrapText="1"/>
    </xf>
    <xf numFmtId="0" fontId="1" fillId="0" borderId="5" xfId="0" applyFont="1" applyBorder="1" applyAlignment="1">
      <alignment horizontal="center" wrapText="1"/>
    </xf>
    <xf numFmtId="0" fontId="6" fillId="0" borderId="5" xfId="0" applyFont="1" applyBorder="1" applyAlignment="1">
      <alignment wrapText="1"/>
    </xf>
    <xf numFmtId="0" fontId="6" fillId="0" borderId="5" xfId="0" applyFont="1" applyBorder="1"/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1" fillId="0" borderId="4" xfId="0" applyFont="1" applyBorder="1" applyAlignment="1">
      <alignment wrapText="1"/>
    </xf>
    <xf numFmtId="0" fontId="2" fillId="0" borderId="4" xfId="0" applyFont="1" applyBorder="1" applyAlignment="1">
      <alignment horizontal="left" wrapText="1"/>
    </xf>
    <xf numFmtId="0" fontId="2" fillId="0" borderId="4" xfId="0" applyFont="1" applyBorder="1" applyAlignment="1">
      <alignment wrapText="1"/>
    </xf>
    <xf numFmtId="0" fontId="2" fillId="0" borderId="8" xfId="0" applyFont="1" applyBorder="1"/>
    <xf numFmtId="0" fontId="2" fillId="0" borderId="9" xfId="0" applyFont="1" applyBorder="1"/>
    <xf numFmtId="165" fontId="0" fillId="0" borderId="0" xfId="0" applyNumberFormat="1" applyFill="1" applyAlignment="1" applyProtection="1">
      <alignment vertical="center" wrapText="1"/>
    </xf>
    <xf numFmtId="165" fontId="0" fillId="0" borderId="0" xfId="0" applyNumberFormat="1" applyFill="1" applyAlignment="1" applyProtection="1">
      <alignment horizontal="center" vertical="center" wrapText="1"/>
    </xf>
    <xf numFmtId="165" fontId="11" fillId="0" borderId="0" xfId="0" applyNumberFormat="1" applyFont="1" applyFill="1" applyAlignment="1" applyProtection="1">
      <alignment vertical="center"/>
    </xf>
    <xf numFmtId="165" fontId="10" fillId="0" borderId="11" xfId="0" applyNumberFormat="1" applyFont="1" applyFill="1" applyBorder="1" applyAlignment="1" applyProtection="1">
      <alignment horizontal="center" vertical="center"/>
    </xf>
    <xf numFmtId="165" fontId="10" fillId="0" borderId="9" xfId="0" applyNumberFormat="1" applyFont="1" applyFill="1" applyBorder="1" applyAlignment="1" applyProtection="1">
      <alignment horizontal="center" vertical="center" wrapText="1"/>
    </xf>
    <xf numFmtId="165" fontId="11" fillId="0" borderId="0" xfId="0" applyNumberFormat="1" applyFont="1" applyFill="1" applyAlignment="1" applyProtection="1">
      <alignment horizontal="center" vertical="center"/>
    </xf>
    <xf numFmtId="165" fontId="12" fillId="0" borderId="45" xfId="0" applyNumberFormat="1" applyFont="1" applyFill="1" applyBorder="1" applyAlignment="1" applyProtection="1">
      <alignment horizontal="center" vertical="center" wrapText="1"/>
    </xf>
    <xf numFmtId="165" fontId="12" fillId="0" borderId="42" xfId="0" applyNumberFormat="1" applyFont="1" applyFill="1" applyBorder="1" applyAlignment="1" applyProtection="1">
      <alignment horizontal="center" vertical="center" wrapText="1"/>
    </xf>
    <xf numFmtId="165" fontId="12" fillId="0" borderId="46" xfId="0" applyNumberFormat="1" applyFont="1" applyFill="1" applyBorder="1" applyAlignment="1" applyProtection="1">
      <alignment horizontal="center" vertical="center" wrapText="1"/>
    </xf>
    <xf numFmtId="165" fontId="12" fillId="0" borderId="47" xfId="0" applyNumberFormat="1" applyFont="1" applyFill="1" applyBorder="1" applyAlignment="1" applyProtection="1">
      <alignment horizontal="center" vertical="center" wrapText="1"/>
    </xf>
    <xf numFmtId="165" fontId="12" fillId="0" borderId="48" xfId="0" applyNumberFormat="1" applyFont="1" applyFill="1" applyBorder="1" applyAlignment="1" applyProtection="1">
      <alignment horizontal="center" vertical="center" wrapText="1"/>
    </xf>
    <xf numFmtId="165" fontId="11" fillId="0" borderId="0" xfId="0" applyNumberFormat="1" applyFont="1" applyFill="1" applyAlignment="1" applyProtection="1">
      <alignment horizontal="center" vertical="center" wrapText="1"/>
    </xf>
    <xf numFmtId="165" fontId="12" fillId="0" borderId="49" xfId="0" applyNumberFormat="1" applyFont="1" applyFill="1" applyBorder="1" applyAlignment="1" applyProtection="1">
      <alignment horizontal="center" vertical="center" wrapText="1"/>
    </xf>
    <xf numFmtId="165" fontId="12" fillId="0" borderId="42" xfId="0" applyNumberFormat="1" applyFont="1" applyFill="1" applyBorder="1" applyAlignment="1" applyProtection="1">
      <alignment horizontal="left" vertical="center" wrapText="1" indent="1"/>
    </xf>
    <xf numFmtId="49" fontId="13" fillId="0" borderId="50" xfId="0" applyNumberFormat="1" applyFont="1" applyFill="1" applyBorder="1" applyAlignment="1" applyProtection="1">
      <alignment horizontal="center" vertical="center" wrapText="1"/>
      <protection locked="0"/>
    </xf>
    <xf numFmtId="165" fontId="13" fillId="0" borderId="42" xfId="0" applyNumberFormat="1" applyFont="1" applyFill="1" applyBorder="1" applyAlignment="1" applyProtection="1">
      <alignment vertical="center" wrapText="1"/>
    </xf>
    <xf numFmtId="165" fontId="13" fillId="0" borderId="49" xfId="0" applyNumberFormat="1" applyFont="1" applyFill="1" applyBorder="1" applyAlignment="1" applyProtection="1">
      <alignment vertical="center" wrapText="1"/>
    </xf>
    <xf numFmtId="165" fontId="13" fillId="0" borderId="50" xfId="0" applyNumberFormat="1" applyFont="1" applyFill="1" applyBorder="1" applyAlignment="1" applyProtection="1">
      <alignment vertical="center" wrapText="1"/>
    </xf>
    <xf numFmtId="165" fontId="13" fillId="0" borderId="47" xfId="0" applyNumberFormat="1" applyFont="1" applyFill="1" applyBorder="1" applyAlignment="1" applyProtection="1">
      <alignment vertical="center" wrapText="1"/>
    </xf>
    <xf numFmtId="165" fontId="14" fillId="0" borderId="42" xfId="0" applyNumberFormat="1" applyFont="1" applyFill="1" applyBorder="1" applyAlignment="1" applyProtection="1">
      <alignment vertical="center" wrapText="1"/>
    </xf>
    <xf numFmtId="165" fontId="12" fillId="0" borderId="4" xfId="0" applyNumberFormat="1" applyFont="1" applyFill="1" applyBorder="1" applyAlignment="1" applyProtection="1">
      <alignment horizontal="center" vertical="center" wrapText="1"/>
    </xf>
    <xf numFmtId="165" fontId="14" fillId="0" borderId="39" xfId="0" applyNumberFormat="1" applyFont="1" applyFill="1" applyBorder="1" applyAlignment="1" applyProtection="1">
      <alignment horizontal="left" vertical="center" wrapText="1" indent="1"/>
      <protection locked="0"/>
    </xf>
    <xf numFmtId="49" fontId="13" fillId="0" borderId="5" xfId="0" applyNumberFormat="1" applyFont="1" applyFill="1" applyBorder="1" applyAlignment="1" applyProtection="1">
      <alignment horizontal="center" vertical="center" wrapText="1"/>
      <protection locked="0"/>
    </xf>
    <xf numFmtId="165" fontId="13" fillId="0" borderId="39" xfId="0" applyNumberFormat="1" applyFont="1" applyFill="1" applyBorder="1" applyAlignment="1" applyProtection="1">
      <alignment vertical="center" wrapText="1"/>
      <protection locked="0"/>
    </xf>
    <xf numFmtId="165" fontId="13" fillId="0" borderId="4" xfId="0" applyNumberFormat="1" applyFont="1" applyFill="1" applyBorder="1" applyAlignment="1" applyProtection="1">
      <alignment vertical="center" wrapText="1"/>
      <protection locked="0"/>
    </xf>
    <xf numFmtId="165" fontId="13" fillId="0" borderId="5" xfId="0" applyNumberFormat="1" applyFont="1" applyFill="1" applyBorder="1" applyAlignment="1" applyProtection="1">
      <alignment vertical="center" wrapText="1"/>
      <protection locked="0"/>
    </xf>
    <xf numFmtId="165" fontId="13" fillId="0" borderId="6" xfId="0" applyNumberFormat="1" applyFont="1" applyFill="1" applyBorder="1" applyAlignment="1" applyProtection="1">
      <alignment vertical="center" wrapText="1"/>
      <protection locked="0"/>
    </xf>
    <xf numFmtId="165" fontId="14" fillId="0" borderId="39" xfId="0" applyNumberFormat="1" applyFont="1" applyFill="1" applyBorder="1" applyAlignment="1" applyProtection="1">
      <alignment vertical="center" wrapText="1"/>
    </xf>
    <xf numFmtId="165" fontId="12" fillId="0" borderId="37" xfId="0" applyNumberFormat="1" applyFont="1" applyFill="1" applyBorder="1" applyAlignment="1" applyProtection="1">
      <alignment horizontal="center" vertical="center" wrapText="1"/>
    </xf>
    <xf numFmtId="165" fontId="14" fillId="0" borderId="40" xfId="0" applyNumberFormat="1" applyFont="1" applyFill="1" applyBorder="1" applyAlignment="1" applyProtection="1">
      <alignment horizontal="left" vertical="center" wrapText="1" indent="1"/>
      <protection locked="0"/>
    </xf>
    <xf numFmtId="49" fontId="13" fillId="0" borderId="15" xfId="0" applyNumberFormat="1" applyFont="1" applyFill="1" applyBorder="1" applyAlignment="1" applyProtection="1">
      <alignment horizontal="center" vertical="center" wrapText="1"/>
      <protection locked="0"/>
    </xf>
    <xf numFmtId="165" fontId="13" fillId="0" borderId="40" xfId="0" applyNumberFormat="1" applyFont="1" applyFill="1" applyBorder="1" applyAlignment="1" applyProtection="1">
      <alignment vertical="center" wrapText="1"/>
      <protection locked="0"/>
    </xf>
    <xf numFmtId="165" fontId="13" fillId="0" borderId="37" xfId="0" applyNumberFormat="1" applyFont="1" applyFill="1" applyBorder="1" applyAlignment="1" applyProtection="1">
      <alignment vertical="center" wrapText="1"/>
      <protection locked="0"/>
    </xf>
    <xf numFmtId="165" fontId="13" fillId="0" borderId="15" xfId="0" applyNumberFormat="1" applyFont="1" applyFill="1" applyBorder="1" applyAlignment="1" applyProtection="1">
      <alignment vertical="center" wrapText="1"/>
      <protection locked="0"/>
    </xf>
    <xf numFmtId="165" fontId="13" fillId="0" borderId="34" xfId="0" applyNumberFormat="1" applyFont="1" applyFill="1" applyBorder="1" applyAlignment="1" applyProtection="1">
      <alignment vertical="center" wrapText="1"/>
      <protection locked="0"/>
    </xf>
    <xf numFmtId="165" fontId="14" fillId="0" borderId="40" xfId="0" applyNumberFormat="1" applyFont="1" applyFill="1" applyBorder="1" applyAlignment="1" applyProtection="1">
      <alignment vertical="center" wrapText="1"/>
    </xf>
    <xf numFmtId="165" fontId="16" fillId="0" borderId="42" xfId="0" applyNumberFormat="1" applyFont="1" applyFill="1" applyBorder="1" applyAlignment="1" applyProtection="1">
      <alignment horizontal="left" vertical="center" wrapText="1" indent="1"/>
    </xf>
    <xf numFmtId="165" fontId="12" fillId="0" borderId="38" xfId="0" applyNumberFormat="1" applyFont="1" applyFill="1" applyBorder="1" applyAlignment="1" applyProtection="1">
      <alignment horizontal="center" vertical="center" wrapText="1"/>
    </xf>
    <xf numFmtId="165" fontId="14" fillId="0" borderId="51" xfId="0" applyNumberFormat="1" applyFont="1" applyFill="1" applyBorder="1" applyAlignment="1" applyProtection="1">
      <alignment horizontal="left" vertical="center" wrapText="1" indent="1"/>
      <protection locked="0"/>
    </xf>
    <xf numFmtId="49" fontId="13" fillId="0" borderId="22" xfId="0" applyNumberFormat="1" applyFont="1" applyFill="1" applyBorder="1" applyAlignment="1" applyProtection="1">
      <alignment horizontal="center" vertical="center" wrapText="1"/>
      <protection locked="0"/>
    </xf>
    <xf numFmtId="165" fontId="13" fillId="0" borderId="48" xfId="0" applyNumberFormat="1" applyFont="1" applyFill="1" applyBorder="1" applyAlignment="1" applyProtection="1">
      <alignment vertical="center" wrapText="1"/>
      <protection locked="0"/>
    </xf>
    <xf numFmtId="165" fontId="13" fillId="0" borderId="38" xfId="0" applyNumberFormat="1" applyFont="1" applyFill="1" applyBorder="1" applyAlignment="1" applyProtection="1">
      <alignment vertical="center" wrapText="1"/>
      <protection locked="0"/>
    </xf>
    <xf numFmtId="165" fontId="13" fillId="0" borderId="21" xfId="0" applyNumberFormat="1" applyFont="1" applyFill="1" applyBorder="1" applyAlignment="1" applyProtection="1">
      <alignment vertical="center" wrapText="1"/>
      <protection locked="0"/>
    </xf>
    <xf numFmtId="165" fontId="13" fillId="0" borderId="41" xfId="0" applyNumberFormat="1" applyFont="1" applyFill="1" applyBorder="1" applyAlignment="1" applyProtection="1">
      <alignment vertical="center" wrapText="1"/>
      <protection locked="0"/>
    </xf>
    <xf numFmtId="165" fontId="14" fillId="0" borderId="48" xfId="0" applyNumberFormat="1" applyFont="1" applyFill="1" applyBorder="1" applyAlignment="1" applyProtection="1">
      <alignment vertical="center" wrapText="1"/>
    </xf>
    <xf numFmtId="165" fontId="13" fillId="3" borderId="46" xfId="0" applyNumberFormat="1" applyFont="1" applyFill="1" applyBorder="1" applyAlignment="1" applyProtection="1">
      <alignment horizontal="left" vertical="center" wrapText="1" indent="2"/>
    </xf>
    <xf numFmtId="0" fontId="18" fillId="0" borderId="0" xfId="2" applyFont="1" applyFill="1"/>
    <xf numFmtId="165" fontId="11" fillId="0" borderId="0" xfId="2" applyNumberFormat="1" applyFont="1" applyFill="1" applyBorder="1" applyAlignment="1" applyProtection="1">
      <alignment horizontal="centerContinuous" vertical="center"/>
    </xf>
    <xf numFmtId="0" fontId="19" fillId="0" borderId="0" xfId="0" applyFont="1" applyFill="1" applyBorder="1" applyAlignment="1" applyProtection="1"/>
    <xf numFmtId="167" fontId="23" fillId="0" borderId="15" xfId="2" applyNumberFormat="1" applyFont="1" applyFill="1" applyBorder="1" applyAlignment="1">
      <alignment horizontal="center" vertical="center" wrapText="1"/>
    </xf>
    <xf numFmtId="0" fontId="24" fillId="0" borderId="49" xfId="2" applyFont="1" applyFill="1" applyBorder="1" applyAlignment="1">
      <alignment horizontal="center" vertical="center"/>
    </xf>
    <xf numFmtId="0" fontId="24" fillId="0" borderId="50" xfId="2" applyFont="1" applyFill="1" applyBorder="1" applyAlignment="1">
      <alignment horizontal="center" vertical="center"/>
    </xf>
    <xf numFmtId="0" fontId="24" fillId="0" borderId="47" xfId="2" applyFont="1" applyFill="1" applyBorder="1" applyAlignment="1">
      <alignment horizontal="center" vertical="center"/>
    </xf>
    <xf numFmtId="0" fontId="24" fillId="0" borderId="18" xfId="2" applyFont="1" applyFill="1" applyBorder="1" applyAlignment="1">
      <alignment horizontal="center" vertical="center"/>
    </xf>
    <xf numFmtId="0" fontId="24" fillId="0" borderId="13" xfId="2" applyFont="1" applyFill="1" applyBorder="1" applyProtection="1">
      <protection locked="0"/>
    </xf>
    <xf numFmtId="166" fontId="13" fillId="0" borderId="13" xfId="1" applyNumberFormat="1" applyFont="1" applyFill="1" applyBorder="1" applyProtection="1">
      <protection locked="0"/>
    </xf>
    <xf numFmtId="166" fontId="13" fillId="0" borderId="19" xfId="1" applyNumberFormat="1" applyFont="1" applyFill="1" applyBorder="1"/>
    <xf numFmtId="0" fontId="24" fillId="0" borderId="4" xfId="2" applyFont="1" applyFill="1" applyBorder="1" applyAlignment="1">
      <alignment horizontal="center" vertical="center"/>
    </xf>
    <xf numFmtId="0" fontId="24" fillId="0" borderId="5" xfId="2" applyFont="1" applyFill="1" applyBorder="1" applyProtection="1">
      <protection locked="0"/>
    </xf>
    <xf numFmtId="166" fontId="13" fillId="0" borderId="5" xfId="1" applyNumberFormat="1" applyFont="1" applyFill="1" applyBorder="1" applyProtection="1">
      <protection locked="0"/>
    </xf>
    <xf numFmtId="166" fontId="13" fillId="0" borderId="6" xfId="1" applyNumberFormat="1" applyFont="1" applyFill="1" applyBorder="1"/>
    <xf numFmtId="0" fontId="24" fillId="0" borderId="37" xfId="2" applyFont="1" applyFill="1" applyBorder="1" applyAlignment="1">
      <alignment horizontal="center" vertical="center"/>
    </xf>
    <xf numFmtId="0" fontId="24" fillId="0" borderId="15" xfId="2" applyFont="1" applyFill="1" applyBorder="1" applyProtection="1">
      <protection locked="0"/>
    </xf>
    <xf numFmtId="166" fontId="13" fillId="0" borderId="15" xfId="1" applyNumberFormat="1" applyFont="1" applyFill="1" applyBorder="1" applyProtection="1">
      <protection locked="0"/>
    </xf>
    <xf numFmtId="0" fontId="23" fillId="0" borderId="49" xfId="2" applyFont="1" applyFill="1" applyBorder="1" applyAlignment="1">
      <alignment horizontal="center" vertical="center"/>
    </xf>
    <xf numFmtId="0" fontId="23" fillId="0" borderId="50" xfId="2" applyFont="1" applyFill="1" applyBorder="1"/>
    <xf numFmtId="166" fontId="25" fillId="0" borderId="50" xfId="2" applyNumberFormat="1" applyFont="1" applyFill="1" applyBorder="1"/>
    <xf numFmtId="166" fontId="25" fillId="0" borderId="47" xfId="2" applyNumberFormat="1" applyFont="1" applyFill="1" applyBorder="1"/>
    <xf numFmtId="0" fontId="26" fillId="0" borderId="0" xfId="2" applyFont="1" applyFill="1"/>
    <xf numFmtId="0" fontId="23" fillId="0" borderId="2" xfId="2" applyFont="1" applyFill="1" applyBorder="1" applyAlignment="1">
      <alignment horizontal="center" vertical="center" wrapText="1"/>
    </xf>
    <xf numFmtId="0" fontId="23" fillId="0" borderId="15" xfId="2" applyFont="1" applyFill="1" applyBorder="1" applyAlignment="1">
      <alignment horizontal="center" vertical="center" wrapText="1"/>
    </xf>
    <xf numFmtId="14" fontId="24" fillId="0" borderId="50" xfId="2" applyNumberFormat="1" applyFont="1" applyFill="1" applyBorder="1" applyAlignment="1">
      <alignment horizontal="center" vertical="center"/>
    </xf>
    <xf numFmtId="0" fontId="6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6" fillId="0" borderId="4" xfId="0" applyFont="1" applyBorder="1" applyAlignment="1">
      <alignment wrapText="1"/>
    </xf>
    <xf numFmtId="0" fontId="6" fillId="0" borderId="6" xfId="0" applyFont="1" applyBorder="1" applyAlignment="1">
      <alignment wrapText="1"/>
    </xf>
    <xf numFmtId="0" fontId="6" fillId="0" borderId="7" xfId="0" applyFont="1" applyBorder="1" applyAlignment="1">
      <alignment wrapText="1"/>
    </xf>
    <xf numFmtId="0" fontId="6" fillId="0" borderId="8" xfId="0" applyFont="1" applyBorder="1" applyAlignment="1">
      <alignment wrapText="1"/>
    </xf>
    <xf numFmtId="0" fontId="6" fillId="0" borderId="9" xfId="0" applyFont="1" applyBorder="1" applyAlignment="1">
      <alignment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165" fontId="28" fillId="0" borderId="0" xfId="0" applyNumberFormat="1" applyFont="1" applyFill="1" applyAlignment="1">
      <alignment horizontal="center" vertical="center" wrapText="1"/>
    </xf>
    <xf numFmtId="0" fontId="27" fillId="0" borderId="0" xfId="0" applyFont="1" applyAlignment="1">
      <alignment horizontal="center" wrapText="1"/>
    </xf>
    <xf numFmtId="165" fontId="28" fillId="0" borderId="0" xfId="0" applyNumberFormat="1" applyFont="1" applyFill="1" applyAlignment="1">
      <alignment vertical="center" wrapText="1"/>
    </xf>
    <xf numFmtId="165" fontId="9" fillId="0" borderId="0" xfId="0" applyNumberFormat="1" applyFont="1" applyFill="1" applyAlignment="1">
      <alignment horizontal="right" vertical="center"/>
    </xf>
    <xf numFmtId="0" fontId="10" fillId="0" borderId="49" xfId="0" applyFont="1" applyFill="1" applyBorder="1" applyAlignment="1">
      <alignment horizontal="center" vertical="center" wrapText="1"/>
    </xf>
    <xf numFmtId="0" fontId="10" fillId="0" borderId="50" xfId="0" applyFont="1" applyFill="1" applyBorder="1" applyAlignment="1" applyProtection="1">
      <alignment horizontal="center" vertical="center" wrapText="1"/>
    </xf>
    <xf numFmtId="0" fontId="10" fillId="0" borderId="47" xfId="0" applyFont="1" applyFill="1" applyBorder="1" applyAlignment="1" applyProtection="1">
      <alignment horizontal="center" vertical="center" wrapText="1"/>
    </xf>
    <xf numFmtId="0" fontId="29" fillId="0" borderId="0" xfId="0" applyFont="1" applyFill="1" applyAlignment="1">
      <alignment horizontal="center" vertical="center" wrapText="1"/>
    </xf>
    <xf numFmtId="0" fontId="12" fillId="0" borderId="49" xfId="0" applyFont="1" applyFill="1" applyBorder="1" applyAlignment="1">
      <alignment horizontal="center" vertical="center" wrapText="1"/>
    </xf>
    <xf numFmtId="0" fontId="12" fillId="0" borderId="50" xfId="0" applyFont="1" applyFill="1" applyBorder="1" applyAlignment="1" applyProtection="1">
      <alignment horizontal="center" vertical="center" wrapText="1"/>
    </xf>
    <xf numFmtId="0" fontId="12" fillId="0" borderId="47" xfId="0" applyFont="1" applyFill="1" applyBorder="1" applyAlignment="1" applyProtection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30" fillId="0" borderId="12" xfId="0" applyFont="1" applyFill="1" applyBorder="1" applyAlignment="1" applyProtection="1">
      <alignment horizontal="left" vertical="center" wrapText="1" indent="1"/>
    </xf>
    <xf numFmtId="165" fontId="20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165" fontId="20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20" fillId="0" borderId="4" xfId="0" applyFont="1" applyFill="1" applyBorder="1" applyAlignment="1">
      <alignment horizontal="center" vertical="center" wrapText="1"/>
    </xf>
    <xf numFmtId="0" fontId="30" fillId="0" borderId="10" xfId="0" applyFont="1" applyFill="1" applyBorder="1" applyAlignment="1" applyProtection="1">
      <alignment horizontal="left" vertical="center" wrapText="1" indent="1"/>
    </xf>
    <xf numFmtId="165" fontId="20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165" fontId="20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0" fontId="30" fillId="0" borderId="10" xfId="0" applyFont="1" applyFill="1" applyBorder="1" applyAlignment="1" applyProtection="1">
      <alignment horizontal="left" vertical="center" wrapText="1" indent="8"/>
    </xf>
    <xf numFmtId="0" fontId="20" fillId="0" borderId="13" xfId="0" applyFont="1" applyFill="1" applyBorder="1" applyAlignment="1" applyProtection="1">
      <alignment vertical="center" wrapText="1"/>
      <protection locked="0"/>
    </xf>
    <xf numFmtId="165" fontId="20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0" fontId="20" fillId="0" borderId="5" xfId="0" applyFont="1" applyFill="1" applyBorder="1" applyAlignment="1" applyProtection="1">
      <alignment vertical="center" wrapText="1"/>
      <protection locked="0"/>
    </xf>
    <xf numFmtId="0" fontId="16" fillId="0" borderId="49" xfId="0" applyFont="1" applyFill="1" applyBorder="1" applyAlignment="1">
      <alignment horizontal="center" vertical="center" wrapText="1"/>
    </xf>
    <xf numFmtId="0" fontId="21" fillId="0" borderId="53" xfId="0" applyFont="1" applyFill="1" applyBorder="1" applyAlignment="1" applyProtection="1">
      <alignment vertical="center" wrapText="1"/>
    </xf>
    <xf numFmtId="165" fontId="16" fillId="0" borderId="53" xfId="0" applyNumberFormat="1" applyFont="1" applyFill="1" applyBorder="1" applyAlignment="1" applyProtection="1">
      <alignment vertical="center" wrapText="1"/>
    </xf>
    <xf numFmtId="165" fontId="16" fillId="0" borderId="54" xfId="0" applyNumberFormat="1" applyFont="1" applyFill="1" applyBorder="1" applyAlignment="1" applyProtection="1">
      <alignment vertical="center" wrapText="1"/>
    </xf>
    <xf numFmtId="0" fontId="0" fillId="0" borderId="0" xfId="0" applyFill="1" applyAlignment="1">
      <alignment horizontal="right" vertical="center" wrapText="1"/>
    </xf>
    <xf numFmtId="0" fontId="17" fillId="0" borderId="0" xfId="3" applyFill="1" applyProtection="1">
      <protection locked="0"/>
    </xf>
    <xf numFmtId="0" fontId="17" fillId="0" borderId="0" xfId="3" applyFill="1" applyProtection="1"/>
    <xf numFmtId="0" fontId="9" fillId="0" borderId="0" xfId="0" applyFont="1" applyFill="1" applyAlignment="1">
      <alignment horizontal="right"/>
    </xf>
    <xf numFmtId="0" fontId="21" fillId="0" borderId="55" xfId="3" applyFont="1" applyFill="1" applyBorder="1" applyAlignment="1" applyProtection="1">
      <alignment horizontal="center" vertical="center" wrapText="1"/>
    </xf>
    <xf numFmtId="0" fontId="21" fillId="0" borderId="56" xfId="3" applyFont="1" applyFill="1" applyBorder="1" applyAlignment="1" applyProtection="1">
      <alignment horizontal="center" vertical="center"/>
    </xf>
    <xf numFmtId="0" fontId="21" fillId="0" borderId="32" xfId="3" applyFont="1" applyFill="1" applyBorder="1" applyAlignment="1" applyProtection="1">
      <alignment horizontal="center" vertical="center"/>
    </xf>
    <xf numFmtId="0" fontId="14" fillId="0" borderId="49" xfId="3" applyFont="1" applyFill="1" applyBorder="1" applyAlignment="1" applyProtection="1">
      <alignment horizontal="left" vertical="center" indent="1"/>
    </xf>
    <xf numFmtId="0" fontId="17" fillId="0" borderId="0" xfId="3" applyFill="1" applyAlignment="1" applyProtection="1">
      <alignment vertical="center"/>
    </xf>
    <xf numFmtId="0" fontId="14" fillId="0" borderId="38" xfId="3" applyFont="1" applyFill="1" applyBorder="1" applyAlignment="1" applyProtection="1">
      <alignment horizontal="left" vertical="center" indent="1"/>
    </xf>
    <xf numFmtId="0" fontId="14" fillId="0" borderId="21" xfId="3" applyFont="1" applyFill="1" applyBorder="1" applyAlignment="1" applyProtection="1">
      <alignment horizontal="left" vertical="center" wrapText="1" indent="1"/>
    </xf>
    <xf numFmtId="165" fontId="31" fillId="0" borderId="21" xfId="3" applyNumberFormat="1" applyFont="1" applyFill="1" applyBorder="1" applyAlignment="1" applyProtection="1">
      <alignment vertical="center"/>
      <protection locked="0"/>
    </xf>
    <xf numFmtId="165" fontId="14" fillId="0" borderId="41" xfId="3" applyNumberFormat="1" applyFont="1" applyFill="1" applyBorder="1" applyAlignment="1" applyProtection="1">
      <alignment vertical="center"/>
    </xf>
    <xf numFmtId="0" fontId="14" fillId="0" borderId="4" xfId="3" applyFont="1" applyFill="1" applyBorder="1" applyAlignment="1" applyProtection="1">
      <alignment horizontal="left" vertical="center" indent="1"/>
    </xf>
    <xf numFmtId="0" fontId="14" fillId="0" borderId="5" xfId="3" applyFont="1" applyFill="1" applyBorder="1" applyAlignment="1" applyProtection="1">
      <alignment horizontal="left" vertical="center" wrapText="1" indent="1"/>
    </xf>
    <xf numFmtId="165" fontId="31" fillId="0" borderId="5" xfId="3" applyNumberFormat="1" applyFont="1" applyFill="1" applyBorder="1" applyAlignment="1" applyProtection="1">
      <alignment vertical="center"/>
      <protection locked="0"/>
    </xf>
    <xf numFmtId="0" fontId="17" fillId="0" borderId="0" xfId="3" applyFill="1" applyAlignment="1" applyProtection="1">
      <alignment vertical="center"/>
      <protection locked="0"/>
    </xf>
    <xf numFmtId="0" fontId="14" fillId="0" borderId="13" xfId="3" applyFont="1" applyFill="1" applyBorder="1" applyAlignment="1" applyProtection="1">
      <alignment horizontal="left" vertical="center" wrapText="1" indent="1"/>
    </xf>
    <xf numFmtId="165" fontId="31" fillId="0" borderId="13" xfId="3" applyNumberFormat="1" applyFont="1" applyFill="1" applyBorder="1" applyAlignment="1" applyProtection="1">
      <alignment vertical="center"/>
      <protection locked="0"/>
    </xf>
    <xf numFmtId="165" fontId="14" fillId="0" borderId="19" xfId="3" applyNumberFormat="1" applyFont="1" applyFill="1" applyBorder="1" applyAlignment="1" applyProtection="1">
      <alignment vertical="center"/>
    </xf>
    <xf numFmtId="0" fontId="14" fillId="0" borderId="5" xfId="3" applyFont="1" applyFill="1" applyBorder="1" applyAlignment="1" applyProtection="1">
      <alignment horizontal="left" vertical="center" indent="1"/>
    </xf>
    <xf numFmtId="0" fontId="10" fillId="0" borderId="50" xfId="3" applyFont="1" applyFill="1" applyBorder="1" applyAlignment="1" applyProtection="1">
      <alignment horizontal="left" vertical="center" indent="1"/>
    </xf>
    <xf numFmtId="165" fontId="32" fillId="0" borderId="50" xfId="3" applyNumberFormat="1" applyFont="1" applyFill="1" applyBorder="1" applyAlignment="1" applyProtection="1">
      <alignment vertical="center"/>
    </xf>
    <xf numFmtId="165" fontId="12" fillId="0" borderId="47" xfId="3" applyNumberFormat="1" applyFont="1" applyFill="1" applyBorder="1" applyAlignment="1" applyProtection="1">
      <alignment vertical="center"/>
    </xf>
    <xf numFmtId="0" fontId="14" fillId="0" borderId="18" xfId="3" applyFont="1" applyFill="1" applyBorder="1" applyAlignment="1" applyProtection="1">
      <alignment horizontal="left" vertical="center" indent="1"/>
    </xf>
    <xf numFmtId="0" fontId="14" fillId="0" borderId="13" xfId="3" applyFont="1" applyFill="1" applyBorder="1" applyAlignment="1" applyProtection="1">
      <alignment horizontal="left" vertical="center" indent="1"/>
    </xf>
    <xf numFmtId="0" fontId="12" fillId="0" borderId="49" xfId="3" applyFont="1" applyFill="1" applyBorder="1" applyAlignment="1" applyProtection="1">
      <alignment horizontal="left" vertical="center" indent="1"/>
    </xf>
    <xf numFmtId="0" fontId="10" fillId="0" borderId="50" xfId="3" applyFont="1" applyFill="1" applyBorder="1" applyAlignment="1" applyProtection="1">
      <alignment horizontal="left" indent="1"/>
    </xf>
    <xf numFmtId="165" fontId="32" fillId="0" borderId="50" xfId="3" applyNumberFormat="1" applyFont="1" applyFill="1" applyBorder="1" applyProtection="1"/>
    <xf numFmtId="165" fontId="12" fillId="0" borderId="47" xfId="3" applyNumberFormat="1" applyFont="1" applyFill="1" applyBorder="1" applyProtection="1"/>
    <xf numFmtId="0" fontId="24" fillId="0" borderId="0" xfId="3" applyFont="1" applyFill="1" applyProtection="1"/>
    <xf numFmtId="0" fontId="26" fillId="0" borderId="0" xfId="3" applyFont="1" applyFill="1" applyProtection="1">
      <protection locked="0"/>
    </xf>
    <xf numFmtId="0" fontId="8" fillId="0" borderId="0" xfId="3" applyFont="1" applyFill="1" applyProtection="1">
      <protection locked="0"/>
    </xf>
    <xf numFmtId="0" fontId="7" fillId="0" borderId="5" xfId="0" applyFont="1" applyBorder="1"/>
    <xf numFmtId="0" fontId="1" fillId="0" borderId="5" xfId="0" applyFont="1" applyBorder="1" applyAlignment="1"/>
    <xf numFmtId="0" fontId="1" fillId="0" borderId="5" xfId="0" applyFont="1" applyBorder="1" applyAlignment="1">
      <alignment horizontal="left"/>
    </xf>
    <xf numFmtId="0" fontId="2" fillId="0" borderId="4" xfId="0" applyFont="1" applyBorder="1"/>
    <xf numFmtId="0" fontId="1" fillId="4" borderId="5" xfId="0" applyFont="1" applyFill="1" applyBorder="1"/>
    <xf numFmtId="0" fontId="2" fillId="0" borderId="5" xfId="0" applyFont="1" applyBorder="1" applyAlignment="1">
      <alignment vertical="center"/>
    </xf>
    <xf numFmtId="0" fontId="1" fillId="0" borderId="6" xfId="0" applyFont="1" applyBorder="1" applyAlignment="1">
      <alignment horizontal="right" wrapText="1"/>
    </xf>
    <xf numFmtId="0" fontId="6" fillId="0" borderId="8" xfId="0" applyFont="1" applyBorder="1"/>
    <xf numFmtId="0" fontId="2" fillId="0" borderId="6" xfId="0" applyFont="1" applyBorder="1" applyAlignment="1">
      <alignment shrinkToFit="1"/>
    </xf>
    <xf numFmtId="0" fontId="2" fillId="0" borderId="37" xfId="0" applyFont="1" applyBorder="1" applyAlignment="1"/>
    <xf numFmtId="0" fontId="2" fillId="0" borderId="15" xfId="0" applyFont="1" applyBorder="1" applyAlignment="1"/>
    <xf numFmtId="0" fontId="2" fillId="0" borderId="34" xfId="0" applyFont="1" applyBorder="1" applyAlignment="1">
      <alignment horizontal="right" wrapText="1"/>
    </xf>
    <xf numFmtId="0" fontId="2" fillId="0" borderId="6" xfId="0" applyFont="1" applyBorder="1" applyAlignment="1">
      <alignment horizontal="right" wrapText="1"/>
    </xf>
    <xf numFmtId="0" fontId="2" fillId="0" borderId="5" xfId="0" applyFont="1" applyBorder="1" applyAlignment="1">
      <alignment horizontal="right"/>
    </xf>
    <xf numFmtId="0" fontId="2" fillId="0" borderId="8" xfId="0" applyFont="1" applyBorder="1" applyAlignment="1">
      <alignment horizontal="right"/>
    </xf>
    <xf numFmtId="0" fontId="2" fillId="0" borderId="15" xfId="0" applyFont="1" applyBorder="1" applyAlignment="1">
      <alignment wrapText="1"/>
    </xf>
    <xf numFmtId="0" fontId="1" fillId="0" borderId="0" xfId="0" applyFont="1" applyAlignment="1">
      <alignment horizontal="right"/>
    </xf>
    <xf numFmtId="0" fontId="5" fillId="2" borderId="32" xfId="0" applyFont="1" applyFill="1" applyBorder="1" applyAlignment="1">
      <alignment horizontal="right"/>
    </xf>
    <xf numFmtId="0" fontId="2" fillId="0" borderId="9" xfId="0" applyFont="1" applyBorder="1" applyAlignment="1">
      <alignment horizontal="right" wrapText="1"/>
    </xf>
    <xf numFmtId="0" fontId="2" fillId="0" borderId="6" xfId="0" applyFont="1" applyBorder="1" applyAlignment="1">
      <alignment horizontal="right"/>
    </xf>
    <xf numFmtId="0" fontId="1" fillId="0" borderId="6" xfId="0" applyFont="1" applyBorder="1" applyAlignment="1">
      <alignment horizontal="right"/>
    </xf>
    <xf numFmtId="0" fontId="2" fillId="0" borderId="9" xfId="0" applyFont="1" applyBorder="1" applyAlignment="1">
      <alignment horizontal="right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horizontal="right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2" fillId="0" borderId="37" xfId="0" applyFont="1" applyBorder="1" applyAlignment="1">
      <alignment horizontal="left"/>
    </xf>
    <xf numFmtId="0" fontId="2" fillId="0" borderId="4" xfId="0" applyFont="1" applyBorder="1" applyAlignment="1"/>
    <xf numFmtId="0" fontId="2" fillId="0" borderId="5" xfId="0" applyFont="1" applyBorder="1" applyAlignment="1"/>
    <xf numFmtId="0" fontId="2" fillId="0" borderId="2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5" xfId="0" applyFont="1" applyBorder="1" applyAlignment="1">
      <alignment horizontal="right" wrapText="1"/>
    </xf>
    <xf numFmtId="0" fontId="2" fillId="0" borderId="17" xfId="0" applyFont="1" applyBorder="1"/>
    <xf numFmtId="0" fontId="1" fillId="0" borderId="17" xfId="0" applyFont="1" applyBorder="1"/>
    <xf numFmtId="0" fontId="1" fillId="0" borderId="25" xfId="0" applyFont="1" applyBorder="1"/>
    <xf numFmtId="0" fontId="3" fillId="0" borderId="6" xfId="0" applyFont="1" applyBorder="1"/>
    <xf numFmtId="0" fontId="3" fillId="0" borderId="9" xfId="0" applyFont="1" applyBorder="1"/>
    <xf numFmtId="0" fontId="3" fillId="0" borderId="4" xfId="0" applyFont="1" applyBorder="1" applyAlignment="1">
      <alignment wrapText="1"/>
    </xf>
    <xf numFmtId="0" fontId="3" fillId="0" borderId="5" xfId="0" applyFont="1" applyBorder="1" applyAlignment="1">
      <alignment horizontal="center" wrapText="1"/>
    </xf>
    <xf numFmtId="0" fontId="1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1" fillId="0" borderId="7" xfId="0" applyFont="1" applyBorder="1"/>
    <xf numFmtId="0" fontId="1" fillId="0" borderId="8" xfId="0" applyFont="1" applyBorder="1"/>
    <xf numFmtId="0" fontId="3" fillId="0" borderId="7" xfId="0" applyFont="1" applyBorder="1"/>
    <xf numFmtId="0" fontId="1" fillId="0" borderId="0" xfId="0" applyFont="1" applyBorder="1" applyAlignment="1">
      <alignment shrinkToFit="1"/>
    </xf>
    <xf numFmtId="0" fontId="3" fillId="0" borderId="5" xfId="0" applyFont="1" applyBorder="1" applyAlignment="1">
      <alignment horizontal="center" vertical="center" wrapText="1"/>
    </xf>
    <xf numFmtId="0" fontId="2" fillId="0" borderId="53" xfId="0" applyFont="1" applyBorder="1"/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0" fontId="2" fillId="0" borderId="37" xfId="0" applyFont="1" applyBorder="1" applyAlignment="1">
      <alignment horizontal="left"/>
    </xf>
    <xf numFmtId="0" fontId="2" fillId="0" borderId="4" xfId="0" applyFont="1" applyBorder="1" applyAlignment="1"/>
    <xf numFmtId="0" fontId="2" fillId="0" borderId="5" xfId="0" applyFont="1" applyBorder="1" applyAlignment="1"/>
    <xf numFmtId="0" fontId="0" fillId="0" borderId="0" xfId="0" applyAlignment="1">
      <alignment horizontal="left"/>
    </xf>
    <xf numFmtId="1" fontId="6" fillId="0" borderId="5" xfId="0" applyNumberFormat="1" applyFont="1" applyBorder="1" applyAlignment="1">
      <alignment wrapText="1"/>
    </xf>
    <xf numFmtId="0" fontId="2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34" fillId="0" borderId="5" xfId="0" applyFont="1" applyBorder="1"/>
    <xf numFmtId="0" fontId="1" fillId="0" borderId="0" xfId="0" applyFont="1" applyAlignment="1">
      <alignment horizontal="right" wrapText="1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left"/>
    </xf>
    <xf numFmtId="0" fontId="2" fillId="0" borderId="3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 wrapText="1"/>
    </xf>
    <xf numFmtId="165" fontId="17" fillId="0" borderId="0" xfId="3" applyNumberFormat="1" applyFill="1" applyAlignment="1" applyProtection="1">
      <alignment vertical="center"/>
    </xf>
    <xf numFmtId="0" fontId="2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2" fillId="0" borderId="66" xfId="0" applyFont="1" applyBorder="1" applyAlignment="1">
      <alignment horizontal="center" wrapText="1"/>
    </xf>
    <xf numFmtId="0" fontId="2" fillId="0" borderId="66" xfId="0" applyFont="1" applyBorder="1" applyAlignment="1">
      <alignment horizontal="right" wrapText="1"/>
    </xf>
    <xf numFmtId="0" fontId="1" fillId="0" borderId="66" xfId="0" applyFont="1" applyBorder="1"/>
    <xf numFmtId="0" fontId="2" fillId="0" borderId="66" xfId="0" applyFont="1" applyBorder="1"/>
    <xf numFmtId="0" fontId="2" fillId="0" borderId="11" xfId="0" applyFont="1" applyBorder="1"/>
    <xf numFmtId="0" fontId="2" fillId="0" borderId="67" xfId="0" applyFont="1" applyBorder="1"/>
    <xf numFmtId="0" fontId="2" fillId="0" borderId="66" xfId="0" applyFont="1" applyBorder="1" applyAlignment="1">
      <alignment horizontal="right"/>
    </xf>
    <xf numFmtId="0" fontId="5" fillId="2" borderId="0" xfId="0" applyFont="1" applyFill="1" applyBorder="1" applyAlignment="1">
      <alignment horizontal="right"/>
    </xf>
    <xf numFmtId="0" fontId="1" fillId="0" borderId="66" xfId="0" applyFont="1" applyBorder="1" applyAlignment="1">
      <alignment horizontal="right" wrapText="1"/>
    </xf>
    <xf numFmtId="0" fontId="2" fillId="0" borderId="11" xfId="0" applyFont="1" applyBorder="1" applyAlignment="1">
      <alignment horizontal="right" wrapText="1"/>
    </xf>
    <xf numFmtId="0" fontId="1" fillId="0" borderId="66" xfId="0" applyFont="1" applyBorder="1" applyAlignment="1">
      <alignment horizontal="right"/>
    </xf>
    <xf numFmtId="0" fontId="5" fillId="2" borderId="0" xfId="0" applyFont="1" applyFill="1" applyBorder="1" applyAlignment="1">
      <alignment horizontal="center"/>
    </xf>
    <xf numFmtId="0" fontId="2" fillId="0" borderId="16" xfId="0" applyFont="1" applyBorder="1" applyAlignment="1">
      <alignment horizontal="right" wrapText="1"/>
    </xf>
    <xf numFmtId="0" fontId="2" fillId="0" borderId="16" xfId="0" applyFont="1" applyBorder="1"/>
    <xf numFmtId="0" fontId="1" fillId="0" borderId="66" xfId="0" applyFont="1" applyBorder="1" applyAlignment="1">
      <alignment horizontal="center" wrapText="1"/>
    </xf>
    <xf numFmtId="0" fontId="2" fillId="0" borderId="6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34" fillId="0" borderId="66" xfId="0" applyFont="1" applyBorder="1"/>
    <xf numFmtId="0" fontId="1" fillId="0" borderId="5" xfId="0" applyFont="1" applyBorder="1" applyAlignment="1">
      <alignment horizontal="center"/>
    </xf>
    <xf numFmtId="0" fontId="34" fillId="0" borderId="6" xfId="0" applyFont="1" applyBorder="1"/>
    <xf numFmtId="0" fontId="1" fillId="0" borderId="11" xfId="0" applyFont="1" applyBorder="1"/>
    <xf numFmtId="0" fontId="1" fillId="4" borderId="66" xfId="0" applyFont="1" applyFill="1" applyBorder="1"/>
    <xf numFmtId="0" fontId="35" fillId="5" borderId="6" xfId="0" applyFont="1" applyFill="1" applyBorder="1" applyAlignment="1">
      <alignment horizontal="center" shrinkToFit="1"/>
    </xf>
    <xf numFmtId="0" fontId="2" fillId="0" borderId="45" xfId="0" applyFont="1" applyBorder="1" applyAlignment="1">
      <alignment horizontal="right" wrapText="1"/>
    </xf>
    <xf numFmtId="0" fontId="2" fillId="0" borderId="47" xfId="0" applyFont="1" applyBorder="1" applyAlignment="1">
      <alignment horizontal="right" wrapText="1"/>
    </xf>
    <xf numFmtId="0" fontId="6" fillId="0" borderId="5" xfId="0" applyFont="1" applyBorder="1" applyAlignment="1">
      <alignment horizontal="right" wrapText="1"/>
    </xf>
    <xf numFmtId="0" fontId="2" fillId="0" borderId="0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2" fillId="0" borderId="35" xfId="0" applyFont="1" applyBorder="1" applyAlignment="1"/>
    <xf numFmtId="0" fontId="7" fillId="0" borderId="5" xfId="0" applyFont="1" applyBorder="1" applyAlignment="1">
      <alignment horizontal="left"/>
    </xf>
    <xf numFmtId="0" fontId="1" fillId="0" borderId="5" xfId="0" applyFont="1" applyBorder="1" applyAlignment="1">
      <alignment horizontal="left" wrapText="1"/>
    </xf>
    <xf numFmtId="0" fontId="2" fillId="0" borderId="5" xfId="0" applyFont="1" applyBorder="1" applyAlignment="1">
      <alignment horizontal="left" wrapText="1"/>
    </xf>
    <xf numFmtId="0" fontId="7" fillId="0" borderId="5" xfId="0" applyFont="1" applyBorder="1" applyAlignment="1">
      <alignment horizontal="left"/>
    </xf>
    <xf numFmtId="0" fontId="7" fillId="0" borderId="5" xfId="0" applyFont="1" applyBorder="1" applyAlignment="1">
      <alignment horizontal="left" wrapText="1"/>
    </xf>
    <xf numFmtId="0" fontId="36" fillId="2" borderId="31" xfId="0" applyFont="1" applyFill="1" applyBorder="1" applyAlignment="1">
      <alignment horizontal="center"/>
    </xf>
    <xf numFmtId="0" fontId="33" fillId="0" borderId="5" xfId="0" applyFont="1" applyBorder="1" applyAlignment="1">
      <alignment horizontal="left" vertical="center"/>
    </xf>
    <xf numFmtId="0" fontId="33" fillId="0" borderId="5" xfId="0" applyFont="1" applyBorder="1"/>
    <xf numFmtId="0" fontId="33" fillId="0" borderId="0" xfId="0" applyFont="1" applyBorder="1"/>
    <xf numFmtId="0" fontId="7" fillId="0" borderId="0" xfId="0" applyFont="1"/>
    <xf numFmtId="0" fontId="33" fillId="0" borderId="0" xfId="0" applyFont="1" applyBorder="1" applyAlignment="1">
      <alignment horizontal="center"/>
    </xf>
    <xf numFmtId="0" fontId="7" fillId="0" borderId="0" xfId="0" applyFont="1" applyBorder="1"/>
    <xf numFmtId="0" fontId="7" fillId="0" borderId="5" xfId="0" applyFont="1" applyBorder="1" applyAlignment="1">
      <alignment shrinkToFit="1"/>
    </xf>
    <xf numFmtId="0" fontId="33" fillId="0" borderId="36" xfId="0" applyFont="1" applyBorder="1" applyAlignment="1">
      <alignment horizontal="left" vertical="center"/>
    </xf>
    <xf numFmtId="0" fontId="7" fillId="0" borderId="10" xfId="0" applyFont="1" applyBorder="1" applyAlignment="1"/>
    <xf numFmtId="0" fontId="33" fillId="0" borderId="0" xfId="0" applyFont="1" applyBorder="1" applyAlignment="1">
      <alignment horizontal="left"/>
    </xf>
    <xf numFmtId="0" fontId="33" fillId="0" borderId="10" xfId="0" applyFont="1" applyBorder="1" applyAlignment="1">
      <alignment horizontal="left"/>
    </xf>
    <xf numFmtId="0" fontId="33" fillId="0" borderId="10" xfId="0" applyFont="1" applyBorder="1"/>
    <xf numFmtId="0" fontId="7" fillId="0" borderId="36" xfId="0" applyFont="1" applyBorder="1" applyAlignment="1">
      <alignment horizontal="left"/>
    </xf>
    <xf numFmtId="0" fontId="1" fillId="0" borderId="0" xfId="0" applyFont="1" applyAlignment="1">
      <alignment horizontal="right" wrapText="1"/>
    </xf>
    <xf numFmtId="0" fontId="2" fillId="0" borderId="0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1" fillId="0" borderId="10" xfId="0" applyFont="1" applyBorder="1" applyAlignment="1">
      <alignment horizontal="center" wrapText="1"/>
    </xf>
    <xf numFmtId="0" fontId="1" fillId="0" borderId="10" xfId="0" applyFont="1" applyBorder="1"/>
    <xf numFmtId="0" fontId="2" fillId="0" borderId="10" xfId="0" applyFont="1" applyBorder="1"/>
    <xf numFmtId="0" fontId="2" fillId="0" borderId="65" xfId="0" applyFont="1" applyBorder="1"/>
    <xf numFmtId="0" fontId="2" fillId="0" borderId="6" xfId="0" applyFont="1" applyBorder="1" applyAlignment="1">
      <alignment horizontal="left" vertical="center"/>
    </xf>
    <xf numFmtId="0" fontId="2" fillId="0" borderId="6" xfId="0" applyFont="1" applyBorder="1" applyAlignment="1">
      <alignment horizontal="left" wrapText="1"/>
    </xf>
    <xf numFmtId="0" fontId="1" fillId="0" borderId="6" xfId="0" applyFont="1" applyBorder="1" applyAlignment="1">
      <alignment wrapText="1"/>
    </xf>
    <xf numFmtId="165" fontId="17" fillId="0" borderId="0" xfId="3" applyNumberFormat="1" applyFill="1" applyAlignment="1" applyProtection="1">
      <alignment vertical="center"/>
      <protection locked="0"/>
    </xf>
    <xf numFmtId="0" fontId="2" fillId="0" borderId="15" xfId="0" applyFont="1" applyBorder="1"/>
    <xf numFmtId="0" fontId="2" fillId="0" borderId="42" xfId="0" applyFont="1" applyBorder="1" applyAlignment="1">
      <alignment horizontal="right" wrapText="1"/>
    </xf>
    <xf numFmtId="0" fontId="2" fillId="0" borderId="42" xfId="0" applyFont="1" applyBorder="1"/>
    <xf numFmtId="0" fontId="2" fillId="0" borderId="5" xfId="0" applyFont="1" applyBorder="1" applyAlignment="1">
      <alignment horizontal="left" vertical="center" wrapText="1"/>
    </xf>
    <xf numFmtId="0" fontId="2" fillId="0" borderId="5" xfId="0" applyFont="1" applyBorder="1" applyAlignment="1">
      <alignment wrapText="1"/>
    </xf>
    <xf numFmtId="0" fontId="1" fillId="0" borderId="8" xfId="0" applyFont="1" applyBorder="1" applyAlignment="1">
      <alignment wrapText="1"/>
    </xf>
    <xf numFmtId="0" fontId="1" fillId="0" borderId="0" xfId="0" applyFont="1" applyBorder="1" applyAlignment="1">
      <alignment wrapText="1"/>
    </xf>
    <xf numFmtId="0" fontId="2" fillId="0" borderId="0" xfId="0" applyFont="1" applyBorder="1" applyAlignment="1">
      <alignment horizontal="left" wrapText="1"/>
    </xf>
    <xf numFmtId="0" fontId="7" fillId="0" borderId="5" xfId="0" applyFont="1" applyBorder="1" applyAlignment="1">
      <alignment wrapText="1"/>
    </xf>
    <xf numFmtId="0" fontId="37" fillId="0" borderId="5" xfId="0" applyFont="1" applyBorder="1" applyAlignment="1">
      <alignment wrapText="1"/>
    </xf>
    <xf numFmtId="0" fontId="2" fillId="0" borderId="15" xfId="0" applyFont="1" applyBorder="1" applyAlignment="1">
      <alignment horizontal="left"/>
    </xf>
    <xf numFmtId="0" fontId="7" fillId="0" borderId="5" xfId="0" applyFont="1" applyBorder="1" applyAlignment="1"/>
    <xf numFmtId="0" fontId="1" fillId="0" borderId="66" xfId="0" applyFont="1" applyBorder="1" applyAlignment="1">
      <alignment horizontal="center"/>
    </xf>
    <xf numFmtId="0" fontId="2" fillId="0" borderId="66" xfId="0" applyFont="1" applyBorder="1" applyAlignment="1">
      <alignment horizontal="center"/>
    </xf>
    <xf numFmtId="0" fontId="2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0" xfId="0" applyFont="1" applyAlignment="1">
      <alignment horizontal="right" wrapText="1"/>
    </xf>
    <xf numFmtId="0" fontId="2" fillId="0" borderId="0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2" fillId="0" borderId="4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2" fillId="0" borderId="60" xfId="0" applyFont="1" applyBorder="1" applyAlignment="1">
      <alignment horizontal="center" vertical="center"/>
    </xf>
    <xf numFmtId="0" fontId="2" fillId="0" borderId="61" xfId="0" applyFont="1" applyBorder="1" applyAlignment="1">
      <alignment horizontal="center" vertical="center"/>
    </xf>
    <xf numFmtId="0" fontId="2" fillId="0" borderId="60" xfId="0" applyFont="1" applyBorder="1" applyAlignment="1">
      <alignment horizontal="center" wrapText="1"/>
    </xf>
    <xf numFmtId="0" fontId="2" fillId="0" borderId="61" xfId="0" applyFont="1" applyBorder="1" applyAlignment="1">
      <alignment horizontal="center" wrapText="1"/>
    </xf>
    <xf numFmtId="0" fontId="2" fillId="0" borderId="29" xfId="0" applyFont="1" applyBorder="1" applyAlignment="1">
      <alignment horizontal="center" vertical="center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horizontal="right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2" fillId="0" borderId="59" xfId="0" applyFont="1" applyBorder="1" applyAlignment="1">
      <alignment horizontal="left" wrapText="1" shrinkToFit="1"/>
    </xf>
    <xf numFmtId="0" fontId="2" fillId="0" borderId="53" xfId="0" applyFont="1" applyBorder="1" applyAlignment="1">
      <alignment horizontal="left" wrapText="1" shrinkToFit="1"/>
    </xf>
    <xf numFmtId="0" fontId="2" fillId="0" borderId="3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2" fillId="0" borderId="2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60" xfId="0" applyFont="1" applyBorder="1" applyAlignment="1">
      <alignment horizontal="center" vertical="center" wrapText="1"/>
    </xf>
    <xf numFmtId="0" fontId="2" fillId="0" borderId="61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7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 wrapText="1" shrinkToFit="1"/>
    </xf>
    <xf numFmtId="0" fontId="3" fillId="0" borderId="0" xfId="0" applyFont="1" applyBorder="1" applyAlignment="1">
      <alignment horizontal="center"/>
    </xf>
    <xf numFmtId="0" fontId="33" fillId="0" borderId="1" xfId="0" applyFont="1" applyBorder="1" applyAlignment="1">
      <alignment horizontal="center" vertical="center"/>
    </xf>
    <xf numFmtId="0" fontId="33" fillId="0" borderId="2" xfId="0" applyFont="1" applyBorder="1" applyAlignment="1">
      <alignment horizontal="center" vertical="center"/>
    </xf>
    <xf numFmtId="0" fontId="33" fillId="0" borderId="4" xfId="0" applyFont="1" applyBorder="1" applyAlignment="1">
      <alignment horizontal="center" vertical="center"/>
    </xf>
    <xf numFmtId="0" fontId="33" fillId="0" borderId="5" xfId="0" applyFont="1" applyBorder="1" applyAlignment="1">
      <alignment horizontal="center" vertical="center"/>
    </xf>
    <xf numFmtId="0" fontId="33" fillId="0" borderId="60" xfId="0" applyFont="1" applyBorder="1" applyAlignment="1">
      <alignment horizontal="center" wrapText="1"/>
    </xf>
    <xf numFmtId="0" fontId="33" fillId="0" borderId="66" xfId="0" applyFont="1" applyBorder="1" applyAlignment="1">
      <alignment horizontal="center" wrapText="1"/>
    </xf>
    <xf numFmtId="0" fontId="33" fillId="0" borderId="68" xfId="0" applyFont="1" applyBorder="1" applyAlignment="1">
      <alignment horizontal="center" wrapText="1"/>
    </xf>
    <xf numFmtId="0" fontId="33" fillId="0" borderId="13" xfId="0" applyFont="1" applyBorder="1" applyAlignment="1">
      <alignment horizontal="center" wrapText="1"/>
    </xf>
    <xf numFmtId="0" fontId="33" fillId="0" borderId="69" xfId="0" applyFont="1" applyBorder="1" applyAlignment="1">
      <alignment horizontal="center" wrapText="1"/>
    </xf>
    <xf numFmtId="0" fontId="33" fillId="0" borderId="19" xfId="0" applyFont="1" applyBorder="1" applyAlignment="1">
      <alignment horizontal="center" wrapText="1"/>
    </xf>
    <xf numFmtId="0" fontId="2" fillId="0" borderId="35" xfId="0" applyFont="1" applyBorder="1" applyAlignment="1">
      <alignment horizontal="left"/>
    </xf>
    <xf numFmtId="0" fontId="2" fillId="0" borderId="30" xfId="0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0" fontId="2" fillId="0" borderId="64" xfId="0" applyFont="1" applyBorder="1" applyAlignment="1">
      <alignment horizontal="left"/>
    </xf>
    <xf numFmtId="0" fontId="2" fillId="0" borderId="62" xfId="0" applyFont="1" applyBorder="1" applyAlignment="1">
      <alignment horizontal="left"/>
    </xf>
    <xf numFmtId="0" fontId="2" fillId="0" borderId="65" xfId="0" applyFont="1" applyBorder="1" applyAlignment="1">
      <alignment horizontal="left"/>
    </xf>
    <xf numFmtId="0" fontId="33" fillId="0" borderId="56" xfId="0" applyFont="1" applyBorder="1" applyAlignment="1">
      <alignment horizontal="center" wrapText="1"/>
    </xf>
    <xf numFmtId="0" fontId="33" fillId="0" borderId="32" xfId="0" applyFont="1" applyBorder="1" applyAlignment="1">
      <alignment horizontal="center" wrapText="1"/>
    </xf>
    <xf numFmtId="0" fontId="33" fillId="0" borderId="23" xfId="0" applyFont="1" applyBorder="1" applyAlignment="1">
      <alignment horizontal="center" vertical="center"/>
    </xf>
    <xf numFmtId="0" fontId="33" fillId="0" borderId="24" xfId="0" applyFont="1" applyBorder="1" applyAlignment="1">
      <alignment horizontal="center" vertical="center"/>
    </xf>
    <xf numFmtId="0" fontId="33" fillId="0" borderId="63" xfId="0" applyFont="1" applyBorder="1" applyAlignment="1">
      <alignment horizontal="center" vertical="center"/>
    </xf>
    <xf numFmtId="0" fontId="33" fillId="0" borderId="25" xfId="0" applyFont="1" applyBorder="1" applyAlignment="1">
      <alignment horizontal="center" vertical="center"/>
    </xf>
    <xf numFmtId="0" fontId="33" fillId="0" borderId="26" xfId="0" applyFont="1" applyBorder="1" applyAlignment="1">
      <alignment horizontal="center" vertical="center"/>
    </xf>
    <xf numFmtId="0" fontId="33" fillId="0" borderId="12" xfId="0" applyFont="1" applyBorder="1" applyAlignment="1">
      <alignment horizontal="center" vertical="center"/>
    </xf>
    <xf numFmtId="0" fontId="1" fillId="0" borderId="58" xfId="0" applyFont="1" applyBorder="1" applyAlignment="1">
      <alignment horizontal="center"/>
    </xf>
    <xf numFmtId="0" fontId="1" fillId="0" borderId="37" xfId="0" applyFont="1" applyBorder="1" applyAlignment="1">
      <alignment horizontal="left" vertical="center"/>
    </xf>
    <xf numFmtId="0" fontId="1" fillId="0" borderId="38" xfId="0" applyFont="1" applyBorder="1" applyAlignment="1">
      <alignment horizontal="left" vertical="center"/>
    </xf>
    <xf numFmtId="0" fontId="1" fillId="0" borderId="18" xfId="0" applyFont="1" applyBorder="1" applyAlignment="1">
      <alignment horizontal="left" vertical="center"/>
    </xf>
    <xf numFmtId="0" fontId="2" fillId="0" borderId="35" xfId="0" applyFont="1" applyBorder="1" applyAlignment="1"/>
    <xf numFmtId="0" fontId="2" fillId="0" borderId="10" xfId="0" applyFont="1" applyBorder="1" applyAlignment="1"/>
    <xf numFmtId="0" fontId="1" fillId="0" borderId="4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37" xfId="0" applyFont="1" applyBorder="1" applyAlignment="1">
      <alignment horizontal="left" vertical="center" wrapText="1"/>
    </xf>
    <xf numFmtId="0" fontId="1" fillId="0" borderId="38" xfId="0" applyFont="1" applyBorder="1" applyAlignment="1">
      <alignment horizontal="left" vertical="center" wrapText="1"/>
    </xf>
    <xf numFmtId="0" fontId="1" fillId="0" borderId="18" xfId="0" applyFont="1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1" fillId="0" borderId="35" xfId="0" applyFont="1" applyBorder="1" applyAlignment="1">
      <alignment horizontal="center"/>
    </xf>
    <xf numFmtId="0" fontId="1" fillId="0" borderId="30" xfId="0" applyFont="1" applyBorder="1" applyAlignment="1">
      <alignment horizontal="center"/>
    </xf>
    <xf numFmtId="0" fontId="2" fillId="0" borderId="35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" fillId="0" borderId="4" xfId="0" applyFont="1" applyBorder="1" applyAlignment="1">
      <alignment horizontal="left"/>
    </xf>
    <xf numFmtId="0" fontId="2" fillId="0" borderId="4" xfId="0" applyFont="1" applyBorder="1" applyAlignment="1"/>
    <xf numFmtId="0" fontId="2" fillId="0" borderId="5" xfId="0" applyFont="1" applyBorder="1" applyAlignment="1"/>
    <xf numFmtId="0" fontId="33" fillId="0" borderId="3" xfId="0" applyFont="1" applyBorder="1" applyAlignment="1">
      <alignment horizontal="center" wrapText="1"/>
    </xf>
    <xf numFmtId="0" fontId="33" fillId="0" borderId="6" xfId="0" applyFont="1" applyBorder="1" applyAlignment="1">
      <alignment horizontal="center" wrapText="1"/>
    </xf>
    <xf numFmtId="0" fontId="2" fillId="0" borderId="0" xfId="0" applyFont="1" applyAlignment="1">
      <alignment horizontal="center" shrinkToFit="1"/>
    </xf>
    <xf numFmtId="0" fontId="33" fillId="0" borderId="2" xfId="0" applyFont="1" applyBorder="1" applyAlignment="1">
      <alignment horizontal="center" wrapText="1"/>
    </xf>
    <xf numFmtId="0" fontId="33" fillId="0" borderId="5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33" fillId="0" borderId="15" xfId="0" applyFont="1" applyBorder="1" applyAlignment="1">
      <alignment horizontal="center" wrapText="1"/>
    </xf>
    <xf numFmtId="0" fontId="33" fillId="0" borderId="34" xfId="0" applyFont="1" applyBorder="1" applyAlignment="1">
      <alignment horizontal="center" wrapText="1"/>
    </xf>
    <xf numFmtId="0" fontId="2" fillId="0" borderId="37" xfId="0" applyFont="1" applyBorder="1" applyAlignment="1">
      <alignment horizontal="center"/>
    </xf>
    <xf numFmtId="0" fontId="2" fillId="0" borderId="38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2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wrapText="1"/>
    </xf>
    <xf numFmtId="0" fontId="1" fillId="0" borderId="6" xfId="0" applyFont="1" applyBorder="1" applyAlignment="1">
      <alignment horizontal="left" wrapText="1"/>
    </xf>
    <xf numFmtId="0" fontId="1" fillId="0" borderId="5" xfId="0" applyFont="1" applyBorder="1" applyAlignment="1">
      <alignment horizontal="left" shrinkToFit="1"/>
    </xf>
    <xf numFmtId="0" fontId="1" fillId="0" borderId="6" xfId="0" applyFont="1" applyBorder="1" applyAlignment="1">
      <alignment horizontal="left" shrinkToFit="1"/>
    </xf>
    <xf numFmtId="0" fontId="2" fillId="0" borderId="5" xfId="0" applyFont="1" applyBorder="1" applyAlignment="1">
      <alignment horizontal="left" wrapText="1"/>
    </xf>
    <xf numFmtId="0" fontId="2" fillId="0" borderId="6" xfId="0" applyFont="1" applyBorder="1" applyAlignment="1">
      <alignment horizontal="left" wrapText="1"/>
    </xf>
    <xf numFmtId="0" fontId="2" fillId="0" borderId="7" xfId="0" applyFont="1" applyBorder="1" applyAlignment="1">
      <alignment horizontal="left" wrapText="1"/>
    </xf>
    <xf numFmtId="0" fontId="2" fillId="0" borderId="8" xfId="0" applyFont="1" applyBorder="1" applyAlignment="1">
      <alignment horizontal="left" wrapText="1"/>
    </xf>
    <xf numFmtId="0" fontId="2" fillId="0" borderId="9" xfId="0" applyFont="1" applyBorder="1" applyAlignment="1">
      <alignment horizontal="left" wrapText="1"/>
    </xf>
    <xf numFmtId="0" fontId="2" fillId="0" borderId="66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10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6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165" fontId="15" fillId="0" borderId="17" xfId="0" applyNumberFormat="1" applyFont="1" applyFill="1" applyBorder="1" applyAlignment="1" applyProtection="1">
      <alignment horizontal="center" textRotation="180" wrapText="1"/>
    </xf>
    <xf numFmtId="165" fontId="10" fillId="0" borderId="45" xfId="0" applyNumberFormat="1" applyFont="1" applyFill="1" applyBorder="1" applyAlignment="1" applyProtection="1">
      <alignment horizontal="left" vertical="center" wrapText="1" indent="2"/>
    </xf>
    <xf numFmtId="165" fontId="10" fillId="0" borderId="52" xfId="0" applyNumberFormat="1" applyFont="1" applyFill="1" applyBorder="1" applyAlignment="1" applyProtection="1">
      <alignment horizontal="left" vertical="center" wrapText="1" indent="2"/>
    </xf>
    <xf numFmtId="165" fontId="8" fillId="0" borderId="0" xfId="0" applyNumberFormat="1" applyFont="1" applyFill="1" applyAlignment="1" applyProtection="1">
      <alignment horizontal="center" vertical="center" wrapText="1"/>
    </xf>
    <xf numFmtId="165" fontId="10" fillId="0" borderId="43" xfId="0" applyNumberFormat="1" applyFont="1" applyFill="1" applyBorder="1" applyAlignment="1" applyProtection="1">
      <alignment horizontal="center" vertical="center" wrapText="1"/>
    </xf>
    <xf numFmtId="165" fontId="10" fillId="0" borderId="44" xfId="0" applyNumberFormat="1" applyFont="1" applyFill="1" applyBorder="1" applyAlignment="1" applyProtection="1">
      <alignment horizontal="center" vertical="center" wrapText="1"/>
    </xf>
    <xf numFmtId="165" fontId="10" fillId="0" borderId="43" xfId="0" applyNumberFormat="1" applyFont="1" applyFill="1" applyBorder="1" applyAlignment="1" applyProtection="1">
      <alignment horizontal="center" vertical="center"/>
    </xf>
    <xf numFmtId="165" fontId="10" fillId="0" borderId="44" xfId="0" applyNumberFormat="1" applyFont="1" applyFill="1" applyBorder="1" applyAlignment="1" applyProtection="1">
      <alignment horizontal="center" vertical="center"/>
    </xf>
    <xf numFmtId="165" fontId="10" fillId="0" borderId="27" xfId="0" applyNumberFormat="1" applyFont="1" applyFill="1" applyBorder="1" applyAlignment="1" applyProtection="1">
      <alignment horizontal="center" vertical="center"/>
    </xf>
    <xf numFmtId="165" fontId="10" fillId="0" borderId="28" xfId="0" applyNumberFormat="1" applyFont="1" applyFill="1" applyBorder="1" applyAlignment="1" applyProtection="1">
      <alignment horizontal="center" vertical="center"/>
    </xf>
    <xf numFmtId="165" fontId="10" fillId="0" borderId="29" xfId="0" applyNumberFormat="1" applyFont="1" applyFill="1" applyBorder="1" applyAlignment="1" applyProtection="1">
      <alignment horizontal="center" vertical="center"/>
    </xf>
    <xf numFmtId="0" fontId="23" fillId="0" borderId="1" xfId="2" applyFont="1" applyFill="1" applyBorder="1" applyAlignment="1">
      <alignment horizontal="center" vertical="center" wrapText="1"/>
    </xf>
    <xf numFmtId="0" fontId="23" fillId="0" borderId="37" xfId="2" applyFont="1" applyFill="1" applyBorder="1" applyAlignment="1">
      <alignment horizontal="center" vertical="center" wrapText="1"/>
    </xf>
    <xf numFmtId="0" fontId="23" fillId="0" borderId="2" xfId="2" applyFont="1" applyFill="1" applyBorder="1" applyAlignment="1">
      <alignment horizontal="center" vertical="center" wrapText="1"/>
    </xf>
    <xf numFmtId="0" fontId="23" fillId="0" borderId="15" xfId="2" applyFont="1" applyFill="1" applyBorder="1" applyAlignment="1">
      <alignment horizontal="center" vertical="center" wrapText="1"/>
    </xf>
    <xf numFmtId="0" fontId="23" fillId="0" borderId="3" xfId="2" applyFont="1" applyFill="1" applyBorder="1" applyAlignment="1">
      <alignment horizontal="center" vertical="center" wrapText="1"/>
    </xf>
    <xf numFmtId="0" fontId="23" fillId="0" borderId="34" xfId="2" applyFont="1" applyFill="1" applyBorder="1" applyAlignment="1">
      <alignment horizontal="center" vertical="center" wrapText="1"/>
    </xf>
    <xf numFmtId="165" fontId="11" fillId="0" borderId="0" xfId="2" applyNumberFormat="1" applyFont="1" applyFill="1" applyBorder="1" applyAlignment="1" applyProtection="1">
      <alignment horizontal="center" vertical="center" wrapText="1"/>
    </xf>
    <xf numFmtId="0" fontId="19" fillId="0" borderId="0" xfId="0" applyFont="1" applyFill="1" applyBorder="1" applyAlignment="1" applyProtection="1">
      <alignment horizontal="right"/>
    </xf>
    <xf numFmtId="0" fontId="22" fillId="0" borderId="0" xfId="0" applyFont="1" applyFill="1" applyBorder="1" applyAlignment="1" applyProtection="1">
      <alignment horizontal="right"/>
    </xf>
    <xf numFmtId="0" fontId="2" fillId="0" borderId="58" xfId="0" applyFont="1" applyBorder="1" applyAlignment="1">
      <alignment horizont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56" xfId="0" applyFont="1" applyBorder="1" applyAlignment="1">
      <alignment horizontal="center" wrapText="1"/>
    </xf>
    <xf numFmtId="0" fontId="3" fillId="0" borderId="13" xfId="0" applyFont="1" applyBorder="1" applyAlignment="1">
      <alignment horizontal="center" wrapText="1"/>
    </xf>
    <xf numFmtId="0" fontId="3" fillId="0" borderId="55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27" fillId="0" borderId="0" xfId="0" applyFont="1" applyAlignment="1">
      <alignment horizontal="center" wrapText="1"/>
    </xf>
    <xf numFmtId="0" fontId="20" fillId="0" borderId="24" xfId="0" applyFont="1" applyFill="1" applyBorder="1" applyAlignment="1">
      <alignment horizontal="justify" vertical="center" wrapText="1"/>
    </xf>
    <xf numFmtId="0" fontId="22" fillId="0" borderId="46" xfId="3" applyFont="1" applyFill="1" applyBorder="1" applyAlignment="1" applyProtection="1">
      <alignment horizontal="left" vertical="center" indent="1"/>
    </xf>
    <xf numFmtId="0" fontId="22" fillId="0" borderId="57" xfId="3" applyFont="1" applyFill="1" applyBorder="1" applyAlignment="1" applyProtection="1">
      <alignment horizontal="left" vertical="center" indent="1"/>
    </xf>
    <xf numFmtId="0" fontId="22" fillId="0" borderId="52" xfId="3" applyFont="1" applyFill="1" applyBorder="1" applyAlignment="1" applyProtection="1">
      <alignment horizontal="left" vertical="center" indent="1"/>
    </xf>
    <xf numFmtId="0" fontId="8" fillId="0" borderId="0" xfId="3" applyFont="1" applyFill="1" applyAlignment="1" applyProtection="1">
      <alignment horizontal="center" wrapText="1"/>
    </xf>
    <xf numFmtId="0" fontId="2" fillId="0" borderId="15" xfId="0" applyFont="1" applyBorder="1" applyAlignment="1">
      <alignment horizontal="left"/>
    </xf>
    <xf numFmtId="0" fontId="2" fillId="0" borderId="42" xfId="0" applyFont="1" applyBorder="1" applyAlignment="1">
      <alignment horizontal="left"/>
    </xf>
    <xf numFmtId="0" fontId="7" fillId="0" borderId="5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7" xfId="0" applyFont="1" applyBorder="1" applyAlignment="1">
      <alignment horizontal="left"/>
    </xf>
    <xf numFmtId="0" fontId="2" fillId="0" borderId="1" xfId="0" applyFont="1" applyBorder="1" applyAlignment="1">
      <alignment horizontal="center" wrapText="1" shrinkToFit="1"/>
    </xf>
    <xf numFmtId="0" fontId="2" fillId="0" borderId="2" xfId="0" applyFont="1" applyBorder="1" applyAlignment="1">
      <alignment horizontal="center" wrapText="1" shrinkToFit="1"/>
    </xf>
    <xf numFmtId="0" fontId="2" fillId="0" borderId="60" xfId="0" applyFont="1" applyBorder="1" applyAlignment="1">
      <alignment horizontal="center" wrapText="1" shrinkToFit="1"/>
    </xf>
    <xf numFmtId="0" fontId="2" fillId="0" borderId="3" xfId="0" applyFont="1" applyBorder="1" applyAlignment="1">
      <alignment horizontal="center" wrapText="1" shrinkToFit="1"/>
    </xf>
    <xf numFmtId="0" fontId="2" fillId="0" borderId="5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2" fillId="0" borderId="66" xfId="0" applyFont="1" applyBorder="1" applyAlignment="1">
      <alignment horizontal="center" shrinkToFit="1"/>
    </xf>
    <xf numFmtId="0" fontId="2" fillId="0" borderId="10" xfId="0" applyFont="1" applyBorder="1" applyAlignment="1">
      <alignment horizontal="center" shrinkToFit="1"/>
    </xf>
    <xf numFmtId="0" fontId="7" fillId="0" borderId="5" xfId="0" applyFont="1" applyBorder="1" applyAlignment="1">
      <alignment horizontal="left" wrapText="1"/>
    </xf>
    <xf numFmtId="0" fontId="38" fillId="0" borderId="5" xfId="0" applyFont="1" applyBorder="1" applyAlignment="1">
      <alignment horizontal="center" wrapText="1"/>
    </xf>
    <xf numFmtId="0" fontId="2" fillId="0" borderId="33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38" fillId="0" borderId="6" xfId="0" applyFont="1" applyBorder="1" applyAlignment="1">
      <alignment horizontal="center" wrapText="1"/>
    </xf>
    <xf numFmtId="0" fontId="33" fillId="0" borderId="5" xfId="0" applyFont="1" applyBorder="1" applyAlignment="1">
      <alignment horizontal="left"/>
    </xf>
    <xf numFmtId="0" fontId="33" fillId="0" borderId="33" xfId="0" applyFont="1" applyBorder="1" applyAlignment="1">
      <alignment horizontal="center" vertical="center"/>
    </xf>
    <xf numFmtId="0" fontId="33" fillId="0" borderId="36" xfId="0" applyFont="1" applyBorder="1" applyAlignment="1">
      <alignment horizontal="center" vertical="center"/>
    </xf>
    <xf numFmtId="0" fontId="33" fillId="0" borderId="14" xfId="0" applyFont="1" applyBorder="1" applyAlignment="1">
      <alignment horizontal="center" vertical="center"/>
    </xf>
    <xf numFmtId="0" fontId="33" fillId="0" borderId="17" xfId="0" applyFont="1" applyBorder="1" applyAlignment="1">
      <alignment horizontal="center" vertical="center"/>
    </xf>
    <xf numFmtId="0" fontId="33" fillId="0" borderId="0" xfId="0" applyFont="1" applyBorder="1" applyAlignment="1">
      <alignment horizontal="center" vertical="center"/>
    </xf>
    <xf numFmtId="0" fontId="33" fillId="0" borderId="20" xfId="0" applyFont="1" applyBorder="1" applyAlignment="1">
      <alignment horizontal="center" vertical="center"/>
    </xf>
    <xf numFmtId="0" fontId="35" fillId="5" borderId="66" xfId="0" applyFont="1" applyFill="1" applyBorder="1" applyAlignment="1">
      <alignment horizontal="center" shrinkToFit="1"/>
    </xf>
    <xf numFmtId="0" fontId="35" fillId="5" borderId="10" xfId="0" applyFont="1" applyFill="1" applyBorder="1" applyAlignment="1">
      <alignment horizontal="center" shrinkToFit="1"/>
    </xf>
    <xf numFmtId="0" fontId="38" fillId="0" borderId="15" xfId="0" applyFont="1" applyBorder="1" applyAlignment="1">
      <alignment horizontal="center" wrapText="1"/>
    </xf>
    <xf numFmtId="0" fontId="38" fillId="0" borderId="13" xfId="0" applyFont="1" applyBorder="1" applyAlignment="1">
      <alignment horizontal="center" wrapText="1"/>
    </xf>
    <xf numFmtId="0" fontId="2" fillId="0" borderId="60" xfId="0" applyFont="1" applyBorder="1" applyAlignment="1">
      <alignment horizontal="center"/>
    </xf>
    <xf numFmtId="0" fontId="2" fillId="0" borderId="3" xfId="0" applyFont="1" applyBorder="1" applyAlignment="1">
      <alignment horizontal="center"/>
    </xf>
  </cellXfs>
  <cellStyles count="4">
    <cellStyle name="Ezres" xfId="1" builtinId="3"/>
    <cellStyle name="Normál" xfId="0" builtinId="0"/>
    <cellStyle name="Normál_KVRENMUNKA" xfId="2" xr:uid="{00000000-0005-0000-0000-000002000000}"/>
    <cellStyle name="Normál_SEGEDLETEK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renke/Documents/2019/rendelet%20mell&#233;kletek%20201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FÜGGÉSEK"/>
      <sheetName val="1.1.sz.mell."/>
      <sheetName val="1.2.sz.mell."/>
      <sheetName val="1.3.sz.mell."/>
      <sheetName val="1.4.sz.mell."/>
      <sheetName val="2.1.sz.mell  "/>
      <sheetName val="2.2.sz.mell  "/>
      <sheetName val="ELLENŐRZÉS-1.sz.2.a.sz.2.b.sz."/>
      <sheetName val="3.sz.mell.  "/>
      <sheetName val="4.sz.mell."/>
      <sheetName val="5.sz.mell."/>
      <sheetName val="6.sz.mell."/>
      <sheetName val="7.sz.mell."/>
      <sheetName val="8. sz. mell. "/>
      <sheetName val="9.1. sz. mell"/>
      <sheetName val="9.1.1. sz. mell "/>
      <sheetName val="9.1.2. sz. mell "/>
      <sheetName val="9.1.3. sz. mell"/>
      <sheetName val="9.2. sz. mell"/>
      <sheetName val="9.2.1. sz. mell"/>
      <sheetName val="9.2.2. sz.  mell"/>
      <sheetName val="9.2.3. sz. mell"/>
      <sheetName val="9.3. sz. mell"/>
      <sheetName val="9.3.1. sz. mell"/>
      <sheetName val="9.3.2. sz. mell"/>
      <sheetName val="9.3.3. sz. mell"/>
      <sheetName val="10.sz.mell"/>
      <sheetName val="1. sz tájékoztató t."/>
      <sheetName val="2. sz tájékoztató t"/>
      <sheetName val="3. sz tájékoztató t."/>
      <sheetName val="4.sz tájékoztató t."/>
      <sheetName val="5.sz tájékoztató t."/>
      <sheetName val="6.sz tájékoztató t."/>
      <sheetName val="7. sz tájékoztató t."/>
      <sheetName val="8. sz tájékoztató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E2" t="str">
            <v>Forintban!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>
        <row r="2">
          <cell r="I2" t="str">
            <v>Forintban!</v>
          </cell>
        </row>
      </sheetData>
      <sheetData sheetId="29">
        <row r="2">
          <cell r="D2" t="str">
            <v>Forintban!</v>
          </cell>
        </row>
      </sheetData>
      <sheetData sheetId="30"/>
      <sheetData sheetId="31"/>
      <sheetData sheetId="32"/>
      <sheetData sheetId="33"/>
      <sheetData sheetId="3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3"/>
  <sheetViews>
    <sheetView tabSelected="1" view="pageLayout" zoomScaleNormal="100" workbookViewId="0">
      <selection activeCell="A3" sqref="A3:G3"/>
    </sheetView>
  </sheetViews>
  <sheetFormatPr defaultColWidth="9" defaultRowHeight="13.2" x14ac:dyDescent="0.25"/>
  <cols>
    <col min="1" max="1" width="6.21875" style="1" customWidth="1"/>
    <col min="2" max="2" width="35.33203125" style="1" customWidth="1"/>
    <col min="3" max="6" width="14" style="1" customWidth="1"/>
    <col min="7" max="7" width="14" style="209" customWidth="1"/>
    <col min="8" max="8" width="14" style="261" customWidth="1"/>
    <col min="9" max="16384" width="9" style="1"/>
  </cols>
  <sheetData>
    <row r="1" spans="1:12" ht="32.25" customHeight="1" x14ac:dyDescent="0.25">
      <c r="A1" s="357" t="s">
        <v>374</v>
      </c>
      <c r="B1" s="357"/>
      <c r="C1" s="357"/>
      <c r="D1" s="357"/>
      <c r="E1" s="357"/>
      <c r="F1" s="357"/>
      <c r="G1" s="357"/>
      <c r="H1" s="357"/>
    </row>
    <row r="2" spans="1:12" x14ac:dyDescent="0.25">
      <c r="A2" s="358" t="s">
        <v>1</v>
      </c>
      <c r="B2" s="358"/>
      <c r="C2" s="358"/>
      <c r="D2" s="358"/>
      <c r="E2" s="358"/>
      <c r="F2" s="358"/>
      <c r="G2" s="358"/>
      <c r="H2" s="358"/>
    </row>
    <row r="3" spans="1:12" ht="24" customHeight="1" x14ac:dyDescent="0.25">
      <c r="A3" s="351" t="s">
        <v>137</v>
      </c>
      <c r="B3" s="351"/>
      <c r="C3" s="351"/>
      <c r="D3" s="351"/>
      <c r="E3" s="351"/>
      <c r="F3" s="351"/>
      <c r="G3" s="351"/>
      <c r="H3" s="262"/>
    </row>
    <row r="4" spans="1:12" ht="13.8" thickBot="1" x14ac:dyDescent="0.3">
      <c r="A4" s="351" t="s">
        <v>0</v>
      </c>
      <c r="B4" s="351"/>
      <c r="C4" s="351"/>
      <c r="D4" s="351"/>
      <c r="E4" s="351"/>
      <c r="F4" s="351"/>
      <c r="G4" s="351"/>
      <c r="H4" s="262"/>
    </row>
    <row r="5" spans="1:12" ht="13.8" hidden="1" thickBot="1" x14ac:dyDescent="0.3">
      <c r="A5" s="12" t="s">
        <v>48</v>
      </c>
      <c r="B5" s="13" t="s">
        <v>49</v>
      </c>
      <c r="C5" s="13" t="s">
        <v>50</v>
      </c>
      <c r="D5" s="13"/>
      <c r="E5" s="13" t="s">
        <v>51</v>
      </c>
      <c r="F5" s="13"/>
      <c r="G5" s="210" t="s">
        <v>52</v>
      </c>
      <c r="H5" s="279"/>
      <c r="I5" s="2"/>
      <c r="J5" s="2"/>
      <c r="K5" s="2"/>
      <c r="L5" s="2"/>
    </row>
    <row r="6" spans="1:12" ht="13.8" hidden="1" thickBot="1" x14ac:dyDescent="0.3">
      <c r="A6" s="12"/>
      <c r="B6" s="13"/>
      <c r="C6" s="13"/>
      <c r="D6" s="13"/>
      <c r="E6" s="13"/>
      <c r="F6" s="13"/>
      <c r="G6" s="210"/>
      <c r="H6" s="279"/>
    </row>
    <row r="7" spans="1:12" ht="53.4" customHeight="1" x14ac:dyDescent="0.25">
      <c r="A7" s="369" t="s">
        <v>140</v>
      </c>
      <c r="B7" s="353"/>
      <c r="C7" s="352" t="s">
        <v>3</v>
      </c>
      <c r="D7" s="353"/>
      <c r="E7" s="354" t="s">
        <v>4</v>
      </c>
      <c r="F7" s="355"/>
      <c r="G7" s="352" t="s">
        <v>5</v>
      </c>
      <c r="H7" s="356"/>
    </row>
    <row r="8" spans="1:12" ht="52.8" x14ac:dyDescent="0.25">
      <c r="A8" s="365" t="s">
        <v>2</v>
      </c>
      <c r="B8" s="366"/>
      <c r="C8" s="229" t="s">
        <v>256</v>
      </c>
      <c r="D8" s="268" t="s">
        <v>328</v>
      </c>
      <c r="E8" s="229" t="s">
        <v>256</v>
      </c>
      <c r="F8" s="272" t="s">
        <v>353</v>
      </c>
      <c r="G8" s="272" t="s">
        <v>256</v>
      </c>
      <c r="H8" s="265" t="s">
        <v>353</v>
      </c>
    </row>
    <row r="9" spans="1:12" s="26" customFormat="1" x14ac:dyDescent="0.25">
      <c r="A9" s="45" t="s">
        <v>6</v>
      </c>
      <c r="B9" s="46"/>
      <c r="C9" s="230">
        <f>SUM(C10:C13)</f>
        <v>518836880</v>
      </c>
      <c r="D9" s="230">
        <f>SUM(D10:D13)</f>
        <v>520543882</v>
      </c>
      <c r="E9" s="230">
        <f>SUM(E10:E13)</f>
        <v>4556000</v>
      </c>
      <c r="F9" s="230">
        <f>SUM(F10:F13)</f>
        <v>4177000</v>
      </c>
      <c r="G9" s="273">
        <f>SUM(C9:E9)</f>
        <v>1043936762</v>
      </c>
      <c r="H9" s="205">
        <f>SUM(H10:H13)</f>
        <v>524720882</v>
      </c>
    </row>
    <row r="10" spans="1:12" x14ac:dyDescent="0.25">
      <c r="A10" s="5" t="s">
        <v>7</v>
      </c>
      <c r="B10" s="194" t="s">
        <v>8</v>
      </c>
      <c r="C10" s="3">
        <f>SUM('2. melléklet'!D10)</f>
        <v>230890699</v>
      </c>
      <c r="D10" s="3">
        <f>SUM('2. melléklet'!H10)</f>
        <v>256589817</v>
      </c>
      <c r="E10" s="3">
        <f>SUM('6. melléklet'!D11+'7. melléklet'!D11)</f>
        <v>0</v>
      </c>
      <c r="F10" s="274">
        <f>SUM('6. melléklet'!E11+'7. melléklet'!E11)</f>
        <v>0</v>
      </c>
      <c r="G10" s="280">
        <f>SUM(C10+E10)</f>
        <v>230890699</v>
      </c>
      <c r="H10" s="199">
        <f>SUM(D10+F10)</f>
        <v>256589817</v>
      </c>
    </row>
    <row r="11" spans="1:12" x14ac:dyDescent="0.25">
      <c r="A11" s="5" t="s">
        <v>9</v>
      </c>
      <c r="B11" s="3" t="s">
        <v>10</v>
      </c>
      <c r="C11" s="3">
        <f>SUM('2. melléklet'!D18)</f>
        <v>237240000</v>
      </c>
      <c r="D11" s="3">
        <f>SUM('2. melléklet'!H18)</f>
        <v>241059000</v>
      </c>
      <c r="E11" s="3">
        <f>SUM('6. melléklet'!D14+'7. melléklet'!D14)</f>
        <v>0</v>
      </c>
      <c r="F11" s="274">
        <f>SUM('6. melléklet'!E14+'7. melléklet'!E14)</f>
        <v>0</v>
      </c>
      <c r="G11" s="280">
        <f t="shared" ref="G11:G26" si="0">SUM(C11+E11)</f>
        <v>237240000</v>
      </c>
      <c r="H11" s="199">
        <f t="shared" ref="H11:H27" si="1">SUM(D11+F11)</f>
        <v>241059000</v>
      </c>
    </row>
    <row r="12" spans="1:12" x14ac:dyDescent="0.25">
      <c r="A12" s="5" t="s">
        <v>11</v>
      </c>
      <c r="B12" s="3" t="s">
        <v>70</v>
      </c>
      <c r="C12" s="3">
        <f>SUM('2. melléklet'!D26)</f>
        <v>49402082</v>
      </c>
      <c r="D12" s="3">
        <f>SUM('2. melléklet'!H26)</f>
        <v>20590966</v>
      </c>
      <c r="E12" s="3">
        <f>SUM('6. melléklet'!D19+'7. melléklet'!D19)</f>
        <v>4556000</v>
      </c>
      <c r="F12" s="274">
        <f>SUM('6. melléklet'!H19+'7. melléklet'!H19)</f>
        <v>4177000</v>
      </c>
      <c r="G12" s="280">
        <f t="shared" si="0"/>
        <v>53958082</v>
      </c>
      <c r="H12" s="199">
        <f t="shared" si="1"/>
        <v>24767966</v>
      </c>
    </row>
    <row r="13" spans="1:12" x14ac:dyDescent="0.25">
      <c r="A13" s="5" t="s">
        <v>12</v>
      </c>
      <c r="B13" s="3" t="s">
        <v>342</v>
      </c>
      <c r="C13" s="3">
        <f>SUM('2. melléklet'!D35)</f>
        <v>1304099</v>
      </c>
      <c r="D13" s="3">
        <f>SUM('2. melléklet'!H35)</f>
        <v>2304099</v>
      </c>
      <c r="E13" s="3">
        <f>SUM('6. melléklet'!D28+'7. melléklet'!D28)</f>
        <v>0</v>
      </c>
      <c r="F13" s="274"/>
      <c r="G13" s="280">
        <f t="shared" si="0"/>
        <v>1304099</v>
      </c>
      <c r="H13" s="199">
        <f t="shared" si="1"/>
        <v>2304099</v>
      </c>
      <c r="L13" s="1" t="s">
        <v>253</v>
      </c>
    </row>
    <row r="14" spans="1:12" s="26" customFormat="1" x14ac:dyDescent="0.25">
      <c r="A14" s="217" t="s">
        <v>14</v>
      </c>
      <c r="B14" s="218"/>
      <c r="C14" s="6">
        <f>SUM(C15:C17)</f>
        <v>15437295</v>
      </c>
      <c r="D14" s="6">
        <f>SUM(D15:D17)</f>
        <v>36925545</v>
      </c>
      <c r="E14" s="6">
        <f>SUM(E15:E17)</f>
        <v>0</v>
      </c>
      <c r="F14" s="275"/>
      <c r="G14" s="280">
        <f t="shared" si="0"/>
        <v>15437295</v>
      </c>
      <c r="H14" s="205">
        <f t="shared" si="1"/>
        <v>36925545</v>
      </c>
    </row>
    <row r="15" spans="1:12" x14ac:dyDescent="0.25">
      <c r="A15" s="5" t="s">
        <v>7</v>
      </c>
      <c r="B15" s="3" t="s">
        <v>15</v>
      </c>
      <c r="C15" s="3">
        <f>SUM('2. melléklet'!D37)</f>
        <v>7677295</v>
      </c>
      <c r="D15" s="3">
        <f>SUM('2. melléklet'!H37)</f>
        <v>28022678</v>
      </c>
      <c r="E15" s="3">
        <f>SUM('6. melléklet'!D30+'7. melléklet'!D30)</f>
        <v>0</v>
      </c>
      <c r="F15" s="274"/>
      <c r="G15" s="280">
        <f t="shared" si="0"/>
        <v>7677295</v>
      </c>
      <c r="H15" s="199">
        <f t="shared" si="1"/>
        <v>28022678</v>
      </c>
      <c r="K15" s="26"/>
    </row>
    <row r="16" spans="1:12" x14ac:dyDescent="0.25">
      <c r="A16" s="5" t="s">
        <v>9</v>
      </c>
      <c r="B16" s="3" t="s">
        <v>16</v>
      </c>
      <c r="C16" s="3">
        <f>SUM('2. melléklet'!D40)</f>
        <v>7760000</v>
      </c>
      <c r="D16" s="3">
        <f>SUM('2. melléklet'!H40)</f>
        <v>355000</v>
      </c>
      <c r="E16" s="3">
        <f>SUM('6. melléklet'!D33+'7. melléklet'!D33)</f>
        <v>0</v>
      </c>
      <c r="F16" s="274"/>
      <c r="G16" s="280">
        <f t="shared" si="0"/>
        <v>7760000</v>
      </c>
      <c r="H16" s="199">
        <f t="shared" si="1"/>
        <v>355000</v>
      </c>
    </row>
    <row r="17" spans="1:8" ht="27" customHeight="1" x14ac:dyDescent="0.25">
      <c r="A17" s="5" t="s">
        <v>17</v>
      </c>
      <c r="B17" s="41" t="s">
        <v>341</v>
      </c>
      <c r="C17" s="3">
        <f>SUM('2. melléklet'!D43)</f>
        <v>0</v>
      </c>
      <c r="D17" s="3">
        <f>SUM('2. melléklet'!H43)</f>
        <v>8547867</v>
      </c>
      <c r="E17" s="3">
        <f>SUM('6. melléklet'!D36+'7. melléklet'!D33)</f>
        <v>0</v>
      </c>
      <c r="F17" s="274"/>
      <c r="G17" s="280">
        <f t="shared" si="0"/>
        <v>0</v>
      </c>
      <c r="H17" s="199">
        <f t="shared" si="1"/>
        <v>8547867</v>
      </c>
    </row>
    <row r="18" spans="1:8" s="26" customFormat="1" x14ac:dyDescent="0.25">
      <c r="A18" s="217" t="s">
        <v>27</v>
      </c>
      <c r="B18" s="218"/>
      <c r="C18" s="6">
        <f>SUM(C9+C14)</f>
        <v>534274175</v>
      </c>
      <c r="D18" s="6">
        <f>SUM(D9+D14)</f>
        <v>557469427</v>
      </c>
      <c r="E18" s="6">
        <f>SUM(E9+E14)</f>
        <v>4556000</v>
      </c>
      <c r="F18" s="6">
        <f>SUM(F9+F14)</f>
        <v>4177000</v>
      </c>
      <c r="G18" s="273">
        <f t="shared" si="0"/>
        <v>538830175</v>
      </c>
      <c r="H18" s="205">
        <f t="shared" si="1"/>
        <v>561646427</v>
      </c>
    </row>
    <row r="19" spans="1:8" s="26" customFormat="1" x14ac:dyDescent="0.25">
      <c r="A19" s="217" t="s">
        <v>18</v>
      </c>
      <c r="B19" s="218"/>
      <c r="C19" s="6">
        <f>SUM(C20+C23+C25)</f>
        <v>130000000</v>
      </c>
      <c r="D19" s="6">
        <f>SUM(D20+D23+D25)</f>
        <v>135503859</v>
      </c>
      <c r="E19" s="6">
        <f>SUM(E20+E23+E25)</f>
        <v>700000</v>
      </c>
      <c r="F19" s="6">
        <f>SUM(F20+F23+F25)</f>
        <v>946301</v>
      </c>
      <c r="G19" s="273">
        <f t="shared" si="0"/>
        <v>130700000</v>
      </c>
      <c r="H19" s="205">
        <f t="shared" si="1"/>
        <v>136450160</v>
      </c>
    </row>
    <row r="20" spans="1:8" s="26" customFormat="1" x14ac:dyDescent="0.25">
      <c r="A20" s="196" t="s">
        <v>7</v>
      </c>
      <c r="B20" s="6" t="s">
        <v>19</v>
      </c>
      <c r="C20" s="6">
        <f>SUM('2. melléklet'!D46)</f>
        <v>130000000</v>
      </c>
      <c r="D20" s="6">
        <f>SUM('2. melléklet'!H47)</f>
        <v>135503859</v>
      </c>
      <c r="E20" s="6">
        <f>SUM('6. melléklet'!D39+'7. melléklet'!D39)</f>
        <v>700000</v>
      </c>
      <c r="F20" s="275">
        <f>SUM('6. melléklet'!H39+'7. melléklet'!H39)</f>
        <v>946301</v>
      </c>
      <c r="G20" s="273">
        <f t="shared" si="0"/>
        <v>130700000</v>
      </c>
      <c r="H20" s="205">
        <f t="shared" si="1"/>
        <v>136450160</v>
      </c>
    </row>
    <row r="21" spans="1:8" x14ac:dyDescent="0.25">
      <c r="A21" s="5"/>
      <c r="B21" s="3" t="s">
        <v>20</v>
      </c>
      <c r="C21" s="3">
        <f>SUM('2. melléklet'!D47)</f>
        <v>130000000</v>
      </c>
      <c r="D21" s="3">
        <f>SUM('2. melléklet'!H47)</f>
        <v>135503859</v>
      </c>
      <c r="E21" s="3">
        <f>SUM('6. melléklet'!D40+'7. melléklet'!D40)</f>
        <v>700000</v>
      </c>
      <c r="F21" s="274">
        <f>SUM('6. melléklet'!H40+'7. melléklet'!H39)</f>
        <v>946301</v>
      </c>
      <c r="G21" s="280">
        <f t="shared" si="0"/>
        <v>130700000</v>
      </c>
      <c r="H21" s="199">
        <f t="shared" si="1"/>
        <v>136450160</v>
      </c>
    </row>
    <row r="22" spans="1:8" x14ac:dyDescent="0.25">
      <c r="A22" s="5"/>
      <c r="B22" s="3" t="s">
        <v>21</v>
      </c>
      <c r="C22" s="3">
        <f>SUM('2. melléklet'!D48)</f>
        <v>0</v>
      </c>
      <c r="D22" s="3"/>
      <c r="E22" s="3"/>
      <c r="F22" s="274"/>
      <c r="G22" s="280">
        <f t="shared" si="0"/>
        <v>0</v>
      </c>
      <c r="H22" s="199">
        <f t="shared" si="1"/>
        <v>0</v>
      </c>
    </row>
    <row r="23" spans="1:8" s="26" customFormat="1" x14ac:dyDescent="0.25">
      <c r="A23" s="196" t="s">
        <v>9</v>
      </c>
      <c r="B23" s="6" t="s">
        <v>22</v>
      </c>
      <c r="C23" s="6">
        <f>SUM('2. melléklet'!E49)</f>
        <v>0</v>
      </c>
      <c r="D23" s="6">
        <f>SUM('2. melléklet'!E49)</f>
        <v>0</v>
      </c>
      <c r="E23" s="6"/>
      <c r="F23" s="275"/>
      <c r="G23" s="280">
        <f t="shared" si="0"/>
        <v>0</v>
      </c>
      <c r="H23" s="199">
        <f t="shared" si="1"/>
        <v>0</v>
      </c>
    </row>
    <row r="24" spans="1:8" x14ac:dyDescent="0.25">
      <c r="A24" s="5"/>
      <c r="B24" s="3" t="s">
        <v>23</v>
      </c>
      <c r="C24" s="3">
        <f>SUM('2. melléklet'!D50)</f>
        <v>0</v>
      </c>
      <c r="D24" s="3"/>
      <c r="E24" s="3"/>
      <c r="F24" s="274"/>
      <c r="G24" s="280">
        <f t="shared" si="0"/>
        <v>0</v>
      </c>
      <c r="H24" s="199">
        <f t="shared" si="1"/>
        <v>0</v>
      </c>
    </row>
    <row r="25" spans="1:8" s="26" customFormat="1" x14ac:dyDescent="0.25">
      <c r="A25" s="196" t="s">
        <v>17</v>
      </c>
      <c r="B25" s="6" t="s">
        <v>24</v>
      </c>
      <c r="C25" s="6">
        <f>SUM('2. melléklet'!D51)</f>
        <v>0</v>
      </c>
      <c r="D25" s="6">
        <f>SUM('2. melléklet'!D51)</f>
        <v>0</v>
      </c>
      <c r="E25" s="6"/>
      <c r="F25" s="275"/>
      <c r="G25" s="273"/>
      <c r="H25" s="199"/>
    </row>
    <row r="26" spans="1:8" s="26" customFormat="1" ht="18.600000000000001" customHeight="1" thickBot="1" x14ac:dyDescent="0.3">
      <c r="A26" s="219" t="s">
        <v>25</v>
      </c>
      <c r="B26" s="220"/>
      <c r="C26" s="50">
        <f>SUM(C19+C18)</f>
        <v>664274175</v>
      </c>
      <c r="D26" s="50">
        <f>SUM(D19+D18)</f>
        <v>692973286</v>
      </c>
      <c r="E26" s="50">
        <f>SUM(E19+E18)</f>
        <v>5256000</v>
      </c>
      <c r="F26" s="50">
        <f>SUM(F19+F18)</f>
        <v>5123301</v>
      </c>
      <c r="G26" s="281">
        <f t="shared" si="0"/>
        <v>669530175</v>
      </c>
      <c r="H26" s="211">
        <f t="shared" si="1"/>
        <v>698096587</v>
      </c>
    </row>
    <row r="27" spans="1:8" s="26" customFormat="1" ht="27" customHeight="1" thickBot="1" x14ac:dyDescent="0.3">
      <c r="A27" s="363" t="s">
        <v>26</v>
      </c>
      <c r="B27" s="364"/>
      <c r="C27" s="246">
        <f>SUM(C26-C25)</f>
        <v>664274175</v>
      </c>
      <c r="D27" s="246">
        <f>SUM(D26-D25)</f>
        <v>692973286</v>
      </c>
      <c r="E27" s="246">
        <f>SUM(E26-E25)</f>
        <v>5256000</v>
      </c>
      <c r="F27" s="277">
        <f>SUM(F26-F25)</f>
        <v>5123301</v>
      </c>
      <c r="G27" s="295">
        <f>SUM(C27+E27)</f>
        <v>669530175</v>
      </c>
      <c r="H27" s="296">
        <f t="shared" si="1"/>
        <v>698096587</v>
      </c>
    </row>
    <row r="31" spans="1:8" x14ac:dyDescent="0.25">
      <c r="G31" s="216"/>
    </row>
    <row r="32" spans="1:8" ht="13.8" thickBot="1" x14ac:dyDescent="0.3">
      <c r="A32" s="357" t="s">
        <v>375</v>
      </c>
      <c r="B32" s="357"/>
      <c r="C32" s="357"/>
      <c r="D32" s="357"/>
      <c r="E32" s="357"/>
      <c r="F32" s="357"/>
      <c r="G32" s="357"/>
      <c r="H32" s="260"/>
    </row>
    <row r="33" spans="1:8" ht="15" hidden="1" thickBot="1" x14ac:dyDescent="0.35">
      <c r="A33"/>
      <c r="B33"/>
      <c r="C33"/>
      <c r="D33"/>
      <c r="E33"/>
      <c r="F33"/>
      <c r="G33"/>
      <c r="H33"/>
    </row>
    <row r="34" spans="1:8" ht="79.8" customHeight="1" thickBot="1" x14ac:dyDescent="0.3">
      <c r="A34" s="370" t="s">
        <v>141</v>
      </c>
      <c r="B34" s="371"/>
      <c r="C34" s="372" t="s">
        <v>3</v>
      </c>
      <c r="D34" s="373"/>
      <c r="E34" s="372" t="s">
        <v>4</v>
      </c>
      <c r="F34" s="373"/>
      <c r="G34" s="374" t="s">
        <v>5</v>
      </c>
      <c r="H34" s="375"/>
    </row>
    <row r="35" spans="1:8" ht="27" customHeight="1" x14ac:dyDescent="0.25">
      <c r="A35" s="367" t="s">
        <v>2</v>
      </c>
      <c r="B35" s="368"/>
      <c r="C35" s="229" t="s">
        <v>256</v>
      </c>
      <c r="D35" s="268" t="s">
        <v>328</v>
      </c>
      <c r="E35" s="229" t="s">
        <v>256</v>
      </c>
      <c r="F35" s="268" t="s">
        <v>328</v>
      </c>
      <c r="G35" s="272" t="s">
        <v>256</v>
      </c>
      <c r="H35" s="264" t="s">
        <v>328</v>
      </c>
    </row>
    <row r="36" spans="1:8" s="26" customFormat="1" x14ac:dyDescent="0.25">
      <c r="A36" s="359" t="s">
        <v>28</v>
      </c>
      <c r="B36" s="360"/>
      <c r="C36" s="6">
        <f>SUM(C37:C41)</f>
        <v>258239742</v>
      </c>
      <c r="D36" s="6">
        <f>SUM(D37:D41)</f>
        <v>258197220</v>
      </c>
      <c r="E36" s="6">
        <f>SUM(E37:E41)</f>
        <v>282816070</v>
      </c>
      <c r="F36" s="6">
        <f>SUM(F37:F41)</f>
        <v>260971009</v>
      </c>
      <c r="G36" s="278">
        <f>SUM(C36:E36)</f>
        <v>799253032</v>
      </c>
      <c r="H36" s="212">
        <f>SUM(D36:F36)</f>
        <v>801984299</v>
      </c>
    </row>
    <row r="37" spans="1:8" x14ac:dyDescent="0.25">
      <c r="A37" s="5" t="s">
        <v>7</v>
      </c>
      <c r="B37" s="3" t="s">
        <v>29</v>
      </c>
      <c r="C37" s="3">
        <f>SUM('3. melléklet'!D11)</f>
        <v>68181902</v>
      </c>
      <c r="D37" s="3">
        <f>SUM('3. melléklet'!H11)</f>
        <v>66555041</v>
      </c>
      <c r="E37" s="3">
        <f>SUM('6. melléklet'!D49+'7. melléklet'!D49)</f>
        <v>190931080</v>
      </c>
      <c r="F37" s="274">
        <f>SUM('6. melléklet'!H49+'7. melléklet'!H49)</f>
        <v>186962505</v>
      </c>
      <c r="G37" s="282">
        <f>SUM(C37+E37)</f>
        <v>259112982</v>
      </c>
      <c r="H37" s="213">
        <f>SUM(D37+F37)</f>
        <v>253517546</v>
      </c>
    </row>
    <row r="38" spans="1:8" x14ac:dyDescent="0.25">
      <c r="A38" s="5" t="s">
        <v>9</v>
      </c>
      <c r="B38" s="3" t="s">
        <v>30</v>
      </c>
      <c r="C38" s="3">
        <f>SUM('3. melléklet'!D14)</f>
        <v>12133100</v>
      </c>
      <c r="D38" s="3">
        <f>SUM('3. melléklet'!H14)</f>
        <v>12559195</v>
      </c>
      <c r="E38" s="3">
        <f>SUM('6. melléklet'!D53+'7. melléklet'!D53)</f>
        <v>34487730</v>
      </c>
      <c r="F38" s="274">
        <f>SUM('6. melléklet'!H53+'7. melléklet'!H53)</f>
        <v>32019157</v>
      </c>
      <c r="G38" s="282">
        <f t="shared" ref="G38:G53" si="2">SUM(C38+E38)</f>
        <v>46620830</v>
      </c>
      <c r="H38" s="213">
        <f t="shared" ref="H38:H53" si="3">SUM(D38+F38)</f>
        <v>44578352</v>
      </c>
    </row>
    <row r="39" spans="1:8" x14ac:dyDescent="0.25">
      <c r="A39" s="5" t="s">
        <v>17</v>
      </c>
      <c r="B39" s="3" t="s">
        <v>31</v>
      </c>
      <c r="C39" s="3">
        <f>SUM('3. melléklet'!D15)</f>
        <v>133150740</v>
      </c>
      <c r="D39" s="3">
        <f>SUM('3. melléklet'!H15)</f>
        <v>137715233</v>
      </c>
      <c r="E39" s="3">
        <f>SUM('6. melléklet'!D54+'7. melléklet'!D54)</f>
        <v>57397260</v>
      </c>
      <c r="F39" s="274">
        <f>SUM('6. melléklet'!H54+'7. melléklet'!H54)</f>
        <v>41989347</v>
      </c>
      <c r="G39" s="282">
        <f t="shared" si="2"/>
        <v>190548000</v>
      </c>
      <c r="H39" s="213">
        <f t="shared" si="3"/>
        <v>179704580</v>
      </c>
    </row>
    <row r="40" spans="1:8" x14ac:dyDescent="0.25">
      <c r="A40" s="5" t="s">
        <v>12</v>
      </c>
      <c r="B40" s="3" t="s">
        <v>32</v>
      </c>
      <c r="C40" s="3">
        <f>SUM('3. melléklet'!D16)</f>
        <v>3950000</v>
      </c>
      <c r="D40" s="3">
        <f>SUM('3. melléklet'!H16)</f>
        <v>5150000</v>
      </c>
      <c r="E40" s="3">
        <f>SUM('6. melléklet'!D55+'7. melléklet'!D55)</f>
        <v>0</v>
      </c>
      <c r="F40" s="274">
        <f>SUM('6. melléklet'!H55+'7. melléklet'!H55)</f>
        <v>0</v>
      </c>
      <c r="G40" s="282">
        <f t="shared" si="2"/>
        <v>3950000</v>
      </c>
      <c r="H40" s="213">
        <f t="shared" si="3"/>
        <v>5150000</v>
      </c>
    </row>
    <row r="41" spans="1:8" x14ac:dyDescent="0.25">
      <c r="A41" s="5" t="s">
        <v>33</v>
      </c>
      <c r="B41" s="3" t="s">
        <v>34</v>
      </c>
      <c r="C41" s="3">
        <f>SUM('3. melléklet'!D17)</f>
        <v>40824000</v>
      </c>
      <c r="D41" s="3">
        <f>SUM('3. melléklet'!H17)</f>
        <v>36217751</v>
      </c>
      <c r="E41" s="3">
        <f>SUM('6. melléklet'!D56+'7. melléklet'!D56)</f>
        <v>0</v>
      </c>
      <c r="F41" s="274">
        <f>SUM('6. melléklet'!H56+'7. melléklet'!H56)</f>
        <v>0</v>
      </c>
      <c r="G41" s="282">
        <f t="shared" si="2"/>
        <v>40824000</v>
      </c>
      <c r="H41" s="213">
        <f t="shared" si="3"/>
        <v>36217751</v>
      </c>
    </row>
    <row r="42" spans="1:8" s="26" customFormat="1" x14ac:dyDescent="0.25">
      <c r="A42" s="359" t="s">
        <v>35</v>
      </c>
      <c r="B42" s="360"/>
      <c r="C42" s="6">
        <f>SUM(C43:C45)</f>
        <v>117819547</v>
      </c>
      <c r="D42" s="6">
        <f>SUM(D43:D45)</f>
        <v>169230327</v>
      </c>
      <c r="E42" s="6">
        <f>SUM(E43:E45)</f>
        <v>2395220</v>
      </c>
      <c r="F42" s="6">
        <f>SUM(F43:F45)</f>
        <v>1438435</v>
      </c>
      <c r="G42" s="278">
        <f t="shared" si="2"/>
        <v>120214767</v>
      </c>
      <c r="H42" s="212">
        <f t="shared" si="3"/>
        <v>170668762</v>
      </c>
    </row>
    <row r="43" spans="1:8" x14ac:dyDescent="0.25">
      <c r="A43" s="5" t="s">
        <v>7</v>
      </c>
      <c r="B43" s="3" t="s">
        <v>36</v>
      </c>
      <c r="C43" s="3">
        <f>SUM('3. melléklet'!D26)</f>
        <v>52831983</v>
      </c>
      <c r="D43" s="3">
        <f>SUM('3. melléklet'!H26)</f>
        <v>25224866</v>
      </c>
      <c r="E43" s="3">
        <f>SUM('6. melléklet'!D62+'7. melléklet'!D62)</f>
        <v>2395220</v>
      </c>
      <c r="F43" s="274">
        <f>SUM('6. melléklet'!H62+'7. melléklet'!H62)</f>
        <v>1438435</v>
      </c>
      <c r="G43" s="282">
        <f t="shared" si="2"/>
        <v>55227203</v>
      </c>
      <c r="H43" s="213">
        <f t="shared" si="3"/>
        <v>26663301</v>
      </c>
    </row>
    <row r="44" spans="1:8" x14ac:dyDescent="0.25">
      <c r="A44" s="5" t="s">
        <v>37</v>
      </c>
      <c r="B44" s="3" t="s">
        <v>38</v>
      </c>
      <c r="C44" s="3">
        <f>SUM('3. melléklet'!D27)</f>
        <v>64587564</v>
      </c>
      <c r="D44" s="3">
        <f>SUM('3. melléklet'!H27)</f>
        <v>131557213</v>
      </c>
      <c r="E44" s="3">
        <f>SUM('6. melléklet'!D63+'7. melléklet'!D63)</f>
        <v>0</v>
      </c>
      <c r="F44" s="274"/>
      <c r="G44" s="282">
        <f t="shared" si="2"/>
        <v>64587564</v>
      </c>
      <c r="H44" s="213">
        <f t="shared" si="3"/>
        <v>131557213</v>
      </c>
    </row>
    <row r="45" spans="1:8" s="7" customFormat="1" x14ac:dyDescent="0.25">
      <c r="A45" s="5" t="s">
        <v>17</v>
      </c>
      <c r="B45" s="3" t="s">
        <v>39</v>
      </c>
      <c r="C45" s="3">
        <f>SUM('3. melléklet'!D28)</f>
        <v>400000</v>
      </c>
      <c r="D45" s="3">
        <f>SUM('3. melléklet'!H28)</f>
        <v>12448248</v>
      </c>
      <c r="E45" s="3">
        <f>SUM('6. melléklet'!D64+'7. melléklet'!D64)</f>
        <v>0</v>
      </c>
      <c r="F45" s="274"/>
      <c r="G45" s="282">
        <f t="shared" si="2"/>
        <v>400000</v>
      </c>
      <c r="H45" s="213">
        <f t="shared" si="3"/>
        <v>12448248</v>
      </c>
    </row>
    <row r="46" spans="1:8" s="26" customFormat="1" x14ac:dyDescent="0.25">
      <c r="A46" s="359" t="s">
        <v>40</v>
      </c>
      <c r="B46" s="360"/>
      <c r="C46" s="206">
        <f>SUM(C36+C42)</f>
        <v>376059289</v>
      </c>
      <c r="D46" s="206">
        <f>SUM(D36+D42)</f>
        <v>427427547</v>
      </c>
      <c r="E46" s="206">
        <f>SUM(E36+E42)</f>
        <v>285211290</v>
      </c>
      <c r="F46" s="206">
        <f>SUM(F36+F42)</f>
        <v>262409444</v>
      </c>
      <c r="G46" s="278">
        <f t="shared" si="2"/>
        <v>661270579</v>
      </c>
      <c r="H46" s="212">
        <f t="shared" si="3"/>
        <v>689836991</v>
      </c>
    </row>
    <row r="47" spans="1:8" s="26" customFormat="1" x14ac:dyDescent="0.25">
      <c r="A47" s="359" t="s">
        <v>41</v>
      </c>
      <c r="B47" s="360"/>
      <c r="C47" s="6">
        <f>SUM(C48:C51)</f>
        <v>288214886</v>
      </c>
      <c r="D47" s="6">
        <f>SUM(D48:D51)</f>
        <v>265545739</v>
      </c>
      <c r="E47" s="6">
        <f>SUM('6. melléklet'!D66+'7. melléklet'!D66)</f>
        <v>0</v>
      </c>
      <c r="F47" s="275"/>
      <c r="G47" s="282">
        <f t="shared" si="2"/>
        <v>288214886</v>
      </c>
      <c r="H47" s="212">
        <f t="shared" si="3"/>
        <v>265545739</v>
      </c>
    </row>
    <row r="48" spans="1:8" x14ac:dyDescent="0.25">
      <c r="A48" s="5" t="s">
        <v>7</v>
      </c>
      <c r="B48" s="3" t="s">
        <v>42</v>
      </c>
      <c r="C48" s="3">
        <f>SUM('3. melléklet'!D36)</f>
        <v>279955290</v>
      </c>
      <c r="D48" s="3">
        <f>SUM('3. melléklet'!H36)</f>
        <v>257286143</v>
      </c>
      <c r="E48" s="3"/>
      <c r="F48" s="274"/>
      <c r="G48" s="282">
        <f t="shared" si="2"/>
        <v>279955290</v>
      </c>
      <c r="H48" s="213">
        <f t="shared" si="3"/>
        <v>257286143</v>
      </c>
    </row>
    <row r="49" spans="1:8" x14ac:dyDescent="0.25">
      <c r="A49" s="5" t="s">
        <v>37</v>
      </c>
      <c r="B49" s="3" t="s">
        <v>43</v>
      </c>
      <c r="C49" s="3"/>
      <c r="D49" s="3"/>
      <c r="E49" s="3"/>
      <c r="F49" s="274"/>
      <c r="G49" s="282">
        <f t="shared" si="2"/>
        <v>0</v>
      </c>
      <c r="H49" s="213">
        <f t="shared" si="3"/>
        <v>0</v>
      </c>
    </row>
    <row r="50" spans="1:8" x14ac:dyDescent="0.25">
      <c r="A50" s="5" t="s">
        <v>17</v>
      </c>
      <c r="B50" s="3" t="s">
        <v>44</v>
      </c>
      <c r="C50" s="3"/>
      <c r="D50" s="3"/>
      <c r="E50" s="3"/>
      <c r="F50" s="274"/>
      <c r="G50" s="282">
        <f t="shared" si="2"/>
        <v>0</v>
      </c>
      <c r="H50" s="213">
        <f t="shared" si="3"/>
        <v>0</v>
      </c>
    </row>
    <row r="51" spans="1:8" s="7" customFormat="1" x14ac:dyDescent="0.25">
      <c r="A51" s="5" t="s">
        <v>12</v>
      </c>
      <c r="B51" s="3" t="s">
        <v>45</v>
      </c>
      <c r="C51" s="3">
        <f>SUM('3. melléklet'!D39)</f>
        <v>8259596</v>
      </c>
      <c r="D51" s="3">
        <f>SUM('3. melléklet'!H39)</f>
        <v>8259596</v>
      </c>
      <c r="E51" s="3"/>
      <c r="F51" s="274"/>
      <c r="G51" s="282">
        <f t="shared" si="2"/>
        <v>8259596</v>
      </c>
      <c r="H51" s="213">
        <f t="shared" si="3"/>
        <v>8259596</v>
      </c>
    </row>
    <row r="52" spans="1:8" s="7" customFormat="1" x14ac:dyDescent="0.25">
      <c r="A52" s="359" t="s">
        <v>46</v>
      </c>
      <c r="B52" s="360"/>
      <c r="C52" s="206">
        <f>SUM(C46+C47)</f>
        <v>664274175</v>
      </c>
      <c r="D52" s="206">
        <f>SUM(D46+D47)</f>
        <v>692973286</v>
      </c>
      <c r="E52" s="206">
        <f>SUM(E46+E47)</f>
        <v>285211290</v>
      </c>
      <c r="F52" s="206">
        <f>SUM(F46+F47)</f>
        <v>262409444</v>
      </c>
      <c r="G52" s="278">
        <f t="shared" si="2"/>
        <v>949485465</v>
      </c>
      <c r="H52" s="212">
        <f t="shared" si="3"/>
        <v>955382730</v>
      </c>
    </row>
    <row r="53" spans="1:8" s="26" customFormat="1" ht="13.8" thickBot="1" x14ac:dyDescent="0.3">
      <c r="A53" s="361" t="s">
        <v>47</v>
      </c>
      <c r="B53" s="362"/>
      <c r="C53" s="207">
        <f>SUM(C52-C48)</f>
        <v>384318885</v>
      </c>
      <c r="D53" s="207">
        <f>SUM(D52-D48)</f>
        <v>435687143</v>
      </c>
      <c r="E53" s="207">
        <f>SUM(E52-E48)</f>
        <v>285211290</v>
      </c>
      <c r="F53" s="207">
        <f>SUM(F52-F48)</f>
        <v>262409444</v>
      </c>
      <c r="G53" s="207">
        <f t="shared" si="2"/>
        <v>669530175</v>
      </c>
      <c r="H53" s="214">
        <f t="shared" si="3"/>
        <v>698096587</v>
      </c>
    </row>
  </sheetData>
  <mergeCells count="22">
    <mergeCell ref="A47:B47"/>
    <mergeCell ref="A52:B52"/>
    <mergeCell ref="A53:B53"/>
    <mergeCell ref="A4:G4"/>
    <mergeCell ref="A36:B36"/>
    <mergeCell ref="A27:B27"/>
    <mergeCell ref="A32:G32"/>
    <mergeCell ref="A8:B8"/>
    <mergeCell ref="A35:B35"/>
    <mergeCell ref="A7:B7"/>
    <mergeCell ref="A34:B34"/>
    <mergeCell ref="C34:D34"/>
    <mergeCell ref="E34:F34"/>
    <mergeCell ref="G34:H34"/>
    <mergeCell ref="A42:B42"/>
    <mergeCell ref="A46:B46"/>
    <mergeCell ref="A3:G3"/>
    <mergeCell ref="C7:D7"/>
    <mergeCell ref="E7:F7"/>
    <mergeCell ref="G7:H7"/>
    <mergeCell ref="A1:H1"/>
    <mergeCell ref="A2:H2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  <rowBreaks count="1" manualBreakCount="1">
    <brk id="31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AE96A-73F1-4C33-A424-2B2AC2F5627B}">
  <dimension ref="A1:G42"/>
  <sheetViews>
    <sheetView workbookViewId="0">
      <selection activeCell="A3" sqref="A3:G3"/>
    </sheetView>
  </sheetViews>
  <sheetFormatPr defaultRowHeight="14.4" x14ac:dyDescent="0.3"/>
  <cols>
    <col min="1" max="1" width="4.88671875" customWidth="1"/>
    <col min="2" max="2" width="40.6640625" customWidth="1"/>
    <col min="3" max="7" width="12.77734375" customWidth="1"/>
  </cols>
  <sheetData>
    <row r="1" spans="1:7" ht="14.4" customHeight="1" x14ac:dyDescent="0.3">
      <c r="A1" s="357" t="s">
        <v>384</v>
      </c>
      <c r="B1" s="357"/>
      <c r="C1" s="357"/>
      <c r="D1" s="357"/>
      <c r="E1" s="357"/>
      <c r="F1" s="357"/>
      <c r="G1" s="357"/>
    </row>
    <row r="2" spans="1:7" x14ac:dyDescent="0.3">
      <c r="A2" s="358" t="s">
        <v>1</v>
      </c>
      <c r="B2" s="358"/>
      <c r="C2" s="358"/>
      <c r="D2" s="358"/>
      <c r="E2" s="358"/>
      <c r="F2" s="358"/>
      <c r="G2" s="358"/>
    </row>
    <row r="3" spans="1:7" x14ac:dyDescent="0.3">
      <c r="A3" s="351" t="s">
        <v>360</v>
      </c>
      <c r="B3" s="351"/>
      <c r="C3" s="351"/>
      <c r="D3" s="351"/>
      <c r="E3" s="351"/>
      <c r="F3" s="351"/>
      <c r="G3" s="351"/>
    </row>
    <row r="4" spans="1:7" x14ac:dyDescent="0.3">
      <c r="A4" s="351" t="s">
        <v>268</v>
      </c>
      <c r="B4" s="351"/>
      <c r="C4" s="351"/>
      <c r="D4" s="351"/>
      <c r="E4" s="351"/>
      <c r="F4" s="351"/>
      <c r="G4" s="351"/>
    </row>
    <row r="5" spans="1:7" ht="15" thickBot="1" x14ac:dyDescent="0.35">
      <c r="A5" s="416"/>
      <c r="B5" s="416"/>
      <c r="C5" s="416"/>
      <c r="D5" s="266"/>
      <c r="E5" s="322"/>
      <c r="F5" s="349"/>
      <c r="G5" s="266"/>
    </row>
    <row r="6" spans="1:7" x14ac:dyDescent="0.3">
      <c r="A6" s="380" t="s">
        <v>2</v>
      </c>
      <c r="B6" s="381"/>
      <c r="C6" s="384" t="s">
        <v>256</v>
      </c>
      <c r="D6" s="429" t="s">
        <v>337</v>
      </c>
      <c r="E6" s="396" t="s">
        <v>349</v>
      </c>
      <c r="F6" s="396" t="s">
        <v>359</v>
      </c>
      <c r="G6" s="426" t="s">
        <v>338</v>
      </c>
    </row>
    <row r="7" spans="1:7" ht="21.6" customHeight="1" x14ac:dyDescent="0.3">
      <c r="A7" s="382"/>
      <c r="B7" s="383"/>
      <c r="C7" s="385"/>
      <c r="D7" s="430"/>
      <c r="E7" s="387"/>
      <c r="F7" s="387"/>
      <c r="G7" s="427"/>
    </row>
    <row r="8" spans="1:7" x14ac:dyDescent="0.3">
      <c r="A8" s="196" t="s">
        <v>53</v>
      </c>
      <c r="B8" s="198" t="s">
        <v>36</v>
      </c>
      <c r="C8" s="273">
        <f>SUM(C15+C21)</f>
        <v>635000</v>
      </c>
      <c r="D8" s="273">
        <f t="shared" ref="D8:F8" si="0">SUM(D15+D21)</f>
        <v>0</v>
      </c>
      <c r="E8" s="273">
        <f t="shared" si="0"/>
        <v>0</v>
      </c>
      <c r="F8" s="273">
        <f t="shared" si="0"/>
        <v>0</v>
      </c>
      <c r="G8" s="205">
        <f t="shared" ref="G8" si="1">SUM(G15+G21)</f>
        <v>635000</v>
      </c>
    </row>
    <row r="9" spans="1:7" x14ac:dyDescent="0.3">
      <c r="A9" s="45">
        <v>1</v>
      </c>
      <c r="B9" s="46" t="s">
        <v>112</v>
      </c>
      <c r="C9" s="286"/>
      <c r="D9" s="42"/>
      <c r="E9" s="286"/>
      <c r="F9" s="286"/>
      <c r="G9" s="36"/>
    </row>
    <row r="10" spans="1:7" x14ac:dyDescent="0.3">
      <c r="A10" s="38"/>
      <c r="B10" s="249" t="s">
        <v>269</v>
      </c>
      <c r="C10" s="274">
        <v>635000</v>
      </c>
      <c r="D10" s="3"/>
      <c r="E10" s="274"/>
      <c r="F10" s="274">
        <v>-158750</v>
      </c>
      <c r="G10" s="4">
        <f>SUM(C10:F10)</f>
        <v>476250</v>
      </c>
    </row>
    <row r="11" spans="1:7" x14ac:dyDescent="0.3">
      <c r="A11" s="5"/>
      <c r="B11" s="193" t="s">
        <v>364</v>
      </c>
      <c r="C11" s="274"/>
      <c r="D11" s="3"/>
      <c r="E11" s="274"/>
      <c r="F11" s="274">
        <v>158750</v>
      </c>
      <c r="G11" s="4">
        <f>SUM(C11:F11)</f>
        <v>158750</v>
      </c>
    </row>
    <row r="12" spans="1:7" x14ac:dyDescent="0.3">
      <c r="A12" s="247"/>
      <c r="B12" s="249"/>
      <c r="C12" s="274"/>
      <c r="D12" s="3"/>
      <c r="E12" s="274"/>
      <c r="F12" s="274"/>
      <c r="G12" s="4"/>
    </row>
    <row r="13" spans="1:7" x14ac:dyDescent="0.3">
      <c r="A13" s="196"/>
      <c r="B13" s="248"/>
      <c r="C13" s="274"/>
      <c r="D13" s="3"/>
      <c r="E13" s="274"/>
      <c r="F13" s="274"/>
      <c r="G13" s="4"/>
    </row>
    <row r="14" spans="1:7" x14ac:dyDescent="0.3">
      <c r="A14" s="5"/>
      <c r="B14" s="194"/>
      <c r="C14" s="274"/>
      <c r="D14" s="3"/>
      <c r="E14" s="274"/>
      <c r="F14" s="274"/>
      <c r="G14" s="4"/>
    </row>
    <row r="15" spans="1:7" x14ac:dyDescent="0.3">
      <c r="A15" s="196"/>
      <c r="B15" s="6" t="s">
        <v>113</v>
      </c>
      <c r="C15" s="275">
        <f>SUM(C9:C14)</f>
        <v>635000</v>
      </c>
      <c r="D15" s="275">
        <f t="shared" ref="D15:F15" si="2">SUM(D9:D14)</f>
        <v>0</v>
      </c>
      <c r="E15" s="275">
        <f t="shared" si="2"/>
        <v>0</v>
      </c>
      <c r="F15" s="275">
        <f t="shared" si="2"/>
        <v>0</v>
      </c>
      <c r="G15" s="37">
        <f t="shared" ref="G15" si="3">SUM(G9:G14)</f>
        <v>635000</v>
      </c>
    </row>
    <row r="16" spans="1:7" x14ac:dyDescent="0.3">
      <c r="A16" s="417"/>
      <c r="B16" s="418"/>
      <c r="C16" s="418"/>
      <c r="D16" s="290"/>
      <c r="E16" s="343"/>
      <c r="F16" s="343"/>
      <c r="G16" s="288"/>
    </row>
    <row r="17" spans="1:7" x14ac:dyDescent="0.3">
      <c r="A17" s="196" t="s">
        <v>9</v>
      </c>
      <c r="B17" s="6" t="s">
        <v>114</v>
      </c>
      <c r="C17" s="275"/>
      <c r="D17" s="6"/>
      <c r="E17" s="275"/>
      <c r="F17" s="275"/>
      <c r="G17" s="37"/>
    </row>
    <row r="18" spans="1:7" x14ac:dyDescent="0.3">
      <c r="A18" s="5"/>
      <c r="B18" s="3"/>
      <c r="C18" s="274"/>
      <c r="D18" s="3"/>
      <c r="E18" s="274"/>
      <c r="F18" s="274"/>
      <c r="G18" s="4"/>
    </row>
    <row r="19" spans="1:7" x14ac:dyDescent="0.3">
      <c r="A19" s="5"/>
      <c r="B19" s="3"/>
      <c r="C19" s="274"/>
      <c r="D19" s="3"/>
      <c r="E19" s="274"/>
      <c r="F19" s="274"/>
      <c r="G19" s="4"/>
    </row>
    <row r="20" spans="1:7" x14ac:dyDescent="0.3">
      <c r="A20" s="5"/>
      <c r="B20" s="3"/>
      <c r="C20" s="274"/>
      <c r="D20" s="3"/>
      <c r="E20" s="274"/>
      <c r="F20" s="274"/>
      <c r="G20" s="4"/>
    </row>
    <row r="21" spans="1:7" x14ac:dyDescent="0.3">
      <c r="A21" s="196"/>
      <c r="B21" s="6" t="s">
        <v>115</v>
      </c>
      <c r="C21" s="275">
        <f>SUM(C17:C20)</f>
        <v>0</v>
      </c>
      <c r="D21" s="275">
        <f t="shared" ref="D21:F21" si="4">SUM(D17:D20)</f>
        <v>0</v>
      </c>
      <c r="E21" s="275">
        <f t="shared" si="4"/>
        <v>0</v>
      </c>
      <c r="F21" s="275">
        <f t="shared" si="4"/>
        <v>0</v>
      </c>
      <c r="G21" s="37">
        <f t="shared" ref="G21" si="5">SUM(G17:G20)</f>
        <v>0</v>
      </c>
    </row>
    <row r="22" spans="1:7" x14ac:dyDescent="0.3">
      <c r="A22" s="417"/>
      <c r="B22" s="418"/>
      <c r="C22" s="418"/>
      <c r="D22" s="290"/>
      <c r="E22" s="343"/>
      <c r="F22" s="343"/>
      <c r="G22" s="288"/>
    </row>
    <row r="23" spans="1:7" x14ac:dyDescent="0.3">
      <c r="A23" s="196" t="s">
        <v>79</v>
      </c>
      <c r="B23" s="6" t="s">
        <v>38</v>
      </c>
      <c r="C23" s="275">
        <f>SUM(C27+C32)</f>
        <v>0</v>
      </c>
      <c r="D23" s="275">
        <f t="shared" ref="D23:F23" si="6">SUM(D27+D32)</f>
        <v>0</v>
      </c>
      <c r="E23" s="275">
        <f t="shared" si="6"/>
        <v>0</v>
      </c>
      <c r="F23" s="275">
        <f t="shared" si="6"/>
        <v>0</v>
      </c>
      <c r="G23" s="37">
        <f t="shared" ref="G23" si="7">SUM(G27+G32)</f>
        <v>0</v>
      </c>
    </row>
    <row r="24" spans="1:7" x14ac:dyDescent="0.3">
      <c r="A24" s="253" t="s">
        <v>7</v>
      </c>
      <c r="B24" s="254" t="s">
        <v>116</v>
      </c>
      <c r="C24" s="275"/>
      <c r="D24" s="6"/>
      <c r="E24" s="275"/>
      <c r="F24" s="275"/>
      <c r="G24" s="37"/>
    </row>
    <row r="25" spans="1:7" x14ac:dyDescent="0.3">
      <c r="A25" s="247"/>
      <c r="B25" s="249"/>
      <c r="C25" s="274"/>
      <c r="D25" s="3"/>
      <c r="E25" s="274"/>
      <c r="F25" s="274"/>
      <c r="G25" s="4"/>
    </row>
    <row r="26" spans="1:7" x14ac:dyDescent="0.3">
      <c r="A26" s="247"/>
      <c r="B26" s="249"/>
      <c r="C26" s="274"/>
      <c r="D26" s="3"/>
      <c r="E26" s="274"/>
      <c r="F26" s="274"/>
      <c r="G26" s="4"/>
    </row>
    <row r="27" spans="1:7" x14ac:dyDescent="0.3">
      <c r="A27" s="247"/>
      <c r="B27" s="248" t="s">
        <v>117</v>
      </c>
      <c r="C27" s="275">
        <f>SUM(C24:C26)</f>
        <v>0</v>
      </c>
      <c r="D27" s="275">
        <f t="shared" ref="D27:F27" si="8">SUM(D24:D26)</f>
        <v>0</v>
      </c>
      <c r="E27" s="275">
        <f t="shared" si="8"/>
        <v>0</v>
      </c>
      <c r="F27" s="275">
        <f t="shared" si="8"/>
        <v>0</v>
      </c>
      <c r="G27" s="37">
        <f t="shared" ref="G27" si="9">SUM(G24:G26)</f>
        <v>0</v>
      </c>
    </row>
    <row r="28" spans="1:7" x14ac:dyDescent="0.3">
      <c r="A28" s="419"/>
      <c r="B28" s="420"/>
      <c r="C28" s="420"/>
      <c r="D28" s="267"/>
      <c r="E28" s="344"/>
      <c r="F28" s="344"/>
      <c r="G28" s="287"/>
    </row>
    <row r="29" spans="1:7" x14ac:dyDescent="0.3">
      <c r="A29" s="247" t="s">
        <v>9</v>
      </c>
      <c r="B29" s="248" t="s">
        <v>118</v>
      </c>
      <c r="C29" s="274"/>
      <c r="D29" s="3"/>
      <c r="E29" s="274"/>
      <c r="F29" s="274"/>
      <c r="G29" s="4"/>
    </row>
    <row r="30" spans="1:7" x14ac:dyDescent="0.3">
      <c r="A30" s="247"/>
      <c r="B30" s="249"/>
      <c r="C30" s="274"/>
      <c r="D30" s="3"/>
      <c r="E30" s="274"/>
      <c r="F30" s="274"/>
      <c r="G30" s="4"/>
    </row>
    <row r="31" spans="1:7" x14ac:dyDescent="0.3">
      <c r="A31" s="247"/>
      <c r="B31" s="249"/>
      <c r="C31" s="274"/>
      <c r="D31" s="3"/>
      <c r="E31" s="274"/>
      <c r="F31" s="274"/>
      <c r="G31" s="4"/>
    </row>
    <row r="32" spans="1:7" x14ac:dyDescent="0.3">
      <c r="A32" s="253"/>
      <c r="B32" s="254" t="s">
        <v>119</v>
      </c>
      <c r="C32" s="274">
        <f>SUM(C29:C31)</f>
        <v>0</v>
      </c>
      <c r="D32" s="274">
        <f t="shared" ref="D32:F32" si="10">SUM(D29:D31)</f>
        <v>0</v>
      </c>
      <c r="E32" s="274">
        <f t="shared" si="10"/>
        <v>0</v>
      </c>
      <c r="F32" s="274">
        <f t="shared" si="10"/>
        <v>0</v>
      </c>
      <c r="G32" s="4">
        <f t="shared" ref="G32" si="11">SUM(G29:G31)</f>
        <v>0</v>
      </c>
    </row>
    <row r="33" spans="1:7" x14ac:dyDescent="0.3">
      <c r="A33" s="253" t="s">
        <v>87</v>
      </c>
      <c r="B33" s="254" t="s">
        <v>120</v>
      </c>
      <c r="C33" s="275">
        <f>SUM(C34+C37)</f>
        <v>0</v>
      </c>
      <c r="D33" s="275">
        <f t="shared" ref="D33:F33" si="12">SUM(D34+D37)</f>
        <v>0</v>
      </c>
      <c r="E33" s="275">
        <f t="shared" si="12"/>
        <v>0</v>
      </c>
      <c r="F33" s="275">
        <f t="shared" si="12"/>
        <v>0</v>
      </c>
      <c r="G33" s="37">
        <f t="shared" ref="G33" si="13">SUM(G34+G37)</f>
        <v>0</v>
      </c>
    </row>
    <row r="34" spans="1:7" x14ac:dyDescent="0.3">
      <c r="A34" s="38" t="s">
        <v>7</v>
      </c>
      <c r="B34" s="194" t="s">
        <v>121</v>
      </c>
      <c r="C34" s="274"/>
      <c r="D34" s="3"/>
      <c r="E34" s="274"/>
      <c r="F34" s="274"/>
      <c r="G34" s="4"/>
    </row>
    <row r="35" spans="1:7" x14ac:dyDescent="0.3">
      <c r="A35" s="38"/>
      <c r="B35" s="194"/>
      <c r="C35" s="274"/>
      <c r="D35" s="3"/>
      <c r="E35" s="274"/>
      <c r="F35" s="274"/>
      <c r="G35" s="4"/>
    </row>
    <row r="36" spans="1:7" x14ac:dyDescent="0.3">
      <c r="A36" s="38"/>
      <c r="B36" s="194"/>
      <c r="C36" s="274"/>
      <c r="D36" s="3"/>
      <c r="E36" s="274"/>
      <c r="F36" s="274"/>
      <c r="G36" s="4"/>
    </row>
    <row r="37" spans="1:7" x14ac:dyDescent="0.3">
      <c r="A37" s="253" t="s">
        <v>9</v>
      </c>
      <c r="B37" s="254" t="s">
        <v>122</v>
      </c>
      <c r="C37" s="275"/>
      <c r="D37" s="6"/>
      <c r="E37" s="275"/>
      <c r="F37" s="275"/>
      <c r="G37" s="37"/>
    </row>
    <row r="38" spans="1:7" x14ac:dyDescent="0.3">
      <c r="A38" s="38"/>
      <c r="B38" s="194"/>
      <c r="C38" s="274"/>
      <c r="D38" s="3"/>
      <c r="E38" s="274"/>
      <c r="F38" s="274"/>
      <c r="G38" s="4"/>
    </row>
    <row r="39" spans="1:7" x14ac:dyDescent="0.3">
      <c r="A39" s="253"/>
      <c r="B39" s="254" t="s">
        <v>120</v>
      </c>
      <c r="C39" s="275">
        <f>SUM(C34+C37)</f>
        <v>0</v>
      </c>
      <c r="D39" s="275">
        <f t="shared" ref="D39:F39" si="14">SUM(D34+D37)</f>
        <v>0</v>
      </c>
      <c r="E39" s="275">
        <f t="shared" si="14"/>
        <v>0</v>
      </c>
      <c r="F39" s="275">
        <f t="shared" si="14"/>
        <v>0</v>
      </c>
      <c r="G39" s="37">
        <f t="shared" ref="G39" si="15">SUM(G34+G37)</f>
        <v>0</v>
      </c>
    </row>
    <row r="40" spans="1:7" ht="25.2" customHeight="1" x14ac:dyDescent="0.3">
      <c r="A40" s="202" t="s">
        <v>17</v>
      </c>
      <c r="B40" s="208" t="s">
        <v>254</v>
      </c>
      <c r="C40" s="285"/>
      <c r="D40" s="6"/>
      <c r="E40" s="275"/>
      <c r="F40" s="275"/>
      <c r="G40" s="37"/>
    </row>
    <row r="41" spans="1:7" x14ac:dyDescent="0.3">
      <c r="A41" s="202"/>
      <c r="B41" s="203"/>
      <c r="C41" s="10"/>
      <c r="D41" s="3"/>
      <c r="E41" s="274"/>
      <c r="F41" s="274"/>
      <c r="G41" s="4"/>
    </row>
    <row r="42" spans="1:7" ht="15" thickBot="1" x14ac:dyDescent="0.35">
      <c r="A42" s="361" t="s">
        <v>123</v>
      </c>
      <c r="B42" s="362"/>
      <c r="C42" s="276">
        <f>SUM(+C23+C8+C39+C40)</f>
        <v>635000</v>
      </c>
      <c r="D42" s="276">
        <f t="shared" ref="D42:F42" si="16">SUM(+D23+D8+D39+D40)</f>
        <v>0</v>
      </c>
      <c r="E42" s="276">
        <f t="shared" si="16"/>
        <v>0</v>
      </c>
      <c r="F42" s="276">
        <f t="shared" si="16"/>
        <v>0</v>
      </c>
      <c r="G42" s="51">
        <f t="shared" ref="G42" si="17">SUM(+G23+G8+G39+G40)</f>
        <v>635000</v>
      </c>
    </row>
  </sheetData>
  <mergeCells count="15">
    <mergeCell ref="D6:D7"/>
    <mergeCell ref="G6:G7"/>
    <mergeCell ref="A1:G1"/>
    <mergeCell ref="A2:G2"/>
    <mergeCell ref="A3:G3"/>
    <mergeCell ref="A4:G4"/>
    <mergeCell ref="E6:E7"/>
    <mergeCell ref="F6:F7"/>
    <mergeCell ref="A16:C16"/>
    <mergeCell ref="A22:C22"/>
    <mergeCell ref="A28:C28"/>
    <mergeCell ref="A42:B42"/>
    <mergeCell ref="A5:C5"/>
    <mergeCell ref="A6:B7"/>
    <mergeCell ref="C6:C7"/>
  </mergeCells>
  <pageMargins left="0.70866141732283472" right="0.70866141732283472" top="0.74803149606299213" bottom="0.74803149606299213" header="0.31496062992125984" footer="0.31496062992125984"/>
  <pageSetup paperSize="9" scale="85" orientation="portrait" horizontalDpi="4294967295" verticalDpi="4294967295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L67"/>
  <sheetViews>
    <sheetView workbookViewId="0">
      <selection activeCell="A44" sqref="A44:H44"/>
    </sheetView>
  </sheetViews>
  <sheetFormatPr defaultColWidth="9.109375" defaultRowHeight="13.2" x14ac:dyDescent="0.25"/>
  <cols>
    <col min="1" max="1" width="4.109375" style="1" customWidth="1"/>
    <col min="2" max="2" width="4.33203125" style="1" customWidth="1"/>
    <col min="3" max="3" width="38" style="1" customWidth="1"/>
    <col min="4" max="8" width="12.77734375" style="1" customWidth="1"/>
    <col min="9" max="16384" width="9.109375" style="1"/>
  </cols>
  <sheetData>
    <row r="1" spans="1:12" ht="32.25" customHeight="1" x14ac:dyDescent="0.25">
      <c r="A1" s="357" t="s">
        <v>385</v>
      </c>
      <c r="B1" s="357"/>
      <c r="C1" s="357"/>
      <c r="D1" s="357"/>
      <c r="E1" s="357"/>
      <c r="F1" s="357"/>
      <c r="G1" s="357"/>
      <c r="H1" s="357"/>
    </row>
    <row r="2" spans="1:12" x14ac:dyDescent="0.25">
      <c r="A2" s="358" t="s">
        <v>1</v>
      </c>
      <c r="B2" s="358"/>
      <c r="C2" s="358"/>
      <c r="D2" s="358"/>
      <c r="E2" s="358"/>
      <c r="F2" s="358"/>
      <c r="G2" s="358"/>
      <c r="H2" s="358"/>
    </row>
    <row r="3" spans="1:12" x14ac:dyDescent="0.25">
      <c r="A3" s="351" t="s">
        <v>360</v>
      </c>
      <c r="B3" s="351"/>
      <c r="C3" s="351"/>
      <c r="D3" s="351"/>
      <c r="E3" s="351"/>
      <c r="F3" s="351"/>
      <c r="G3" s="351"/>
      <c r="H3" s="351"/>
    </row>
    <row r="4" spans="1:12" x14ac:dyDescent="0.25">
      <c r="A4" s="351" t="s">
        <v>132</v>
      </c>
      <c r="B4" s="351"/>
      <c r="C4" s="351"/>
      <c r="D4" s="351"/>
      <c r="E4" s="351"/>
      <c r="F4" s="351"/>
      <c r="G4" s="351"/>
      <c r="H4" s="351"/>
    </row>
    <row r="5" spans="1:12" ht="13.8" thickBot="1" x14ac:dyDescent="0.3">
      <c r="A5" s="416"/>
      <c r="B5" s="416"/>
      <c r="C5" s="416"/>
      <c r="D5" s="416"/>
      <c r="E5" s="266"/>
      <c r="F5" s="322"/>
      <c r="G5" s="349"/>
      <c r="H5" s="266"/>
    </row>
    <row r="6" spans="1:12" hidden="1" x14ac:dyDescent="0.25">
      <c r="A6" s="12" t="s">
        <v>48</v>
      </c>
      <c r="B6" s="18"/>
      <c r="C6" s="13" t="s">
        <v>49</v>
      </c>
      <c r="D6" s="13" t="s">
        <v>50</v>
      </c>
      <c r="E6" s="283"/>
      <c r="F6" s="283"/>
      <c r="G6" s="283"/>
      <c r="H6" s="283"/>
      <c r="I6" s="2"/>
      <c r="J6" s="2"/>
      <c r="K6" s="2"/>
      <c r="L6" s="2"/>
    </row>
    <row r="7" spans="1:12" hidden="1" x14ac:dyDescent="0.25">
      <c r="A7" s="12"/>
      <c r="B7" s="18"/>
      <c r="C7" s="13"/>
      <c r="D7" s="13"/>
      <c r="E7" s="283"/>
      <c r="F7" s="283"/>
      <c r="G7" s="283"/>
      <c r="H7" s="283"/>
    </row>
    <row r="8" spans="1:12" ht="15" customHeight="1" x14ac:dyDescent="0.25">
      <c r="A8" s="380" t="s">
        <v>2</v>
      </c>
      <c r="B8" s="381"/>
      <c r="C8" s="381"/>
      <c r="D8" s="384" t="s">
        <v>256</v>
      </c>
      <c r="E8" s="429" t="s">
        <v>335</v>
      </c>
      <c r="F8" s="396" t="s">
        <v>349</v>
      </c>
      <c r="G8" s="396" t="s">
        <v>359</v>
      </c>
      <c r="H8" s="426" t="s">
        <v>336</v>
      </c>
    </row>
    <row r="9" spans="1:12" ht="19.2" customHeight="1" x14ac:dyDescent="0.25">
      <c r="A9" s="382"/>
      <c r="B9" s="383"/>
      <c r="C9" s="383"/>
      <c r="D9" s="385"/>
      <c r="E9" s="430"/>
      <c r="F9" s="387"/>
      <c r="G9" s="387"/>
      <c r="H9" s="427"/>
    </row>
    <row r="10" spans="1:12" x14ac:dyDescent="0.25">
      <c r="A10" s="45" t="s">
        <v>54</v>
      </c>
      <c r="B10" s="46"/>
      <c r="C10" s="46"/>
      <c r="D10" s="273">
        <f>SUM(D11+D14+D19+D28)</f>
        <v>4356000</v>
      </c>
      <c r="E10" s="273">
        <f t="shared" ref="E10:G10" si="0">SUM(E11+E14+E19+E28)</f>
        <v>-835000</v>
      </c>
      <c r="F10" s="273">
        <f t="shared" si="0"/>
        <v>0</v>
      </c>
      <c r="G10" s="273">
        <f t="shared" si="0"/>
        <v>456000</v>
      </c>
      <c r="H10" s="205">
        <f t="shared" ref="H10" si="1">SUM(H11+H14+H19+H28)</f>
        <v>3977000</v>
      </c>
    </row>
    <row r="11" spans="1:12" ht="15" customHeight="1" x14ac:dyDescent="0.25">
      <c r="A11" s="38" t="s">
        <v>7</v>
      </c>
      <c r="B11" s="376" t="s">
        <v>8</v>
      </c>
      <c r="C11" s="376"/>
      <c r="D11" s="274">
        <f>SUM(D12:D13)</f>
        <v>0</v>
      </c>
      <c r="E11" s="3"/>
      <c r="F11" s="274"/>
      <c r="G11" s="274"/>
      <c r="H11" s="4"/>
    </row>
    <row r="12" spans="1:12" x14ac:dyDescent="0.25">
      <c r="A12" s="5"/>
      <c r="B12" s="3" t="s">
        <v>7</v>
      </c>
      <c r="C12" s="193" t="s">
        <v>55</v>
      </c>
      <c r="D12" s="274"/>
      <c r="E12" s="3"/>
      <c r="F12" s="274"/>
      <c r="G12" s="274"/>
      <c r="H12" s="4"/>
    </row>
    <row r="13" spans="1:12" x14ac:dyDescent="0.25">
      <c r="A13" s="5"/>
      <c r="B13" s="3" t="s">
        <v>9</v>
      </c>
      <c r="C13" s="193" t="s">
        <v>56</v>
      </c>
      <c r="D13" s="274"/>
      <c r="E13" s="3"/>
      <c r="F13" s="274"/>
      <c r="G13" s="274"/>
      <c r="H13" s="4"/>
    </row>
    <row r="14" spans="1:12" x14ac:dyDescent="0.25">
      <c r="A14" s="8" t="s">
        <v>9</v>
      </c>
      <c r="B14" s="360" t="s">
        <v>10</v>
      </c>
      <c r="C14" s="360"/>
      <c r="D14" s="274">
        <f>SUM(D15:D18)</f>
        <v>0</v>
      </c>
      <c r="E14" s="274">
        <f t="shared" ref="E14:H14" si="2">SUM(E15:E18)</f>
        <v>0</v>
      </c>
      <c r="F14" s="274">
        <f t="shared" si="2"/>
        <v>0</v>
      </c>
      <c r="G14" s="274">
        <f t="shared" si="2"/>
        <v>0</v>
      </c>
      <c r="H14" s="274">
        <f t="shared" si="2"/>
        <v>0</v>
      </c>
    </row>
    <row r="15" spans="1:12" x14ac:dyDescent="0.25">
      <c r="A15" s="5"/>
      <c r="B15" s="3" t="s">
        <v>7</v>
      </c>
      <c r="C15" s="3" t="s">
        <v>128</v>
      </c>
      <c r="D15" s="274"/>
      <c r="E15" s="3"/>
      <c r="F15" s="274"/>
      <c r="G15" s="274"/>
      <c r="H15" s="4"/>
    </row>
    <row r="16" spans="1:12" x14ac:dyDescent="0.25">
      <c r="A16" s="5"/>
      <c r="B16" s="3" t="s">
        <v>9</v>
      </c>
      <c r="C16" s="3" t="s">
        <v>129</v>
      </c>
      <c r="D16" s="274"/>
      <c r="E16" s="3"/>
      <c r="F16" s="274"/>
      <c r="G16" s="274"/>
      <c r="H16" s="4"/>
    </row>
    <row r="17" spans="1:8" x14ac:dyDescent="0.25">
      <c r="A17" s="5"/>
      <c r="B17" s="3" t="s">
        <v>17</v>
      </c>
      <c r="C17" s="3" t="s">
        <v>130</v>
      </c>
      <c r="D17" s="274"/>
      <c r="E17" s="3"/>
      <c r="F17" s="274"/>
      <c r="G17" s="274"/>
      <c r="H17" s="4"/>
    </row>
    <row r="18" spans="1:8" x14ac:dyDescent="0.25">
      <c r="A18" s="5"/>
      <c r="B18" s="3" t="s">
        <v>12</v>
      </c>
      <c r="C18" s="3" t="s">
        <v>69</v>
      </c>
      <c r="D18" s="274"/>
      <c r="E18" s="3"/>
      <c r="F18" s="274"/>
      <c r="G18" s="274"/>
      <c r="H18" s="4"/>
    </row>
    <row r="19" spans="1:8" x14ac:dyDescent="0.25">
      <c r="A19" s="8" t="s">
        <v>17</v>
      </c>
      <c r="B19" s="360" t="s">
        <v>70</v>
      </c>
      <c r="C19" s="360"/>
      <c r="D19" s="274">
        <f>SUM(D20:D27)</f>
        <v>4356000</v>
      </c>
      <c r="E19" s="274">
        <f t="shared" ref="E19:G19" si="3">SUM(E20:E27)</f>
        <v>-835000</v>
      </c>
      <c r="F19" s="274">
        <f t="shared" si="3"/>
        <v>0</v>
      </c>
      <c r="G19" s="274">
        <f t="shared" si="3"/>
        <v>456000</v>
      </c>
      <c r="H19" s="4">
        <f t="shared" ref="H19" si="4">SUM(H20:H27)</f>
        <v>3977000</v>
      </c>
    </row>
    <row r="20" spans="1:8" x14ac:dyDescent="0.25">
      <c r="A20" s="8"/>
      <c r="B20" s="9"/>
      <c r="C20" s="195" t="s">
        <v>71</v>
      </c>
      <c r="D20" s="274"/>
      <c r="E20" s="3"/>
      <c r="F20" s="274"/>
      <c r="G20" s="274"/>
      <c r="H20" s="4">
        <f>SUM(D20:G20)</f>
        <v>0</v>
      </c>
    </row>
    <row r="21" spans="1:8" x14ac:dyDescent="0.25">
      <c r="A21" s="8"/>
      <c r="B21" s="9"/>
      <c r="C21" s="195" t="s">
        <v>72</v>
      </c>
      <c r="D21" s="274"/>
      <c r="E21" s="3"/>
      <c r="F21" s="274"/>
      <c r="G21" s="274"/>
      <c r="H21" s="4">
        <f t="shared" ref="H21:H23" si="5">SUM(D21:G21)</f>
        <v>0</v>
      </c>
    </row>
    <row r="22" spans="1:8" x14ac:dyDescent="0.25">
      <c r="A22" s="8"/>
      <c r="B22" s="9"/>
      <c r="C22" s="195" t="s">
        <v>73</v>
      </c>
      <c r="D22" s="274"/>
      <c r="E22" s="3"/>
      <c r="F22" s="274"/>
      <c r="G22" s="274"/>
      <c r="H22" s="4">
        <f t="shared" si="5"/>
        <v>0</v>
      </c>
    </row>
    <row r="23" spans="1:8" x14ac:dyDescent="0.25">
      <c r="A23" s="8"/>
      <c r="B23" s="9"/>
      <c r="C23" s="195" t="s">
        <v>74</v>
      </c>
      <c r="D23" s="274"/>
      <c r="E23" s="3"/>
      <c r="F23" s="274"/>
      <c r="G23" s="274"/>
      <c r="H23" s="4">
        <f t="shared" si="5"/>
        <v>0</v>
      </c>
    </row>
    <row r="24" spans="1:8" x14ac:dyDescent="0.25">
      <c r="A24" s="8"/>
      <c r="B24" s="9"/>
      <c r="C24" s="195" t="s">
        <v>75</v>
      </c>
      <c r="D24" s="274">
        <v>2800000</v>
      </c>
      <c r="E24" s="3">
        <v>-500000</v>
      </c>
      <c r="F24" s="274">
        <v>-157000</v>
      </c>
      <c r="G24" s="274"/>
      <c r="H24" s="4">
        <f>SUM(D24:F24)</f>
        <v>2143000</v>
      </c>
    </row>
    <row r="25" spans="1:8" x14ac:dyDescent="0.25">
      <c r="A25" s="8"/>
      <c r="B25" s="9"/>
      <c r="C25" s="195" t="s">
        <v>76</v>
      </c>
      <c r="D25" s="274">
        <v>756000</v>
      </c>
      <c r="E25" s="3">
        <v>-135000</v>
      </c>
      <c r="F25" s="274">
        <v>-43000</v>
      </c>
      <c r="G25" s="274"/>
      <c r="H25" s="4">
        <f>SUM(D25:F25)</f>
        <v>578000</v>
      </c>
    </row>
    <row r="26" spans="1:8" x14ac:dyDescent="0.25">
      <c r="A26" s="8"/>
      <c r="B26" s="9"/>
      <c r="C26" s="195" t="s">
        <v>77</v>
      </c>
      <c r="D26" s="274">
        <v>800000</v>
      </c>
      <c r="E26" s="3">
        <v>-200000</v>
      </c>
      <c r="F26" s="274">
        <v>200000</v>
      </c>
      <c r="G26" s="274">
        <v>456000</v>
      </c>
      <c r="H26" s="4">
        <f>SUM(D26:G26)</f>
        <v>1256000</v>
      </c>
    </row>
    <row r="27" spans="1:8" x14ac:dyDescent="0.25">
      <c r="A27" s="8"/>
      <c r="B27" s="9"/>
      <c r="C27" s="195" t="s">
        <v>78</v>
      </c>
      <c r="D27" s="274"/>
      <c r="E27" s="3"/>
      <c r="F27" s="274"/>
      <c r="G27" s="274"/>
      <c r="H27" s="4">
        <f t="shared" ref="H27" si="6">SUM(D27:E27)</f>
        <v>0</v>
      </c>
    </row>
    <row r="28" spans="1:8" x14ac:dyDescent="0.25">
      <c r="A28" s="8" t="s">
        <v>12</v>
      </c>
      <c r="B28" s="360" t="s">
        <v>13</v>
      </c>
      <c r="C28" s="360"/>
      <c r="D28" s="274"/>
      <c r="E28" s="3"/>
      <c r="F28" s="274"/>
      <c r="G28" s="274"/>
      <c r="H28" s="4"/>
    </row>
    <row r="29" spans="1:8" ht="15" customHeight="1" x14ac:dyDescent="0.25">
      <c r="A29" s="196" t="s">
        <v>79</v>
      </c>
      <c r="B29" s="360" t="s">
        <v>80</v>
      </c>
      <c r="C29" s="360"/>
      <c r="D29" s="274">
        <f>SUM(D30+D33+D36)</f>
        <v>0</v>
      </c>
      <c r="E29" s="274">
        <f t="shared" ref="E29:G29" si="7">SUM(E30+E33+E36)</f>
        <v>0</v>
      </c>
      <c r="F29" s="274">
        <f t="shared" si="7"/>
        <v>0</v>
      </c>
      <c r="G29" s="274">
        <f t="shared" si="7"/>
        <v>0</v>
      </c>
      <c r="H29" s="4">
        <f t="shared" ref="H29" si="8">SUM(H30+H33+H36)</f>
        <v>0</v>
      </c>
    </row>
    <row r="30" spans="1:8" ht="15" customHeight="1" x14ac:dyDescent="0.25">
      <c r="A30" s="5" t="s">
        <v>7</v>
      </c>
      <c r="B30" s="376" t="s">
        <v>81</v>
      </c>
      <c r="C30" s="376"/>
      <c r="D30" s="274">
        <f>SUM(D31:D32)</f>
        <v>0</v>
      </c>
      <c r="E30" s="274">
        <f t="shared" ref="E30:G30" si="9">SUM(E31:E32)</f>
        <v>0</v>
      </c>
      <c r="F30" s="274">
        <f t="shared" si="9"/>
        <v>0</v>
      </c>
      <c r="G30" s="274">
        <f t="shared" si="9"/>
        <v>0</v>
      </c>
      <c r="H30" s="4">
        <f>SUM(D30:E30)</f>
        <v>0</v>
      </c>
    </row>
    <row r="31" spans="1:8" x14ac:dyDescent="0.25">
      <c r="A31" s="5"/>
      <c r="B31" s="3" t="s">
        <v>7</v>
      </c>
      <c r="C31" s="3" t="s">
        <v>82</v>
      </c>
      <c r="D31" s="274"/>
      <c r="E31" s="3"/>
      <c r="F31" s="274"/>
      <c r="G31" s="274"/>
      <c r="H31" s="4">
        <f t="shared" ref="H31:H32" si="10">SUM(D31:E31)</f>
        <v>0</v>
      </c>
    </row>
    <row r="32" spans="1:8" x14ac:dyDescent="0.25">
      <c r="A32" s="5"/>
      <c r="B32" s="3" t="s">
        <v>9</v>
      </c>
      <c r="C32" s="3" t="s">
        <v>83</v>
      </c>
      <c r="D32" s="274"/>
      <c r="E32" s="3"/>
      <c r="F32" s="274"/>
      <c r="G32" s="274"/>
      <c r="H32" s="4">
        <f t="shared" si="10"/>
        <v>0</v>
      </c>
    </row>
    <row r="33" spans="1:8" s="26" customFormat="1" ht="15" customHeight="1" x14ac:dyDescent="0.25">
      <c r="A33" s="196" t="s">
        <v>9</v>
      </c>
      <c r="B33" s="360" t="s">
        <v>16</v>
      </c>
      <c r="C33" s="360"/>
      <c r="D33" s="275">
        <f>SUM(D34:D35)</f>
        <v>0</v>
      </c>
      <c r="E33" s="275">
        <f t="shared" ref="E33:G33" si="11">SUM(E34:E35)</f>
        <v>0</v>
      </c>
      <c r="F33" s="275">
        <f t="shared" si="11"/>
        <v>0</v>
      </c>
      <c r="G33" s="275">
        <f t="shared" si="11"/>
        <v>0</v>
      </c>
      <c r="H33" s="37">
        <f t="shared" ref="H33" si="12">SUM(H34:H35)</f>
        <v>0</v>
      </c>
    </row>
    <row r="34" spans="1:8" ht="15" customHeight="1" x14ac:dyDescent="0.25">
      <c r="A34" s="5"/>
      <c r="B34" s="195" t="s">
        <v>7</v>
      </c>
      <c r="C34" s="195" t="s">
        <v>84</v>
      </c>
      <c r="D34" s="274"/>
      <c r="E34" s="3"/>
      <c r="F34" s="274"/>
      <c r="G34" s="274"/>
      <c r="H34" s="4"/>
    </row>
    <row r="35" spans="1:8" ht="15" customHeight="1" x14ac:dyDescent="0.25">
      <c r="A35" s="5"/>
      <c r="B35" s="195" t="s">
        <v>9</v>
      </c>
      <c r="C35" s="195" t="s">
        <v>85</v>
      </c>
      <c r="D35" s="274"/>
      <c r="E35" s="3"/>
      <c r="F35" s="274"/>
      <c r="G35" s="274"/>
      <c r="H35" s="4"/>
    </row>
    <row r="36" spans="1:8" s="26" customFormat="1" ht="15" customHeight="1" x14ac:dyDescent="0.25">
      <c r="A36" s="196" t="s">
        <v>17</v>
      </c>
      <c r="B36" s="360" t="s">
        <v>86</v>
      </c>
      <c r="C36" s="360"/>
      <c r="D36" s="275"/>
      <c r="E36" s="6"/>
      <c r="F36" s="275"/>
      <c r="G36" s="275"/>
      <c r="H36" s="37"/>
    </row>
    <row r="37" spans="1:8" s="26" customFormat="1" ht="15" customHeight="1" x14ac:dyDescent="0.25">
      <c r="A37" s="359" t="s">
        <v>27</v>
      </c>
      <c r="B37" s="360"/>
      <c r="C37" s="360"/>
      <c r="D37" s="275"/>
      <c r="E37" s="6"/>
      <c r="F37" s="275"/>
      <c r="G37" s="275"/>
      <c r="H37" s="37"/>
    </row>
    <row r="38" spans="1:8" s="26" customFormat="1" ht="15" customHeight="1" x14ac:dyDescent="0.25">
      <c r="A38" s="8" t="s">
        <v>87</v>
      </c>
      <c r="B38" s="360" t="s">
        <v>88</v>
      </c>
      <c r="C38" s="360"/>
      <c r="D38" s="275">
        <f>SUM(D39+D41)</f>
        <v>190542280</v>
      </c>
      <c r="E38" s="275">
        <f t="shared" ref="E38:G38" si="13">SUM(E39+E41)</f>
        <v>-1978000</v>
      </c>
      <c r="F38" s="275">
        <f t="shared" si="13"/>
        <v>3620230</v>
      </c>
      <c r="G38" s="275">
        <f t="shared" si="13"/>
        <v>-21650906</v>
      </c>
      <c r="H38" s="37">
        <f t="shared" ref="H38" si="14">SUM(H39+H41)</f>
        <v>170533604</v>
      </c>
    </row>
    <row r="39" spans="1:8" s="26" customFormat="1" ht="15" customHeight="1" x14ac:dyDescent="0.25">
      <c r="A39" s="8" t="s">
        <v>7</v>
      </c>
      <c r="B39" s="360" t="s">
        <v>19</v>
      </c>
      <c r="C39" s="360"/>
      <c r="D39" s="275">
        <f>SUM(D40)</f>
        <v>300000</v>
      </c>
      <c r="E39" s="275">
        <f t="shared" ref="E39:F39" si="15">SUM(E40)</f>
        <v>109793</v>
      </c>
      <c r="F39" s="275">
        <f t="shared" si="15"/>
        <v>0</v>
      </c>
      <c r="G39" s="275">
        <v>-149</v>
      </c>
      <c r="H39" s="37">
        <f>SUM(D39:G39)</f>
        <v>409644</v>
      </c>
    </row>
    <row r="40" spans="1:8" s="26" customFormat="1" ht="15" customHeight="1" x14ac:dyDescent="0.25">
      <c r="A40" s="8"/>
      <c r="B40" s="195" t="s">
        <v>7</v>
      </c>
      <c r="C40" s="195" t="s">
        <v>89</v>
      </c>
      <c r="D40" s="274">
        <v>300000</v>
      </c>
      <c r="E40" s="3">
        <v>109793</v>
      </c>
      <c r="F40" s="274"/>
      <c r="G40" s="274">
        <v>-149</v>
      </c>
      <c r="H40" s="4">
        <f>SUM(D40:G40)</f>
        <v>409644</v>
      </c>
    </row>
    <row r="41" spans="1:8" s="26" customFormat="1" ht="15" customHeight="1" x14ac:dyDescent="0.25">
      <c r="A41" s="8" t="s">
        <v>9</v>
      </c>
      <c r="B41" s="360" t="s">
        <v>24</v>
      </c>
      <c r="C41" s="360"/>
      <c r="D41" s="275">
        <v>190242280</v>
      </c>
      <c r="E41" s="6">
        <v>-2087793</v>
      </c>
      <c r="F41" s="275">
        <v>3620230</v>
      </c>
      <c r="G41" s="275">
        <v>-21650757</v>
      </c>
      <c r="H41" s="37">
        <f>SUM(D41:G41)</f>
        <v>170123960</v>
      </c>
    </row>
    <row r="42" spans="1:8" s="26" customFormat="1" ht="15" customHeight="1" thickBot="1" x14ac:dyDescent="0.3">
      <c r="A42" s="361" t="s">
        <v>25</v>
      </c>
      <c r="B42" s="362"/>
      <c r="C42" s="362"/>
      <c r="D42" s="276">
        <f>SUM(D38+D29+D10)</f>
        <v>194898280</v>
      </c>
      <c r="E42" s="276">
        <f t="shared" ref="E42:G42" si="16">SUM(E38+E29+E10)</f>
        <v>-2813000</v>
      </c>
      <c r="F42" s="276">
        <f t="shared" si="16"/>
        <v>3620230</v>
      </c>
      <c r="G42" s="276">
        <f t="shared" si="16"/>
        <v>-21194906</v>
      </c>
      <c r="H42" s="51">
        <f t="shared" ref="H42" si="17">SUM(H38+H29+H10)</f>
        <v>174510604</v>
      </c>
    </row>
    <row r="43" spans="1:8" x14ac:dyDescent="0.25">
      <c r="A43" s="34"/>
      <c r="B43" s="34"/>
      <c r="C43" s="34"/>
      <c r="D43" s="28"/>
      <c r="E43" s="28"/>
      <c r="F43" s="28"/>
      <c r="G43" s="28"/>
      <c r="H43" s="28"/>
    </row>
    <row r="44" spans="1:8" ht="15" customHeight="1" x14ac:dyDescent="0.25">
      <c r="A44" s="357" t="s">
        <v>385</v>
      </c>
      <c r="B44" s="357"/>
      <c r="C44" s="357"/>
      <c r="D44" s="357"/>
      <c r="E44" s="357"/>
      <c r="F44" s="357"/>
      <c r="G44" s="357"/>
      <c r="H44" s="357"/>
    </row>
    <row r="45" spans="1:8" ht="15" customHeight="1" thickBot="1" x14ac:dyDescent="0.3">
      <c r="A45" s="215"/>
      <c r="B45" s="215"/>
      <c r="C45" s="215"/>
      <c r="D45" s="215"/>
      <c r="E45" s="260"/>
      <c r="F45" s="320"/>
      <c r="G45" s="347"/>
      <c r="H45" s="260"/>
    </row>
    <row r="46" spans="1:8" ht="13.2" customHeight="1" x14ac:dyDescent="0.25">
      <c r="A46" s="431" t="s">
        <v>2</v>
      </c>
      <c r="B46" s="432"/>
      <c r="C46" s="432"/>
      <c r="D46" s="434" t="s">
        <v>256</v>
      </c>
      <c r="E46" s="429" t="s">
        <v>335</v>
      </c>
      <c r="F46" s="396" t="s">
        <v>349</v>
      </c>
      <c r="G46" s="396" t="s">
        <v>359</v>
      </c>
      <c r="H46" s="426" t="s">
        <v>336</v>
      </c>
    </row>
    <row r="47" spans="1:8" x14ac:dyDescent="0.25">
      <c r="A47" s="421"/>
      <c r="B47" s="433"/>
      <c r="C47" s="433"/>
      <c r="D47" s="435"/>
      <c r="E47" s="436"/>
      <c r="F47" s="387"/>
      <c r="G47" s="387"/>
      <c r="H47" s="437"/>
    </row>
    <row r="48" spans="1:8" x14ac:dyDescent="0.25">
      <c r="A48" s="45" t="s">
        <v>28</v>
      </c>
      <c r="B48" s="46"/>
      <c r="C48" s="46"/>
      <c r="D48" s="273">
        <f>SUM(D49+D53+D54+D55+D56)</f>
        <v>193138060</v>
      </c>
      <c r="E48" s="273">
        <f t="shared" ref="E48:G48" si="18">SUM(E49+E53+E54+E55+E56)</f>
        <v>-2178000</v>
      </c>
      <c r="F48" s="273">
        <f t="shared" si="18"/>
        <v>3620230</v>
      </c>
      <c r="G48" s="273">
        <f t="shared" si="18"/>
        <v>-20873121</v>
      </c>
      <c r="H48" s="205">
        <f t="shared" ref="H48" si="19">SUM(H49+H53+H54+H55+H56)</f>
        <v>173707169</v>
      </c>
    </row>
    <row r="49" spans="1:8" ht="12" customHeight="1" x14ac:dyDescent="0.25">
      <c r="A49" s="38" t="s">
        <v>7</v>
      </c>
      <c r="B49" s="376" t="s">
        <v>29</v>
      </c>
      <c r="C49" s="376"/>
      <c r="D49" s="274">
        <f>SUM(D51:D52)</f>
        <v>125422000</v>
      </c>
      <c r="E49" s="274">
        <f t="shared" ref="E49:H49" si="20">SUM(E51:E52)</f>
        <v>-300000</v>
      </c>
      <c r="F49" s="274">
        <f t="shared" si="20"/>
        <v>3134219</v>
      </c>
      <c r="G49" s="274">
        <f t="shared" si="20"/>
        <v>-7747545</v>
      </c>
      <c r="H49" s="274">
        <f t="shared" si="20"/>
        <v>120508674</v>
      </c>
    </row>
    <row r="50" spans="1:8" ht="12.75" hidden="1" customHeight="1" x14ac:dyDescent="0.25">
      <c r="A50" s="5"/>
      <c r="B50" s="3">
        <v>1</v>
      </c>
      <c r="C50" s="193" t="s">
        <v>111</v>
      </c>
      <c r="D50" s="274"/>
      <c r="E50" s="3"/>
      <c r="F50" s="274"/>
      <c r="G50" s="274"/>
      <c r="H50" s="4">
        <f t="shared" ref="H50:H52" si="21">SUM(D50:G50)</f>
        <v>0</v>
      </c>
    </row>
    <row r="51" spans="1:8" ht="12.75" customHeight="1" x14ac:dyDescent="0.25">
      <c r="A51" s="5"/>
      <c r="B51" s="3">
        <v>1</v>
      </c>
      <c r="C51" s="193" t="s">
        <v>111</v>
      </c>
      <c r="D51" s="274">
        <v>123448000</v>
      </c>
      <c r="E51" s="3">
        <v>0</v>
      </c>
      <c r="F51" s="274">
        <v>3134219</v>
      </c>
      <c r="G51" s="274">
        <v>-7653013</v>
      </c>
      <c r="H51" s="4">
        <f t="shared" si="21"/>
        <v>118929206</v>
      </c>
    </row>
    <row r="52" spans="1:8" x14ac:dyDescent="0.25">
      <c r="A52" s="5"/>
      <c r="B52" s="3">
        <v>2</v>
      </c>
      <c r="C52" s="193" t="s">
        <v>94</v>
      </c>
      <c r="D52" s="274">
        <v>1974000</v>
      </c>
      <c r="E52" s="3">
        <v>-300000</v>
      </c>
      <c r="F52" s="274"/>
      <c r="G52" s="274">
        <v>-94532</v>
      </c>
      <c r="H52" s="4">
        <f t="shared" si="21"/>
        <v>1579468</v>
      </c>
    </row>
    <row r="53" spans="1:8" ht="12.75" customHeight="1" x14ac:dyDescent="0.25">
      <c r="A53" s="8" t="s">
        <v>9</v>
      </c>
      <c r="B53" s="360" t="s">
        <v>30</v>
      </c>
      <c r="C53" s="360"/>
      <c r="D53" s="274">
        <v>22606000</v>
      </c>
      <c r="E53" s="3">
        <v>0</v>
      </c>
      <c r="F53" s="274">
        <v>486011</v>
      </c>
      <c r="G53" s="274">
        <v>-2417911</v>
      </c>
      <c r="H53" s="4">
        <f>SUM(D53:G53)</f>
        <v>20674100</v>
      </c>
    </row>
    <row r="54" spans="1:8" ht="12.75" customHeight="1" x14ac:dyDescent="0.25">
      <c r="A54" s="8" t="s">
        <v>17</v>
      </c>
      <c r="B54" s="360" t="s">
        <v>31</v>
      </c>
      <c r="C54" s="360"/>
      <c r="D54" s="274">
        <v>45110060</v>
      </c>
      <c r="E54" s="3">
        <v>-1878000</v>
      </c>
      <c r="F54" s="274"/>
      <c r="G54" s="274">
        <v>-10707665</v>
      </c>
      <c r="H54" s="4">
        <f t="shared" ref="H54:H60" si="22">SUM(D54:G54)</f>
        <v>32524395</v>
      </c>
    </row>
    <row r="55" spans="1:8" x14ac:dyDescent="0.25">
      <c r="A55" s="8" t="s">
        <v>12</v>
      </c>
      <c r="B55" s="360" t="s">
        <v>32</v>
      </c>
      <c r="C55" s="360"/>
      <c r="D55" s="274"/>
      <c r="E55" s="3"/>
      <c r="F55" s="274"/>
      <c r="G55" s="274"/>
      <c r="H55" s="4">
        <f t="shared" si="22"/>
        <v>0</v>
      </c>
    </row>
    <row r="56" spans="1:8" x14ac:dyDescent="0.25">
      <c r="A56" s="196" t="s">
        <v>33</v>
      </c>
      <c r="B56" s="360" t="s">
        <v>34</v>
      </c>
      <c r="C56" s="360"/>
      <c r="D56" s="274"/>
      <c r="E56" s="3"/>
      <c r="F56" s="274"/>
      <c r="G56" s="274"/>
      <c r="H56" s="4">
        <f t="shared" si="22"/>
        <v>0</v>
      </c>
    </row>
    <row r="57" spans="1:8" x14ac:dyDescent="0.25">
      <c r="A57" s="5"/>
      <c r="B57" s="194">
        <v>1</v>
      </c>
      <c r="C57" s="194" t="s">
        <v>95</v>
      </c>
      <c r="D57" s="274"/>
      <c r="E57" s="3"/>
      <c r="F57" s="274"/>
      <c r="G57" s="274"/>
      <c r="H57" s="4">
        <f t="shared" si="22"/>
        <v>0</v>
      </c>
    </row>
    <row r="58" spans="1:8" x14ac:dyDescent="0.25">
      <c r="A58" s="5"/>
      <c r="B58" s="3">
        <v>2</v>
      </c>
      <c r="C58" s="3" t="s">
        <v>96</v>
      </c>
      <c r="D58" s="274"/>
      <c r="E58" s="3"/>
      <c r="F58" s="274"/>
      <c r="G58" s="274"/>
      <c r="H58" s="4">
        <f t="shared" si="22"/>
        <v>0</v>
      </c>
    </row>
    <row r="59" spans="1:8" x14ac:dyDescent="0.25">
      <c r="A59" s="5"/>
      <c r="B59" s="3">
        <v>3</v>
      </c>
      <c r="C59" s="3" t="s">
        <v>97</v>
      </c>
      <c r="D59" s="274"/>
      <c r="E59" s="3"/>
      <c r="F59" s="274"/>
      <c r="G59" s="274"/>
      <c r="H59" s="4">
        <f t="shared" si="22"/>
        <v>0</v>
      </c>
    </row>
    <row r="60" spans="1:8" x14ac:dyDescent="0.25">
      <c r="A60" s="5"/>
      <c r="B60" s="3">
        <v>4</v>
      </c>
      <c r="C60" s="3" t="s">
        <v>98</v>
      </c>
      <c r="D60" s="274"/>
      <c r="E60" s="3"/>
      <c r="F60" s="274"/>
      <c r="G60" s="274"/>
      <c r="H60" s="4">
        <f t="shared" si="22"/>
        <v>0</v>
      </c>
    </row>
    <row r="61" spans="1:8" x14ac:dyDescent="0.25">
      <c r="A61" s="196" t="s">
        <v>79</v>
      </c>
      <c r="B61" s="360" t="s">
        <v>100</v>
      </c>
      <c r="C61" s="360"/>
      <c r="D61" s="275">
        <f>SUM(D62:D64)</f>
        <v>1760220</v>
      </c>
      <c r="E61" s="275">
        <f t="shared" ref="E61:G61" si="23">SUM(E62:E64)</f>
        <v>-635000</v>
      </c>
      <c r="F61" s="275">
        <f t="shared" si="23"/>
        <v>0</v>
      </c>
      <c r="G61" s="275">
        <f t="shared" si="23"/>
        <v>-321785</v>
      </c>
      <c r="H61" s="37">
        <f>SUM(D61:G61)</f>
        <v>803435</v>
      </c>
    </row>
    <row r="62" spans="1:8" s="7" customFormat="1" x14ac:dyDescent="0.25">
      <c r="A62" s="196"/>
      <c r="B62" s="9" t="s">
        <v>7</v>
      </c>
      <c r="C62" s="9" t="s">
        <v>36</v>
      </c>
      <c r="D62" s="275">
        <f>SUM('7.2. melléklet'!C8)</f>
        <v>1760220</v>
      </c>
      <c r="E62" s="6">
        <v>-635000</v>
      </c>
      <c r="F62" s="275"/>
      <c r="G62" s="275">
        <v>-321785</v>
      </c>
      <c r="H62" s="37">
        <f>SUM(D62:G62)</f>
        <v>803435</v>
      </c>
    </row>
    <row r="63" spans="1:8" x14ac:dyDescent="0.25">
      <c r="A63" s="196"/>
      <c r="B63" s="9" t="s">
        <v>9</v>
      </c>
      <c r="C63" s="9" t="s">
        <v>38</v>
      </c>
      <c r="D63" s="275"/>
      <c r="E63" s="6"/>
      <c r="F63" s="275"/>
      <c r="G63" s="275"/>
      <c r="H63" s="37"/>
    </row>
    <row r="64" spans="1:8" x14ac:dyDescent="0.25">
      <c r="A64" s="196"/>
      <c r="B64" s="6" t="s">
        <v>17</v>
      </c>
      <c r="C64" s="6" t="s">
        <v>39</v>
      </c>
      <c r="D64" s="275"/>
      <c r="E64" s="6"/>
      <c r="F64" s="275"/>
      <c r="G64" s="275"/>
      <c r="H64" s="37"/>
    </row>
    <row r="65" spans="1:8" x14ac:dyDescent="0.25">
      <c r="A65" s="359" t="s">
        <v>40</v>
      </c>
      <c r="B65" s="360"/>
      <c r="C65" s="360"/>
      <c r="D65" s="275">
        <f>SUM(D48+D61)</f>
        <v>194898280</v>
      </c>
      <c r="E65" s="275">
        <f t="shared" ref="E65:G65" si="24">SUM(E48+E61)</f>
        <v>-2813000</v>
      </c>
      <c r="F65" s="275">
        <f t="shared" si="24"/>
        <v>3620230</v>
      </c>
      <c r="G65" s="275">
        <f t="shared" si="24"/>
        <v>-21194906</v>
      </c>
      <c r="H65" s="37">
        <f t="shared" ref="H65" si="25">SUM(H48+H61)</f>
        <v>174510604</v>
      </c>
    </row>
    <row r="66" spans="1:8" x14ac:dyDescent="0.25">
      <c r="A66" s="8" t="s">
        <v>87</v>
      </c>
      <c r="B66" s="360" t="s">
        <v>106</v>
      </c>
      <c r="C66" s="360"/>
      <c r="D66" s="275"/>
      <c r="E66" s="6"/>
      <c r="F66" s="275"/>
      <c r="G66" s="275"/>
      <c r="H66" s="37"/>
    </row>
    <row r="67" spans="1:8" ht="13.8" thickBot="1" x14ac:dyDescent="0.3">
      <c r="A67" s="361" t="s">
        <v>131</v>
      </c>
      <c r="B67" s="362"/>
      <c r="C67" s="362"/>
      <c r="D67" s="276">
        <f>SUM(D65:D66)</f>
        <v>194898280</v>
      </c>
      <c r="E67" s="276">
        <f t="shared" ref="E67:G67" si="26">SUM(E65:E66)</f>
        <v>-2813000</v>
      </c>
      <c r="F67" s="276">
        <f t="shared" si="26"/>
        <v>3620230</v>
      </c>
      <c r="G67" s="276">
        <f t="shared" si="26"/>
        <v>-21194906</v>
      </c>
      <c r="H67" s="51">
        <f t="shared" ref="H67" si="27">SUM(H65:H66)</f>
        <v>174510604</v>
      </c>
    </row>
  </sheetData>
  <mergeCells count="40">
    <mergeCell ref="F46:F47"/>
    <mergeCell ref="E46:E47"/>
    <mergeCell ref="H46:H47"/>
    <mergeCell ref="E8:E9"/>
    <mergeCell ref="H8:H9"/>
    <mergeCell ref="G8:G9"/>
    <mergeCell ref="G46:G47"/>
    <mergeCell ref="A44:H44"/>
    <mergeCell ref="A1:H1"/>
    <mergeCell ref="A2:H2"/>
    <mergeCell ref="A3:H3"/>
    <mergeCell ref="A4:H4"/>
    <mergeCell ref="B28:C28"/>
    <mergeCell ref="A5:D5"/>
    <mergeCell ref="F8:F9"/>
    <mergeCell ref="B29:C29"/>
    <mergeCell ref="A8:C9"/>
    <mergeCell ref="D8:D9"/>
    <mergeCell ref="B11:C11"/>
    <mergeCell ref="B14:C14"/>
    <mergeCell ref="B19:C19"/>
    <mergeCell ref="B41:C41"/>
    <mergeCell ref="A42:C42"/>
    <mergeCell ref="A46:C47"/>
    <mergeCell ref="B30:C30"/>
    <mergeCell ref="B33:C33"/>
    <mergeCell ref="B36:C36"/>
    <mergeCell ref="A37:C37"/>
    <mergeCell ref="B38:C38"/>
    <mergeCell ref="B39:C39"/>
    <mergeCell ref="D46:D47"/>
    <mergeCell ref="B49:C49"/>
    <mergeCell ref="A67:C67"/>
    <mergeCell ref="B54:C54"/>
    <mergeCell ref="B55:C55"/>
    <mergeCell ref="B56:C56"/>
    <mergeCell ref="B61:C61"/>
    <mergeCell ref="A65:C65"/>
    <mergeCell ref="B66:C66"/>
    <mergeCell ref="B53:C53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5" orientation="portrait" r:id="rId1"/>
  <rowBreaks count="1" manualBreakCount="1">
    <brk id="43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76"/>
  <sheetViews>
    <sheetView workbookViewId="0">
      <selection activeCell="A3" sqref="A3:D3"/>
    </sheetView>
  </sheetViews>
  <sheetFormatPr defaultColWidth="9.109375" defaultRowHeight="13.2" x14ac:dyDescent="0.25"/>
  <cols>
    <col min="1" max="1" width="35.5546875" style="1" customWidth="1"/>
    <col min="2" max="2" width="18.6640625" style="1" customWidth="1"/>
    <col min="3" max="4" width="12.77734375" style="1" customWidth="1"/>
    <col min="5" max="16384" width="9.109375" style="1"/>
  </cols>
  <sheetData>
    <row r="1" spans="1:8" ht="32.25" customHeight="1" x14ac:dyDescent="0.25">
      <c r="A1" s="357" t="s">
        <v>386</v>
      </c>
      <c r="B1" s="357"/>
      <c r="C1" s="357"/>
      <c r="D1" s="357"/>
    </row>
    <row r="2" spans="1:8" x14ac:dyDescent="0.25">
      <c r="A2" s="358" t="s">
        <v>1</v>
      </c>
      <c r="B2" s="358"/>
      <c r="C2" s="358"/>
      <c r="D2" s="358"/>
    </row>
    <row r="3" spans="1:8" x14ac:dyDescent="0.25">
      <c r="A3" s="351" t="s">
        <v>360</v>
      </c>
      <c r="B3" s="351"/>
      <c r="C3" s="351"/>
      <c r="D3" s="351"/>
    </row>
    <row r="4" spans="1:8" x14ac:dyDescent="0.25">
      <c r="A4" s="428" t="s">
        <v>252</v>
      </c>
      <c r="B4" s="428"/>
      <c r="C4" s="428"/>
      <c r="D4" s="428"/>
    </row>
    <row r="5" spans="1:8" ht="13.8" thickBot="1" x14ac:dyDescent="0.3">
      <c r="A5" s="416"/>
      <c r="B5" s="416"/>
      <c r="C5" s="416"/>
      <c r="D5" s="266"/>
    </row>
    <row r="6" spans="1:8" ht="13.8" hidden="1" thickBot="1" x14ac:dyDescent="0.3">
      <c r="A6" s="12" t="s">
        <v>48</v>
      </c>
      <c r="B6" s="13" t="s">
        <v>49</v>
      </c>
      <c r="C6" s="13" t="s">
        <v>50</v>
      </c>
      <c r="D6" s="283"/>
      <c r="E6" s="2"/>
      <c r="F6" s="2"/>
      <c r="G6" s="2"/>
      <c r="H6" s="2"/>
    </row>
    <row r="7" spans="1:8" ht="13.8" hidden="1" thickBot="1" x14ac:dyDescent="0.3">
      <c r="A7" s="12"/>
      <c r="B7" s="13"/>
      <c r="C7" s="13"/>
      <c r="D7" s="283"/>
    </row>
    <row r="8" spans="1:8" ht="15" customHeight="1" x14ac:dyDescent="0.25">
      <c r="A8" s="380" t="s">
        <v>249</v>
      </c>
      <c r="B8" s="381"/>
      <c r="C8" s="384" t="s">
        <v>256</v>
      </c>
      <c r="D8" s="426" t="s">
        <v>330</v>
      </c>
    </row>
    <row r="9" spans="1:8" ht="22.2" customHeight="1" x14ac:dyDescent="0.25">
      <c r="A9" s="382"/>
      <c r="B9" s="383"/>
      <c r="C9" s="385"/>
      <c r="D9" s="427"/>
    </row>
    <row r="10" spans="1:8" x14ac:dyDescent="0.25">
      <c r="A10" s="410" t="s">
        <v>311</v>
      </c>
      <c r="B10" s="198" t="s">
        <v>29</v>
      </c>
      <c r="C10" s="280">
        <v>95602000</v>
      </c>
      <c r="D10" s="199">
        <v>95602000</v>
      </c>
    </row>
    <row r="11" spans="1:8" x14ac:dyDescent="0.25">
      <c r="A11" s="410"/>
      <c r="B11" s="46" t="s">
        <v>250</v>
      </c>
      <c r="C11" s="280">
        <v>17276000</v>
      </c>
      <c r="D11" s="199">
        <v>17276000</v>
      </c>
    </row>
    <row r="12" spans="1:8" ht="15" customHeight="1" x14ac:dyDescent="0.25">
      <c r="A12" s="410"/>
      <c r="B12" s="218" t="s">
        <v>31</v>
      </c>
      <c r="C12" s="274">
        <v>7615860</v>
      </c>
      <c r="D12" s="4">
        <v>7615860</v>
      </c>
    </row>
    <row r="13" spans="1:8" x14ac:dyDescent="0.25">
      <c r="A13" s="359" t="s">
        <v>5</v>
      </c>
      <c r="B13" s="360"/>
      <c r="C13" s="275">
        <f>SUM(C10:C12)</f>
        <v>120493860</v>
      </c>
      <c r="D13" s="37">
        <f>SUM(D10:D12)</f>
        <v>120493860</v>
      </c>
    </row>
    <row r="14" spans="1:8" x14ac:dyDescent="0.25">
      <c r="A14" s="411" t="s">
        <v>312</v>
      </c>
      <c r="B14" s="198" t="s">
        <v>29</v>
      </c>
      <c r="C14" s="274">
        <v>1069000</v>
      </c>
      <c r="D14" s="4">
        <v>1069000</v>
      </c>
    </row>
    <row r="15" spans="1:8" x14ac:dyDescent="0.25">
      <c r="A15" s="411"/>
      <c r="B15" s="46" t="s">
        <v>250</v>
      </c>
      <c r="C15" s="274">
        <v>187000</v>
      </c>
      <c r="D15" s="4">
        <v>187000</v>
      </c>
    </row>
    <row r="16" spans="1:8" x14ac:dyDescent="0.25">
      <c r="A16" s="411"/>
      <c r="B16" s="218" t="s">
        <v>31</v>
      </c>
      <c r="C16" s="274"/>
      <c r="D16" s="4"/>
    </row>
    <row r="17" spans="1:4" x14ac:dyDescent="0.25">
      <c r="A17" s="359" t="s">
        <v>5</v>
      </c>
      <c r="B17" s="360"/>
      <c r="C17" s="275">
        <f>SUM(C14:C16)</f>
        <v>1256000</v>
      </c>
      <c r="D17" s="37">
        <f>SUM(D14:D16)</f>
        <v>1256000</v>
      </c>
    </row>
    <row r="18" spans="1:4" ht="15" customHeight="1" x14ac:dyDescent="0.25">
      <c r="A18" s="410" t="s">
        <v>313</v>
      </c>
      <c r="B18" s="198" t="s">
        <v>29</v>
      </c>
      <c r="C18" s="274">
        <v>3990000</v>
      </c>
      <c r="D18" s="4">
        <v>3990000</v>
      </c>
    </row>
    <row r="19" spans="1:4" ht="15" customHeight="1" x14ac:dyDescent="0.25">
      <c r="A19" s="410"/>
      <c r="B19" s="46" t="s">
        <v>250</v>
      </c>
      <c r="C19" s="274">
        <v>696000</v>
      </c>
      <c r="D19" s="4">
        <v>696000</v>
      </c>
    </row>
    <row r="20" spans="1:4" x14ac:dyDescent="0.25">
      <c r="A20" s="410"/>
      <c r="B20" s="218" t="s">
        <v>31</v>
      </c>
      <c r="C20" s="274">
        <v>34290</v>
      </c>
      <c r="D20" s="4">
        <v>34290</v>
      </c>
    </row>
    <row r="21" spans="1:4" s="28" customFormat="1" x14ac:dyDescent="0.25">
      <c r="A21" s="359" t="s">
        <v>5</v>
      </c>
      <c r="B21" s="360"/>
      <c r="C21" s="275">
        <f>SUM(C18:C20)</f>
        <v>4720290</v>
      </c>
      <c r="D21" s="37">
        <f>SUM(D18:D20)</f>
        <v>4720290</v>
      </c>
    </row>
    <row r="22" spans="1:4" x14ac:dyDescent="0.25">
      <c r="A22" s="410" t="s">
        <v>314</v>
      </c>
      <c r="B22" s="198" t="s">
        <v>29</v>
      </c>
      <c r="C22" s="274">
        <v>4565000</v>
      </c>
      <c r="D22" s="4">
        <v>4565000</v>
      </c>
    </row>
    <row r="23" spans="1:4" x14ac:dyDescent="0.25">
      <c r="A23" s="410"/>
      <c r="B23" s="46" t="s">
        <v>250</v>
      </c>
      <c r="C23" s="274">
        <v>842000</v>
      </c>
      <c r="D23" s="4">
        <v>842000</v>
      </c>
    </row>
    <row r="24" spans="1:4" s="26" customFormat="1" ht="15" customHeight="1" x14ac:dyDescent="0.25">
      <c r="A24" s="410"/>
      <c r="B24" s="218" t="s">
        <v>31</v>
      </c>
      <c r="C24" s="274">
        <v>11740000</v>
      </c>
      <c r="D24" s="4">
        <v>11740000</v>
      </c>
    </row>
    <row r="25" spans="1:4" s="26" customFormat="1" ht="15" customHeight="1" x14ac:dyDescent="0.25">
      <c r="A25" s="359" t="s">
        <v>5</v>
      </c>
      <c r="B25" s="360"/>
      <c r="C25" s="275">
        <f>SUM(C22:C24)</f>
        <v>17147000</v>
      </c>
      <c r="D25" s="37">
        <f>SUM(D22:D24)</f>
        <v>17147000</v>
      </c>
    </row>
    <row r="26" spans="1:4" ht="15" customHeight="1" x14ac:dyDescent="0.25">
      <c r="A26" s="410" t="s">
        <v>315</v>
      </c>
      <c r="B26" s="198" t="s">
        <v>29</v>
      </c>
      <c r="C26" s="274"/>
      <c r="D26" s="4"/>
    </row>
    <row r="27" spans="1:4" ht="15" customHeight="1" x14ac:dyDescent="0.25">
      <c r="A27" s="410"/>
      <c r="B27" s="46" t="s">
        <v>250</v>
      </c>
      <c r="C27" s="274"/>
      <c r="D27" s="4"/>
    </row>
    <row r="28" spans="1:4" ht="15" customHeight="1" x14ac:dyDescent="0.25">
      <c r="A28" s="410"/>
      <c r="B28" s="218" t="s">
        <v>31</v>
      </c>
      <c r="C28" s="274">
        <v>23342600</v>
      </c>
      <c r="D28" s="4">
        <v>23342600</v>
      </c>
    </row>
    <row r="29" spans="1:4" s="28" customFormat="1" ht="15" customHeight="1" x14ac:dyDescent="0.25">
      <c r="A29" s="359" t="s">
        <v>5</v>
      </c>
      <c r="B29" s="360"/>
      <c r="C29" s="275">
        <f>SUM(C26:C28)</f>
        <v>23342600</v>
      </c>
      <c r="D29" s="37">
        <f>SUM(D26:D28)</f>
        <v>23342600</v>
      </c>
    </row>
    <row r="30" spans="1:4" s="26" customFormat="1" ht="15" customHeight="1" x14ac:dyDescent="0.25">
      <c r="A30" s="359" t="s">
        <v>316</v>
      </c>
      <c r="B30" s="198" t="s">
        <v>29</v>
      </c>
      <c r="C30" s="274">
        <v>19996000</v>
      </c>
      <c r="D30" s="4">
        <v>19996000</v>
      </c>
    </row>
    <row r="31" spans="1:4" s="26" customFormat="1" ht="15" customHeight="1" x14ac:dyDescent="0.25">
      <c r="A31" s="359"/>
      <c r="B31" s="46" t="s">
        <v>250</v>
      </c>
      <c r="C31" s="274">
        <v>3605000</v>
      </c>
      <c r="D31" s="4">
        <v>3605000</v>
      </c>
    </row>
    <row r="32" spans="1:4" s="26" customFormat="1" ht="15" customHeight="1" x14ac:dyDescent="0.25">
      <c r="A32" s="359"/>
      <c r="B32" s="218" t="s">
        <v>31</v>
      </c>
      <c r="C32" s="274">
        <v>3116570</v>
      </c>
      <c r="D32" s="4">
        <v>3116570</v>
      </c>
    </row>
    <row r="33" spans="1:4" s="26" customFormat="1" ht="15" customHeight="1" x14ac:dyDescent="0.25">
      <c r="A33" s="359" t="s">
        <v>5</v>
      </c>
      <c r="B33" s="360"/>
      <c r="C33" s="275">
        <f>SUM(C30:C32)</f>
        <v>26717570</v>
      </c>
      <c r="D33" s="37">
        <f>SUM(D30:D32)</f>
        <v>26717570</v>
      </c>
    </row>
    <row r="34" spans="1:4" s="26" customFormat="1" ht="15" customHeight="1" x14ac:dyDescent="0.25">
      <c r="A34" s="359"/>
      <c r="B34" s="198" t="s">
        <v>29</v>
      </c>
      <c r="C34" s="274"/>
      <c r="D34" s="4"/>
    </row>
    <row r="35" spans="1:4" s="26" customFormat="1" ht="15" customHeight="1" x14ac:dyDescent="0.25">
      <c r="A35" s="359"/>
      <c r="B35" s="46" t="s">
        <v>250</v>
      </c>
      <c r="C35" s="274"/>
      <c r="D35" s="4"/>
    </row>
    <row r="36" spans="1:4" s="34" customFormat="1" ht="15" customHeight="1" x14ac:dyDescent="0.25">
      <c r="A36" s="359"/>
      <c r="B36" s="218" t="s">
        <v>31</v>
      </c>
      <c r="C36" s="274"/>
      <c r="D36" s="4"/>
    </row>
    <row r="37" spans="1:4" s="26" customFormat="1" ht="15" customHeight="1" x14ac:dyDescent="0.25">
      <c r="A37" s="424" t="s">
        <v>5</v>
      </c>
      <c r="B37" s="425"/>
      <c r="C37" s="274">
        <f>SUM(C34:C36)</f>
        <v>0</v>
      </c>
      <c r="D37" s="4">
        <f>SUM(D34:D36)</f>
        <v>0</v>
      </c>
    </row>
    <row r="38" spans="1:4" s="26" customFormat="1" ht="15" customHeight="1" x14ac:dyDescent="0.25">
      <c r="A38" s="359"/>
      <c r="B38" s="198" t="s">
        <v>29</v>
      </c>
      <c r="C38" s="274"/>
      <c r="D38" s="4"/>
    </row>
    <row r="39" spans="1:4" ht="15" customHeight="1" x14ac:dyDescent="0.25">
      <c r="A39" s="359"/>
      <c r="B39" s="46" t="s">
        <v>250</v>
      </c>
      <c r="C39" s="274"/>
      <c r="D39" s="4"/>
    </row>
    <row r="40" spans="1:4" ht="15" customHeight="1" x14ac:dyDescent="0.25">
      <c r="A40" s="359"/>
      <c r="B40" s="218" t="s">
        <v>31</v>
      </c>
      <c r="C40" s="274"/>
      <c r="D40" s="4"/>
    </row>
    <row r="41" spans="1:4" s="26" customFormat="1" ht="15" customHeight="1" x14ac:dyDescent="0.25">
      <c r="A41" s="359" t="s">
        <v>5</v>
      </c>
      <c r="B41" s="360"/>
      <c r="C41" s="274">
        <f>SUM(C38:C40)</f>
        <v>0</v>
      </c>
      <c r="D41" s="4">
        <f>SUM(D38:D40)</f>
        <v>0</v>
      </c>
    </row>
    <row r="42" spans="1:4" s="26" customFormat="1" ht="15" customHeight="1" x14ac:dyDescent="0.25">
      <c r="A42" s="438"/>
      <c r="B42" s="198" t="s">
        <v>29</v>
      </c>
      <c r="C42" s="274"/>
      <c r="D42" s="4"/>
    </row>
    <row r="43" spans="1:4" s="26" customFormat="1" ht="15" customHeight="1" x14ac:dyDescent="0.25">
      <c r="A43" s="439"/>
      <c r="B43" s="46" t="s">
        <v>250</v>
      </c>
      <c r="C43" s="274"/>
      <c r="D43" s="4"/>
    </row>
    <row r="44" spans="1:4" s="26" customFormat="1" ht="15" customHeight="1" x14ac:dyDescent="0.25">
      <c r="A44" s="439"/>
      <c r="B44" s="341" t="s">
        <v>31</v>
      </c>
      <c r="C44" s="10"/>
      <c r="D44" s="15"/>
    </row>
    <row r="45" spans="1:4" s="26" customFormat="1" ht="15" customHeight="1" thickBot="1" x14ac:dyDescent="0.3">
      <c r="A45" s="361" t="s">
        <v>5</v>
      </c>
      <c r="B45" s="362"/>
      <c r="C45" s="276">
        <f>SUM(C42:C44)</f>
        <v>0</v>
      </c>
      <c r="D45" s="51">
        <f>SUM(D42:D44)</f>
        <v>0</v>
      </c>
    </row>
    <row r="46" spans="1:4" x14ac:dyDescent="0.25">
      <c r="A46" s="34"/>
      <c r="B46" s="34"/>
      <c r="C46" s="28"/>
      <c r="D46" s="28"/>
    </row>
    <row r="47" spans="1:4" ht="15" customHeight="1" x14ac:dyDescent="0.25">
      <c r="A47" s="378"/>
      <c r="B47" s="378"/>
      <c r="C47" s="28"/>
      <c r="D47" s="28"/>
    </row>
    <row r="51" spans="1:4" ht="12" customHeight="1" x14ac:dyDescent="0.25"/>
    <row r="52" spans="1:4" hidden="1" x14ac:dyDescent="0.25">
      <c r="A52" s="29"/>
      <c r="B52" s="29"/>
      <c r="C52" s="29"/>
      <c r="D52" s="29"/>
    </row>
    <row r="53" spans="1:4" x14ac:dyDescent="0.25">
      <c r="A53" s="29"/>
      <c r="B53" s="29"/>
      <c r="C53" s="29"/>
      <c r="D53" s="29"/>
    </row>
    <row r="54" spans="1:4" x14ac:dyDescent="0.25">
      <c r="A54" s="379"/>
      <c r="B54" s="379"/>
      <c r="C54" s="30"/>
      <c r="D54" s="30"/>
    </row>
    <row r="55" spans="1:4" x14ac:dyDescent="0.25">
      <c r="A55" s="379"/>
      <c r="B55" s="379"/>
      <c r="C55" s="30"/>
      <c r="D55" s="30"/>
    </row>
    <row r="56" spans="1:4" x14ac:dyDescent="0.25">
      <c r="A56" s="377"/>
      <c r="B56" s="377"/>
      <c r="C56" s="28"/>
      <c r="D56" s="28"/>
    </row>
    <row r="57" spans="1:4" x14ac:dyDescent="0.25">
      <c r="A57" s="28"/>
      <c r="B57" s="28"/>
      <c r="C57" s="28"/>
      <c r="D57" s="28"/>
    </row>
    <row r="58" spans="1:4" x14ac:dyDescent="0.25">
      <c r="A58" s="28"/>
      <c r="B58" s="28"/>
      <c r="C58" s="28"/>
      <c r="D58" s="28"/>
    </row>
    <row r="59" spans="1:4" x14ac:dyDescent="0.25">
      <c r="A59" s="28"/>
      <c r="B59" s="28"/>
      <c r="C59" s="28"/>
      <c r="D59" s="28"/>
    </row>
    <row r="60" spans="1:4" x14ac:dyDescent="0.25">
      <c r="A60" s="28"/>
      <c r="B60" s="28"/>
      <c r="C60" s="28"/>
      <c r="D60" s="28"/>
    </row>
    <row r="61" spans="1:4" x14ac:dyDescent="0.25">
      <c r="A61" s="28"/>
      <c r="B61" s="28"/>
      <c r="C61" s="28"/>
      <c r="D61" s="28"/>
    </row>
    <row r="62" spans="1:4" x14ac:dyDescent="0.25">
      <c r="A62" s="377"/>
      <c r="B62" s="377"/>
      <c r="C62" s="28"/>
      <c r="D62" s="28"/>
    </row>
    <row r="63" spans="1:4" x14ac:dyDescent="0.25">
      <c r="A63" s="28"/>
      <c r="B63" s="28"/>
      <c r="C63" s="28"/>
      <c r="D63" s="28"/>
    </row>
    <row r="64" spans="1:4" x14ac:dyDescent="0.25">
      <c r="A64" s="28"/>
      <c r="B64" s="28"/>
      <c r="C64" s="28"/>
      <c r="D64" s="28"/>
    </row>
    <row r="65" spans="1:4" s="7" customFormat="1" x14ac:dyDescent="0.25">
      <c r="A65" s="28"/>
      <c r="B65" s="28"/>
      <c r="C65" s="28"/>
      <c r="D65" s="28"/>
    </row>
    <row r="66" spans="1:4" x14ac:dyDescent="0.25">
      <c r="A66" s="377"/>
      <c r="B66" s="377"/>
      <c r="C66" s="31"/>
      <c r="D66" s="263"/>
    </row>
    <row r="67" spans="1:4" x14ac:dyDescent="0.25">
      <c r="A67" s="377"/>
      <c r="B67" s="377"/>
      <c r="C67" s="28"/>
      <c r="D67" s="28"/>
    </row>
    <row r="68" spans="1:4" x14ac:dyDescent="0.25">
      <c r="A68" s="28"/>
      <c r="B68" s="28"/>
      <c r="C68" s="28"/>
      <c r="D68" s="28"/>
    </row>
    <row r="69" spans="1:4" x14ac:dyDescent="0.25">
      <c r="A69" s="28"/>
      <c r="B69" s="28"/>
      <c r="C69" s="28"/>
      <c r="D69" s="28"/>
    </row>
    <row r="70" spans="1:4" x14ac:dyDescent="0.25">
      <c r="A70" s="28"/>
      <c r="B70" s="28"/>
      <c r="C70" s="28"/>
      <c r="D70" s="28"/>
    </row>
    <row r="71" spans="1:4" s="7" customFormat="1" x14ac:dyDescent="0.25">
      <c r="A71" s="28"/>
      <c r="B71" s="28"/>
      <c r="C71" s="28"/>
      <c r="D71" s="28"/>
    </row>
    <row r="72" spans="1:4" s="7" customFormat="1" x14ac:dyDescent="0.25">
      <c r="A72" s="377"/>
      <c r="B72" s="377"/>
      <c r="C72" s="31"/>
      <c r="D72" s="263"/>
    </row>
    <row r="73" spans="1:4" x14ac:dyDescent="0.25">
      <c r="A73" s="377"/>
      <c r="B73" s="377"/>
      <c r="C73" s="31"/>
      <c r="D73" s="263"/>
    </row>
    <row r="74" spans="1:4" x14ac:dyDescent="0.25">
      <c r="A74" s="28"/>
      <c r="B74" s="28"/>
      <c r="C74" s="28"/>
      <c r="D74" s="28"/>
    </row>
    <row r="75" spans="1:4" x14ac:dyDescent="0.25">
      <c r="A75" s="28"/>
      <c r="B75" s="28"/>
      <c r="C75" s="28"/>
      <c r="D75" s="28"/>
    </row>
    <row r="76" spans="1:4" x14ac:dyDescent="0.25">
      <c r="A76" s="28"/>
      <c r="B76" s="28"/>
      <c r="C76" s="28"/>
      <c r="D76" s="28"/>
    </row>
  </sheetData>
  <mergeCells count="35">
    <mergeCell ref="D8:D9"/>
    <mergeCell ref="A1:D1"/>
    <mergeCell ref="A2:D2"/>
    <mergeCell ref="A3:D3"/>
    <mergeCell ref="A4:D4"/>
    <mergeCell ref="A37:B37"/>
    <mergeCell ref="A67:B67"/>
    <mergeCell ref="A72:B72"/>
    <mergeCell ref="A73:B73"/>
    <mergeCell ref="A21:B21"/>
    <mergeCell ref="A45:B45"/>
    <mergeCell ref="A47:B47"/>
    <mergeCell ref="A54:B55"/>
    <mergeCell ref="A56:B56"/>
    <mergeCell ref="A62:B62"/>
    <mergeCell ref="A66:B66"/>
    <mergeCell ref="A38:A40"/>
    <mergeCell ref="A41:B41"/>
    <mergeCell ref="A42:A44"/>
    <mergeCell ref="A26:A28"/>
    <mergeCell ref="A29:B29"/>
    <mergeCell ref="A30:A32"/>
    <mergeCell ref="A33:B33"/>
    <mergeCell ref="A34:A36"/>
    <mergeCell ref="A25:B25"/>
    <mergeCell ref="A5:C5"/>
    <mergeCell ref="A8:A9"/>
    <mergeCell ref="B8:B9"/>
    <mergeCell ref="C8:C9"/>
    <mergeCell ref="A10:A12"/>
    <mergeCell ref="A13:B13"/>
    <mergeCell ref="A14:A16"/>
    <mergeCell ref="A18:A20"/>
    <mergeCell ref="A22:A24"/>
    <mergeCell ref="A17:B17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074969-5EFC-40FA-BFA9-BE71AD47481F}">
  <dimension ref="A1:G42"/>
  <sheetViews>
    <sheetView workbookViewId="0">
      <selection activeCell="A4" sqref="A4:G4"/>
    </sheetView>
  </sheetViews>
  <sheetFormatPr defaultRowHeight="14.4" x14ac:dyDescent="0.3"/>
  <cols>
    <col min="1" max="1" width="4.88671875" customWidth="1"/>
    <col min="2" max="2" width="44.5546875" customWidth="1"/>
    <col min="3" max="7" width="11.77734375" customWidth="1"/>
  </cols>
  <sheetData>
    <row r="1" spans="1:7" ht="14.4" customHeight="1" x14ac:dyDescent="0.3">
      <c r="A1" s="357" t="s">
        <v>387</v>
      </c>
      <c r="B1" s="357"/>
      <c r="C1" s="357"/>
      <c r="D1" s="357"/>
      <c r="E1" s="357"/>
      <c r="F1" s="357"/>
      <c r="G1" s="357"/>
    </row>
    <row r="2" spans="1:7" x14ac:dyDescent="0.3">
      <c r="A2" s="358" t="s">
        <v>1</v>
      </c>
      <c r="B2" s="358"/>
      <c r="C2" s="358"/>
      <c r="D2" s="358"/>
      <c r="E2" s="358"/>
      <c r="F2" s="358"/>
      <c r="G2" s="358"/>
    </row>
    <row r="3" spans="1:7" x14ac:dyDescent="0.3">
      <c r="A3" s="351" t="s">
        <v>360</v>
      </c>
      <c r="B3" s="351"/>
      <c r="C3" s="351"/>
      <c r="D3" s="351"/>
      <c r="E3" s="351"/>
      <c r="F3" s="351"/>
      <c r="G3" s="351"/>
    </row>
    <row r="4" spans="1:7" ht="30" customHeight="1" x14ac:dyDescent="0.3">
      <c r="A4" s="440" t="s">
        <v>270</v>
      </c>
      <c r="B4" s="440"/>
      <c r="C4" s="440"/>
      <c r="D4" s="440"/>
      <c r="E4" s="440"/>
      <c r="F4" s="440"/>
      <c r="G4" s="440"/>
    </row>
    <row r="5" spans="1:7" ht="15" thickBot="1" x14ac:dyDescent="0.35">
      <c r="A5" s="416"/>
      <c r="B5" s="416"/>
      <c r="C5" s="416"/>
      <c r="D5" s="266"/>
      <c r="E5" s="322"/>
      <c r="F5" s="349"/>
      <c r="G5" s="266"/>
    </row>
    <row r="6" spans="1:7" x14ac:dyDescent="0.3">
      <c r="A6" s="380" t="s">
        <v>2</v>
      </c>
      <c r="B6" s="381"/>
      <c r="C6" s="384" t="s">
        <v>256</v>
      </c>
      <c r="D6" s="429" t="s">
        <v>332</v>
      </c>
      <c r="E6" s="396" t="s">
        <v>349</v>
      </c>
      <c r="F6" s="396" t="s">
        <v>359</v>
      </c>
      <c r="G6" s="426" t="s">
        <v>330</v>
      </c>
    </row>
    <row r="7" spans="1:7" ht="21.6" customHeight="1" x14ac:dyDescent="0.3">
      <c r="A7" s="382"/>
      <c r="B7" s="383"/>
      <c r="C7" s="385"/>
      <c r="D7" s="430"/>
      <c r="E7" s="387"/>
      <c r="F7" s="387"/>
      <c r="G7" s="427"/>
    </row>
    <row r="8" spans="1:7" x14ac:dyDescent="0.3">
      <c r="A8" s="196" t="s">
        <v>53</v>
      </c>
      <c r="B8" s="198" t="s">
        <v>36</v>
      </c>
      <c r="C8" s="273">
        <f>SUM(C15+C21)</f>
        <v>1760220</v>
      </c>
      <c r="D8" s="273">
        <f t="shared" ref="D8:F8" si="0">SUM(D15+D21)</f>
        <v>-635000</v>
      </c>
      <c r="E8" s="273">
        <f t="shared" si="0"/>
        <v>0</v>
      </c>
      <c r="F8" s="273">
        <f t="shared" si="0"/>
        <v>-321785</v>
      </c>
      <c r="G8" s="205">
        <f t="shared" ref="G8" si="1">SUM(G15+G21)</f>
        <v>803435</v>
      </c>
    </row>
    <row r="9" spans="1:7" x14ac:dyDescent="0.3">
      <c r="A9" s="45">
        <v>1</v>
      </c>
      <c r="B9" s="46" t="s">
        <v>112</v>
      </c>
      <c r="C9" s="286"/>
      <c r="D9" s="42"/>
      <c r="E9" s="286"/>
      <c r="F9" s="286"/>
      <c r="G9" s="36"/>
    </row>
    <row r="10" spans="1:7" x14ac:dyDescent="0.3">
      <c r="A10" s="38"/>
      <c r="B10" s="249" t="s">
        <v>272</v>
      </c>
      <c r="C10" s="274">
        <v>924810</v>
      </c>
      <c r="D10" s="3"/>
      <c r="E10" s="274"/>
      <c r="F10" s="274">
        <v>-322035</v>
      </c>
      <c r="G10" s="4">
        <f>SUM(C10:F10)</f>
        <v>602775</v>
      </c>
    </row>
    <row r="11" spans="1:7" x14ac:dyDescent="0.3">
      <c r="A11" s="5"/>
      <c r="B11" s="193" t="s">
        <v>271</v>
      </c>
      <c r="C11" s="274">
        <v>835410</v>
      </c>
      <c r="D11" s="3">
        <v>-635000</v>
      </c>
      <c r="E11" s="274"/>
      <c r="F11" s="274">
        <v>250</v>
      </c>
      <c r="G11" s="4">
        <f t="shared" ref="G11:G14" si="2">SUM(C11:F11)</f>
        <v>200660</v>
      </c>
    </row>
    <row r="12" spans="1:7" x14ac:dyDescent="0.3">
      <c r="A12" s="247"/>
      <c r="B12" s="249"/>
      <c r="C12" s="274"/>
      <c r="D12" s="3"/>
      <c r="E12" s="274"/>
      <c r="F12" s="274"/>
      <c r="G12" s="4">
        <f t="shared" si="2"/>
        <v>0</v>
      </c>
    </row>
    <row r="13" spans="1:7" x14ac:dyDescent="0.3">
      <c r="A13" s="196"/>
      <c r="B13" s="248"/>
      <c r="C13" s="274"/>
      <c r="D13" s="3"/>
      <c r="E13" s="274"/>
      <c r="F13" s="274"/>
      <c r="G13" s="4">
        <f t="shared" si="2"/>
        <v>0</v>
      </c>
    </row>
    <row r="14" spans="1:7" x14ac:dyDescent="0.3">
      <c r="A14" s="5"/>
      <c r="B14" s="194"/>
      <c r="C14" s="274"/>
      <c r="D14" s="3"/>
      <c r="E14" s="274"/>
      <c r="F14" s="274"/>
      <c r="G14" s="4">
        <f t="shared" si="2"/>
        <v>0</v>
      </c>
    </row>
    <row r="15" spans="1:7" x14ac:dyDescent="0.3">
      <c r="A15" s="196"/>
      <c r="B15" s="6" t="s">
        <v>113</v>
      </c>
      <c r="C15" s="275">
        <f>SUM(C9:C14)</f>
        <v>1760220</v>
      </c>
      <c r="D15" s="275">
        <f t="shared" ref="D15:F15" si="3">SUM(D9:D14)</f>
        <v>-635000</v>
      </c>
      <c r="E15" s="275">
        <f t="shared" si="3"/>
        <v>0</v>
      </c>
      <c r="F15" s="275">
        <f t="shared" si="3"/>
        <v>-321785</v>
      </c>
      <c r="G15" s="37">
        <f t="shared" ref="G15" si="4">SUM(G9:G14)</f>
        <v>803435</v>
      </c>
    </row>
    <row r="16" spans="1:7" x14ac:dyDescent="0.3">
      <c r="A16" s="417"/>
      <c r="B16" s="418"/>
      <c r="C16" s="418"/>
      <c r="D16" s="290"/>
      <c r="E16" s="343"/>
      <c r="F16" s="343"/>
      <c r="G16" s="288"/>
    </row>
    <row r="17" spans="1:7" x14ac:dyDescent="0.3">
      <c r="A17" s="196" t="s">
        <v>9</v>
      </c>
      <c r="B17" s="6" t="s">
        <v>114</v>
      </c>
      <c r="C17" s="275"/>
      <c r="D17" s="6"/>
      <c r="E17" s="275"/>
      <c r="F17" s="275"/>
      <c r="G17" s="37"/>
    </row>
    <row r="18" spans="1:7" x14ac:dyDescent="0.3">
      <c r="A18" s="5"/>
      <c r="B18" s="3"/>
      <c r="C18" s="274"/>
      <c r="D18" s="3"/>
      <c r="E18" s="274"/>
      <c r="F18" s="274"/>
      <c r="G18" s="4"/>
    </row>
    <row r="19" spans="1:7" x14ac:dyDescent="0.3">
      <c r="A19" s="5"/>
      <c r="B19" s="3"/>
      <c r="C19" s="274"/>
      <c r="D19" s="3"/>
      <c r="E19" s="274"/>
      <c r="F19" s="274"/>
      <c r="G19" s="4"/>
    </row>
    <row r="20" spans="1:7" x14ac:dyDescent="0.3">
      <c r="A20" s="5"/>
      <c r="B20" s="3"/>
      <c r="C20" s="274"/>
      <c r="D20" s="3"/>
      <c r="E20" s="274"/>
      <c r="F20" s="274"/>
      <c r="G20" s="4"/>
    </row>
    <row r="21" spans="1:7" x14ac:dyDescent="0.3">
      <c r="A21" s="196"/>
      <c r="B21" s="6" t="s">
        <v>115</v>
      </c>
      <c r="C21" s="275">
        <f>SUM(C17:C20)</f>
        <v>0</v>
      </c>
      <c r="D21" s="275">
        <f t="shared" ref="D21:F21" si="5">SUM(D17:D20)</f>
        <v>0</v>
      </c>
      <c r="E21" s="275">
        <f t="shared" si="5"/>
        <v>0</v>
      </c>
      <c r="F21" s="275">
        <f t="shared" si="5"/>
        <v>0</v>
      </c>
      <c r="G21" s="37">
        <f t="shared" ref="G21" si="6">SUM(G17:G20)</f>
        <v>0</v>
      </c>
    </row>
    <row r="22" spans="1:7" x14ac:dyDescent="0.3">
      <c r="A22" s="417"/>
      <c r="B22" s="418"/>
      <c r="C22" s="418"/>
      <c r="D22" s="290"/>
      <c r="E22" s="343"/>
      <c r="F22" s="343"/>
      <c r="G22" s="288"/>
    </row>
    <row r="23" spans="1:7" x14ac:dyDescent="0.3">
      <c r="A23" s="196" t="s">
        <v>79</v>
      </c>
      <c r="B23" s="6" t="s">
        <v>38</v>
      </c>
      <c r="C23" s="275">
        <f>SUM(C27+C32)</f>
        <v>0</v>
      </c>
      <c r="D23" s="275">
        <f t="shared" ref="D23:F23" si="7">SUM(D27+D32)</f>
        <v>0</v>
      </c>
      <c r="E23" s="275">
        <f t="shared" si="7"/>
        <v>0</v>
      </c>
      <c r="F23" s="275">
        <f t="shared" si="7"/>
        <v>0</v>
      </c>
      <c r="G23" s="37">
        <f t="shared" ref="G23" si="8">SUM(G27+G32)</f>
        <v>0</v>
      </c>
    </row>
    <row r="24" spans="1:7" x14ac:dyDescent="0.3">
      <c r="A24" s="253" t="s">
        <v>7</v>
      </c>
      <c r="B24" s="254" t="s">
        <v>116</v>
      </c>
      <c r="C24" s="275"/>
      <c r="D24" s="6"/>
      <c r="E24" s="275"/>
      <c r="F24" s="275"/>
      <c r="G24" s="37"/>
    </row>
    <row r="25" spans="1:7" x14ac:dyDescent="0.3">
      <c r="A25" s="247"/>
      <c r="B25" s="249"/>
      <c r="C25" s="274"/>
      <c r="D25" s="3"/>
      <c r="E25" s="274"/>
      <c r="F25" s="274"/>
      <c r="G25" s="4"/>
    </row>
    <row r="26" spans="1:7" x14ac:dyDescent="0.3">
      <c r="A26" s="247"/>
      <c r="B26" s="249"/>
      <c r="C26" s="274"/>
      <c r="D26" s="3"/>
      <c r="E26" s="274"/>
      <c r="F26" s="274"/>
      <c r="G26" s="4"/>
    </row>
    <row r="27" spans="1:7" x14ac:dyDescent="0.3">
      <c r="A27" s="247"/>
      <c r="B27" s="248" t="s">
        <v>117</v>
      </c>
      <c r="C27" s="275">
        <f>SUM(C24:C26)</f>
        <v>0</v>
      </c>
      <c r="D27" s="275">
        <f t="shared" ref="D27:F27" si="9">SUM(D24:D26)</f>
        <v>0</v>
      </c>
      <c r="E27" s="275">
        <f t="shared" si="9"/>
        <v>0</v>
      </c>
      <c r="F27" s="275">
        <f t="shared" si="9"/>
        <v>0</v>
      </c>
      <c r="G27" s="37">
        <f t="shared" ref="G27" si="10">SUM(G24:G26)</f>
        <v>0</v>
      </c>
    </row>
    <row r="28" spans="1:7" x14ac:dyDescent="0.3">
      <c r="A28" s="419"/>
      <c r="B28" s="420"/>
      <c r="C28" s="420"/>
      <c r="D28" s="267"/>
      <c r="E28" s="344"/>
      <c r="F28" s="344"/>
      <c r="G28" s="287"/>
    </row>
    <row r="29" spans="1:7" x14ac:dyDescent="0.3">
      <c r="A29" s="247" t="s">
        <v>9</v>
      </c>
      <c r="B29" s="248" t="s">
        <v>118</v>
      </c>
      <c r="C29" s="274"/>
      <c r="D29" s="3"/>
      <c r="E29" s="274"/>
      <c r="F29" s="274"/>
      <c r="G29" s="4"/>
    </row>
    <row r="30" spans="1:7" x14ac:dyDescent="0.3">
      <c r="A30" s="247"/>
      <c r="B30" s="249"/>
      <c r="C30" s="274"/>
      <c r="D30" s="3"/>
      <c r="E30" s="274"/>
      <c r="F30" s="274"/>
      <c r="G30" s="4"/>
    </row>
    <row r="31" spans="1:7" x14ac:dyDescent="0.3">
      <c r="A31" s="247"/>
      <c r="B31" s="249"/>
      <c r="C31" s="274"/>
      <c r="D31" s="3"/>
      <c r="E31" s="274"/>
      <c r="F31" s="274"/>
      <c r="G31" s="4"/>
    </row>
    <row r="32" spans="1:7" x14ac:dyDescent="0.3">
      <c r="A32" s="253"/>
      <c r="B32" s="254" t="s">
        <v>119</v>
      </c>
      <c r="C32" s="274">
        <f>SUM(C29:C31)</f>
        <v>0</v>
      </c>
      <c r="D32" s="274">
        <f t="shared" ref="D32:F32" si="11">SUM(D29:D31)</f>
        <v>0</v>
      </c>
      <c r="E32" s="274">
        <f t="shared" si="11"/>
        <v>0</v>
      </c>
      <c r="F32" s="274">
        <f t="shared" si="11"/>
        <v>0</v>
      </c>
      <c r="G32" s="4">
        <f t="shared" ref="G32" si="12">SUM(G29:G31)</f>
        <v>0</v>
      </c>
    </row>
    <row r="33" spans="1:7" x14ac:dyDescent="0.3">
      <c r="A33" s="253" t="s">
        <v>87</v>
      </c>
      <c r="B33" s="254" t="s">
        <v>120</v>
      </c>
      <c r="C33" s="275">
        <f>SUM(C34+C37)</f>
        <v>0</v>
      </c>
      <c r="D33" s="275">
        <f t="shared" ref="D33:F33" si="13">SUM(D34+D37)</f>
        <v>0</v>
      </c>
      <c r="E33" s="275">
        <f t="shared" si="13"/>
        <v>0</v>
      </c>
      <c r="F33" s="275">
        <f t="shared" si="13"/>
        <v>0</v>
      </c>
      <c r="G33" s="37">
        <f t="shared" ref="G33" si="14">SUM(G34+G37)</f>
        <v>0</v>
      </c>
    </row>
    <row r="34" spans="1:7" x14ac:dyDescent="0.3">
      <c r="A34" s="38" t="s">
        <v>7</v>
      </c>
      <c r="B34" s="194" t="s">
        <v>121</v>
      </c>
      <c r="C34" s="274"/>
      <c r="D34" s="3"/>
      <c r="E34" s="274"/>
      <c r="F34" s="274"/>
      <c r="G34" s="4"/>
    </row>
    <row r="35" spans="1:7" x14ac:dyDescent="0.3">
      <c r="A35" s="38"/>
      <c r="B35" s="194"/>
      <c r="C35" s="274"/>
      <c r="D35" s="3"/>
      <c r="E35" s="274"/>
      <c r="F35" s="274"/>
      <c r="G35" s="4"/>
    </row>
    <row r="36" spans="1:7" x14ac:dyDescent="0.3">
      <c r="A36" s="38"/>
      <c r="B36" s="194"/>
      <c r="C36" s="274"/>
      <c r="D36" s="3"/>
      <c r="E36" s="274"/>
      <c r="F36" s="274"/>
      <c r="G36" s="4"/>
    </row>
    <row r="37" spans="1:7" x14ac:dyDescent="0.3">
      <c r="A37" s="253" t="s">
        <v>9</v>
      </c>
      <c r="B37" s="254" t="s">
        <v>122</v>
      </c>
      <c r="C37" s="275"/>
      <c r="D37" s="6"/>
      <c r="E37" s="275"/>
      <c r="F37" s="275"/>
      <c r="G37" s="37"/>
    </row>
    <row r="38" spans="1:7" x14ac:dyDescent="0.3">
      <c r="A38" s="38"/>
      <c r="B38" s="194"/>
      <c r="C38" s="274"/>
      <c r="D38" s="3"/>
      <c r="E38" s="274"/>
      <c r="F38" s="274"/>
      <c r="G38" s="4"/>
    </row>
    <row r="39" spans="1:7" x14ac:dyDescent="0.3">
      <c r="A39" s="253"/>
      <c r="B39" s="254" t="s">
        <v>120</v>
      </c>
      <c r="C39" s="275">
        <f>SUM(C34+C37)</f>
        <v>0</v>
      </c>
      <c r="D39" s="275">
        <f t="shared" ref="D39:F39" si="15">SUM(D34+D37)</f>
        <v>0</v>
      </c>
      <c r="E39" s="275">
        <f t="shared" si="15"/>
        <v>0</v>
      </c>
      <c r="F39" s="275">
        <f t="shared" si="15"/>
        <v>0</v>
      </c>
      <c r="G39" s="37">
        <f t="shared" ref="G39" si="16">SUM(G34+G37)</f>
        <v>0</v>
      </c>
    </row>
    <row r="40" spans="1:7" ht="25.2" customHeight="1" x14ac:dyDescent="0.3">
      <c r="A40" s="202" t="s">
        <v>17</v>
      </c>
      <c r="B40" s="208" t="s">
        <v>254</v>
      </c>
      <c r="C40" s="285"/>
      <c r="D40" s="6"/>
      <c r="E40" s="275"/>
      <c r="F40" s="275"/>
      <c r="G40" s="37"/>
    </row>
    <row r="41" spans="1:7" x14ac:dyDescent="0.3">
      <c r="A41" s="202"/>
      <c r="B41" s="203"/>
      <c r="C41" s="10"/>
      <c r="D41" s="3"/>
      <c r="E41" s="274"/>
      <c r="F41" s="274"/>
      <c r="G41" s="4"/>
    </row>
    <row r="42" spans="1:7" ht="15" thickBot="1" x14ac:dyDescent="0.35">
      <c r="A42" s="361" t="s">
        <v>123</v>
      </c>
      <c r="B42" s="362"/>
      <c r="C42" s="276">
        <f>SUM(+C23+C8+C39+C40)</f>
        <v>1760220</v>
      </c>
      <c r="D42" s="276">
        <f t="shared" ref="D42:F42" si="17">SUM(+D23+D8+D39+D40)</f>
        <v>-635000</v>
      </c>
      <c r="E42" s="276">
        <f t="shared" si="17"/>
        <v>0</v>
      </c>
      <c r="F42" s="276">
        <f t="shared" si="17"/>
        <v>-321785</v>
      </c>
      <c r="G42" s="51">
        <f t="shared" ref="G42" si="18">SUM(+G23+G8+G39+G40)</f>
        <v>803435</v>
      </c>
    </row>
  </sheetData>
  <mergeCells count="15">
    <mergeCell ref="D6:D7"/>
    <mergeCell ref="G6:G7"/>
    <mergeCell ref="A1:G1"/>
    <mergeCell ref="A2:G2"/>
    <mergeCell ref="A3:G3"/>
    <mergeCell ref="A4:G4"/>
    <mergeCell ref="E6:E7"/>
    <mergeCell ref="F6:F7"/>
    <mergeCell ref="A16:C16"/>
    <mergeCell ref="A22:C22"/>
    <mergeCell ref="A28:C28"/>
    <mergeCell ref="A42:B42"/>
    <mergeCell ref="A5:C5"/>
    <mergeCell ref="A6:B7"/>
    <mergeCell ref="C6:C7"/>
  </mergeCells>
  <pageMargins left="0.70866141732283472" right="0.70866141732283472" top="0.74803149606299213" bottom="0.74803149606299213" header="0.31496062992125984" footer="0.31496062992125984"/>
  <pageSetup paperSize="9" scale="85" orientation="portrait" horizontalDpi="4294967295" verticalDpi="4294967295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21"/>
  <sheetViews>
    <sheetView workbookViewId="0">
      <selection activeCell="A3" sqref="A3:E3"/>
    </sheetView>
  </sheetViews>
  <sheetFormatPr defaultRowHeight="14.4" x14ac:dyDescent="0.3"/>
  <cols>
    <col min="1" max="1" width="34.44140625" customWidth="1"/>
    <col min="2" max="5" width="18.6640625" customWidth="1"/>
  </cols>
  <sheetData>
    <row r="1" spans="1:7" ht="15" customHeight="1" x14ac:dyDescent="0.3">
      <c r="A1" s="357" t="s">
        <v>388</v>
      </c>
      <c r="B1" s="357"/>
      <c r="C1" s="357"/>
      <c r="D1" s="357"/>
      <c r="E1" s="357"/>
    </row>
    <row r="2" spans="1:7" x14ac:dyDescent="0.3">
      <c r="A2" s="351" t="s">
        <v>360</v>
      </c>
      <c r="B2" s="351"/>
      <c r="C2" s="351"/>
      <c r="D2" s="351"/>
      <c r="E2" s="351"/>
    </row>
    <row r="3" spans="1:7" x14ac:dyDescent="0.3">
      <c r="A3" s="351" t="s">
        <v>136</v>
      </c>
      <c r="B3" s="351"/>
      <c r="C3" s="351"/>
      <c r="D3" s="351"/>
      <c r="E3" s="351"/>
    </row>
    <row r="4" spans="1:7" ht="15" thickBot="1" x14ac:dyDescent="0.35">
      <c r="A4" s="39"/>
      <c r="B4" s="39"/>
      <c r="C4" s="39"/>
      <c r="D4" s="39"/>
    </row>
    <row r="5" spans="1:7" ht="39" customHeight="1" x14ac:dyDescent="0.3">
      <c r="A5" s="441" t="s">
        <v>133</v>
      </c>
      <c r="B5" s="228" t="s">
        <v>138</v>
      </c>
      <c r="C5" s="372" t="s">
        <v>259</v>
      </c>
      <c r="D5" s="373"/>
      <c r="E5" s="443" t="s">
        <v>260</v>
      </c>
      <c r="F5" s="40"/>
      <c r="G5" s="40"/>
    </row>
    <row r="6" spans="1:7" ht="28.2" x14ac:dyDescent="0.3">
      <c r="A6" s="442"/>
      <c r="B6" s="237" t="s">
        <v>258</v>
      </c>
      <c r="C6" s="237" t="s">
        <v>134</v>
      </c>
      <c r="D6" s="237" t="s">
        <v>135</v>
      </c>
      <c r="E6" s="444"/>
    </row>
    <row r="7" spans="1:7" s="11" customFormat="1" ht="19.95" customHeight="1" x14ac:dyDescent="0.25">
      <c r="A7" s="236" t="s">
        <v>137</v>
      </c>
      <c r="B7" s="44">
        <v>19</v>
      </c>
      <c r="C7" s="44">
        <v>18</v>
      </c>
      <c r="D7" s="44">
        <v>1</v>
      </c>
      <c r="E7" s="234">
        <v>19</v>
      </c>
    </row>
    <row r="8" spans="1:7" s="11" customFormat="1" ht="19.95" customHeight="1" x14ac:dyDescent="0.25">
      <c r="A8" s="236" t="s">
        <v>126</v>
      </c>
      <c r="B8" s="44">
        <v>14</v>
      </c>
      <c r="C8" s="44">
        <v>14</v>
      </c>
      <c r="D8" s="44"/>
      <c r="E8" s="234">
        <v>14</v>
      </c>
    </row>
    <row r="9" spans="1:7" s="11" customFormat="1" ht="19.95" customHeight="1" x14ac:dyDescent="0.25">
      <c r="A9" s="236" t="s">
        <v>132</v>
      </c>
      <c r="B9" s="44">
        <v>34</v>
      </c>
      <c r="C9" s="44">
        <v>33</v>
      </c>
      <c r="D9" s="44">
        <v>1</v>
      </c>
      <c r="E9" s="234">
        <v>34</v>
      </c>
    </row>
    <row r="10" spans="1:7" s="11" customFormat="1" ht="19.95" customHeight="1" thickBot="1" x14ac:dyDescent="0.3">
      <c r="A10" s="243" t="s">
        <v>5</v>
      </c>
      <c r="B10" s="200">
        <f>SUM(B7:B9)</f>
        <v>67</v>
      </c>
      <c r="C10" s="200">
        <f t="shared" ref="C10:D10" si="0">SUM(C7:C9)</f>
        <v>65</v>
      </c>
      <c r="D10" s="200">
        <f t="shared" si="0"/>
        <v>2</v>
      </c>
      <c r="E10" s="235">
        <v>67</v>
      </c>
    </row>
    <row r="21" spans="3:3" x14ac:dyDescent="0.3">
      <c r="C21" s="11"/>
    </row>
  </sheetData>
  <mergeCells count="6">
    <mergeCell ref="A5:A6"/>
    <mergeCell ref="A1:E1"/>
    <mergeCell ref="A2:E2"/>
    <mergeCell ref="A3:E3"/>
    <mergeCell ref="C5:D5"/>
    <mergeCell ref="E5:E6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J55"/>
  <sheetViews>
    <sheetView topLeftCell="C1" workbookViewId="0">
      <selection activeCell="A2" sqref="A2:H2"/>
    </sheetView>
  </sheetViews>
  <sheetFormatPr defaultColWidth="9.109375" defaultRowHeight="13.2" x14ac:dyDescent="0.25"/>
  <cols>
    <col min="1" max="1" width="4.109375" style="1" hidden="1" customWidth="1"/>
    <col min="2" max="2" width="4.33203125" style="1" hidden="1" customWidth="1"/>
    <col min="3" max="3" width="36.77734375" style="1" customWidth="1"/>
    <col min="4" max="5" width="14.77734375" style="1" customWidth="1"/>
    <col min="6" max="6" width="37" style="1" customWidth="1"/>
    <col min="7" max="8" width="14.77734375" style="1" customWidth="1"/>
    <col min="9" max="16384" width="9.109375" style="1"/>
  </cols>
  <sheetData>
    <row r="1" spans="1:10" ht="32.25" customHeight="1" x14ac:dyDescent="0.25">
      <c r="A1" s="357" t="s">
        <v>389</v>
      </c>
      <c r="B1" s="357"/>
      <c r="C1" s="357"/>
      <c r="D1" s="357"/>
      <c r="E1" s="357"/>
      <c r="F1" s="357"/>
      <c r="G1" s="357"/>
      <c r="H1" s="357"/>
    </row>
    <row r="2" spans="1:10" x14ac:dyDescent="0.25">
      <c r="A2" s="358" t="s">
        <v>1</v>
      </c>
      <c r="B2" s="358"/>
      <c r="C2" s="358"/>
      <c r="D2" s="358"/>
      <c r="E2" s="358"/>
      <c r="F2" s="358"/>
      <c r="G2" s="358"/>
      <c r="H2" s="358"/>
    </row>
    <row r="3" spans="1:10" x14ac:dyDescent="0.25">
      <c r="A3" s="351" t="s">
        <v>360</v>
      </c>
      <c r="B3" s="351"/>
      <c r="C3" s="351"/>
      <c r="D3" s="351"/>
      <c r="E3" s="351"/>
      <c r="F3" s="351"/>
      <c r="G3" s="351"/>
      <c r="H3" s="351"/>
    </row>
    <row r="4" spans="1:10" x14ac:dyDescent="0.25">
      <c r="A4" s="351" t="s">
        <v>261</v>
      </c>
      <c r="B4" s="351"/>
      <c r="C4" s="351"/>
      <c r="D4" s="351"/>
      <c r="E4" s="351"/>
      <c r="F4" s="351"/>
      <c r="G4" s="351"/>
      <c r="H4" s="351"/>
    </row>
    <row r="5" spans="1:10" ht="13.8" thickBot="1" x14ac:dyDescent="0.3">
      <c r="A5" s="416"/>
      <c r="B5" s="416"/>
      <c r="C5" s="416"/>
      <c r="D5" s="416"/>
      <c r="E5" s="266"/>
    </row>
    <row r="6" spans="1:10" hidden="1" x14ac:dyDescent="0.25">
      <c r="A6" s="12" t="s">
        <v>48</v>
      </c>
      <c r="B6" s="18"/>
      <c r="C6" s="13" t="s">
        <v>49</v>
      </c>
      <c r="D6" s="13" t="s">
        <v>50</v>
      </c>
      <c r="E6" s="283"/>
      <c r="F6" s="2"/>
      <c r="G6" s="2"/>
      <c r="H6" s="2"/>
      <c r="I6" s="2"/>
      <c r="J6" s="2"/>
    </row>
    <row r="7" spans="1:10" hidden="1" x14ac:dyDescent="0.25">
      <c r="A7" s="12"/>
      <c r="B7" s="18"/>
      <c r="C7" s="13"/>
      <c r="D7" s="13"/>
      <c r="E7" s="283"/>
    </row>
    <row r="8" spans="1:10" ht="15" customHeight="1" x14ac:dyDescent="0.25">
      <c r="A8" s="431" t="s">
        <v>140</v>
      </c>
      <c r="B8" s="432"/>
      <c r="C8" s="458"/>
      <c r="D8" s="355" t="s">
        <v>256</v>
      </c>
      <c r="E8" s="460" t="s">
        <v>330</v>
      </c>
      <c r="F8" s="455" t="s">
        <v>141</v>
      </c>
      <c r="G8" s="354" t="s">
        <v>256</v>
      </c>
      <c r="H8" s="434" t="s">
        <v>330</v>
      </c>
    </row>
    <row r="9" spans="1:10" ht="21" customHeight="1" x14ac:dyDescent="0.25">
      <c r="A9" s="421"/>
      <c r="B9" s="433"/>
      <c r="C9" s="459"/>
      <c r="D9" s="457"/>
      <c r="E9" s="461"/>
      <c r="F9" s="456"/>
      <c r="G9" s="454"/>
      <c r="H9" s="435"/>
    </row>
    <row r="10" spans="1:10" x14ac:dyDescent="0.25">
      <c r="A10" s="45" t="s">
        <v>54</v>
      </c>
      <c r="B10" s="46"/>
      <c r="C10" s="327"/>
      <c r="D10" s="323"/>
      <c r="E10" s="42"/>
      <c r="F10" s="3" t="s">
        <v>29</v>
      </c>
      <c r="G10" s="274">
        <f>SUM('1. melléklet'!G37)</f>
        <v>259112982</v>
      </c>
      <c r="H10" s="4">
        <f>SUM('1. melléklet'!H37)</f>
        <v>253517546</v>
      </c>
    </row>
    <row r="11" spans="1:10" ht="15" customHeight="1" x14ac:dyDescent="0.25">
      <c r="A11" s="47" t="s">
        <v>7</v>
      </c>
      <c r="B11" s="445" t="s">
        <v>142</v>
      </c>
      <c r="C11" s="446"/>
      <c r="D11" s="324">
        <f>SUM('1. melléklet'!G10)</f>
        <v>230890699</v>
      </c>
      <c r="E11" s="3">
        <f>SUM('1. melléklet'!H10)</f>
        <v>256589817</v>
      </c>
      <c r="F11" s="244" t="s">
        <v>143</v>
      </c>
      <c r="G11" s="274">
        <f>SUM('1. melléklet'!G38)</f>
        <v>46620830</v>
      </c>
      <c r="H11" s="4">
        <f>SUM('1. melléklet'!H38)</f>
        <v>44578352</v>
      </c>
    </row>
    <row r="12" spans="1:10" x14ac:dyDescent="0.25">
      <c r="A12" s="48" t="s">
        <v>9</v>
      </c>
      <c r="B12" s="445" t="s">
        <v>10</v>
      </c>
      <c r="C12" s="446"/>
      <c r="D12" s="324">
        <f>SUM('1. melléklet'!G11)</f>
        <v>237240000</v>
      </c>
      <c r="E12" s="3">
        <f>SUM('1. melléklet'!D11)</f>
        <v>241059000</v>
      </c>
      <c r="F12" s="3" t="s">
        <v>31</v>
      </c>
      <c r="G12" s="274">
        <f>SUM('1. melléklet'!G39)</f>
        <v>190548000</v>
      </c>
      <c r="H12" s="4">
        <f>SUM('1. melléklet'!H39)</f>
        <v>179704580</v>
      </c>
    </row>
    <row r="13" spans="1:10" x14ac:dyDescent="0.25">
      <c r="A13" s="48" t="s">
        <v>17</v>
      </c>
      <c r="B13" s="445" t="s">
        <v>70</v>
      </c>
      <c r="C13" s="446"/>
      <c r="D13" s="324">
        <f>SUM('1. melléklet'!G12)</f>
        <v>53958082</v>
      </c>
      <c r="E13" s="3">
        <f>SUM('1. melléklet'!H12)</f>
        <v>24767966</v>
      </c>
      <c r="F13" s="3" t="s">
        <v>32</v>
      </c>
      <c r="G13" s="274">
        <f>SUM('1. melléklet'!G40)</f>
        <v>3950000</v>
      </c>
      <c r="H13" s="4">
        <f>SUM('1. melléklet'!H40)</f>
        <v>5150000</v>
      </c>
    </row>
    <row r="14" spans="1:10" x14ac:dyDescent="0.25">
      <c r="A14" s="48" t="s">
        <v>12</v>
      </c>
      <c r="B14" s="445" t="s">
        <v>13</v>
      </c>
      <c r="C14" s="446"/>
      <c r="D14" s="324">
        <f>SUM('1. melléklet'!G13)</f>
        <v>1304099</v>
      </c>
      <c r="E14" s="3">
        <f>SUM('1. melléklet'!D13)</f>
        <v>2304099</v>
      </c>
      <c r="F14" s="3" t="s">
        <v>34</v>
      </c>
      <c r="G14" s="274">
        <f>SUM('1. melléklet'!G41)</f>
        <v>40824000</v>
      </c>
      <c r="H14" s="4">
        <f>SUM('1. melléklet'!H41)</f>
        <v>36217751</v>
      </c>
    </row>
    <row r="15" spans="1:10" ht="26.4" x14ac:dyDescent="0.25">
      <c r="A15" s="48"/>
      <c r="B15" s="303"/>
      <c r="C15" s="328" t="s">
        <v>139</v>
      </c>
      <c r="D15" s="325">
        <f>SUM(D11:D14)</f>
        <v>523392880</v>
      </c>
      <c r="E15" s="6">
        <f>SUM(E11:E14)</f>
        <v>524720882</v>
      </c>
      <c r="F15" s="34" t="s">
        <v>144</v>
      </c>
      <c r="G15" s="275">
        <f>SUM(G10:G14)</f>
        <v>541055812</v>
      </c>
      <c r="H15" s="37">
        <f>SUM(H10:H14)</f>
        <v>519168229</v>
      </c>
    </row>
    <row r="16" spans="1:10" ht="15" customHeight="1" x14ac:dyDescent="0.25">
      <c r="A16" s="47" t="s">
        <v>7</v>
      </c>
      <c r="B16" s="447" t="s">
        <v>81</v>
      </c>
      <c r="C16" s="448"/>
      <c r="D16" s="324">
        <f>SUM('1. melléklet'!G15)</f>
        <v>7677295</v>
      </c>
      <c r="E16" s="3">
        <f>SUM('1. melléklet'!D15)</f>
        <v>28022678</v>
      </c>
      <c r="F16" s="3" t="s">
        <v>36</v>
      </c>
      <c r="G16" s="274">
        <f>SUM('1. melléklet'!G43)</f>
        <v>55227203</v>
      </c>
      <c r="H16" s="4">
        <f>SUM('1. melléklet'!H43)</f>
        <v>26663301</v>
      </c>
    </row>
    <row r="17" spans="1:8" x14ac:dyDescent="0.25">
      <c r="A17" s="47"/>
      <c r="B17" s="41" t="s">
        <v>7</v>
      </c>
      <c r="C17" s="329" t="s">
        <v>82</v>
      </c>
      <c r="D17" s="324">
        <f>SUM('1. melléklet'!G16)</f>
        <v>7760000</v>
      </c>
      <c r="E17" s="3">
        <f>SUM('1. melléklet'!D16)</f>
        <v>355000</v>
      </c>
      <c r="F17" s="3" t="s">
        <v>38</v>
      </c>
      <c r="G17" s="274">
        <f>SUM('1. melléklet'!G44)</f>
        <v>64587564</v>
      </c>
      <c r="H17" s="4">
        <f>SUM('1. melléklet'!H44)</f>
        <v>131557213</v>
      </c>
    </row>
    <row r="18" spans="1:8" ht="26.4" x14ac:dyDescent="0.25">
      <c r="A18" s="47"/>
      <c r="B18" s="41" t="s">
        <v>9</v>
      </c>
      <c r="C18" s="329" t="s">
        <v>343</v>
      </c>
      <c r="D18" s="324">
        <f>SUM('1. melléklet'!G17)</f>
        <v>0</v>
      </c>
      <c r="E18" s="3">
        <f>SUM('1. melléklet'!D17)</f>
        <v>8547867</v>
      </c>
      <c r="F18" s="3" t="s">
        <v>39</v>
      </c>
      <c r="G18" s="274">
        <f>SUM('1. melléklet'!G45)</f>
        <v>400000</v>
      </c>
      <c r="H18" s="4">
        <f>SUM('1. melléklet'!H45)</f>
        <v>12448248</v>
      </c>
    </row>
    <row r="19" spans="1:8" s="26" customFormat="1" ht="15" customHeight="1" x14ac:dyDescent="0.25">
      <c r="A19" s="49" t="s">
        <v>9</v>
      </c>
      <c r="B19" s="449" t="s">
        <v>16</v>
      </c>
      <c r="C19" s="450"/>
      <c r="D19" s="325">
        <f>SUM(D16:D18)</f>
        <v>15437295</v>
      </c>
      <c r="E19" s="6">
        <f>SUM(E16:E18)</f>
        <v>36925545</v>
      </c>
      <c r="F19" s="6" t="s">
        <v>145</v>
      </c>
      <c r="G19" s="275">
        <f>SUM(G16:G18)</f>
        <v>120214767</v>
      </c>
      <c r="H19" s="37">
        <f>SUM(H16:H18)</f>
        <v>170668762</v>
      </c>
    </row>
    <row r="20" spans="1:8" s="26" customFormat="1" ht="15" customHeight="1" x14ac:dyDescent="0.25">
      <c r="A20" s="48" t="s">
        <v>87</v>
      </c>
      <c r="B20" s="449" t="s">
        <v>88</v>
      </c>
      <c r="C20" s="450"/>
      <c r="D20" s="325">
        <f>SUM(D21)</f>
        <v>130700000</v>
      </c>
      <c r="E20" s="6">
        <f>SUM('1. melléklet'!H19)</f>
        <v>136450160</v>
      </c>
      <c r="F20" s="6" t="s">
        <v>106</v>
      </c>
      <c r="G20" s="275">
        <f>SUM('3. melléklet'!D39)</f>
        <v>8259596</v>
      </c>
      <c r="H20" s="37">
        <f>SUM('1. melléklet'!H51)</f>
        <v>8259596</v>
      </c>
    </row>
    <row r="21" spans="1:8" s="26" customFormat="1" ht="15" customHeight="1" x14ac:dyDescent="0.25">
      <c r="A21" s="48" t="s">
        <v>7</v>
      </c>
      <c r="B21" s="449" t="s">
        <v>19</v>
      </c>
      <c r="C21" s="450"/>
      <c r="D21" s="325">
        <f>SUM('1. melléklet'!G20)</f>
        <v>130700000</v>
      </c>
      <c r="E21" s="6">
        <f>SUM('1. melléklet'!H21)</f>
        <v>136450160</v>
      </c>
      <c r="F21" s="3"/>
      <c r="G21" s="275"/>
      <c r="H21" s="37"/>
    </row>
    <row r="22" spans="1:8" s="26" customFormat="1" ht="15" customHeight="1" x14ac:dyDescent="0.25">
      <c r="A22" s="48" t="s">
        <v>9</v>
      </c>
      <c r="B22" s="449" t="s">
        <v>22</v>
      </c>
      <c r="C22" s="450"/>
      <c r="D22" s="325">
        <f>SUM('1. melléklet'!G23)</f>
        <v>0</v>
      </c>
      <c r="E22" s="6"/>
      <c r="F22" s="6"/>
      <c r="G22" s="275"/>
      <c r="H22" s="37"/>
    </row>
    <row r="23" spans="1:8" s="26" customFormat="1" ht="15" customHeight="1" x14ac:dyDescent="0.25">
      <c r="A23" s="48" t="s">
        <v>17</v>
      </c>
      <c r="B23" s="449" t="s">
        <v>24</v>
      </c>
      <c r="C23" s="450"/>
      <c r="D23" s="325">
        <f>SUM('1. melléklet'!G25)</f>
        <v>0</v>
      </c>
      <c r="E23" s="6"/>
      <c r="F23" s="6"/>
      <c r="G23" s="275"/>
      <c r="H23" s="37"/>
    </row>
    <row r="24" spans="1:8" s="26" customFormat="1" ht="15" customHeight="1" thickBot="1" x14ac:dyDescent="0.3">
      <c r="A24" s="451" t="s">
        <v>25</v>
      </c>
      <c r="B24" s="452"/>
      <c r="C24" s="453"/>
      <c r="D24" s="326">
        <f>SUM(D15+D19+D20)</f>
        <v>669530175</v>
      </c>
      <c r="E24" s="50">
        <f>SUM(E15+E19+E20)</f>
        <v>698096587</v>
      </c>
      <c r="F24" s="50" t="s">
        <v>108</v>
      </c>
      <c r="G24" s="276">
        <f>SUM(G15+G19+G20)</f>
        <v>669530175</v>
      </c>
      <c r="H24" s="51">
        <f>SUM(H15+H19+H20)</f>
        <v>698096587</v>
      </c>
    </row>
    <row r="25" spans="1:8" x14ac:dyDescent="0.25">
      <c r="A25" s="34"/>
      <c r="B25" s="34"/>
      <c r="C25" s="34"/>
      <c r="D25" s="28"/>
      <c r="E25" s="28"/>
    </row>
    <row r="26" spans="1:8" ht="15" customHeight="1" x14ac:dyDescent="0.25">
      <c r="A26" s="378"/>
      <c r="B26" s="378"/>
      <c r="C26" s="378"/>
      <c r="D26" s="28"/>
      <c r="E26" s="28"/>
    </row>
    <row r="30" spans="1:8" ht="12" customHeight="1" x14ac:dyDescent="0.25"/>
    <row r="31" spans="1:8" ht="12.75" hidden="1" customHeight="1" x14ac:dyDescent="0.25">
      <c r="A31" s="29"/>
      <c r="B31" s="29"/>
      <c r="C31" s="29"/>
      <c r="D31" s="29"/>
      <c r="E31" s="29"/>
    </row>
    <row r="32" spans="1:8" x14ac:dyDescent="0.25">
      <c r="A32" s="29"/>
      <c r="B32" s="29"/>
      <c r="C32" s="29"/>
      <c r="D32" s="29"/>
      <c r="E32" s="29"/>
    </row>
    <row r="33" spans="1:5" x14ac:dyDescent="0.25">
      <c r="A33" s="379"/>
      <c r="B33" s="379"/>
      <c r="C33" s="379"/>
      <c r="D33" s="30"/>
      <c r="E33" s="30"/>
    </row>
    <row r="34" spans="1:5" x14ac:dyDescent="0.25">
      <c r="A34" s="379"/>
      <c r="B34" s="379"/>
      <c r="C34" s="379"/>
      <c r="D34" s="30"/>
      <c r="E34" s="30"/>
    </row>
    <row r="35" spans="1:5" x14ac:dyDescent="0.25">
      <c r="A35" s="377"/>
      <c r="B35" s="377"/>
      <c r="C35" s="377"/>
      <c r="D35" s="28"/>
      <c r="E35" s="28"/>
    </row>
    <row r="36" spans="1:5" x14ac:dyDescent="0.25">
      <c r="A36" s="28"/>
      <c r="B36" s="28"/>
      <c r="C36" s="28"/>
      <c r="D36" s="28"/>
      <c r="E36" s="28"/>
    </row>
    <row r="37" spans="1:5" x14ac:dyDescent="0.25">
      <c r="A37" s="28"/>
      <c r="B37" s="28"/>
      <c r="C37" s="28"/>
      <c r="D37" s="28"/>
      <c r="E37" s="28"/>
    </row>
    <row r="38" spans="1:5" x14ac:dyDescent="0.25">
      <c r="A38" s="28"/>
      <c r="B38" s="28"/>
      <c r="C38" s="28"/>
      <c r="D38" s="28"/>
      <c r="E38" s="28"/>
    </row>
    <row r="39" spans="1:5" x14ac:dyDescent="0.25">
      <c r="A39" s="28"/>
      <c r="B39" s="28"/>
      <c r="C39" s="28"/>
      <c r="D39" s="28"/>
      <c r="E39" s="28"/>
    </row>
    <row r="40" spans="1:5" x14ac:dyDescent="0.25">
      <c r="A40" s="28"/>
      <c r="B40" s="28"/>
      <c r="C40" s="28"/>
      <c r="D40" s="28"/>
      <c r="E40" s="28"/>
    </row>
    <row r="41" spans="1:5" x14ac:dyDescent="0.25">
      <c r="A41" s="377"/>
      <c r="B41" s="377"/>
      <c r="C41" s="377"/>
      <c r="D41" s="28"/>
      <c r="E41" s="28"/>
    </row>
    <row r="42" spans="1:5" x14ac:dyDescent="0.25">
      <c r="A42" s="28"/>
      <c r="B42" s="28"/>
      <c r="C42" s="28"/>
      <c r="D42" s="28"/>
      <c r="E42" s="28"/>
    </row>
    <row r="43" spans="1:5" x14ac:dyDescent="0.25">
      <c r="A43" s="28"/>
      <c r="B43" s="28"/>
      <c r="C43" s="28"/>
      <c r="D43" s="28"/>
      <c r="E43" s="28"/>
    </row>
    <row r="44" spans="1:5" s="7" customFormat="1" x14ac:dyDescent="0.25">
      <c r="A44" s="28"/>
      <c r="B44" s="28"/>
      <c r="C44" s="28"/>
      <c r="D44" s="28"/>
      <c r="E44" s="28"/>
    </row>
    <row r="45" spans="1:5" x14ac:dyDescent="0.25">
      <c r="A45" s="377"/>
      <c r="B45" s="377"/>
      <c r="C45" s="377"/>
      <c r="D45" s="27"/>
      <c r="E45" s="263"/>
    </row>
    <row r="46" spans="1:5" x14ac:dyDescent="0.25">
      <c r="A46" s="377"/>
      <c r="B46" s="377"/>
      <c r="C46" s="377"/>
      <c r="D46" s="28"/>
      <c r="E46" s="28"/>
    </row>
    <row r="47" spans="1:5" x14ac:dyDescent="0.25">
      <c r="A47" s="28"/>
      <c r="B47" s="28"/>
      <c r="C47" s="28"/>
      <c r="D47" s="28"/>
      <c r="E47" s="28"/>
    </row>
    <row r="48" spans="1:5" x14ac:dyDescent="0.25">
      <c r="A48" s="28"/>
      <c r="B48" s="28"/>
      <c r="C48" s="28"/>
      <c r="D48" s="28"/>
      <c r="E48" s="28"/>
    </row>
    <row r="49" spans="1:5" x14ac:dyDescent="0.25">
      <c r="A49" s="28"/>
      <c r="B49" s="28"/>
      <c r="C49" s="28"/>
      <c r="D49" s="28"/>
      <c r="E49" s="28"/>
    </row>
    <row r="50" spans="1:5" s="7" customFormat="1" x14ac:dyDescent="0.25">
      <c r="A50" s="28"/>
      <c r="B50" s="28"/>
      <c r="C50" s="28"/>
      <c r="D50" s="28"/>
      <c r="E50" s="28"/>
    </row>
    <row r="51" spans="1:5" s="7" customFormat="1" x14ac:dyDescent="0.25">
      <c r="A51" s="377"/>
      <c r="B51" s="377"/>
      <c r="C51" s="377"/>
      <c r="D51" s="27"/>
      <c r="E51" s="263"/>
    </row>
    <row r="52" spans="1:5" x14ac:dyDescent="0.25">
      <c r="A52" s="377"/>
      <c r="B52" s="377"/>
      <c r="C52" s="377"/>
      <c r="D52" s="27"/>
      <c r="E52" s="263"/>
    </row>
    <row r="53" spans="1:5" x14ac:dyDescent="0.25">
      <c r="A53" s="28"/>
      <c r="B53" s="28"/>
      <c r="C53" s="28"/>
      <c r="D53" s="28"/>
      <c r="E53" s="28"/>
    </row>
    <row r="54" spans="1:5" x14ac:dyDescent="0.25">
      <c r="A54" s="28"/>
      <c r="B54" s="28"/>
      <c r="C54" s="28"/>
      <c r="D54" s="28"/>
      <c r="E54" s="28"/>
    </row>
    <row r="55" spans="1:5" x14ac:dyDescent="0.25">
      <c r="A55" s="28"/>
      <c r="B55" s="28"/>
      <c r="C55" s="28"/>
      <c r="D55" s="28"/>
      <c r="E55" s="28"/>
    </row>
  </sheetData>
  <mergeCells count="30">
    <mergeCell ref="H8:H9"/>
    <mergeCell ref="A1:H1"/>
    <mergeCell ref="A2:H2"/>
    <mergeCell ref="A3:H3"/>
    <mergeCell ref="A4:H4"/>
    <mergeCell ref="G8:G9"/>
    <mergeCell ref="F8:F9"/>
    <mergeCell ref="D8:D9"/>
    <mergeCell ref="A5:D5"/>
    <mergeCell ref="A8:C9"/>
    <mergeCell ref="E8:E9"/>
    <mergeCell ref="B11:C11"/>
    <mergeCell ref="B12:C12"/>
    <mergeCell ref="B13:C13"/>
    <mergeCell ref="B14:C14"/>
    <mergeCell ref="A35:C35"/>
    <mergeCell ref="B16:C16"/>
    <mergeCell ref="B19:C19"/>
    <mergeCell ref="B20:C20"/>
    <mergeCell ref="B21:C21"/>
    <mergeCell ref="B22:C22"/>
    <mergeCell ref="B23:C23"/>
    <mergeCell ref="A24:C24"/>
    <mergeCell ref="A26:C26"/>
    <mergeCell ref="A33:C34"/>
    <mergeCell ref="A41:C41"/>
    <mergeCell ref="A45:C45"/>
    <mergeCell ref="A46:C46"/>
    <mergeCell ref="A51:C51"/>
    <mergeCell ref="A52:C52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8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J20"/>
  <sheetViews>
    <sheetView workbookViewId="0">
      <selection activeCell="A3" sqref="A3:I3"/>
    </sheetView>
  </sheetViews>
  <sheetFormatPr defaultRowHeight="14.4" x14ac:dyDescent="0.3"/>
  <cols>
    <col min="1" max="1" width="5.88671875" style="53" customWidth="1"/>
    <col min="2" max="2" width="42.5546875" style="52" customWidth="1"/>
    <col min="3" max="8" width="11" style="52" customWidth="1"/>
    <col min="9" max="9" width="12.33203125" style="52" customWidth="1"/>
    <col min="10" max="10" width="2.88671875" style="52" customWidth="1"/>
    <col min="11" max="256" width="9.109375" style="52"/>
    <col min="257" max="257" width="5.88671875" style="52" customWidth="1"/>
    <col min="258" max="258" width="42.5546875" style="52" customWidth="1"/>
    <col min="259" max="264" width="11" style="52" customWidth="1"/>
    <col min="265" max="265" width="12.33203125" style="52" customWidth="1"/>
    <col min="266" max="266" width="2.88671875" style="52" customWidth="1"/>
    <col min="267" max="512" width="9.109375" style="52"/>
    <col min="513" max="513" width="5.88671875" style="52" customWidth="1"/>
    <col min="514" max="514" width="42.5546875" style="52" customWidth="1"/>
    <col min="515" max="520" width="11" style="52" customWidth="1"/>
    <col min="521" max="521" width="12.33203125" style="52" customWidth="1"/>
    <col min="522" max="522" width="2.88671875" style="52" customWidth="1"/>
    <col min="523" max="768" width="9.109375" style="52"/>
    <col min="769" max="769" width="5.88671875" style="52" customWidth="1"/>
    <col min="770" max="770" width="42.5546875" style="52" customWidth="1"/>
    <col min="771" max="776" width="11" style="52" customWidth="1"/>
    <col min="777" max="777" width="12.33203125" style="52" customWidth="1"/>
    <col min="778" max="778" width="2.88671875" style="52" customWidth="1"/>
    <col min="779" max="1024" width="9.109375" style="52"/>
    <col min="1025" max="1025" width="5.88671875" style="52" customWidth="1"/>
    <col min="1026" max="1026" width="42.5546875" style="52" customWidth="1"/>
    <col min="1027" max="1032" width="11" style="52" customWidth="1"/>
    <col min="1033" max="1033" width="12.33203125" style="52" customWidth="1"/>
    <col min="1034" max="1034" width="2.88671875" style="52" customWidth="1"/>
    <col min="1035" max="1280" width="9.109375" style="52"/>
    <col min="1281" max="1281" width="5.88671875" style="52" customWidth="1"/>
    <col min="1282" max="1282" width="42.5546875" style="52" customWidth="1"/>
    <col min="1283" max="1288" width="11" style="52" customWidth="1"/>
    <col min="1289" max="1289" width="12.33203125" style="52" customWidth="1"/>
    <col min="1290" max="1290" width="2.88671875" style="52" customWidth="1"/>
    <col min="1291" max="1536" width="9.109375" style="52"/>
    <col min="1537" max="1537" width="5.88671875" style="52" customWidth="1"/>
    <col min="1538" max="1538" width="42.5546875" style="52" customWidth="1"/>
    <col min="1539" max="1544" width="11" style="52" customWidth="1"/>
    <col min="1545" max="1545" width="12.33203125" style="52" customWidth="1"/>
    <col min="1546" max="1546" width="2.88671875" style="52" customWidth="1"/>
    <col min="1547" max="1792" width="9.109375" style="52"/>
    <col min="1793" max="1793" width="5.88671875" style="52" customWidth="1"/>
    <col min="1794" max="1794" width="42.5546875" style="52" customWidth="1"/>
    <col min="1795" max="1800" width="11" style="52" customWidth="1"/>
    <col min="1801" max="1801" width="12.33203125" style="52" customWidth="1"/>
    <col min="1802" max="1802" width="2.88671875" style="52" customWidth="1"/>
    <col min="1803" max="2048" width="9.109375" style="52"/>
    <col min="2049" max="2049" width="5.88671875" style="52" customWidth="1"/>
    <col min="2050" max="2050" width="42.5546875" style="52" customWidth="1"/>
    <col min="2051" max="2056" width="11" style="52" customWidth="1"/>
    <col min="2057" max="2057" width="12.33203125" style="52" customWidth="1"/>
    <col min="2058" max="2058" width="2.88671875" style="52" customWidth="1"/>
    <col min="2059" max="2304" width="9.109375" style="52"/>
    <col min="2305" max="2305" width="5.88671875" style="52" customWidth="1"/>
    <col min="2306" max="2306" width="42.5546875" style="52" customWidth="1"/>
    <col min="2307" max="2312" width="11" style="52" customWidth="1"/>
    <col min="2313" max="2313" width="12.33203125" style="52" customWidth="1"/>
    <col min="2314" max="2314" width="2.88671875" style="52" customWidth="1"/>
    <col min="2315" max="2560" width="9.109375" style="52"/>
    <col min="2561" max="2561" width="5.88671875" style="52" customWidth="1"/>
    <col min="2562" max="2562" width="42.5546875" style="52" customWidth="1"/>
    <col min="2563" max="2568" width="11" style="52" customWidth="1"/>
    <col min="2569" max="2569" width="12.33203125" style="52" customWidth="1"/>
    <col min="2570" max="2570" width="2.88671875" style="52" customWidth="1"/>
    <col min="2571" max="2816" width="9.109375" style="52"/>
    <col min="2817" max="2817" width="5.88671875" style="52" customWidth="1"/>
    <col min="2818" max="2818" width="42.5546875" style="52" customWidth="1"/>
    <col min="2819" max="2824" width="11" style="52" customWidth="1"/>
    <col min="2825" max="2825" width="12.33203125" style="52" customWidth="1"/>
    <col min="2826" max="2826" width="2.88671875" style="52" customWidth="1"/>
    <col min="2827" max="3072" width="9.109375" style="52"/>
    <col min="3073" max="3073" width="5.88671875" style="52" customWidth="1"/>
    <col min="3074" max="3074" width="42.5546875" style="52" customWidth="1"/>
    <col min="3075" max="3080" width="11" style="52" customWidth="1"/>
    <col min="3081" max="3081" width="12.33203125" style="52" customWidth="1"/>
    <col min="3082" max="3082" width="2.88671875" style="52" customWidth="1"/>
    <col min="3083" max="3328" width="9.109375" style="52"/>
    <col min="3329" max="3329" width="5.88671875" style="52" customWidth="1"/>
    <col min="3330" max="3330" width="42.5546875" style="52" customWidth="1"/>
    <col min="3331" max="3336" width="11" style="52" customWidth="1"/>
    <col min="3337" max="3337" width="12.33203125" style="52" customWidth="1"/>
    <col min="3338" max="3338" width="2.88671875" style="52" customWidth="1"/>
    <col min="3339" max="3584" width="9.109375" style="52"/>
    <col min="3585" max="3585" width="5.88671875" style="52" customWidth="1"/>
    <col min="3586" max="3586" width="42.5546875" style="52" customWidth="1"/>
    <col min="3587" max="3592" width="11" style="52" customWidth="1"/>
    <col min="3593" max="3593" width="12.33203125" style="52" customWidth="1"/>
    <col min="3594" max="3594" width="2.88671875" style="52" customWidth="1"/>
    <col min="3595" max="3840" width="9.109375" style="52"/>
    <col min="3841" max="3841" width="5.88671875" style="52" customWidth="1"/>
    <col min="3842" max="3842" width="42.5546875" style="52" customWidth="1"/>
    <col min="3843" max="3848" width="11" style="52" customWidth="1"/>
    <col min="3849" max="3849" width="12.33203125" style="52" customWidth="1"/>
    <col min="3850" max="3850" width="2.88671875" style="52" customWidth="1"/>
    <col min="3851" max="4096" width="9.109375" style="52"/>
    <col min="4097" max="4097" width="5.88671875" style="52" customWidth="1"/>
    <col min="4098" max="4098" width="42.5546875" style="52" customWidth="1"/>
    <col min="4099" max="4104" width="11" style="52" customWidth="1"/>
    <col min="4105" max="4105" width="12.33203125" style="52" customWidth="1"/>
    <col min="4106" max="4106" width="2.88671875" style="52" customWidth="1"/>
    <col min="4107" max="4352" width="9.109375" style="52"/>
    <col min="4353" max="4353" width="5.88671875" style="52" customWidth="1"/>
    <col min="4354" max="4354" width="42.5546875" style="52" customWidth="1"/>
    <col min="4355" max="4360" width="11" style="52" customWidth="1"/>
    <col min="4361" max="4361" width="12.33203125" style="52" customWidth="1"/>
    <col min="4362" max="4362" width="2.88671875" style="52" customWidth="1"/>
    <col min="4363" max="4608" width="9.109375" style="52"/>
    <col min="4609" max="4609" width="5.88671875" style="52" customWidth="1"/>
    <col min="4610" max="4610" width="42.5546875" style="52" customWidth="1"/>
    <col min="4611" max="4616" width="11" style="52" customWidth="1"/>
    <col min="4617" max="4617" width="12.33203125" style="52" customWidth="1"/>
    <col min="4618" max="4618" width="2.88671875" style="52" customWidth="1"/>
    <col min="4619" max="4864" width="9.109375" style="52"/>
    <col min="4865" max="4865" width="5.88671875" style="52" customWidth="1"/>
    <col min="4866" max="4866" width="42.5546875" style="52" customWidth="1"/>
    <col min="4867" max="4872" width="11" style="52" customWidth="1"/>
    <col min="4873" max="4873" width="12.33203125" style="52" customWidth="1"/>
    <col min="4874" max="4874" width="2.88671875" style="52" customWidth="1"/>
    <col min="4875" max="5120" width="9.109375" style="52"/>
    <col min="5121" max="5121" width="5.88671875" style="52" customWidth="1"/>
    <col min="5122" max="5122" width="42.5546875" style="52" customWidth="1"/>
    <col min="5123" max="5128" width="11" style="52" customWidth="1"/>
    <col min="5129" max="5129" width="12.33203125" style="52" customWidth="1"/>
    <col min="5130" max="5130" width="2.88671875" style="52" customWidth="1"/>
    <col min="5131" max="5376" width="9.109375" style="52"/>
    <col min="5377" max="5377" width="5.88671875" style="52" customWidth="1"/>
    <col min="5378" max="5378" width="42.5546875" style="52" customWidth="1"/>
    <col min="5379" max="5384" width="11" style="52" customWidth="1"/>
    <col min="5385" max="5385" width="12.33203125" style="52" customWidth="1"/>
    <col min="5386" max="5386" width="2.88671875" style="52" customWidth="1"/>
    <col min="5387" max="5632" width="9.109375" style="52"/>
    <col min="5633" max="5633" width="5.88671875" style="52" customWidth="1"/>
    <col min="5634" max="5634" width="42.5546875" style="52" customWidth="1"/>
    <col min="5635" max="5640" width="11" style="52" customWidth="1"/>
    <col min="5641" max="5641" width="12.33203125" style="52" customWidth="1"/>
    <col min="5642" max="5642" width="2.88671875" style="52" customWidth="1"/>
    <col min="5643" max="5888" width="9.109375" style="52"/>
    <col min="5889" max="5889" width="5.88671875" style="52" customWidth="1"/>
    <col min="5890" max="5890" width="42.5546875" style="52" customWidth="1"/>
    <col min="5891" max="5896" width="11" style="52" customWidth="1"/>
    <col min="5897" max="5897" width="12.33203125" style="52" customWidth="1"/>
    <col min="5898" max="5898" width="2.88671875" style="52" customWidth="1"/>
    <col min="5899" max="6144" width="9.109375" style="52"/>
    <col min="6145" max="6145" width="5.88671875" style="52" customWidth="1"/>
    <col min="6146" max="6146" width="42.5546875" style="52" customWidth="1"/>
    <col min="6147" max="6152" width="11" style="52" customWidth="1"/>
    <col min="6153" max="6153" width="12.33203125" style="52" customWidth="1"/>
    <col min="6154" max="6154" width="2.88671875" style="52" customWidth="1"/>
    <col min="6155" max="6400" width="9.109375" style="52"/>
    <col min="6401" max="6401" width="5.88671875" style="52" customWidth="1"/>
    <col min="6402" max="6402" width="42.5546875" style="52" customWidth="1"/>
    <col min="6403" max="6408" width="11" style="52" customWidth="1"/>
    <col min="6409" max="6409" width="12.33203125" style="52" customWidth="1"/>
    <col min="6410" max="6410" width="2.88671875" style="52" customWidth="1"/>
    <col min="6411" max="6656" width="9.109375" style="52"/>
    <col min="6657" max="6657" width="5.88671875" style="52" customWidth="1"/>
    <col min="6658" max="6658" width="42.5546875" style="52" customWidth="1"/>
    <col min="6659" max="6664" width="11" style="52" customWidth="1"/>
    <col min="6665" max="6665" width="12.33203125" style="52" customWidth="1"/>
    <col min="6666" max="6666" width="2.88671875" style="52" customWidth="1"/>
    <col min="6667" max="6912" width="9.109375" style="52"/>
    <col min="6913" max="6913" width="5.88671875" style="52" customWidth="1"/>
    <col min="6914" max="6914" width="42.5546875" style="52" customWidth="1"/>
    <col min="6915" max="6920" width="11" style="52" customWidth="1"/>
    <col min="6921" max="6921" width="12.33203125" style="52" customWidth="1"/>
    <col min="6922" max="6922" width="2.88671875" style="52" customWidth="1"/>
    <col min="6923" max="7168" width="9.109375" style="52"/>
    <col min="7169" max="7169" width="5.88671875" style="52" customWidth="1"/>
    <col min="7170" max="7170" width="42.5546875" style="52" customWidth="1"/>
    <col min="7171" max="7176" width="11" style="52" customWidth="1"/>
    <col min="7177" max="7177" width="12.33203125" style="52" customWidth="1"/>
    <col min="7178" max="7178" width="2.88671875" style="52" customWidth="1"/>
    <col min="7179" max="7424" width="9.109375" style="52"/>
    <col min="7425" max="7425" width="5.88671875" style="52" customWidth="1"/>
    <col min="7426" max="7426" width="42.5546875" style="52" customWidth="1"/>
    <col min="7427" max="7432" width="11" style="52" customWidth="1"/>
    <col min="7433" max="7433" width="12.33203125" style="52" customWidth="1"/>
    <col min="7434" max="7434" width="2.88671875" style="52" customWidth="1"/>
    <col min="7435" max="7680" width="9.109375" style="52"/>
    <col min="7681" max="7681" width="5.88671875" style="52" customWidth="1"/>
    <col min="7682" max="7682" width="42.5546875" style="52" customWidth="1"/>
    <col min="7683" max="7688" width="11" style="52" customWidth="1"/>
    <col min="7689" max="7689" width="12.33203125" style="52" customWidth="1"/>
    <col min="7690" max="7690" width="2.88671875" style="52" customWidth="1"/>
    <col min="7691" max="7936" width="9.109375" style="52"/>
    <col min="7937" max="7937" width="5.88671875" style="52" customWidth="1"/>
    <col min="7938" max="7938" width="42.5546875" style="52" customWidth="1"/>
    <col min="7939" max="7944" width="11" style="52" customWidth="1"/>
    <col min="7945" max="7945" width="12.33203125" style="52" customWidth="1"/>
    <col min="7946" max="7946" width="2.88671875" style="52" customWidth="1"/>
    <col min="7947" max="8192" width="9.109375" style="52"/>
    <col min="8193" max="8193" width="5.88671875" style="52" customWidth="1"/>
    <col min="8194" max="8194" width="42.5546875" style="52" customWidth="1"/>
    <col min="8195" max="8200" width="11" style="52" customWidth="1"/>
    <col min="8201" max="8201" width="12.33203125" style="52" customWidth="1"/>
    <col min="8202" max="8202" width="2.88671875" style="52" customWidth="1"/>
    <col min="8203" max="8448" width="9.109375" style="52"/>
    <col min="8449" max="8449" width="5.88671875" style="52" customWidth="1"/>
    <col min="8450" max="8450" width="42.5546875" style="52" customWidth="1"/>
    <col min="8451" max="8456" width="11" style="52" customWidth="1"/>
    <col min="8457" max="8457" width="12.33203125" style="52" customWidth="1"/>
    <col min="8458" max="8458" width="2.88671875" style="52" customWidth="1"/>
    <col min="8459" max="8704" width="9.109375" style="52"/>
    <col min="8705" max="8705" width="5.88671875" style="52" customWidth="1"/>
    <col min="8706" max="8706" width="42.5546875" style="52" customWidth="1"/>
    <col min="8707" max="8712" width="11" style="52" customWidth="1"/>
    <col min="8713" max="8713" width="12.33203125" style="52" customWidth="1"/>
    <col min="8714" max="8714" width="2.88671875" style="52" customWidth="1"/>
    <col min="8715" max="8960" width="9.109375" style="52"/>
    <col min="8961" max="8961" width="5.88671875" style="52" customWidth="1"/>
    <col min="8962" max="8962" width="42.5546875" style="52" customWidth="1"/>
    <col min="8963" max="8968" width="11" style="52" customWidth="1"/>
    <col min="8969" max="8969" width="12.33203125" style="52" customWidth="1"/>
    <col min="8970" max="8970" width="2.88671875" style="52" customWidth="1"/>
    <col min="8971" max="9216" width="9.109375" style="52"/>
    <col min="9217" max="9217" width="5.88671875" style="52" customWidth="1"/>
    <col min="9218" max="9218" width="42.5546875" style="52" customWidth="1"/>
    <col min="9219" max="9224" width="11" style="52" customWidth="1"/>
    <col min="9225" max="9225" width="12.33203125" style="52" customWidth="1"/>
    <col min="9226" max="9226" width="2.88671875" style="52" customWidth="1"/>
    <col min="9227" max="9472" width="9.109375" style="52"/>
    <col min="9473" max="9473" width="5.88671875" style="52" customWidth="1"/>
    <col min="9474" max="9474" width="42.5546875" style="52" customWidth="1"/>
    <col min="9475" max="9480" width="11" style="52" customWidth="1"/>
    <col min="9481" max="9481" width="12.33203125" style="52" customWidth="1"/>
    <col min="9482" max="9482" width="2.88671875" style="52" customWidth="1"/>
    <col min="9483" max="9728" width="9.109375" style="52"/>
    <col min="9729" max="9729" width="5.88671875" style="52" customWidth="1"/>
    <col min="9730" max="9730" width="42.5546875" style="52" customWidth="1"/>
    <col min="9731" max="9736" width="11" style="52" customWidth="1"/>
    <col min="9737" max="9737" width="12.33203125" style="52" customWidth="1"/>
    <col min="9738" max="9738" width="2.88671875" style="52" customWidth="1"/>
    <col min="9739" max="9984" width="9.109375" style="52"/>
    <col min="9985" max="9985" width="5.88671875" style="52" customWidth="1"/>
    <col min="9986" max="9986" width="42.5546875" style="52" customWidth="1"/>
    <col min="9987" max="9992" width="11" style="52" customWidth="1"/>
    <col min="9993" max="9993" width="12.33203125" style="52" customWidth="1"/>
    <col min="9994" max="9994" width="2.88671875" style="52" customWidth="1"/>
    <col min="9995" max="10240" width="9.109375" style="52"/>
    <col min="10241" max="10241" width="5.88671875" style="52" customWidth="1"/>
    <col min="10242" max="10242" width="42.5546875" style="52" customWidth="1"/>
    <col min="10243" max="10248" width="11" style="52" customWidth="1"/>
    <col min="10249" max="10249" width="12.33203125" style="52" customWidth="1"/>
    <col min="10250" max="10250" width="2.88671875" style="52" customWidth="1"/>
    <col min="10251" max="10496" width="9.109375" style="52"/>
    <col min="10497" max="10497" width="5.88671875" style="52" customWidth="1"/>
    <col min="10498" max="10498" width="42.5546875" style="52" customWidth="1"/>
    <col min="10499" max="10504" width="11" style="52" customWidth="1"/>
    <col min="10505" max="10505" width="12.33203125" style="52" customWidth="1"/>
    <col min="10506" max="10506" width="2.88671875" style="52" customWidth="1"/>
    <col min="10507" max="10752" width="9.109375" style="52"/>
    <col min="10753" max="10753" width="5.88671875" style="52" customWidth="1"/>
    <col min="10754" max="10754" width="42.5546875" style="52" customWidth="1"/>
    <col min="10755" max="10760" width="11" style="52" customWidth="1"/>
    <col min="10761" max="10761" width="12.33203125" style="52" customWidth="1"/>
    <col min="10762" max="10762" width="2.88671875" style="52" customWidth="1"/>
    <col min="10763" max="11008" width="9.109375" style="52"/>
    <col min="11009" max="11009" width="5.88671875" style="52" customWidth="1"/>
    <col min="11010" max="11010" width="42.5546875" style="52" customWidth="1"/>
    <col min="11011" max="11016" width="11" style="52" customWidth="1"/>
    <col min="11017" max="11017" width="12.33203125" style="52" customWidth="1"/>
    <col min="11018" max="11018" width="2.88671875" style="52" customWidth="1"/>
    <col min="11019" max="11264" width="9.109375" style="52"/>
    <col min="11265" max="11265" width="5.88671875" style="52" customWidth="1"/>
    <col min="11266" max="11266" width="42.5546875" style="52" customWidth="1"/>
    <col min="11267" max="11272" width="11" style="52" customWidth="1"/>
    <col min="11273" max="11273" width="12.33203125" style="52" customWidth="1"/>
    <col min="11274" max="11274" width="2.88671875" style="52" customWidth="1"/>
    <col min="11275" max="11520" width="9.109375" style="52"/>
    <col min="11521" max="11521" width="5.88671875" style="52" customWidth="1"/>
    <col min="11522" max="11522" width="42.5546875" style="52" customWidth="1"/>
    <col min="11523" max="11528" width="11" style="52" customWidth="1"/>
    <col min="11529" max="11529" width="12.33203125" style="52" customWidth="1"/>
    <col min="11530" max="11530" width="2.88671875" style="52" customWidth="1"/>
    <col min="11531" max="11776" width="9.109375" style="52"/>
    <col min="11777" max="11777" width="5.88671875" style="52" customWidth="1"/>
    <col min="11778" max="11778" width="42.5546875" style="52" customWidth="1"/>
    <col min="11779" max="11784" width="11" style="52" customWidth="1"/>
    <col min="11785" max="11785" width="12.33203125" style="52" customWidth="1"/>
    <col min="11786" max="11786" width="2.88671875" style="52" customWidth="1"/>
    <col min="11787" max="12032" width="9.109375" style="52"/>
    <col min="12033" max="12033" width="5.88671875" style="52" customWidth="1"/>
    <col min="12034" max="12034" width="42.5546875" style="52" customWidth="1"/>
    <col min="12035" max="12040" width="11" style="52" customWidth="1"/>
    <col min="12041" max="12041" width="12.33203125" style="52" customWidth="1"/>
    <col min="12042" max="12042" width="2.88671875" style="52" customWidth="1"/>
    <col min="12043" max="12288" width="9.109375" style="52"/>
    <col min="12289" max="12289" width="5.88671875" style="52" customWidth="1"/>
    <col min="12290" max="12290" width="42.5546875" style="52" customWidth="1"/>
    <col min="12291" max="12296" width="11" style="52" customWidth="1"/>
    <col min="12297" max="12297" width="12.33203125" style="52" customWidth="1"/>
    <col min="12298" max="12298" width="2.88671875" style="52" customWidth="1"/>
    <col min="12299" max="12544" width="9.109375" style="52"/>
    <col min="12545" max="12545" width="5.88671875" style="52" customWidth="1"/>
    <col min="12546" max="12546" width="42.5546875" style="52" customWidth="1"/>
    <col min="12547" max="12552" width="11" style="52" customWidth="1"/>
    <col min="12553" max="12553" width="12.33203125" style="52" customWidth="1"/>
    <col min="12554" max="12554" width="2.88671875" style="52" customWidth="1"/>
    <col min="12555" max="12800" width="9.109375" style="52"/>
    <col min="12801" max="12801" width="5.88671875" style="52" customWidth="1"/>
    <col min="12802" max="12802" width="42.5546875" style="52" customWidth="1"/>
    <col min="12803" max="12808" width="11" style="52" customWidth="1"/>
    <col min="12809" max="12809" width="12.33203125" style="52" customWidth="1"/>
    <col min="12810" max="12810" width="2.88671875" style="52" customWidth="1"/>
    <col min="12811" max="13056" width="9.109375" style="52"/>
    <col min="13057" max="13057" width="5.88671875" style="52" customWidth="1"/>
    <col min="13058" max="13058" width="42.5546875" style="52" customWidth="1"/>
    <col min="13059" max="13064" width="11" style="52" customWidth="1"/>
    <col min="13065" max="13065" width="12.33203125" style="52" customWidth="1"/>
    <col min="13066" max="13066" width="2.88671875" style="52" customWidth="1"/>
    <col min="13067" max="13312" width="9.109375" style="52"/>
    <col min="13313" max="13313" width="5.88671875" style="52" customWidth="1"/>
    <col min="13314" max="13314" width="42.5546875" style="52" customWidth="1"/>
    <col min="13315" max="13320" width="11" style="52" customWidth="1"/>
    <col min="13321" max="13321" width="12.33203125" style="52" customWidth="1"/>
    <col min="13322" max="13322" width="2.88671875" style="52" customWidth="1"/>
    <col min="13323" max="13568" width="9.109375" style="52"/>
    <col min="13569" max="13569" width="5.88671875" style="52" customWidth="1"/>
    <col min="13570" max="13570" width="42.5546875" style="52" customWidth="1"/>
    <col min="13571" max="13576" width="11" style="52" customWidth="1"/>
    <col min="13577" max="13577" width="12.33203125" style="52" customWidth="1"/>
    <col min="13578" max="13578" width="2.88671875" style="52" customWidth="1"/>
    <col min="13579" max="13824" width="9.109375" style="52"/>
    <col min="13825" max="13825" width="5.88671875" style="52" customWidth="1"/>
    <col min="13826" max="13826" width="42.5546875" style="52" customWidth="1"/>
    <col min="13827" max="13832" width="11" style="52" customWidth="1"/>
    <col min="13833" max="13833" width="12.33203125" style="52" customWidth="1"/>
    <col min="13834" max="13834" width="2.88671875" style="52" customWidth="1"/>
    <col min="13835" max="14080" width="9.109375" style="52"/>
    <col min="14081" max="14081" width="5.88671875" style="52" customWidth="1"/>
    <col min="14082" max="14082" width="42.5546875" style="52" customWidth="1"/>
    <col min="14083" max="14088" width="11" style="52" customWidth="1"/>
    <col min="14089" max="14089" width="12.33203125" style="52" customWidth="1"/>
    <col min="14090" max="14090" width="2.88671875" style="52" customWidth="1"/>
    <col min="14091" max="14336" width="9.109375" style="52"/>
    <col min="14337" max="14337" width="5.88671875" style="52" customWidth="1"/>
    <col min="14338" max="14338" width="42.5546875" style="52" customWidth="1"/>
    <col min="14339" max="14344" width="11" style="52" customWidth="1"/>
    <col min="14345" max="14345" width="12.33203125" style="52" customWidth="1"/>
    <col min="14346" max="14346" width="2.88671875" style="52" customWidth="1"/>
    <col min="14347" max="14592" width="9.109375" style="52"/>
    <col min="14593" max="14593" width="5.88671875" style="52" customWidth="1"/>
    <col min="14594" max="14594" width="42.5546875" style="52" customWidth="1"/>
    <col min="14595" max="14600" width="11" style="52" customWidth="1"/>
    <col min="14601" max="14601" width="12.33203125" style="52" customWidth="1"/>
    <col min="14602" max="14602" width="2.88671875" style="52" customWidth="1"/>
    <col min="14603" max="14848" width="9.109375" style="52"/>
    <col min="14849" max="14849" width="5.88671875" style="52" customWidth="1"/>
    <col min="14850" max="14850" width="42.5546875" style="52" customWidth="1"/>
    <col min="14851" max="14856" width="11" style="52" customWidth="1"/>
    <col min="14857" max="14857" width="12.33203125" style="52" customWidth="1"/>
    <col min="14858" max="14858" width="2.88671875" style="52" customWidth="1"/>
    <col min="14859" max="15104" width="9.109375" style="52"/>
    <col min="15105" max="15105" width="5.88671875" style="52" customWidth="1"/>
    <col min="15106" max="15106" width="42.5546875" style="52" customWidth="1"/>
    <col min="15107" max="15112" width="11" style="52" customWidth="1"/>
    <col min="15113" max="15113" width="12.33203125" style="52" customWidth="1"/>
    <col min="15114" max="15114" width="2.88671875" style="52" customWidth="1"/>
    <col min="15115" max="15360" width="9.109375" style="52"/>
    <col min="15361" max="15361" width="5.88671875" style="52" customWidth="1"/>
    <col min="15362" max="15362" width="42.5546875" style="52" customWidth="1"/>
    <col min="15363" max="15368" width="11" style="52" customWidth="1"/>
    <col min="15369" max="15369" width="12.33203125" style="52" customWidth="1"/>
    <col min="15370" max="15370" width="2.88671875" style="52" customWidth="1"/>
    <col min="15371" max="15616" width="9.109375" style="52"/>
    <col min="15617" max="15617" width="5.88671875" style="52" customWidth="1"/>
    <col min="15618" max="15618" width="42.5546875" style="52" customWidth="1"/>
    <col min="15619" max="15624" width="11" style="52" customWidth="1"/>
    <col min="15625" max="15625" width="12.33203125" style="52" customWidth="1"/>
    <col min="15626" max="15626" width="2.88671875" style="52" customWidth="1"/>
    <col min="15627" max="15872" width="9.109375" style="52"/>
    <col min="15873" max="15873" width="5.88671875" style="52" customWidth="1"/>
    <col min="15874" max="15874" width="42.5546875" style="52" customWidth="1"/>
    <col min="15875" max="15880" width="11" style="52" customWidth="1"/>
    <col min="15881" max="15881" width="12.33203125" style="52" customWidth="1"/>
    <col min="15882" max="15882" width="2.88671875" style="52" customWidth="1"/>
    <col min="15883" max="16128" width="9.109375" style="52"/>
    <col min="16129" max="16129" width="5.88671875" style="52" customWidth="1"/>
    <col min="16130" max="16130" width="42.5546875" style="52" customWidth="1"/>
    <col min="16131" max="16136" width="11" style="52" customWidth="1"/>
    <col min="16137" max="16137" width="12.33203125" style="52" customWidth="1"/>
    <col min="16138" max="16138" width="2.88671875" style="52" customWidth="1"/>
    <col min="16139" max="16384" width="9.109375" style="52"/>
  </cols>
  <sheetData>
    <row r="1" spans="1:10" ht="15" customHeight="1" x14ac:dyDescent="0.3">
      <c r="A1" s="357" t="s">
        <v>390</v>
      </c>
      <c r="B1" s="357"/>
      <c r="C1" s="357"/>
      <c r="D1" s="357"/>
      <c r="E1" s="357"/>
      <c r="F1" s="357"/>
      <c r="G1" s="357"/>
      <c r="H1" s="357"/>
      <c r="I1" s="357"/>
    </row>
    <row r="2" spans="1:10" x14ac:dyDescent="0.3">
      <c r="A2" s="357"/>
      <c r="B2" s="357"/>
      <c r="C2" s="357"/>
      <c r="D2" s="357"/>
      <c r="E2" s="357"/>
      <c r="F2" s="357"/>
      <c r="G2" s="357"/>
      <c r="H2" s="357"/>
      <c r="I2" s="357"/>
    </row>
    <row r="3" spans="1:10" ht="15" customHeight="1" x14ac:dyDescent="0.25">
      <c r="A3" s="351" t="s">
        <v>361</v>
      </c>
      <c r="B3" s="351"/>
      <c r="C3" s="351"/>
      <c r="D3" s="351"/>
      <c r="E3" s="351"/>
      <c r="F3" s="351"/>
      <c r="G3" s="351"/>
      <c r="H3" s="351"/>
      <c r="I3" s="351"/>
    </row>
    <row r="4" spans="1:10" ht="16.2" thickBot="1" x14ac:dyDescent="0.35">
      <c r="B4" s="465" t="s">
        <v>146</v>
      </c>
      <c r="C4" s="465"/>
      <c r="D4" s="465"/>
      <c r="E4" s="465"/>
      <c r="F4" s="465"/>
      <c r="G4" s="465"/>
      <c r="H4" s="465"/>
      <c r="I4" s="465"/>
      <c r="J4" s="465"/>
    </row>
    <row r="5" spans="1:10" s="54" customFormat="1" ht="13.8" x14ac:dyDescent="0.3">
      <c r="A5" s="466" t="s">
        <v>147</v>
      </c>
      <c r="B5" s="468" t="s">
        <v>148</v>
      </c>
      <c r="C5" s="466" t="s">
        <v>149</v>
      </c>
      <c r="D5" s="466">
        <v>2020</v>
      </c>
      <c r="E5" s="470" t="s">
        <v>150</v>
      </c>
      <c r="F5" s="471"/>
      <c r="G5" s="471"/>
      <c r="H5" s="472"/>
      <c r="I5" s="468" t="s">
        <v>5</v>
      </c>
    </row>
    <row r="6" spans="1:10" s="57" customFormat="1" thickBot="1" x14ac:dyDescent="0.35">
      <c r="A6" s="467"/>
      <c r="B6" s="469"/>
      <c r="C6" s="469"/>
      <c r="D6" s="467"/>
      <c r="E6" s="55">
        <v>2021</v>
      </c>
      <c r="F6" s="55">
        <v>2022</v>
      </c>
      <c r="G6" s="55">
        <v>2023</v>
      </c>
      <c r="H6" s="56">
        <v>2024</v>
      </c>
      <c r="I6" s="469"/>
    </row>
    <row r="7" spans="1:10" s="63" customFormat="1" thickBot="1" x14ac:dyDescent="0.35">
      <c r="A7" s="58" t="s">
        <v>151</v>
      </c>
      <c r="B7" s="59" t="s">
        <v>152</v>
      </c>
      <c r="C7" s="60" t="s">
        <v>153</v>
      </c>
      <c r="D7" s="59" t="s">
        <v>154</v>
      </c>
      <c r="E7" s="58" t="s">
        <v>155</v>
      </c>
      <c r="F7" s="60" t="s">
        <v>156</v>
      </c>
      <c r="G7" s="60" t="s">
        <v>157</v>
      </c>
      <c r="H7" s="61" t="s">
        <v>158</v>
      </c>
      <c r="I7" s="62" t="s">
        <v>159</v>
      </c>
    </row>
    <row r="8" spans="1:10" ht="21" thickBot="1" x14ac:dyDescent="0.35">
      <c r="A8" s="64" t="s">
        <v>7</v>
      </c>
      <c r="B8" s="65" t="s">
        <v>160</v>
      </c>
      <c r="C8" s="66"/>
      <c r="D8" s="67">
        <f>+D9+D10</f>
        <v>0</v>
      </c>
      <c r="E8" s="68">
        <f>+E9+E10</f>
        <v>0</v>
      </c>
      <c r="F8" s="69">
        <f>+F9+F10</f>
        <v>0</v>
      </c>
      <c r="G8" s="69">
        <f>+G9+G10</f>
        <v>0</v>
      </c>
      <c r="H8" s="70">
        <f>+H9+H10</f>
        <v>0</v>
      </c>
      <c r="I8" s="71">
        <f t="shared" ref="I8:I19" si="0">SUM(D8:H8)</f>
        <v>0</v>
      </c>
    </row>
    <row r="9" spans="1:10" x14ac:dyDescent="0.3">
      <c r="A9" s="72" t="s">
        <v>9</v>
      </c>
      <c r="B9" s="73" t="s">
        <v>161</v>
      </c>
      <c r="C9" s="74"/>
      <c r="D9" s="75"/>
      <c r="E9" s="76"/>
      <c r="F9" s="77"/>
      <c r="G9" s="77"/>
      <c r="H9" s="78"/>
      <c r="I9" s="79">
        <f t="shared" si="0"/>
        <v>0</v>
      </c>
      <c r="J9" s="462"/>
    </row>
    <row r="10" spans="1:10" ht="15" thickBot="1" x14ac:dyDescent="0.35">
      <c r="A10" s="72" t="s">
        <v>17</v>
      </c>
      <c r="B10" s="73" t="s">
        <v>161</v>
      </c>
      <c r="C10" s="74"/>
      <c r="D10" s="75"/>
      <c r="E10" s="76"/>
      <c r="F10" s="77"/>
      <c r="G10" s="77"/>
      <c r="H10" s="78"/>
      <c r="I10" s="79">
        <f t="shared" si="0"/>
        <v>0</v>
      </c>
      <c r="J10" s="462"/>
    </row>
    <row r="11" spans="1:10" ht="21" thickBot="1" x14ac:dyDescent="0.35">
      <c r="A11" s="64" t="s">
        <v>12</v>
      </c>
      <c r="B11" s="65" t="s">
        <v>162</v>
      </c>
      <c r="C11" s="66"/>
      <c r="D11" s="67">
        <f>+D12+D13</f>
        <v>0</v>
      </c>
      <c r="E11" s="68">
        <f>+E12+E13</f>
        <v>0</v>
      </c>
      <c r="F11" s="69">
        <f>+F12+F13</f>
        <v>0</v>
      </c>
      <c r="G11" s="69">
        <f>+G12+G13</f>
        <v>0</v>
      </c>
      <c r="H11" s="70">
        <f>+H12+H13</f>
        <v>0</v>
      </c>
      <c r="I11" s="71">
        <f t="shared" si="0"/>
        <v>0</v>
      </c>
      <c r="J11" s="462"/>
    </row>
    <row r="12" spans="1:10" x14ac:dyDescent="0.3">
      <c r="A12" s="72" t="s">
        <v>33</v>
      </c>
      <c r="B12" s="73" t="s">
        <v>161</v>
      </c>
      <c r="C12" s="74"/>
      <c r="D12" s="75"/>
      <c r="E12" s="76"/>
      <c r="F12" s="77"/>
      <c r="G12" s="77"/>
      <c r="H12" s="78"/>
      <c r="I12" s="79">
        <f t="shared" si="0"/>
        <v>0</v>
      </c>
      <c r="J12" s="462"/>
    </row>
    <row r="13" spans="1:10" ht="15" thickBot="1" x14ac:dyDescent="0.35">
      <c r="A13" s="72" t="s">
        <v>163</v>
      </c>
      <c r="B13" s="73" t="s">
        <v>161</v>
      </c>
      <c r="C13" s="74"/>
      <c r="D13" s="75"/>
      <c r="E13" s="76"/>
      <c r="F13" s="77"/>
      <c r="G13" s="77"/>
      <c r="H13" s="78"/>
      <c r="I13" s="79">
        <f t="shared" si="0"/>
        <v>0</v>
      </c>
      <c r="J13" s="462"/>
    </row>
    <row r="14" spans="1:10" ht="15" thickBot="1" x14ac:dyDescent="0.35">
      <c r="A14" s="64" t="s">
        <v>164</v>
      </c>
      <c r="B14" s="65" t="s">
        <v>165</v>
      </c>
      <c r="C14" s="66"/>
      <c r="D14" s="67">
        <f>+D15</f>
        <v>0</v>
      </c>
      <c r="E14" s="68">
        <f>+E15</f>
        <v>0</v>
      </c>
      <c r="F14" s="69">
        <f>+F15</f>
        <v>0</v>
      </c>
      <c r="G14" s="69">
        <f>+G15</f>
        <v>0</v>
      </c>
      <c r="H14" s="70">
        <f>+H15</f>
        <v>0</v>
      </c>
      <c r="I14" s="71">
        <f t="shared" si="0"/>
        <v>0</v>
      </c>
      <c r="J14" s="462"/>
    </row>
    <row r="15" spans="1:10" ht="15" thickBot="1" x14ac:dyDescent="0.35">
      <c r="A15" s="72" t="s">
        <v>166</v>
      </c>
      <c r="B15" s="73" t="s">
        <v>161</v>
      </c>
      <c r="C15" s="74"/>
      <c r="D15" s="75"/>
      <c r="E15" s="76"/>
      <c r="F15" s="77"/>
      <c r="G15" s="77"/>
      <c r="H15" s="78"/>
      <c r="I15" s="79">
        <f t="shared" si="0"/>
        <v>0</v>
      </c>
      <c r="J15" s="462"/>
    </row>
    <row r="16" spans="1:10" ht="15" thickBot="1" x14ac:dyDescent="0.35">
      <c r="A16" s="64" t="s">
        <v>167</v>
      </c>
      <c r="B16" s="65" t="s">
        <v>168</v>
      </c>
      <c r="C16" s="66"/>
      <c r="D16" s="67">
        <f>+D17</f>
        <v>0</v>
      </c>
      <c r="E16" s="68">
        <f>+E17</f>
        <v>0</v>
      </c>
      <c r="F16" s="69">
        <f>+F17</f>
        <v>0</v>
      </c>
      <c r="G16" s="69">
        <f>+G17</f>
        <v>0</v>
      </c>
      <c r="H16" s="70">
        <f>+H17</f>
        <v>0</v>
      </c>
      <c r="I16" s="71">
        <f t="shared" si="0"/>
        <v>0</v>
      </c>
      <c r="J16" s="462"/>
    </row>
    <row r="17" spans="1:10" ht="15" thickBot="1" x14ac:dyDescent="0.35">
      <c r="A17" s="80" t="s">
        <v>169</v>
      </c>
      <c r="B17" s="81" t="s">
        <v>161</v>
      </c>
      <c r="C17" s="82"/>
      <c r="D17" s="83"/>
      <c r="E17" s="84"/>
      <c r="F17" s="85"/>
      <c r="G17" s="85"/>
      <c r="H17" s="86"/>
      <c r="I17" s="87">
        <f t="shared" si="0"/>
        <v>0</v>
      </c>
      <c r="J17" s="462"/>
    </row>
    <row r="18" spans="1:10" ht="15" thickBot="1" x14ac:dyDescent="0.35">
      <c r="A18" s="64" t="s">
        <v>170</v>
      </c>
      <c r="B18" s="88" t="s">
        <v>171</v>
      </c>
      <c r="C18" s="66"/>
      <c r="D18" s="67">
        <f>+D19</f>
        <v>0</v>
      </c>
      <c r="E18" s="68">
        <f>+E19</f>
        <v>0</v>
      </c>
      <c r="F18" s="69">
        <f>+F19</f>
        <v>0</v>
      </c>
      <c r="G18" s="69">
        <f>+G19</f>
        <v>0</v>
      </c>
      <c r="H18" s="70">
        <f>+H19</f>
        <v>0</v>
      </c>
      <c r="I18" s="71">
        <f t="shared" si="0"/>
        <v>0</v>
      </c>
      <c r="J18" s="462"/>
    </row>
    <row r="19" spans="1:10" ht="15" thickBot="1" x14ac:dyDescent="0.35">
      <c r="A19" s="89" t="s">
        <v>172</v>
      </c>
      <c r="B19" s="90" t="s">
        <v>161</v>
      </c>
      <c r="C19" s="91"/>
      <c r="D19" s="92"/>
      <c r="E19" s="93"/>
      <c r="F19" s="94"/>
      <c r="G19" s="94"/>
      <c r="H19" s="95"/>
      <c r="I19" s="96">
        <f t="shared" si="0"/>
        <v>0</v>
      </c>
      <c r="J19" s="462"/>
    </row>
    <row r="20" spans="1:10" ht="15" thickBot="1" x14ac:dyDescent="0.35">
      <c r="A20" s="463" t="s">
        <v>173</v>
      </c>
      <c r="B20" s="464"/>
      <c r="C20" s="97"/>
      <c r="D20" s="67">
        <f t="shared" ref="D20:I20" si="1">+D8+D11+D14+D16+D18</f>
        <v>0</v>
      </c>
      <c r="E20" s="68">
        <f t="shared" si="1"/>
        <v>0</v>
      </c>
      <c r="F20" s="69">
        <f t="shared" si="1"/>
        <v>0</v>
      </c>
      <c r="G20" s="69">
        <f t="shared" si="1"/>
        <v>0</v>
      </c>
      <c r="H20" s="70">
        <f t="shared" si="1"/>
        <v>0</v>
      </c>
      <c r="I20" s="71">
        <f t="shared" si="1"/>
        <v>0</v>
      </c>
      <c r="J20" s="462"/>
    </row>
  </sheetData>
  <mergeCells count="11">
    <mergeCell ref="J9:J20"/>
    <mergeCell ref="A20:B20"/>
    <mergeCell ref="A1:I2"/>
    <mergeCell ref="A3:I3"/>
    <mergeCell ref="B4:J4"/>
    <mergeCell ref="A5:A6"/>
    <mergeCell ref="B5:B6"/>
    <mergeCell ref="C5:C6"/>
    <mergeCell ref="D5:D6"/>
    <mergeCell ref="E5:H5"/>
    <mergeCell ref="I5:I6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5"/>
  <sheetViews>
    <sheetView workbookViewId="0">
      <selection activeCell="E4" sqref="E4"/>
    </sheetView>
  </sheetViews>
  <sheetFormatPr defaultRowHeight="13.8" x14ac:dyDescent="0.25"/>
  <cols>
    <col min="1" max="1" width="4.88671875" style="98" customWidth="1"/>
    <col min="2" max="2" width="30.5546875" style="98" customWidth="1"/>
    <col min="3" max="7" width="16.6640625" style="98" customWidth="1"/>
    <col min="8" max="257" width="9.109375" style="98"/>
    <col min="258" max="258" width="4.88671875" style="98" customWidth="1"/>
    <col min="259" max="259" width="30.5546875" style="98" customWidth="1"/>
    <col min="260" max="263" width="12" style="98" customWidth="1"/>
    <col min="264" max="513" width="9.109375" style="98"/>
    <col min="514" max="514" width="4.88671875" style="98" customWidth="1"/>
    <col min="515" max="515" width="30.5546875" style="98" customWidth="1"/>
    <col min="516" max="519" width="12" style="98" customWidth="1"/>
    <col min="520" max="769" width="9.109375" style="98"/>
    <col min="770" max="770" width="4.88671875" style="98" customWidth="1"/>
    <col min="771" max="771" width="30.5546875" style="98" customWidth="1"/>
    <col min="772" max="775" width="12" style="98" customWidth="1"/>
    <col min="776" max="1025" width="9.109375" style="98"/>
    <col min="1026" max="1026" width="4.88671875" style="98" customWidth="1"/>
    <col min="1027" max="1027" width="30.5546875" style="98" customWidth="1"/>
    <col min="1028" max="1031" width="12" style="98" customWidth="1"/>
    <col min="1032" max="1281" width="9.109375" style="98"/>
    <col min="1282" max="1282" width="4.88671875" style="98" customWidth="1"/>
    <col min="1283" max="1283" width="30.5546875" style="98" customWidth="1"/>
    <col min="1284" max="1287" width="12" style="98" customWidth="1"/>
    <col min="1288" max="1537" width="9.109375" style="98"/>
    <col min="1538" max="1538" width="4.88671875" style="98" customWidth="1"/>
    <col min="1539" max="1539" width="30.5546875" style="98" customWidth="1"/>
    <col min="1540" max="1543" width="12" style="98" customWidth="1"/>
    <col min="1544" max="1793" width="9.109375" style="98"/>
    <col min="1794" max="1794" width="4.88671875" style="98" customWidth="1"/>
    <col min="1795" max="1795" width="30.5546875" style="98" customWidth="1"/>
    <col min="1796" max="1799" width="12" style="98" customWidth="1"/>
    <col min="1800" max="2049" width="9.109375" style="98"/>
    <col min="2050" max="2050" width="4.88671875" style="98" customWidth="1"/>
    <col min="2051" max="2051" width="30.5546875" style="98" customWidth="1"/>
    <col min="2052" max="2055" width="12" style="98" customWidth="1"/>
    <col min="2056" max="2305" width="9.109375" style="98"/>
    <col min="2306" max="2306" width="4.88671875" style="98" customWidth="1"/>
    <col min="2307" max="2307" width="30.5546875" style="98" customWidth="1"/>
    <col min="2308" max="2311" width="12" style="98" customWidth="1"/>
    <col min="2312" max="2561" width="9.109375" style="98"/>
    <col min="2562" max="2562" width="4.88671875" style="98" customWidth="1"/>
    <col min="2563" max="2563" width="30.5546875" style="98" customWidth="1"/>
    <col min="2564" max="2567" width="12" style="98" customWidth="1"/>
    <col min="2568" max="2817" width="9.109375" style="98"/>
    <col min="2818" max="2818" width="4.88671875" style="98" customWidth="1"/>
    <col min="2819" max="2819" width="30.5546875" style="98" customWidth="1"/>
    <col min="2820" max="2823" width="12" style="98" customWidth="1"/>
    <col min="2824" max="3073" width="9.109375" style="98"/>
    <col min="3074" max="3074" width="4.88671875" style="98" customWidth="1"/>
    <col min="3075" max="3075" width="30.5546875" style="98" customWidth="1"/>
    <col min="3076" max="3079" width="12" style="98" customWidth="1"/>
    <col min="3080" max="3329" width="9.109375" style="98"/>
    <col min="3330" max="3330" width="4.88671875" style="98" customWidth="1"/>
    <col min="3331" max="3331" width="30.5546875" style="98" customWidth="1"/>
    <col min="3332" max="3335" width="12" style="98" customWidth="1"/>
    <col min="3336" max="3585" width="9.109375" style="98"/>
    <col min="3586" max="3586" width="4.88671875" style="98" customWidth="1"/>
    <col min="3587" max="3587" width="30.5546875" style="98" customWidth="1"/>
    <col min="3588" max="3591" width="12" style="98" customWidth="1"/>
    <col min="3592" max="3841" width="9.109375" style="98"/>
    <col min="3842" max="3842" width="4.88671875" style="98" customWidth="1"/>
    <col min="3843" max="3843" width="30.5546875" style="98" customWidth="1"/>
    <col min="3844" max="3847" width="12" style="98" customWidth="1"/>
    <col min="3848" max="4097" width="9.109375" style="98"/>
    <col min="4098" max="4098" width="4.88671875" style="98" customWidth="1"/>
    <col min="4099" max="4099" width="30.5546875" style="98" customWidth="1"/>
    <col min="4100" max="4103" width="12" style="98" customWidth="1"/>
    <col min="4104" max="4353" width="9.109375" style="98"/>
    <col min="4354" max="4354" width="4.88671875" style="98" customWidth="1"/>
    <col min="4355" max="4355" width="30.5546875" style="98" customWidth="1"/>
    <col min="4356" max="4359" width="12" style="98" customWidth="1"/>
    <col min="4360" max="4609" width="9.109375" style="98"/>
    <col min="4610" max="4610" width="4.88671875" style="98" customWidth="1"/>
    <col min="4611" max="4611" width="30.5546875" style="98" customWidth="1"/>
    <col min="4612" max="4615" width="12" style="98" customWidth="1"/>
    <col min="4616" max="4865" width="9.109375" style="98"/>
    <col min="4866" max="4866" width="4.88671875" style="98" customWidth="1"/>
    <col min="4867" max="4867" width="30.5546875" style="98" customWidth="1"/>
    <col min="4868" max="4871" width="12" style="98" customWidth="1"/>
    <col min="4872" max="5121" width="9.109375" style="98"/>
    <col min="5122" max="5122" width="4.88671875" style="98" customWidth="1"/>
    <col min="5123" max="5123" width="30.5546875" style="98" customWidth="1"/>
    <col min="5124" max="5127" width="12" style="98" customWidth="1"/>
    <col min="5128" max="5377" width="9.109375" style="98"/>
    <col min="5378" max="5378" width="4.88671875" style="98" customWidth="1"/>
    <col min="5379" max="5379" width="30.5546875" style="98" customWidth="1"/>
    <col min="5380" max="5383" width="12" style="98" customWidth="1"/>
    <col min="5384" max="5633" width="9.109375" style="98"/>
    <col min="5634" max="5634" width="4.88671875" style="98" customWidth="1"/>
    <col min="5635" max="5635" width="30.5546875" style="98" customWidth="1"/>
    <col min="5636" max="5639" width="12" style="98" customWidth="1"/>
    <col min="5640" max="5889" width="9.109375" style="98"/>
    <col min="5890" max="5890" width="4.88671875" style="98" customWidth="1"/>
    <col min="5891" max="5891" width="30.5546875" style="98" customWidth="1"/>
    <col min="5892" max="5895" width="12" style="98" customWidth="1"/>
    <col min="5896" max="6145" width="9.109375" style="98"/>
    <col min="6146" max="6146" width="4.88671875" style="98" customWidth="1"/>
    <col min="6147" max="6147" width="30.5546875" style="98" customWidth="1"/>
    <col min="6148" max="6151" width="12" style="98" customWidth="1"/>
    <col min="6152" max="6401" width="9.109375" style="98"/>
    <col min="6402" max="6402" width="4.88671875" style="98" customWidth="1"/>
    <col min="6403" max="6403" width="30.5546875" style="98" customWidth="1"/>
    <col min="6404" max="6407" width="12" style="98" customWidth="1"/>
    <col min="6408" max="6657" width="9.109375" style="98"/>
    <col min="6658" max="6658" width="4.88671875" style="98" customWidth="1"/>
    <col min="6659" max="6659" width="30.5546875" style="98" customWidth="1"/>
    <col min="6660" max="6663" width="12" style="98" customWidth="1"/>
    <col min="6664" max="6913" width="9.109375" style="98"/>
    <col min="6914" max="6914" width="4.88671875" style="98" customWidth="1"/>
    <col min="6915" max="6915" width="30.5546875" style="98" customWidth="1"/>
    <col min="6916" max="6919" width="12" style="98" customWidth="1"/>
    <col min="6920" max="7169" width="9.109375" style="98"/>
    <col min="7170" max="7170" width="4.88671875" style="98" customWidth="1"/>
    <col min="7171" max="7171" width="30.5546875" style="98" customWidth="1"/>
    <col min="7172" max="7175" width="12" style="98" customWidth="1"/>
    <col min="7176" max="7425" width="9.109375" style="98"/>
    <col min="7426" max="7426" width="4.88671875" style="98" customWidth="1"/>
    <col min="7427" max="7427" width="30.5546875" style="98" customWidth="1"/>
    <col min="7428" max="7431" width="12" style="98" customWidth="1"/>
    <col min="7432" max="7681" width="9.109375" style="98"/>
    <col min="7682" max="7682" width="4.88671875" style="98" customWidth="1"/>
    <col min="7683" max="7683" width="30.5546875" style="98" customWidth="1"/>
    <col min="7684" max="7687" width="12" style="98" customWidth="1"/>
    <col min="7688" max="7937" width="9.109375" style="98"/>
    <col min="7938" max="7938" width="4.88671875" style="98" customWidth="1"/>
    <col min="7939" max="7939" width="30.5546875" style="98" customWidth="1"/>
    <col min="7940" max="7943" width="12" style="98" customWidth="1"/>
    <col min="7944" max="8193" width="9.109375" style="98"/>
    <col min="8194" max="8194" width="4.88671875" style="98" customWidth="1"/>
    <col min="8195" max="8195" width="30.5546875" style="98" customWidth="1"/>
    <col min="8196" max="8199" width="12" style="98" customWidth="1"/>
    <col min="8200" max="8449" width="9.109375" style="98"/>
    <col min="8450" max="8450" width="4.88671875" style="98" customWidth="1"/>
    <col min="8451" max="8451" width="30.5546875" style="98" customWidth="1"/>
    <col min="8452" max="8455" width="12" style="98" customWidth="1"/>
    <col min="8456" max="8705" width="9.109375" style="98"/>
    <col min="8706" max="8706" width="4.88671875" style="98" customWidth="1"/>
    <col min="8707" max="8707" width="30.5546875" style="98" customWidth="1"/>
    <col min="8708" max="8711" width="12" style="98" customWidth="1"/>
    <col min="8712" max="8961" width="9.109375" style="98"/>
    <col min="8962" max="8962" width="4.88671875" style="98" customWidth="1"/>
    <col min="8963" max="8963" width="30.5546875" style="98" customWidth="1"/>
    <col min="8964" max="8967" width="12" style="98" customWidth="1"/>
    <col min="8968" max="9217" width="9.109375" style="98"/>
    <col min="9218" max="9218" width="4.88671875" style="98" customWidth="1"/>
    <col min="9219" max="9219" width="30.5546875" style="98" customWidth="1"/>
    <col min="9220" max="9223" width="12" style="98" customWidth="1"/>
    <col min="9224" max="9473" width="9.109375" style="98"/>
    <col min="9474" max="9474" width="4.88671875" style="98" customWidth="1"/>
    <col min="9475" max="9475" width="30.5546875" style="98" customWidth="1"/>
    <col min="9476" max="9479" width="12" style="98" customWidth="1"/>
    <col min="9480" max="9729" width="9.109375" style="98"/>
    <col min="9730" max="9730" width="4.88671875" style="98" customWidth="1"/>
    <col min="9731" max="9731" width="30.5546875" style="98" customWidth="1"/>
    <col min="9732" max="9735" width="12" style="98" customWidth="1"/>
    <col min="9736" max="9985" width="9.109375" style="98"/>
    <col min="9986" max="9986" width="4.88671875" style="98" customWidth="1"/>
    <col min="9987" max="9987" width="30.5546875" style="98" customWidth="1"/>
    <col min="9988" max="9991" width="12" style="98" customWidth="1"/>
    <col min="9992" max="10241" width="9.109375" style="98"/>
    <col min="10242" max="10242" width="4.88671875" style="98" customWidth="1"/>
    <col min="10243" max="10243" width="30.5546875" style="98" customWidth="1"/>
    <col min="10244" max="10247" width="12" style="98" customWidth="1"/>
    <col min="10248" max="10497" width="9.109375" style="98"/>
    <col min="10498" max="10498" width="4.88671875" style="98" customWidth="1"/>
    <col min="10499" max="10499" width="30.5546875" style="98" customWidth="1"/>
    <col min="10500" max="10503" width="12" style="98" customWidth="1"/>
    <col min="10504" max="10753" width="9.109375" style="98"/>
    <col min="10754" max="10754" width="4.88671875" style="98" customWidth="1"/>
    <col min="10755" max="10755" width="30.5546875" style="98" customWidth="1"/>
    <col min="10756" max="10759" width="12" style="98" customWidth="1"/>
    <col min="10760" max="11009" width="9.109375" style="98"/>
    <col min="11010" max="11010" width="4.88671875" style="98" customWidth="1"/>
    <col min="11011" max="11011" width="30.5546875" style="98" customWidth="1"/>
    <col min="11012" max="11015" width="12" style="98" customWidth="1"/>
    <col min="11016" max="11265" width="9.109375" style="98"/>
    <col min="11266" max="11266" width="4.88671875" style="98" customWidth="1"/>
    <col min="11267" max="11267" width="30.5546875" style="98" customWidth="1"/>
    <col min="11268" max="11271" width="12" style="98" customWidth="1"/>
    <col min="11272" max="11521" width="9.109375" style="98"/>
    <col min="11522" max="11522" width="4.88671875" style="98" customWidth="1"/>
    <col min="11523" max="11523" width="30.5546875" style="98" customWidth="1"/>
    <col min="11524" max="11527" width="12" style="98" customWidth="1"/>
    <col min="11528" max="11777" width="9.109375" style="98"/>
    <col min="11778" max="11778" width="4.88671875" style="98" customWidth="1"/>
    <col min="11779" max="11779" width="30.5546875" style="98" customWidth="1"/>
    <col min="11780" max="11783" width="12" style="98" customWidth="1"/>
    <col min="11784" max="12033" width="9.109375" style="98"/>
    <col min="12034" max="12034" width="4.88671875" style="98" customWidth="1"/>
    <col min="12035" max="12035" width="30.5546875" style="98" customWidth="1"/>
    <col min="12036" max="12039" width="12" style="98" customWidth="1"/>
    <col min="12040" max="12289" width="9.109375" style="98"/>
    <col min="12290" max="12290" width="4.88671875" style="98" customWidth="1"/>
    <col min="12291" max="12291" width="30.5546875" style="98" customWidth="1"/>
    <col min="12292" max="12295" width="12" style="98" customWidth="1"/>
    <col min="12296" max="12545" width="9.109375" style="98"/>
    <col min="12546" max="12546" width="4.88671875" style="98" customWidth="1"/>
    <col min="12547" max="12547" width="30.5546875" style="98" customWidth="1"/>
    <col min="12548" max="12551" width="12" style="98" customWidth="1"/>
    <col min="12552" max="12801" width="9.109375" style="98"/>
    <col min="12802" max="12802" width="4.88671875" style="98" customWidth="1"/>
    <col min="12803" max="12803" width="30.5546875" style="98" customWidth="1"/>
    <col min="12804" max="12807" width="12" style="98" customWidth="1"/>
    <col min="12808" max="13057" width="9.109375" style="98"/>
    <col min="13058" max="13058" width="4.88671875" style="98" customWidth="1"/>
    <col min="13059" max="13059" width="30.5546875" style="98" customWidth="1"/>
    <col min="13060" max="13063" width="12" style="98" customWidth="1"/>
    <col min="13064" max="13313" width="9.109375" style="98"/>
    <col min="13314" max="13314" width="4.88671875" style="98" customWidth="1"/>
    <col min="13315" max="13315" width="30.5546875" style="98" customWidth="1"/>
    <col min="13316" max="13319" width="12" style="98" customWidth="1"/>
    <col min="13320" max="13569" width="9.109375" style="98"/>
    <col min="13570" max="13570" width="4.88671875" style="98" customWidth="1"/>
    <col min="13571" max="13571" width="30.5546875" style="98" customWidth="1"/>
    <col min="13572" max="13575" width="12" style="98" customWidth="1"/>
    <col min="13576" max="13825" width="9.109375" style="98"/>
    <col min="13826" max="13826" width="4.88671875" style="98" customWidth="1"/>
    <col min="13827" max="13827" width="30.5546875" style="98" customWidth="1"/>
    <col min="13828" max="13831" width="12" style="98" customWidth="1"/>
    <col min="13832" max="14081" width="9.109375" style="98"/>
    <col min="14082" max="14082" width="4.88671875" style="98" customWidth="1"/>
    <col min="14083" max="14083" width="30.5546875" style="98" customWidth="1"/>
    <col min="14084" max="14087" width="12" style="98" customWidth="1"/>
    <col min="14088" max="14337" width="9.109375" style="98"/>
    <col min="14338" max="14338" width="4.88671875" style="98" customWidth="1"/>
    <col min="14339" max="14339" width="30.5546875" style="98" customWidth="1"/>
    <col min="14340" max="14343" width="12" style="98" customWidth="1"/>
    <col min="14344" max="14593" width="9.109375" style="98"/>
    <col min="14594" max="14594" width="4.88671875" style="98" customWidth="1"/>
    <col min="14595" max="14595" width="30.5546875" style="98" customWidth="1"/>
    <col min="14596" max="14599" width="12" style="98" customWidth="1"/>
    <col min="14600" max="14849" width="9.109375" style="98"/>
    <col min="14850" max="14850" width="4.88671875" style="98" customWidth="1"/>
    <col min="14851" max="14851" width="30.5546875" style="98" customWidth="1"/>
    <col min="14852" max="14855" width="12" style="98" customWidth="1"/>
    <col min="14856" max="15105" width="9.109375" style="98"/>
    <col min="15106" max="15106" width="4.88671875" style="98" customWidth="1"/>
    <col min="15107" max="15107" width="30.5546875" style="98" customWidth="1"/>
    <col min="15108" max="15111" width="12" style="98" customWidth="1"/>
    <col min="15112" max="15361" width="9.109375" style="98"/>
    <col min="15362" max="15362" width="4.88671875" style="98" customWidth="1"/>
    <col min="15363" max="15363" width="30.5546875" style="98" customWidth="1"/>
    <col min="15364" max="15367" width="12" style="98" customWidth="1"/>
    <col min="15368" max="15617" width="9.109375" style="98"/>
    <col min="15618" max="15618" width="4.88671875" style="98" customWidth="1"/>
    <col min="15619" max="15619" width="30.5546875" style="98" customWidth="1"/>
    <col min="15620" max="15623" width="12" style="98" customWidth="1"/>
    <col min="15624" max="15873" width="9.109375" style="98"/>
    <col min="15874" max="15874" width="4.88671875" style="98" customWidth="1"/>
    <col min="15875" max="15875" width="30.5546875" style="98" customWidth="1"/>
    <col min="15876" max="15879" width="12" style="98" customWidth="1"/>
    <col min="15880" max="16129" width="9.109375" style="98"/>
    <col min="16130" max="16130" width="4.88671875" style="98" customWidth="1"/>
    <col min="16131" max="16131" width="30.5546875" style="98" customWidth="1"/>
    <col min="16132" max="16135" width="12" style="98" customWidth="1"/>
    <col min="16136" max="16384" width="9.109375" style="98"/>
  </cols>
  <sheetData>
    <row r="1" spans="1:9" ht="15" customHeight="1" x14ac:dyDescent="0.25">
      <c r="A1" s="357" t="s">
        <v>391</v>
      </c>
      <c r="B1" s="357"/>
      <c r="C1" s="357"/>
      <c r="D1" s="357"/>
      <c r="E1" s="357"/>
      <c r="F1" s="357"/>
      <c r="G1" s="357"/>
      <c r="H1" s="22"/>
      <c r="I1" s="22"/>
    </row>
    <row r="2" spans="1:9" x14ac:dyDescent="0.25">
      <c r="A2" s="357"/>
      <c r="B2" s="357"/>
      <c r="C2" s="357"/>
      <c r="D2" s="357"/>
      <c r="E2" s="357"/>
      <c r="F2" s="357"/>
      <c r="G2" s="357"/>
      <c r="H2" s="22"/>
      <c r="I2" s="22"/>
    </row>
    <row r="3" spans="1:9" x14ac:dyDescent="0.25">
      <c r="A3" s="351" t="s">
        <v>361</v>
      </c>
      <c r="B3" s="351"/>
      <c r="C3" s="351"/>
      <c r="D3" s="351"/>
      <c r="E3" s="351"/>
      <c r="F3" s="351"/>
      <c r="G3" s="351"/>
      <c r="H3" s="39"/>
      <c r="I3" s="39"/>
    </row>
    <row r="5" spans="1:9" x14ac:dyDescent="0.25">
      <c r="A5" s="479" t="s">
        <v>175</v>
      </c>
      <c r="B5" s="479"/>
      <c r="C5" s="479"/>
      <c r="D5" s="479"/>
      <c r="E5" s="479"/>
      <c r="F5" s="479"/>
      <c r="G5" s="479"/>
    </row>
    <row r="6" spans="1:9" ht="15" thickBot="1" x14ac:dyDescent="0.35">
      <c r="A6" s="99"/>
      <c r="B6" s="99"/>
      <c r="C6" s="99"/>
      <c r="D6" s="480"/>
      <c r="E6" s="480"/>
      <c r="F6" s="481" t="str">
        <f>'[1]2.2.sz.mell  '!E2</f>
        <v>Forintban!</v>
      </c>
      <c r="G6" s="481"/>
      <c r="H6" s="100"/>
    </row>
    <row r="7" spans="1:9" ht="26.4" x14ac:dyDescent="0.25">
      <c r="A7" s="473" t="s">
        <v>174</v>
      </c>
      <c r="B7" s="475" t="s">
        <v>176</v>
      </c>
      <c r="C7" s="121" t="s">
        <v>180</v>
      </c>
      <c r="D7" s="475" t="s">
        <v>177</v>
      </c>
      <c r="E7" s="475"/>
      <c r="F7" s="475"/>
      <c r="G7" s="477" t="s">
        <v>178</v>
      </c>
    </row>
    <row r="8" spans="1:9" ht="14.4" thickBot="1" x14ac:dyDescent="0.3">
      <c r="A8" s="474"/>
      <c r="B8" s="476"/>
      <c r="C8" s="122"/>
      <c r="D8" s="101">
        <v>2020</v>
      </c>
      <c r="E8" s="101">
        <v>2021</v>
      </c>
      <c r="F8" s="101">
        <v>2022</v>
      </c>
      <c r="G8" s="478"/>
    </row>
    <row r="9" spans="1:9" ht="14.4" thickBot="1" x14ac:dyDescent="0.3">
      <c r="A9" s="102"/>
      <c r="B9" s="103" t="s">
        <v>151</v>
      </c>
      <c r="C9" s="123">
        <v>43830</v>
      </c>
      <c r="D9" s="103" t="s">
        <v>152</v>
      </c>
      <c r="E9" s="103" t="s">
        <v>153</v>
      </c>
      <c r="F9" s="103" t="s">
        <v>154</v>
      </c>
      <c r="G9" s="104" t="s">
        <v>155</v>
      </c>
    </row>
    <row r="10" spans="1:9" x14ac:dyDescent="0.25">
      <c r="A10" s="105" t="s">
        <v>7</v>
      </c>
      <c r="B10" s="106" t="s">
        <v>310</v>
      </c>
      <c r="C10" s="106">
        <f>SUM('1. melléklet'!G51)</f>
        <v>8259596</v>
      </c>
      <c r="D10" s="107">
        <v>8259596</v>
      </c>
      <c r="E10" s="107"/>
      <c r="F10" s="107"/>
      <c r="G10" s="108">
        <f>SUM(D10:F10)</f>
        <v>8259596</v>
      </c>
    </row>
    <row r="11" spans="1:9" x14ac:dyDescent="0.25">
      <c r="A11" s="109" t="s">
        <v>9</v>
      </c>
      <c r="B11" s="110"/>
      <c r="C11" s="110"/>
      <c r="D11" s="111"/>
      <c r="E11" s="111"/>
      <c r="F11" s="111"/>
      <c r="G11" s="112">
        <f>SUM(D11:F11)</f>
        <v>0</v>
      </c>
    </row>
    <row r="12" spans="1:9" s="120" customFormat="1" x14ac:dyDescent="0.25">
      <c r="A12" s="109" t="s">
        <v>17</v>
      </c>
      <c r="B12" s="110"/>
      <c r="C12" s="110"/>
      <c r="D12" s="111"/>
      <c r="E12" s="111"/>
      <c r="F12" s="111"/>
      <c r="G12" s="112">
        <f>SUM(D12:F12)</f>
        <v>0</v>
      </c>
      <c r="H12" s="98"/>
      <c r="I12" s="98"/>
    </row>
    <row r="13" spans="1:9" x14ac:dyDescent="0.25">
      <c r="A13" s="109" t="s">
        <v>12</v>
      </c>
      <c r="B13" s="110"/>
      <c r="C13" s="110"/>
      <c r="D13" s="111"/>
      <c r="E13" s="111"/>
      <c r="F13" s="111"/>
      <c r="G13" s="112">
        <f>SUM(D13:F13)</f>
        <v>0</v>
      </c>
    </row>
    <row r="14" spans="1:9" ht="14.4" thickBot="1" x14ac:dyDescent="0.3">
      <c r="A14" s="113" t="s">
        <v>33</v>
      </c>
      <c r="B14" s="114"/>
      <c r="C14" s="114"/>
      <c r="D14" s="115"/>
      <c r="E14" s="115"/>
      <c r="F14" s="115"/>
      <c r="G14" s="112">
        <f>SUM(D14:F14)</f>
        <v>0</v>
      </c>
    </row>
    <row r="15" spans="1:9" ht="14.4" thickBot="1" x14ac:dyDescent="0.3">
      <c r="A15" s="116" t="s">
        <v>163</v>
      </c>
      <c r="B15" s="117" t="s">
        <v>179</v>
      </c>
      <c r="C15" s="117"/>
      <c r="D15" s="118">
        <f>SUM(D10:D14)</f>
        <v>8259596</v>
      </c>
      <c r="E15" s="118">
        <f>SUM(E10:E14)</f>
        <v>0</v>
      </c>
      <c r="F15" s="118">
        <f>SUM(F10:F14)</f>
        <v>0</v>
      </c>
      <c r="G15" s="119">
        <f>SUM(G10:G14)</f>
        <v>8259596</v>
      </c>
      <c r="H15" s="120"/>
      <c r="I15" s="120"/>
    </row>
  </sheetData>
  <mergeCells count="9">
    <mergeCell ref="A7:A8"/>
    <mergeCell ref="B7:B8"/>
    <mergeCell ref="D7:F7"/>
    <mergeCell ref="G7:G8"/>
    <mergeCell ref="A1:G2"/>
    <mergeCell ref="A3:G3"/>
    <mergeCell ref="A5:G5"/>
    <mergeCell ref="D6:E6"/>
    <mergeCell ref="F6:G6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I21"/>
  <sheetViews>
    <sheetView workbookViewId="0">
      <selection activeCell="G5" sqref="G5:G6"/>
    </sheetView>
  </sheetViews>
  <sheetFormatPr defaultColWidth="9.109375" defaultRowHeight="13.8" x14ac:dyDescent="0.25"/>
  <cols>
    <col min="1" max="1" width="22.109375" style="124" customWidth="1"/>
    <col min="2" max="2" width="18.33203125" style="124" customWidth="1"/>
    <col min="3" max="9" width="12.6640625" style="124" customWidth="1"/>
    <col min="10" max="16384" width="9.109375" style="124"/>
  </cols>
  <sheetData>
    <row r="1" spans="1:9" ht="15" customHeight="1" x14ac:dyDescent="0.25">
      <c r="A1" s="357" t="s">
        <v>392</v>
      </c>
      <c r="B1" s="357"/>
      <c r="C1" s="357"/>
      <c r="D1" s="357"/>
      <c r="E1" s="357"/>
      <c r="F1" s="357"/>
      <c r="G1" s="357"/>
      <c r="H1" s="357"/>
      <c r="I1" s="357"/>
    </row>
    <row r="2" spans="1:9" ht="25.8" customHeight="1" x14ac:dyDescent="0.25">
      <c r="A2" s="357"/>
      <c r="B2" s="357"/>
      <c r="C2" s="357"/>
      <c r="D2" s="357"/>
      <c r="E2" s="357"/>
      <c r="F2" s="357"/>
      <c r="G2" s="357"/>
      <c r="H2" s="357"/>
      <c r="I2" s="357"/>
    </row>
    <row r="3" spans="1:9" ht="19.95" customHeight="1" x14ac:dyDescent="0.25">
      <c r="A3" s="440" t="s">
        <v>361</v>
      </c>
      <c r="B3" s="440"/>
      <c r="C3" s="440"/>
      <c r="D3" s="440"/>
      <c r="E3" s="440"/>
      <c r="F3" s="440"/>
      <c r="G3" s="440"/>
      <c r="H3" s="440"/>
      <c r="I3" s="440"/>
    </row>
    <row r="4" spans="1:9" ht="19.95" customHeight="1" thickBot="1" x14ac:dyDescent="0.3">
      <c r="A4" s="482" t="s">
        <v>181</v>
      </c>
      <c r="B4" s="482"/>
      <c r="C4" s="482"/>
      <c r="D4" s="482"/>
      <c r="E4" s="482"/>
      <c r="F4" s="482"/>
      <c r="G4" s="482"/>
      <c r="H4" s="482"/>
      <c r="I4" s="482"/>
    </row>
    <row r="5" spans="1:9" ht="28.8" customHeight="1" x14ac:dyDescent="0.25">
      <c r="A5" s="489" t="s">
        <v>182</v>
      </c>
      <c r="B5" s="487" t="s">
        <v>183</v>
      </c>
      <c r="C5" s="485" t="s">
        <v>184</v>
      </c>
      <c r="D5" s="485"/>
      <c r="E5" s="485"/>
      <c r="F5" s="485" t="s">
        <v>262</v>
      </c>
      <c r="G5" s="485" t="s">
        <v>305</v>
      </c>
      <c r="H5" s="485" t="s">
        <v>263</v>
      </c>
      <c r="I5" s="483" t="s">
        <v>185</v>
      </c>
    </row>
    <row r="6" spans="1:9" ht="68.400000000000006" customHeight="1" x14ac:dyDescent="0.25">
      <c r="A6" s="490"/>
      <c r="B6" s="488"/>
      <c r="C6" s="245" t="s">
        <v>186</v>
      </c>
      <c r="D6" s="245" t="s">
        <v>187</v>
      </c>
      <c r="E6" s="245" t="s">
        <v>188</v>
      </c>
      <c r="F6" s="486"/>
      <c r="G6" s="486"/>
      <c r="H6" s="486"/>
      <c r="I6" s="484"/>
    </row>
    <row r="7" spans="1:9" ht="82.8" x14ac:dyDescent="0.25">
      <c r="A7" s="126" t="s">
        <v>303</v>
      </c>
      <c r="B7" s="43" t="s">
        <v>304</v>
      </c>
      <c r="C7" s="43">
        <v>10379730</v>
      </c>
      <c r="D7" s="256">
        <v>1153300</v>
      </c>
      <c r="E7" s="43">
        <f>SUM(C7:D7)</f>
        <v>11533030</v>
      </c>
      <c r="F7" s="43">
        <v>5189865</v>
      </c>
      <c r="G7" s="43">
        <v>0</v>
      </c>
      <c r="H7" s="43">
        <v>5189865</v>
      </c>
      <c r="I7" s="127"/>
    </row>
    <row r="8" spans="1:9" ht="124.2" x14ac:dyDescent="0.25">
      <c r="A8" s="126" t="s">
        <v>309</v>
      </c>
      <c r="B8" s="43" t="s">
        <v>308</v>
      </c>
      <c r="C8" s="43"/>
      <c r="D8" s="43"/>
      <c r="E8" s="297"/>
      <c r="F8" s="43"/>
      <c r="G8" s="43"/>
      <c r="H8" s="43">
        <v>2487430</v>
      </c>
      <c r="I8" s="127"/>
    </row>
    <row r="9" spans="1:9" x14ac:dyDescent="0.25">
      <c r="A9" s="126"/>
      <c r="B9" s="43"/>
      <c r="C9" s="43"/>
      <c r="D9" s="43"/>
      <c r="E9" s="43"/>
      <c r="F9" s="43"/>
      <c r="G9" s="43"/>
      <c r="H9" s="43"/>
      <c r="I9" s="127"/>
    </row>
    <row r="10" spans="1:9" x14ac:dyDescent="0.25">
      <c r="A10" s="126"/>
      <c r="B10" s="43"/>
      <c r="C10" s="43"/>
      <c r="D10" s="43"/>
      <c r="E10" s="43"/>
      <c r="F10" s="43"/>
      <c r="G10" s="43"/>
      <c r="H10" s="43"/>
      <c r="I10" s="127"/>
    </row>
    <row r="11" spans="1:9" x14ac:dyDescent="0.25">
      <c r="A11" s="126"/>
      <c r="B11" s="43"/>
      <c r="C11" s="43"/>
      <c r="D11" s="43"/>
      <c r="E11" s="43"/>
      <c r="F11" s="43"/>
      <c r="G11" s="43"/>
      <c r="H11" s="43"/>
      <c r="I11" s="127"/>
    </row>
    <row r="12" spans="1:9" x14ac:dyDescent="0.25">
      <c r="A12" s="126"/>
      <c r="B12" s="43"/>
      <c r="C12" s="43"/>
      <c r="D12" s="43"/>
      <c r="E12" s="43"/>
      <c r="F12" s="43"/>
      <c r="G12" s="43"/>
      <c r="H12" s="43"/>
      <c r="I12" s="127"/>
    </row>
    <row r="13" spans="1:9" x14ac:dyDescent="0.25">
      <c r="A13" s="126"/>
      <c r="B13" s="43"/>
      <c r="C13" s="43"/>
      <c r="D13" s="43"/>
      <c r="E13" s="43"/>
      <c r="F13" s="43"/>
      <c r="G13" s="43"/>
      <c r="H13" s="43"/>
      <c r="I13" s="127"/>
    </row>
    <row r="14" spans="1:9" x14ac:dyDescent="0.25">
      <c r="A14" s="126"/>
      <c r="B14" s="43"/>
      <c r="C14" s="43"/>
      <c r="D14" s="43"/>
      <c r="E14" s="43"/>
      <c r="F14" s="43"/>
      <c r="G14" s="43"/>
      <c r="H14" s="43"/>
      <c r="I14" s="127"/>
    </row>
    <row r="15" spans="1:9" x14ac:dyDescent="0.25">
      <c r="A15" s="126"/>
      <c r="B15" s="43"/>
      <c r="C15" s="43"/>
      <c r="D15" s="43"/>
      <c r="E15" s="43"/>
      <c r="F15" s="43"/>
      <c r="G15" s="43"/>
      <c r="H15" s="43"/>
      <c r="I15" s="127"/>
    </row>
    <row r="16" spans="1:9" x14ac:dyDescent="0.25">
      <c r="A16" s="126"/>
      <c r="B16" s="43"/>
      <c r="C16" s="43"/>
      <c r="D16" s="43"/>
      <c r="E16" s="43"/>
      <c r="F16" s="43"/>
      <c r="G16" s="43"/>
      <c r="H16" s="43"/>
      <c r="I16" s="127"/>
    </row>
    <row r="17" spans="1:9" x14ac:dyDescent="0.25">
      <c r="A17" s="126"/>
      <c r="B17" s="43"/>
      <c r="C17" s="43"/>
      <c r="D17" s="43"/>
      <c r="E17" s="43"/>
      <c r="F17" s="43"/>
      <c r="G17" s="43"/>
      <c r="H17" s="43"/>
      <c r="I17" s="127"/>
    </row>
    <row r="18" spans="1:9" x14ac:dyDescent="0.25">
      <c r="A18" s="126"/>
      <c r="B18" s="43"/>
      <c r="C18" s="43"/>
      <c r="D18" s="43"/>
      <c r="E18" s="43"/>
      <c r="F18" s="43"/>
      <c r="G18" s="43"/>
      <c r="H18" s="43"/>
      <c r="I18" s="127"/>
    </row>
    <row r="19" spans="1:9" x14ac:dyDescent="0.25">
      <c r="A19" s="126"/>
      <c r="B19" s="43"/>
      <c r="C19" s="43"/>
      <c r="D19" s="43"/>
      <c r="E19" s="43"/>
      <c r="F19" s="43"/>
      <c r="G19" s="43"/>
      <c r="H19" s="43"/>
      <c r="I19" s="127"/>
    </row>
    <row r="20" spans="1:9" x14ac:dyDescent="0.25">
      <c r="A20" s="126"/>
      <c r="B20" s="43"/>
      <c r="C20" s="43"/>
      <c r="D20" s="43"/>
      <c r="E20" s="43"/>
      <c r="F20" s="43"/>
      <c r="G20" s="43"/>
      <c r="H20" s="43"/>
      <c r="I20" s="127"/>
    </row>
    <row r="21" spans="1:9" ht="14.4" thickBot="1" x14ac:dyDescent="0.3">
      <c r="A21" s="128"/>
      <c r="B21" s="129"/>
      <c r="C21" s="129"/>
      <c r="D21" s="129"/>
      <c r="E21" s="129"/>
      <c r="F21" s="129"/>
      <c r="G21" s="129"/>
      <c r="H21" s="129"/>
      <c r="I21" s="130"/>
    </row>
  </sheetData>
  <mergeCells count="10">
    <mergeCell ref="A3:I3"/>
    <mergeCell ref="A1:I2"/>
    <mergeCell ref="A4:I4"/>
    <mergeCell ref="I5:I6"/>
    <mergeCell ref="C5:E5"/>
    <mergeCell ref="F5:F6"/>
    <mergeCell ref="G5:G6"/>
    <mergeCell ref="H5:H6"/>
    <mergeCell ref="B5:B6"/>
    <mergeCell ref="A5:A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2:H32"/>
  <sheetViews>
    <sheetView workbookViewId="0">
      <selection activeCell="A3" sqref="A3:D3"/>
    </sheetView>
  </sheetViews>
  <sheetFormatPr defaultRowHeight="14.4" x14ac:dyDescent="0.3"/>
  <cols>
    <col min="1" max="1" width="5" style="131" customWidth="1"/>
    <col min="2" max="2" width="45.6640625" style="132" customWidth="1"/>
    <col min="3" max="4" width="15.109375" style="132" customWidth="1"/>
    <col min="5" max="256" width="9.109375" style="132"/>
    <col min="257" max="257" width="5" style="132" customWidth="1"/>
    <col min="258" max="258" width="47" style="132" customWidth="1"/>
    <col min="259" max="260" width="15.109375" style="132" customWidth="1"/>
    <col min="261" max="512" width="9.109375" style="132"/>
    <col min="513" max="513" width="5" style="132" customWidth="1"/>
    <col min="514" max="514" width="47" style="132" customWidth="1"/>
    <col min="515" max="516" width="15.109375" style="132" customWidth="1"/>
    <col min="517" max="768" width="9.109375" style="132"/>
    <col min="769" max="769" width="5" style="132" customWidth="1"/>
    <col min="770" max="770" width="47" style="132" customWidth="1"/>
    <col min="771" max="772" width="15.109375" style="132" customWidth="1"/>
    <col min="773" max="1024" width="9.109375" style="132"/>
    <col min="1025" max="1025" width="5" style="132" customWidth="1"/>
    <col min="1026" max="1026" width="47" style="132" customWidth="1"/>
    <col min="1027" max="1028" width="15.109375" style="132" customWidth="1"/>
    <col min="1029" max="1280" width="9.109375" style="132"/>
    <col min="1281" max="1281" width="5" style="132" customWidth="1"/>
    <col min="1282" max="1282" width="47" style="132" customWidth="1"/>
    <col min="1283" max="1284" width="15.109375" style="132" customWidth="1"/>
    <col min="1285" max="1536" width="9.109375" style="132"/>
    <col min="1537" max="1537" width="5" style="132" customWidth="1"/>
    <col min="1538" max="1538" width="47" style="132" customWidth="1"/>
    <col min="1539" max="1540" width="15.109375" style="132" customWidth="1"/>
    <col min="1541" max="1792" width="9.109375" style="132"/>
    <col min="1793" max="1793" width="5" style="132" customWidth="1"/>
    <col min="1794" max="1794" width="47" style="132" customWidth="1"/>
    <col min="1795" max="1796" width="15.109375" style="132" customWidth="1"/>
    <col min="1797" max="2048" width="9.109375" style="132"/>
    <col min="2049" max="2049" width="5" style="132" customWidth="1"/>
    <col min="2050" max="2050" width="47" style="132" customWidth="1"/>
    <col min="2051" max="2052" width="15.109375" style="132" customWidth="1"/>
    <col min="2053" max="2304" width="9.109375" style="132"/>
    <col min="2305" max="2305" width="5" style="132" customWidth="1"/>
    <col min="2306" max="2306" width="47" style="132" customWidth="1"/>
    <col min="2307" max="2308" width="15.109375" style="132" customWidth="1"/>
    <col min="2309" max="2560" width="9.109375" style="132"/>
    <col min="2561" max="2561" width="5" style="132" customWidth="1"/>
    <col min="2562" max="2562" width="47" style="132" customWidth="1"/>
    <col min="2563" max="2564" width="15.109375" style="132" customWidth="1"/>
    <col min="2565" max="2816" width="9.109375" style="132"/>
    <col min="2817" max="2817" width="5" style="132" customWidth="1"/>
    <col min="2818" max="2818" width="47" style="132" customWidth="1"/>
    <col min="2819" max="2820" width="15.109375" style="132" customWidth="1"/>
    <col min="2821" max="3072" width="9.109375" style="132"/>
    <col min="3073" max="3073" width="5" style="132" customWidth="1"/>
    <col min="3074" max="3074" width="47" style="132" customWidth="1"/>
    <col min="3075" max="3076" width="15.109375" style="132" customWidth="1"/>
    <col min="3077" max="3328" width="9.109375" style="132"/>
    <col min="3329" max="3329" width="5" style="132" customWidth="1"/>
    <col min="3330" max="3330" width="47" style="132" customWidth="1"/>
    <col min="3331" max="3332" width="15.109375" style="132" customWidth="1"/>
    <col min="3333" max="3584" width="9.109375" style="132"/>
    <col min="3585" max="3585" width="5" style="132" customWidth="1"/>
    <col min="3586" max="3586" width="47" style="132" customWidth="1"/>
    <col min="3587" max="3588" width="15.109375" style="132" customWidth="1"/>
    <col min="3589" max="3840" width="9.109375" style="132"/>
    <col min="3841" max="3841" width="5" style="132" customWidth="1"/>
    <col min="3842" max="3842" width="47" style="132" customWidth="1"/>
    <col min="3843" max="3844" width="15.109375" style="132" customWidth="1"/>
    <col min="3845" max="4096" width="9.109375" style="132"/>
    <col min="4097" max="4097" width="5" style="132" customWidth="1"/>
    <col min="4098" max="4098" width="47" style="132" customWidth="1"/>
    <col min="4099" max="4100" width="15.109375" style="132" customWidth="1"/>
    <col min="4101" max="4352" width="9.109375" style="132"/>
    <col min="4353" max="4353" width="5" style="132" customWidth="1"/>
    <col min="4354" max="4354" width="47" style="132" customWidth="1"/>
    <col min="4355" max="4356" width="15.109375" style="132" customWidth="1"/>
    <col min="4357" max="4608" width="9.109375" style="132"/>
    <col min="4609" max="4609" width="5" style="132" customWidth="1"/>
    <col min="4610" max="4610" width="47" style="132" customWidth="1"/>
    <col min="4611" max="4612" width="15.109375" style="132" customWidth="1"/>
    <col min="4613" max="4864" width="9.109375" style="132"/>
    <col min="4865" max="4865" width="5" style="132" customWidth="1"/>
    <col min="4866" max="4866" width="47" style="132" customWidth="1"/>
    <col min="4867" max="4868" width="15.109375" style="132" customWidth="1"/>
    <col min="4869" max="5120" width="9.109375" style="132"/>
    <col min="5121" max="5121" width="5" style="132" customWidth="1"/>
    <col min="5122" max="5122" width="47" style="132" customWidth="1"/>
    <col min="5123" max="5124" width="15.109375" style="132" customWidth="1"/>
    <col min="5125" max="5376" width="9.109375" style="132"/>
    <col min="5377" max="5377" width="5" style="132" customWidth="1"/>
    <col min="5378" max="5378" width="47" style="132" customWidth="1"/>
    <col min="5379" max="5380" width="15.109375" style="132" customWidth="1"/>
    <col min="5381" max="5632" width="9.109375" style="132"/>
    <col min="5633" max="5633" width="5" style="132" customWidth="1"/>
    <col min="5634" max="5634" width="47" style="132" customWidth="1"/>
    <col min="5635" max="5636" width="15.109375" style="132" customWidth="1"/>
    <col min="5637" max="5888" width="9.109375" style="132"/>
    <col min="5889" max="5889" width="5" style="132" customWidth="1"/>
    <col min="5890" max="5890" width="47" style="132" customWidth="1"/>
    <col min="5891" max="5892" width="15.109375" style="132" customWidth="1"/>
    <col min="5893" max="6144" width="9.109375" style="132"/>
    <col min="6145" max="6145" width="5" style="132" customWidth="1"/>
    <col min="6146" max="6146" width="47" style="132" customWidth="1"/>
    <col min="6147" max="6148" width="15.109375" style="132" customWidth="1"/>
    <col min="6149" max="6400" width="9.109375" style="132"/>
    <col min="6401" max="6401" width="5" style="132" customWidth="1"/>
    <col min="6402" max="6402" width="47" style="132" customWidth="1"/>
    <col min="6403" max="6404" width="15.109375" style="132" customWidth="1"/>
    <col min="6405" max="6656" width="9.109375" style="132"/>
    <col min="6657" max="6657" width="5" style="132" customWidth="1"/>
    <col min="6658" max="6658" width="47" style="132" customWidth="1"/>
    <col min="6659" max="6660" width="15.109375" style="132" customWidth="1"/>
    <col min="6661" max="6912" width="9.109375" style="132"/>
    <col min="6913" max="6913" width="5" style="132" customWidth="1"/>
    <col min="6914" max="6914" width="47" style="132" customWidth="1"/>
    <col min="6915" max="6916" width="15.109375" style="132" customWidth="1"/>
    <col min="6917" max="7168" width="9.109375" style="132"/>
    <col min="7169" max="7169" width="5" style="132" customWidth="1"/>
    <col min="7170" max="7170" width="47" style="132" customWidth="1"/>
    <col min="7171" max="7172" width="15.109375" style="132" customWidth="1"/>
    <col min="7173" max="7424" width="9.109375" style="132"/>
    <col min="7425" max="7425" width="5" style="132" customWidth="1"/>
    <col min="7426" max="7426" width="47" style="132" customWidth="1"/>
    <col min="7427" max="7428" width="15.109375" style="132" customWidth="1"/>
    <col min="7429" max="7680" width="9.109375" style="132"/>
    <col min="7681" max="7681" width="5" style="132" customWidth="1"/>
    <col min="7682" max="7682" width="47" style="132" customWidth="1"/>
    <col min="7683" max="7684" width="15.109375" style="132" customWidth="1"/>
    <col min="7685" max="7936" width="9.109375" style="132"/>
    <col min="7937" max="7937" width="5" style="132" customWidth="1"/>
    <col min="7938" max="7938" width="47" style="132" customWidth="1"/>
    <col min="7939" max="7940" width="15.109375" style="132" customWidth="1"/>
    <col min="7941" max="8192" width="9.109375" style="132"/>
    <col min="8193" max="8193" width="5" style="132" customWidth="1"/>
    <col min="8194" max="8194" width="47" style="132" customWidth="1"/>
    <col min="8195" max="8196" width="15.109375" style="132" customWidth="1"/>
    <col min="8197" max="8448" width="9.109375" style="132"/>
    <col min="8449" max="8449" width="5" style="132" customWidth="1"/>
    <col min="8450" max="8450" width="47" style="132" customWidth="1"/>
    <col min="8451" max="8452" width="15.109375" style="132" customWidth="1"/>
    <col min="8453" max="8704" width="9.109375" style="132"/>
    <col min="8705" max="8705" width="5" style="132" customWidth="1"/>
    <col min="8706" max="8706" width="47" style="132" customWidth="1"/>
    <col min="8707" max="8708" width="15.109375" style="132" customWidth="1"/>
    <col min="8709" max="8960" width="9.109375" style="132"/>
    <col min="8961" max="8961" width="5" style="132" customWidth="1"/>
    <col min="8962" max="8962" width="47" style="132" customWidth="1"/>
    <col min="8963" max="8964" width="15.109375" style="132" customWidth="1"/>
    <col min="8965" max="9216" width="9.109375" style="132"/>
    <col min="9217" max="9217" width="5" style="132" customWidth="1"/>
    <col min="9218" max="9218" width="47" style="132" customWidth="1"/>
    <col min="9219" max="9220" width="15.109375" style="132" customWidth="1"/>
    <col min="9221" max="9472" width="9.109375" style="132"/>
    <col min="9473" max="9473" width="5" style="132" customWidth="1"/>
    <col min="9474" max="9474" width="47" style="132" customWidth="1"/>
    <col min="9475" max="9476" width="15.109375" style="132" customWidth="1"/>
    <col min="9477" max="9728" width="9.109375" style="132"/>
    <col min="9729" max="9729" width="5" style="132" customWidth="1"/>
    <col min="9730" max="9730" width="47" style="132" customWidth="1"/>
    <col min="9731" max="9732" width="15.109375" style="132" customWidth="1"/>
    <col min="9733" max="9984" width="9.109375" style="132"/>
    <col min="9985" max="9985" width="5" style="132" customWidth="1"/>
    <col min="9986" max="9986" width="47" style="132" customWidth="1"/>
    <col min="9987" max="9988" width="15.109375" style="132" customWidth="1"/>
    <col min="9989" max="10240" width="9.109375" style="132"/>
    <col min="10241" max="10241" width="5" style="132" customWidth="1"/>
    <col min="10242" max="10242" width="47" style="132" customWidth="1"/>
    <col min="10243" max="10244" width="15.109375" style="132" customWidth="1"/>
    <col min="10245" max="10496" width="9.109375" style="132"/>
    <col min="10497" max="10497" width="5" style="132" customWidth="1"/>
    <col min="10498" max="10498" width="47" style="132" customWidth="1"/>
    <col min="10499" max="10500" width="15.109375" style="132" customWidth="1"/>
    <col min="10501" max="10752" width="9.109375" style="132"/>
    <col min="10753" max="10753" width="5" style="132" customWidth="1"/>
    <col min="10754" max="10754" width="47" style="132" customWidth="1"/>
    <col min="10755" max="10756" width="15.109375" style="132" customWidth="1"/>
    <col min="10757" max="11008" width="9.109375" style="132"/>
    <col min="11009" max="11009" width="5" style="132" customWidth="1"/>
    <col min="11010" max="11010" width="47" style="132" customWidth="1"/>
    <col min="11011" max="11012" width="15.109375" style="132" customWidth="1"/>
    <col min="11013" max="11264" width="9.109375" style="132"/>
    <col min="11265" max="11265" width="5" style="132" customWidth="1"/>
    <col min="11266" max="11266" width="47" style="132" customWidth="1"/>
    <col min="11267" max="11268" width="15.109375" style="132" customWidth="1"/>
    <col min="11269" max="11520" width="9.109375" style="132"/>
    <col min="11521" max="11521" width="5" style="132" customWidth="1"/>
    <col min="11522" max="11522" width="47" style="132" customWidth="1"/>
    <col min="11523" max="11524" width="15.109375" style="132" customWidth="1"/>
    <col min="11525" max="11776" width="9.109375" style="132"/>
    <col min="11777" max="11777" width="5" style="132" customWidth="1"/>
    <col min="11778" max="11778" width="47" style="132" customWidth="1"/>
    <col min="11779" max="11780" width="15.109375" style="132" customWidth="1"/>
    <col min="11781" max="12032" width="9.109375" style="132"/>
    <col min="12033" max="12033" width="5" style="132" customWidth="1"/>
    <col min="12034" max="12034" width="47" style="132" customWidth="1"/>
    <col min="12035" max="12036" width="15.109375" style="132" customWidth="1"/>
    <col min="12037" max="12288" width="9.109375" style="132"/>
    <col min="12289" max="12289" width="5" style="132" customWidth="1"/>
    <col min="12290" max="12290" width="47" style="132" customWidth="1"/>
    <col min="12291" max="12292" width="15.109375" style="132" customWidth="1"/>
    <col min="12293" max="12544" width="9.109375" style="132"/>
    <col min="12545" max="12545" width="5" style="132" customWidth="1"/>
    <col min="12546" max="12546" width="47" style="132" customWidth="1"/>
    <col min="12547" max="12548" width="15.109375" style="132" customWidth="1"/>
    <col min="12549" max="12800" width="9.109375" style="132"/>
    <col min="12801" max="12801" width="5" style="132" customWidth="1"/>
    <col min="12802" max="12802" width="47" style="132" customWidth="1"/>
    <col min="12803" max="12804" width="15.109375" style="132" customWidth="1"/>
    <col min="12805" max="13056" width="9.109375" style="132"/>
    <col min="13057" max="13057" width="5" style="132" customWidth="1"/>
    <col min="13058" max="13058" width="47" style="132" customWidth="1"/>
    <col min="13059" max="13060" width="15.109375" style="132" customWidth="1"/>
    <col min="13061" max="13312" width="9.109375" style="132"/>
    <col min="13313" max="13313" width="5" style="132" customWidth="1"/>
    <col min="13314" max="13314" width="47" style="132" customWidth="1"/>
    <col min="13315" max="13316" width="15.109375" style="132" customWidth="1"/>
    <col min="13317" max="13568" width="9.109375" style="132"/>
    <col min="13569" max="13569" width="5" style="132" customWidth="1"/>
    <col min="13570" max="13570" width="47" style="132" customWidth="1"/>
    <col min="13571" max="13572" width="15.109375" style="132" customWidth="1"/>
    <col min="13573" max="13824" width="9.109375" style="132"/>
    <col min="13825" max="13825" width="5" style="132" customWidth="1"/>
    <col min="13826" max="13826" width="47" style="132" customWidth="1"/>
    <col min="13827" max="13828" width="15.109375" style="132" customWidth="1"/>
    <col min="13829" max="14080" width="9.109375" style="132"/>
    <col min="14081" max="14081" width="5" style="132" customWidth="1"/>
    <col min="14082" max="14082" width="47" style="132" customWidth="1"/>
    <col min="14083" max="14084" width="15.109375" style="132" customWidth="1"/>
    <col min="14085" max="14336" width="9.109375" style="132"/>
    <col min="14337" max="14337" width="5" style="132" customWidth="1"/>
    <col min="14338" max="14338" width="47" style="132" customWidth="1"/>
    <col min="14339" max="14340" width="15.109375" style="132" customWidth="1"/>
    <col min="14341" max="14592" width="9.109375" style="132"/>
    <col min="14593" max="14593" width="5" style="132" customWidth="1"/>
    <col min="14594" max="14594" width="47" style="132" customWidth="1"/>
    <col min="14595" max="14596" width="15.109375" style="132" customWidth="1"/>
    <col min="14597" max="14848" width="9.109375" style="132"/>
    <col min="14849" max="14849" width="5" style="132" customWidth="1"/>
    <col min="14850" max="14850" width="47" style="132" customWidth="1"/>
    <col min="14851" max="14852" width="15.109375" style="132" customWidth="1"/>
    <col min="14853" max="15104" width="9.109375" style="132"/>
    <col min="15105" max="15105" width="5" style="132" customWidth="1"/>
    <col min="15106" max="15106" width="47" style="132" customWidth="1"/>
    <col min="15107" max="15108" width="15.109375" style="132" customWidth="1"/>
    <col min="15109" max="15360" width="9.109375" style="132"/>
    <col min="15361" max="15361" width="5" style="132" customWidth="1"/>
    <col min="15362" max="15362" width="47" style="132" customWidth="1"/>
    <col min="15363" max="15364" width="15.109375" style="132" customWidth="1"/>
    <col min="15365" max="15616" width="9.109375" style="132"/>
    <col min="15617" max="15617" width="5" style="132" customWidth="1"/>
    <col min="15618" max="15618" width="47" style="132" customWidth="1"/>
    <col min="15619" max="15620" width="15.109375" style="132" customWidth="1"/>
    <col min="15621" max="15872" width="9.109375" style="132"/>
    <col min="15873" max="15873" width="5" style="132" customWidth="1"/>
    <col min="15874" max="15874" width="47" style="132" customWidth="1"/>
    <col min="15875" max="15876" width="15.109375" style="132" customWidth="1"/>
    <col min="15877" max="16128" width="9.109375" style="132"/>
    <col min="16129" max="16129" width="5" style="132" customWidth="1"/>
    <col min="16130" max="16130" width="47" style="132" customWidth="1"/>
    <col min="16131" max="16132" width="15.109375" style="132" customWidth="1"/>
    <col min="16133" max="16384" width="9.109375" style="132"/>
  </cols>
  <sheetData>
    <row r="2" spans="1:8" ht="15" customHeight="1" x14ac:dyDescent="0.25">
      <c r="A2" s="357" t="s">
        <v>393</v>
      </c>
      <c r="B2" s="357"/>
      <c r="C2" s="357"/>
      <c r="D2" s="357"/>
      <c r="E2" s="22"/>
      <c r="F2" s="22"/>
      <c r="G2" s="22"/>
      <c r="H2" s="22"/>
    </row>
    <row r="3" spans="1:8" ht="15" customHeight="1" x14ac:dyDescent="0.25">
      <c r="A3" s="440" t="s">
        <v>331</v>
      </c>
      <c r="B3" s="440"/>
      <c r="C3" s="440"/>
      <c r="D3" s="440"/>
      <c r="E3" s="125"/>
      <c r="F3" s="125"/>
      <c r="G3" s="125"/>
      <c r="H3" s="125"/>
    </row>
    <row r="4" spans="1:8" ht="31.5" customHeight="1" x14ac:dyDescent="0.3">
      <c r="B4" s="491" t="s">
        <v>189</v>
      </c>
      <c r="C4" s="491"/>
      <c r="D4" s="491"/>
    </row>
    <row r="5" spans="1:8" s="135" customFormat="1" ht="16.2" thickBot="1" x14ac:dyDescent="0.35">
      <c r="A5" s="133"/>
      <c r="B5" s="134"/>
      <c r="D5" s="136" t="str">
        <f>'[1]2. sz tájékoztató t'!I2</f>
        <v>Forintban!</v>
      </c>
    </row>
    <row r="6" spans="1:8" s="140" customFormat="1" ht="48" customHeight="1" thickBot="1" x14ac:dyDescent="0.35">
      <c r="A6" s="137" t="s">
        <v>174</v>
      </c>
      <c r="B6" s="138" t="s">
        <v>190</v>
      </c>
      <c r="C6" s="138" t="s">
        <v>191</v>
      </c>
      <c r="D6" s="139" t="s">
        <v>192</v>
      </c>
    </row>
    <row r="7" spans="1:8" s="140" customFormat="1" ht="14.1" customHeight="1" thickBot="1" x14ac:dyDescent="0.35">
      <c r="A7" s="141" t="s">
        <v>151</v>
      </c>
      <c r="B7" s="142" t="s">
        <v>152</v>
      </c>
      <c r="C7" s="142" t="s">
        <v>153</v>
      </c>
      <c r="D7" s="143" t="s">
        <v>154</v>
      </c>
    </row>
    <row r="8" spans="1:8" ht="18" customHeight="1" x14ac:dyDescent="0.3">
      <c r="A8" s="144" t="s">
        <v>7</v>
      </c>
      <c r="B8" s="145" t="s">
        <v>193</v>
      </c>
      <c r="C8" s="146"/>
      <c r="D8" s="147"/>
    </row>
    <row r="9" spans="1:8" ht="18" customHeight="1" x14ac:dyDescent="0.3">
      <c r="A9" s="148" t="s">
        <v>9</v>
      </c>
      <c r="B9" s="149" t="s">
        <v>194</v>
      </c>
      <c r="C9" s="150"/>
      <c r="D9" s="151"/>
    </row>
    <row r="10" spans="1:8" ht="18" customHeight="1" x14ac:dyDescent="0.3">
      <c r="A10" s="148" t="s">
        <v>17</v>
      </c>
      <c r="B10" s="149" t="s">
        <v>195</v>
      </c>
      <c r="C10" s="150"/>
      <c r="D10" s="151"/>
    </row>
    <row r="11" spans="1:8" ht="18" customHeight="1" x14ac:dyDescent="0.3">
      <c r="A11" s="148" t="s">
        <v>12</v>
      </c>
      <c r="B11" s="149" t="s">
        <v>196</v>
      </c>
      <c r="C11" s="150"/>
      <c r="D11" s="151"/>
    </row>
    <row r="12" spans="1:8" ht="18" customHeight="1" x14ac:dyDescent="0.3">
      <c r="A12" s="148" t="s">
        <v>33</v>
      </c>
      <c r="B12" s="149" t="s">
        <v>197</v>
      </c>
      <c r="C12" s="150">
        <f>SUM(C13:C19)</f>
        <v>247877276</v>
      </c>
      <c r="D12" s="151">
        <f>SUM(D13:D19)</f>
        <v>3950000</v>
      </c>
    </row>
    <row r="13" spans="1:8" ht="18" customHeight="1" x14ac:dyDescent="0.3">
      <c r="A13" s="148" t="s">
        <v>163</v>
      </c>
      <c r="B13" s="149" t="s">
        <v>198</v>
      </c>
      <c r="C13" s="150">
        <v>27506611</v>
      </c>
      <c r="D13" s="151">
        <v>0</v>
      </c>
    </row>
    <row r="14" spans="1:8" ht="18" customHeight="1" x14ac:dyDescent="0.3">
      <c r="A14" s="148" t="s">
        <v>164</v>
      </c>
      <c r="B14" s="152" t="s">
        <v>199</v>
      </c>
      <c r="C14" s="150"/>
      <c r="D14" s="151"/>
    </row>
    <row r="15" spans="1:8" ht="18" customHeight="1" x14ac:dyDescent="0.3">
      <c r="A15" s="148" t="s">
        <v>167</v>
      </c>
      <c r="B15" s="152" t="s">
        <v>200</v>
      </c>
      <c r="C15" s="150">
        <v>7445077</v>
      </c>
      <c r="D15" s="151"/>
    </row>
    <row r="16" spans="1:8" ht="18" customHeight="1" x14ac:dyDescent="0.3">
      <c r="A16" s="148" t="s">
        <v>169</v>
      </c>
      <c r="B16" s="152" t="s">
        <v>201</v>
      </c>
      <c r="C16" s="150">
        <v>399900</v>
      </c>
      <c r="D16" s="151"/>
    </row>
    <row r="17" spans="1:4" ht="18" customHeight="1" x14ac:dyDescent="0.3">
      <c r="A17" s="148" t="s">
        <v>170</v>
      </c>
      <c r="B17" s="152" t="s">
        <v>202</v>
      </c>
      <c r="C17" s="150"/>
      <c r="D17" s="151"/>
    </row>
    <row r="18" spans="1:4" ht="22.5" customHeight="1" x14ac:dyDescent="0.3">
      <c r="A18" s="148" t="s">
        <v>172</v>
      </c>
      <c r="B18" s="152" t="s">
        <v>203</v>
      </c>
      <c r="C18" s="150">
        <v>212525688</v>
      </c>
      <c r="D18" s="151">
        <v>3950000</v>
      </c>
    </row>
    <row r="19" spans="1:4" ht="18" customHeight="1" x14ac:dyDescent="0.3">
      <c r="A19" s="148" t="s">
        <v>204</v>
      </c>
      <c r="B19" s="149" t="s">
        <v>205</v>
      </c>
      <c r="C19" s="150"/>
      <c r="D19" s="151"/>
    </row>
    <row r="20" spans="1:4" ht="18" customHeight="1" x14ac:dyDescent="0.3">
      <c r="A20" s="148" t="s">
        <v>206</v>
      </c>
      <c r="B20" s="149" t="s">
        <v>207</v>
      </c>
      <c r="C20" s="150">
        <v>13120000</v>
      </c>
      <c r="D20" s="151">
        <v>750000</v>
      </c>
    </row>
    <row r="21" spans="1:4" ht="18" customHeight="1" x14ac:dyDescent="0.3">
      <c r="A21" s="148" t="s">
        <v>208</v>
      </c>
      <c r="B21" s="149" t="s">
        <v>209</v>
      </c>
      <c r="C21" s="150"/>
      <c r="D21" s="151"/>
    </row>
    <row r="22" spans="1:4" ht="21" customHeight="1" x14ac:dyDescent="0.3">
      <c r="A22" s="148" t="s">
        <v>210</v>
      </c>
      <c r="B22" s="149" t="s">
        <v>306</v>
      </c>
      <c r="C22" s="150"/>
      <c r="D22" s="151">
        <v>4291790</v>
      </c>
    </row>
    <row r="23" spans="1:4" ht="18" customHeight="1" x14ac:dyDescent="0.3">
      <c r="A23" s="148" t="s">
        <v>211</v>
      </c>
      <c r="B23" s="149" t="s">
        <v>212</v>
      </c>
      <c r="C23" s="150"/>
      <c r="D23" s="151"/>
    </row>
    <row r="24" spans="1:4" ht="18" customHeight="1" x14ac:dyDescent="0.3">
      <c r="A24" s="148" t="s">
        <v>213</v>
      </c>
      <c r="B24" s="153"/>
      <c r="C24" s="154"/>
      <c r="D24" s="151"/>
    </row>
    <row r="25" spans="1:4" ht="18" customHeight="1" x14ac:dyDescent="0.3">
      <c r="A25" s="148" t="s">
        <v>214</v>
      </c>
      <c r="B25" s="155"/>
      <c r="C25" s="154"/>
      <c r="D25" s="151"/>
    </row>
    <row r="26" spans="1:4" ht="18" customHeight="1" x14ac:dyDescent="0.3">
      <c r="A26" s="148" t="s">
        <v>215</v>
      </c>
      <c r="B26" s="155"/>
      <c r="C26" s="154"/>
      <c r="D26" s="151"/>
    </row>
    <row r="27" spans="1:4" ht="18" customHeight="1" x14ac:dyDescent="0.3">
      <c r="A27" s="148" t="s">
        <v>216</v>
      </c>
      <c r="B27" s="155"/>
      <c r="C27" s="154"/>
      <c r="D27" s="151"/>
    </row>
    <row r="28" spans="1:4" ht="18" customHeight="1" x14ac:dyDescent="0.3">
      <c r="A28" s="148" t="s">
        <v>217</v>
      </c>
      <c r="B28" s="155"/>
      <c r="C28" s="154"/>
      <c r="D28" s="151"/>
    </row>
    <row r="29" spans="1:4" ht="18" customHeight="1" x14ac:dyDescent="0.3">
      <c r="A29" s="148" t="s">
        <v>218</v>
      </c>
      <c r="B29" s="155"/>
      <c r="C29" s="154"/>
      <c r="D29" s="151"/>
    </row>
    <row r="30" spans="1:4" ht="18" customHeight="1" thickBot="1" x14ac:dyDescent="0.35">
      <c r="A30" s="148" t="s">
        <v>219</v>
      </c>
      <c r="B30" s="155"/>
      <c r="C30" s="154"/>
      <c r="D30" s="151"/>
    </row>
    <row r="31" spans="1:4" ht="18" customHeight="1" thickBot="1" x14ac:dyDescent="0.35">
      <c r="A31" s="156" t="s">
        <v>220</v>
      </c>
      <c r="B31" s="157" t="s">
        <v>221</v>
      </c>
      <c r="C31" s="158">
        <f>SUM(C8+C9+C10+C11+C12+C19+C20+C21+C22+C23)</f>
        <v>260997276</v>
      </c>
      <c r="D31" s="159">
        <f>SUM(D8+D9+D10+D11+D12+D19+D20+D21+D22+D23)</f>
        <v>8991790</v>
      </c>
    </row>
    <row r="32" spans="1:4" ht="8.25" customHeight="1" x14ac:dyDescent="0.3">
      <c r="A32" s="160"/>
      <c r="B32" s="492"/>
      <c r="C32" s="492"/>
      <c r="D32" s="492"/>
    </row>
  </sheetData>
  <mergeCells count="4">
    <mergeCell ref="A2:D2"/>
    <mergeCell ref="A3:D3"/>
    <mergeCell ref="B4:D4"/>
    <mergeCell ref="B32:D32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83"/>
  <sheetViews>
    <sheetView workbookViewId="0">
      <selection activeCell="A4" sqref="A4:H4"/>
    </sheetView>
  </sheetViews>
  <sheetFormatPr defaultColWidth="9.109375" defaultRowHeight="13.2" x14ac:dyDescent="0.25"/>
  <cols>
    <col min="1" max="1" width="4.109375" style="1" customWidth="1"/>
    <col min="2" max="2" width="4.33203125" style="1" customWidth="1"/>
    <col min="3" max="3" width="38.5546875" style="310" customWidth="1"/>
    <col min="4" max="8" width="12.77734375" style="1" customWidth="1"/>
    <col min="9" max="9" width="9.109375" style="1"/>
    <col min="10" max="11" width="9.6640625" style="1" bestFit="1" customWidth="1"/>
    <col min="12" max="12" width="9.109375" style="1"/>
    <col min="13" max="13" width="9.6640625" style="1" bestFit="1" customWidth="1"/>
    <col min="14" max="16" width="9.109375" style="1"/>
    <col min="17" max="17" width="9.6640625" style="1" bestFit="1" customWidth="1"/>
    <col min="18" max="16384" width="9.109375" style="1"/>
  </cols>
  <sheetData>
    <row r="1" spans="1:12" ht="28.8" customHeight="1" x14ac:dyDescent="0.25">
      <c r="A1" s="357" t="s">
        <v>376</v>
      </c>
      <c r="B1" s="357"/>
      <c r="C1" s="357"/>
      <c r="D1" s="357"/>
      <c r="E1" s="357"/>
      <c r="F1" s="357"/>
      <c r="G1" s="357"/>
      <c r="H1" s="357"/>
    </row>
    <row r="2" spans="1:12" x14ac:dyDescent="0.25">
      <c r="A2" s="358" t="s">
        <v>1</v>
      </c>
      <c r="B2" s="358"/>
      <c r="C2" s="358"/>
      <c r="D2" s="358"/>
      <c r="E2" s="358"/>
      <c r="F2" s="358"/>
      <c r="G2" s="358"/>
      <c r="H2" s="358"/>
    </row>
    <row r="3" spans="1:12" x14ac:dyDescent="0.25">
      <c r="A3" s="351" t="s">
        <v>360</v>
      </c>
      <c r="B3" s="351"/>
      <c r="C3" s="351"/>
      <c r="D3" s="351"/>
      <c r="E3" s="351"/>
      <c r="F3" s="351"/>
      <c r="G3" s="351"/>
      <c r="H3" s="351"/>
    </row>
    <row r="4" spans="1:12" ht="13.8" thickBot="1" x14ac:dyDescent="0.3">
      <c r="A4" s="351" t="s">
        <v>92</v>
      </c>
      <c r="B4" s="351"/>
      <c r="C4" s="351"/>
      <c r="D4" s="351"/>
      <c r="E4" s="351"/>
      <c r="F4" s="351"/>
      <c r="G4" s="351"/>
      <c r="H4" s="351"/>
    </row>
    <row r="5" spans="1:12" hidden="1" x14ac:dyDescent="0.25">
      <c r="A5" s="12" t="s">
        <v>48</v>
      </c>
      <c r="B5" s="18"/>
      <c r="C5" s="306" t="s">
        <v>49</v>
      </c>
      <c r="D5" s="13" t="s">
        <v>50</v>
      </c>
      <c r="E5" s="283"/>
      <c r="F5" s="283"/>
      <c r="G5" s="283"/>
      <c r="H5" s="283"/>
      <c r="I5" s="2"/>
      <c r="J5" s="2"/>
      <c r="K5" s="2"/>
      <c r="L5" s="2"/>
    </row>
    <row r="6" spans="1:12" hidden="1" x14ac:dyDescent="0.25">
      <c r="A6" s="12"/>
      <c r="B6" s="18"/>
      <c r="C6" s="306"/>
      <c r="D6" s="13"/>
      <c r="E6" s="283"/>
      <c r="F6" s="283"/>
      <c r="G6" s="283"/>
      <c r="H6" s="283"/>
    </row>
    <row r="7" spans="1:12" ht="15" customHeight="1" thickTop="1" x14ac:dyDescent="0.25">
      <c r="A7" s="380" t="s">
        <v>2</v>
      </c>
      <c r="B7" s="381"/>
      <c r="C7" s="381"/>
      <c r="D7" s="384" t="s">
        <v>256</v>
      </c>
      <c r="E7" s="386" t="s">
        <v>333</v>
      </c>
      <c r="F7" s="386" t="s">
        <v>348</v>
      </c>
      <c r="G7" s="386" t="s">
        <v>354</v>
      </c>
      <c r="H7" s="388" t="s">
        <v>330</v>
      </c>
    </row>
    <row r="8" spans="1:12" ht="24" customHeight="1" x14ac:dyDescent="0.25">
      <c r="A8" s="382"/>
      <c r="B8" s="383"/>
      <c r="C8" s="383"/>
      <c r="D8" s="385"/>
      <c r="E8" s="387"/>
      <c r="F8" s="387"/>
      <c r="G8" s="387"/>
      <c r="H8" s="389"/>
    </row>
    <row r="9" spans="1:12" s="26" customFormat="1" x14ac:dyDescent="0.25">
      <c r="A9" s="45" t="s">
        <v>54</v>
      </c>
      <c r="B9" s="46"/>
      <c r="C9" s="307"/>
      <c r="D9" s="273">
        <f>SUM(D10+D18+D26+D35)</f>
        <v>518836880</v>
      </c>
      <c r="E9" s="273">
        <f t="shared" ref="E9:G9" si="0">SUM(E10+E18+E26+E35)</f>
        <v>-28101140</v>
      </c>
      <c r="F9" s="273">
        <f t="shared" si="0"/>
        <v>18132908</v>
      </c>
      <c r="G9" s="273">
        <f t="shared" si="0"/>
        <v>11475034</v>
      </c>
      <c r="H9" s="205">
        <f>SUM(H10+H18+H26+H35)</f>
        <v>520543882</v>
      </c>
    </row>
    <row r="10" spans="1:12" s="26" customFormat="1" ht="15" customHeight="1" x14ac:dyDescent="0.25">
      <c r="A10" s="226" t="s">
        <v>7</v>
      </c>
      <c r="B10" s="360" t="s">
        <v>55</v>
      </c>
      <c r="C10" s="360"/>
      <c r="D10" s="275">
        <f>SUM(D11:D17)</f>
        <v>230890699</v>
      </c>
      <c r="E10" s="275">
        <f t="shared" ref="E10:H10" si="1">SUM(E11:E17)</f>
        <v>1738860</v>
      </c>
      <c r="F10" s="275">
        <f t="shared" si="1"/>
        <v>6265810</v>
      </c>
      <c r="G10" s="275">
        <f t="shared" si="1"/>
        <v>17694448</v>
      </c>
      <c r="H10" s="275">
        <f t="shared" si="1"/>
        <v>256589817</v>
      </c>
    </row>
    <row r="11" spans="1:12" x14ac:dyDescent="0.25">
      <c r="A11" s="5"/>
      <c r="B11" s="3">
        <v>1</v>
      </c>
      <c r="C11" s="313" t="s">
        <v>57</v>
      </c>
      <c r="D11" s="274">
        <v>74845974</v>
      </c>
      <c r="E11" s="3"/>
      <c r="F11" s="274">
        <v>206250</v>
      </c>
      <c r="G11" s="274">
        <v>629135</v>
      </c>
      <c r="H11" s="4">
        <f>SUM(D11:G11)</f>
        <v>75681359</v>
      </c>
    </row>
    <row r="12" spans="1:12" x14ac:dyDescent="0.25">
      <c r="A12" s="5"/>
      <c r="B12" s="3"/>
      <c r="C12" s="313" t="s">
        <v>58</v>
      </c>
      <c r="D12" s="274">
        <v>102318700</v>
      </c>
      <c r="E12" s="3"/>
      <c r="F12" s="274">
        <v>4943897</v>
      </c>
      <c r="G12" s="274">
        <v>12495953</v>
      </c>
      <c r="H12" s="4">
        <f t="shared" ref="H12:H17" si="2">SUM(D12:G12)</f>
        <v>119758550</v>
      </c>
    </row>
    <row r="13" spans="1:12" x14ac:dyDescent="0.25">
      <c r="A13" s="5"/>
      <c r="B13" s="3"/>
      <c r="C13" s="313" t="s">
        <v>59</v>
      </c>
      <c r="D13" s="274">
        <v>39623996</v>
      </c>
      <c r="E13" s="3"/>
      <c r="F13" s="274">
        <v>-747532</v>
      </c>
      <c r="G13" s="274">
        <v>-699821</v>
      </c>
      <c r="H13" s="4">
        <f t="shared" si="2"/>
        <v>38176643</v>
      </c>
    </row>
    <row r="14" spans="1:12" x14ac:dyDescent="0.25">
      <c r="A14" s="5"/>
      <c r="B14" s="3"/>
      <c r="C14" s="313" t="s">
        <v>60</v>
      </c>
      <c r="D14" s="274">
        <v>4102029</v>
      </c>
      <c r="E14" s="3"/>
      <c r="F14" s="274">
        <v>704985</v>
      </c>
      <c r="G14" s="274">
        <v>1078781</v>
      </c>
      <c r="H14" s="4">
        <f t="shared" si="2"/>
        <v>5885795</v>
      </c>
    </row>
    <row r="15" spans="1:12" x14ac:dyDescent="0.25">
      <c r="A15" s="5"/>
      <c r="B15" s="3"/>
      <c r="C15" s="313" t="s">
        <v>61</v>
      </c>
      <c r="D15" s="274"/>
      <c r="E15" s="3"/>
      <c r="F15" s="274"/>
      <c r="G15" s="274">
        <v>131400</v>
      </c>
      <c r="H15" s="4">
        <f t="shared" si="2"/>
        <v>131400</v>
      </c>
    </row>
    <row r="16" spans="1:12" x14ac:dyDescent="0.25">
      <c r="A16" s="5"/>
      <c r="B16" s="3"/>
      <c r="C16" s="313" t="s">
        <v>62</v>
      </c>
      <c r="D16" s="274"/>
      <c r="E16" s="3">
        <v>1738860</v>
      </c>
      <c r="F16" s="274"/>
      <c r="G16" s="274"/>
      <c r="H16" s="4">
        <f t="shared" si="2"/>
        <v>1738860</v>
      </c>
    </row>
    <row r="17" spans="1:8" x14ac:dyDescent="0.25">
      <c r="A17" s="38"/>
      <c r="B17" s="194">
        <v>2</v>
      </c>
      <c r="C17" s="313" t="s">
        <v>56</v>
      </c>
      <c r="D17" s="274">
        <v>10000000</v>
      </c>
      <c r="E17" s="3"/>
      <c r="F17" s="274">
        <v>1158210</v>
      </c>
      <c r="G17" s="274">
        <v>4059000</v>
      </c>
      <c r="H17" s="4">
        <f t="shared" si="2"/>
        <v>15217210</v>
      </c>
    </row>
    <row r="18" spans="1:8" s="26" customFormat="1" x14ac:dyDescent="0.25">
      <c r="A18" s="217" t="s">
        <v>9</v>
      </c>
      <c r="B18" s="360" t="s">
        <v>10</v>
      </c>
      <c r="C18" s="360"/>
      <c r="D18" s="275">
        <f>SUM(D19+D22+D25)</f>
        <v>237240000</v>
      </c>
      <c r="E18" s="275">
        <f t="shared" ref="E18:H18" si="3">SUM(E19+E22+E25)</f>
        <v>-18400000</v>
      </c>
      <c r="F18" s="275">
        <f t="shared" si="3"/>
        <v>17094000</v>
      </c>
      <c r="G18" s="275">
        <f t="shared" si="3"/>
        <v>5125000</v>
      </c>
      <c r="H18" s="275">
        <f t="shared" si="3"/>
        <v>241059000</v>
      </c>
    </row>
    <row r="19" spans="1:8" s="26" customFormat="1" x14ac:dyDescent="0.25">
      <c r="A19" s="196"/>
      <c r="B19" s="6" t="s">
        <v>7</v>
      </c>
      <c r="C19" s="308" t="s">
        <v>63</v>
      </c>
      <c r="D19" s="275">
        <f>SUM(D20:D21)</f>
        <v>35500000</v>
      </c>
      <c r="E19" s="275">
        <f t="shared" ref="E19:F19" si="4">SUM(E20:E21)</f>
        <v>0</v>
      </c>
      <c r="F19" s="275">
        <f t="shared" si="4"/>
        <v>0</v>
      </c>
      <c r="G19" s="275"/>
      <c r="H19" s="275">
        <f>SUM(F20:H21)</f>
        <v>35500000</v>
      </c>
    </row>
    <row r="20" spans="1:8" x14ac:dyDescent="0.25">
      <c r="A20" s="5"/>
      <c r="B20" s="3"/>
      <c r="C20" s="193" t="s">
        <v>64</v>
      </c>
      <c r="D20" s="274">
        <v>28000000</v>
      </c>
      <c r="E20" s="3"/>
      <c r="F20" s="274"/>
      <c r="G20" s="274"/>
      <c r="H20" s="4">
        <f>SUM(D20:G20)</f>
        <v>28000000</v>
      </c>
    </row>
    <row r="21" spans="1:8" x14ac:dyDescent="0.25">
      <c r="A21" s="5"/>
      <c r="B21" s="3"/>
      <c r="C21" s="193" t="s">
        <v>65</v>
      </c>
      <c r="D21" s="274">
        <v>7500000</v>
      </c>
      <c r="E21" s="3"/>
      <c r="F21" s="274"/>
      <c r="G21" s="274"/>
      <c r="H21" s="4">
        <f>SUM(D21:G21)</f>
        <v>7500000</v>
      </c>
    </row>
    <row r="22" spans="1:8" s="26" customFormat="1" x14ac:dyDescent="0.25">
      <c r="A22" s="196"/>
      <c r="B22" s="6" t="s">
        <v>9</v>
      </c>
      <c r="C22" s="308" t="s">
        <v>66</v>
      </c>
      <c r="D22" s="275">
        <f>SUM(D23:D24)</f>
        <v>201000000</v>
      </c>
      <c r="E22" s="275">
        <f t="shared" ref="E22:H22" si="5">SUM(E23:E24)</f>
        <v>-18000000</v>
      </c>
      <c r="F22" s="275">
        <f t="shared" si="5"/>
        <v>17000000</v>
      </c>
      <c r="G22" s="275">
        <f t="shared" si="5"/>
        <v>5125000</v>
      </c>
      <c r="H22" s="275">
        <f t="shared" si="5"/>
        <v>205125000</v>
      </c>
    </row>
    <row r="23" spans="1:8" x14ac:dyDescent="0.25">
      <c r="A23" s="5"/>
      <c r="B23" s="3"/>
      <c r="C23" s="193" t="s">
        <v>67</v>
      </c>
      <c r="D23" s="274">
        <v>188000000</v>
      </c>
      <c r="E23" s="3">
        <v>-5000000</v>
      </c>
      <c r="F23" s="274">
        <v>17000000</v>
      </c>
      <c r="G23" s="274">
        <v>5125000</v>
      </c>
      <c r="H23" s="4">
        <f>SUM(D23:G23)</f>
        <v>205125000</v>
      </c>
    </row>
    <row r="24" spans="1:8" x14ac:dyDescent="0.25">
      <c r="A24" s="5"/>
      <c r="B24" s="3"/>
      <c r="C24" s="193" t="s">
        <v>68</v>
      </c>
      <c r="D24" s="274">
        <v>13000000</v>
      </c>
      <c r="E24" s="3">
        <v>-13000000</v>
      </c>
      <c r="F24" s="274"/>
      <c r="G24" s="274"/>
      <c r="H24" s="4">
        <f t="shared" ref="H24" si="6">SUM(D24:F24)</f>
        <v>0</v>
      </c>
    </row>
    <row r="25" spans="1:8" s="26" customFormat="1" x14ac:dyDescent="0.25">
      <c r="A25" s="196"/>
      <c r="B25" s="6" t="s">
        <v>17</v>
      </c>
      <c r="C25" s="308" t="s">
        <v>69</v>
      </c>
      <c r="D25" s="275">
        <v>740000</v>
      </c>
      <c r="E25" s="6">
        <v>-400000</v>
      </c>
      <c r="F25" s="275">
        <v>94000</v>
      </c>
      <c r="G25" s="275"/>
      <c r="H25" s="4">
        <f>SUM(D25:G25)</f>
        <v>434000</v>
      </c>
    </row>
    <row r="26" spans="1:8" s="26" customFormat="1" x14ac:dyDescent="0.25">
      <c r="A26" s="217" t="s">
        <v>17</v>
      </c>
      <c r="B26" s="360" t="s">
        <v>70</v>
      </c>
      <c r="C26" s="360"/>
      <c r="D26" s="275">
        <f>SUM(D27:D33)</f>
        <v>49402082</v>
      </c>
      <c r="E26" s="275">
        <f t="shared" ref="E26:G26" si="7">SUM(E27:E33)</f>
        <v>-11440000</v>
      </c>
      <c r="F26" s="275">
        <f t="shared" si="7"/>
        <v>-5226902</v>
      </c>
      <c r="G26" s="275">
        <f t="shared" si="7"/>
        <v>-12344414</v>
      </c>
      <c r="H26" s="37">
        <f>SUM(H27:H34)</f>
        <v>20590966</v>
      </c>
    </row>
    <row r="27" spans="1:8" x14ac:dyDescent="0.25">
      <c r="A27" s="217"/>
      <c r="B27" s="218"/>
      <c r="C27" s="301" t="s">
        <v>71</v>
      </c>
      <c r="D27" s="274">
        <v>150000</v>
      </c>
      <c r="E27" s="3">
        <v>-50000</v>
      </c>
      <c r="F27" s="274"/>
      <c r="G27" s="274">
        <v>-13000</v>
      </c>
      <c r="H27" s="4">
        <f>SUM(D27:G27)</f>
        <v>87000</v>
      </c>
    </row>
    <row r="28" spans="1:8" x14ac:dyDescent="0.25">
      <c r="A28" s="217"/>
      <c r="B28" s="218"/>
      <c r="C28" s="301" t="s">
        <v>72</v>
      </c>
      <c r="D28" s="274">
        <v>33779120</v>
      </c>
      <c r="E28" s="3">
        <v>-7000000</v>
      </c>
      <c r="F28" s="274">
        <v>-3800000</v>
      </c>
      <c r="G28" s="274">
        <v>-10315742</v>
      </c>
      <c r="H28" s="4">
        <f t="shared" ref="H28:H34" si="8">SUM(D28:G28)</f>
        <v>12663378</v>
      </c>
    </row>
    <row r="29" spans="1:8" x14ac:dyDescent="0.25">
      <c r="A29" s="217"/>
      <c r="B29" s="218"/>
      <c r="C29" s="301" t="s">
        <v>73</v>
      </c>
      <c r="D29" s="274"/>
      <c r="E29" s="3"/>
      <c r="F29" s="274"/>
      <c r="G29" s="274"/>
      <c r="H29" s="4">
        <f t="shared" si="8"/>
        <v>0</v>
      </c>
    </row>
    <row r="30" spans="1:8" x14ac:dyDescent="0.25">
      <c r="A30" s="217"/>
      <c r="B30" s="218"/>
      <c r="C30" s="301" t="s">
        <v>74</v>
      </c>
      <c r="D30" s="274"/>
      <c r="E30" s="3"/>
      <c r="F30" s="274">
        <v>84328</v>
      </c>
      <c r="G30" s="274">
        <v>84328</v>
      </c>
      <c r="H30" s="4">
        <f t="shared" si="8"/>
        <v>168656</v>
      </c>
    </row>
    <row r="31" spans="1:8" x14ac:dyDescent="0.25">
      <c r="A31" s="217"/>
      <c r="B31" s="218"/>
      <c r="C31" s="301" t="s">
        <v>75</v>
      </c>
      <c r="D31" s="274">
        <v>7600000</v>
      </c>
      <c r="E31" s="3">
        <v>-2500000</v>
      </c>
      <c r="F31" s="274">
        <v>-400000</v>
      </c>
      <c r="G31" s="274"/>
      <c r="H31" s="4">
        <f t="shared" si="8"/>
        <v>4700000</v>
      </c>
    </row>
    <row r="32" spans="1:8" x14ac:dyDescent="0.25">
      <c r="A32" s="217"/>
      <c r="B32" s="218"/>
      <c r="C32" s="301" t="s">
        <v>76</v>
      </c>
      <c r="D32" s="274">
        <v>7872962</v>
      </c>
      <c r="E32" s="3">
        <v>-1890000</v>
      </c>
      <c r="F32" s="274">
        <v>-1111230</v>
      </c>
      <c r="G32" s="274">
        <v>-2100000</v>
      </c>
      <c r="H32" s="4">
        <f t="shared" si="8"/>
        <v>2771732</v>
      </c>
    </row>
    <row r="33" spans="1:8" x14ac:dyDescent="0.25">
      <c r="A33" s="217"/>
      <c r="B33" s="218"/>
      <c r="C33" s="301" t="s">
        <v>77</v>
      </c>
      <c r="D33" s="274"/>
      <c r="E33" s="3"/>
      <c r="F33" s="274"/>
      <c r="G33" s="274"/>
      <c r="H33" s="4">
        <f t="shared" si="8"/>
        <v>0</v>
      </c>
    </row>
    <row r="34" spans="1:8" x14ac:dyDescent="0.25">
      <c r="A34" s="217"/>
      <c r="B34" s="218"/>
      <c r="C34" s="301" t="s">
        <v>78</v>
      </c>
      <c r="D34" s="274"/>
      <c r="E34" s="3"/>
      <c r="F34" s="274">
        <v>400000</v>
      </c>
      <c r="G34" s="274">
        <v>-199800</v>
      </c>
      <c r="H34" s="4">
        <f t="shared" si="8"/>
        <v>200200</v>
      </c>
    </row>
    <row r="35" spans="1:8" s="26" customFormat="1" x14ac:dyDescent="0.25">
      <c r="A35" s="217" t="s">
        <v>12</v>
      </c>
      <c r="B35" s="360" t="s">
        <v>13</v>
      </c>
      <c r="C35" s="360"/>
      <c r="D35" s="275">
        <v>1304099</v>
      </c>
      <c r="E35" s="6"/>
      <c r="F35" s="275"/>
      <c r="G35" s="275">
        <v>1000000</v>
      </c>
      <c r="H35" s="37">
        <f>SUM(D35:G35)</f>
        <v>2304099</v>
      </c>
    </row>
    <row r="36" spans="1:8" s="26" customFormat="1" ht="15" customHeight="1" x14ac:dyDescent="0.25">
      <c r="A36" s="196" t="s">
        <v>79</v>
      </c>
      <c r="B36" s="360" t="s">
        <v>80</v>
      </c>
      <c r="C36" s="360"/>
      <c r="D36" s="275">
        <f>SUM(D37+D40+D43)</f>
        <v>15437295</v>
      </c>
      <c r="E36" s="275">
        <f t="shared" ref="E36:G36" si="9">SUM(E37+E40+E43)</f>
        <v>2172867</v>
      </c>
      <c r="F36" s="275">
        <f t="shared" si="9"/>
        <v>22845383</v>
      </c>
      <c r="G36" s="275">
        <f t="shared" si="9"/>
        <v>-3530000</v>
      </c>
      <c r="H36" s="37">
        <f t="shared" ref="H36" si="10">SUM(H37+H40+H43)</f>
        <v>36925545</v>
      </c>
    </row>
    <row r="37" spans="1:8" ht="15" customHeight="1" x14ac:dyDescent="0.25">
      <c r="A37" s="5" t="s">
        <v>7</v>
      </c>
      <c r="B37" s="376" t="s">
        <v>81</v>
      </c>
      <c r="C37" s="376"/>
      <c r="D37" s="274">
        <f>SUM(D38:D39)</f>
        <v>7677295</v>
      </c>
      <c r="E37" s="274">
        <f t="shared" ref="E37:G37" si="11">SUM(E38:E39)</f>
        <v>0</v>
      </c>
      <c r="F37" s="274">
        <f t="shared" si="11"/>
        <v>14345383</v>
      </c>
      <c r="G37" s="274">
        <f t="shared" si="11"/>
        <v>6000000</v>
      </c>
      <c r="H37" s="4">
        <f>SUM(H38:H39)</f>
        <v>28022678</v>
      </c>
    </row>
    <row r="38" spans="1:8" x14ac:dyDescent="0.25">
      <c r="A38" s="5"/>
      <c r="B38" s="3" t="s">
        <v>7</v>
      </c>
      <c r="C38" s="193" t="s">
        <v>82</v>
      </c>
      <c r="D38" s="274"/>
      <c r="E38" s="3"/>
      <c r="F38" s="274"/>
      <c r="G38" s="274"/>
      <c r="H38" s="4">
        <f>SUM(D38:G38)</f>
        <v>0</v>
      </c>
    </row>
    <row r="39" spans="1:8" x14ac:dyDescent="0.25">
      <c r="A39" s="5"/>
      <c r="B39" s="3" t="s">
        <v>9</v>
      </c>
      <c r="C39" s="193" t="s">
        <v>83</v>
      </c>
      <c r="D39" s="274">
        <v>7677295</v>
      </c>
      <c r="E39" s="3"/>
      <c r="F39" s="274">
        <v>14345383</v>
      </c>
      <c r="G39" s="274">
        <v>6000000</v>
      </c>
      <c r="H39" s="4">
        <f>SUM(D39:G39)</f>
        <v>28022678</v>
      </c>
    </row>
    <row r="40" spans="1:8" s="26" customFormat="1" ht="15" customHeight="1" x14ac:dyDescent="0.25">
      <c r="A40" s="196" t="s">
        <v>9</v>
      </c>
      <c r="B40" s="360" t="s">
        <v>16</v>
      </c>
      <c r="C40" s="360"/>
      <c r="D40" s="275">
        <f>SUM(D41:D42)</f>
        <v>7760000</v>
      </c>
      <c r="E40" s="275">
        <f t="shared" ref="E40:G40" si="12">SUM(E41:E42)</f>
        <v>0</v>
      </c>
      <c r="F40" s="275">
        <f t="shared" si="12"/>
        <v>0</v>
      </c>
      <c r="G40" s="275">
        <f t="shared" si="12"/>
        <v>-7405000</v>
      </c>
      <c r="H40" s="37">
        <f t="shared" ref="H40" si="13">SUM(H41:H42)</f>
        <v>355000</v>
      </c>
    </row>
    <row r="41" spans="1:8" ht="15" customHeight="1" x14ac:dyDescent="0.25">
      <c r="A41" s="5"/>
      <c r="B41" s="224" t="s">
        <v>7</v>
      </c>
      <c r="C41" s="301" t="s">
        <v>84</v>
      </c>
      <c r="D41" s="274">
        <v>7760000</v>
      </c>
      <c r="E41" s="3"/>
      <c r="F41" s="274"/>
      <c r="G41" s="274">
        <v>-7405000</v>
      </c>
      <c r="H41" s="4">
        <f>SUM(D41:G41)</f>
        <v>355000</v>
      </c>
    </row>
    <row r="42" spans="1:8" ht="15" customHeight="1" x14ac:dyDescent="0.25">
      <c r="A42" s="5"/>
      <c r="B42" s="224" t="s">
        <v>9</v>
      </c>
      <c r="C42" s="301" t="s">
        <v>85</v>
      </c>
      <c r="D42" s="274"/>
      <c r="E42" s="3"/>
      <c r="F42" s="274"/>
      <c r="G42" s="274"/>
      <c r="H42" s="4"/>
    </row>
    <row r="43" spans="1:8" s="26" customFormat="1" ht="15" customHeight="1" x14ac:dyDescent="0.25">
      <c r="A43" s="196" t="s">
        <v>17</v>
      </c>
      <c r="B43" s="360" t="s">
        <v>341</v>
      </c>
      <c r="C43" s="360"/>
      <c r="D43" s="275"/>
      <c r="E43" s="6">
        <v>2172867</v>
      </c>
      <c r="F43" s="275">
        <v>8500000</v>
      </c>
      <c r="G43" s="275">
        <v>-2125000</v>
      </c>
      <c r="H43" s="37">
        <f>SUM(D43:G43)</f>
        <v>8547867</v>
      </c>
    </row>
    <row r="44" spans="1:8" s="26" customFormat="1" ht="15" customHeight="1" x14ac:dyDescent="0.25">
      <c r="A44" s="359" t="s">
        <v>27</v>
      </c>
      <c r="B44" s="360"/>
      <c r="C44" s="360"/>
      <c r="D44" s="275">
        <f>SUM(D36+D9)</f>
        <v>534274175</v>
      </c>
      <c r="E44" s="275">
        <f t="shared" ref="E44:G44" si="14">SUM(E36+E9)</f>
        <v>-25928273</v>
      </c>
      <c r="F44" s="275">
        <f t="shared" si="14"/>
        <v>40978291</v>
      </c>
      <c r="G44" s="275">
        <f t="shared" si="14"/>
        <v>7945034</v>
      </c>
      <c r="H44" s="37">
        <f t="shared" ref="H44" si="15">SUM(H36+H9)</f>
        <v>557469427</v>
      </c>
    </row>
    <row r="45" spans="1:8" s="26" customFormat="1" ht="15" customHeight="1" x14ac:dyDescent="0.25">
      <c r="A45" s="217" t="s">
        <v>87</v>
      </c>
      <c r="B45" s="360" t="s">
        <v>88</v>
      </c>
      <c r="C45" s="360"/>
      <c r="D45" s="275">
        <f>SUM(D46+D49+D51)</f>
        <v>130000000</v>
      </c>
      <c r="E45" s="275">
        <f t="shared" ref="E45:G45" si="16">SUM(E46+E49+E51)</f>
        <v>13865556</v>
      </c>
      <c r="F45" s="275">
        <f t="shared" si="16"/>
        <v>0</v>
      </c>
      <c r="G45" s="275">
        <f t="shared" si="16"/>
        <v>-8361697</v>
      </c>
      <c r="H45" s="37">
        <f t="shared" ref="H45" si="17">SUM(H46+H49+H51)</f>
        <v>135503859</v>
      </c>
    </row>
    <row r="46" spans="1:8" s="26" customFormat="1" ht="15" customHeight="1" x14ac:dyDescent="0.25">
      <c r="A46" s="217" t="s">
        <v>7</v>
      </c>
      <c r="B46" s="360" t="s">
        <v>19</v>
      </c>
      <c r="C46" s="360"/>
      <c r="D46" s="275">
        <f>SUM(D47:D48)</f>
        <v>130000000</v>
      </c>
      <c r="E46" s="275">
        <f t="shared" ref="E46:G46" si="18">SUM(E47:E48)</f>
        <v>13865556</v>
      </c>
      <c r="F46" s="275">
        <f t="shared" si="18"/>
        <v>0</v>
      </c>
      <c r="G46" s="275">
        <f t="shared" si="18"/>
        <v>-8361697</v>
      </c>
      <c r="H46" s="37">
        <f t="shared" ref="H46" si="19">SUM(H47:H48)</f>
        <v>135503859</v>
      </c>
    </row>
    <row r="47" spans="1:8" s="26" customFormat="1" ht="15" customHeight="1" x14ac:dyDescent="0.25">
      <c r="A47" s="217"/>
      <c r="B47" s="224" t="s">
        <v>7</v>
      </c>
      <c r="C47" s="301" t="s">
        <v>89</v>
      </c>
      <c r="D47" s="274">
        <v>130000000</v>
      </c>
      <c r="E47" s="3">
        <v>13865556</v>
      </c>
      <c r="F47" s="274">
        <v>0</v>
      </c>
      <c r="G47" s="274">
        <v>-8361697</v>
      </c>
      <c r="H47" s="4">
        <f>SUM(D47:G47)</f>
        <v>135503859</v>
      </c>
    </row>
    <row r="48" spans="1:8" s="26" customFormat="1" ht="15" customHeight="1" x14ac:dyDescent="0.25">
      <c r="A48" s="217"/>
      <c r="B48" s="224" t="s">
        <v>9</v>
      </c>
      <c r="C48" s="301" t="s">
        <v>90</v>
      </c>
      <c r="D48" s="274"/>
      <c r="E48" s="3"/>
      <c r="F48" s="274"/>
      <c r="G48" s="274"/>
      <c r="H48" s="4"/>
    </row>
    <row r="49" spans="1:8" s="26" customFormat="1" ht="15" customHeight="1" x14ac:dyDescent="0.25">
      <c r="A49" s="217" t="s">
        <v>9</v>
      </c>
      <c r="B49" s="360" t="s">
        <v>22</v>
      </c>
      <c r="C49" s="360"/>
      <c r="D49" s="275">
        <f>SUM(D50)</f>
        <v>0</v>
      </c>
      <c r="E49" s="275">
        <f t="shared" ref="E49:H49" si="20">SUM(E50)</f>
        <v>0</v>
      </c>
      <c r="F49" s="275">
        <f t="shared" si="20"/>
        <v>0</v>
      </c>
      <c r="G49" s="275"/>
      <c r="H49" s="275">
        <f t="shared" si="20"/>
        <v>0</v>
      </c>
    </row>
    <row r="50" spans="1:8" ht="15" customHeight="1" x14ac:dyDescent="0.25">
      <c r="A50" s="223"/>
      <c r="B50" s="224" t="s">
        <v>7</v>
      </c>
      <c r="C50" s="301" t="s">
        <v>91</v>
      </c>
      <c r="D50" s="274"/>
      <c r="E50" s="3"/>
      <c r="F50" s="274"/>
      <c r="G50" s="274"/>
      <c r="H50" s="4"/>
    </row>
    <row r="51" spans="1:8" s="26" customFormat="1" ht="15" customHeight="1" x14ac:dyDescent="0.25">
      <c r="A51" s="217" t="s">
        <v>17</v>
      </c>
      <c r="B51" s="360" t="s">
        <v>24</v>
      </c>
      <c r="C51" s="360"/>
      <c r="D51" s="275"/>
      <c r="E51" s="6"/>
      <c r="F51" s="275"/>
      <c r="G51" s="275"/>
      <c r="H51" s="37"/>
    </row>
    <row r="52" spans="1:8" s="26" customFormat="1" ht="15" customHeight="1" thickBot="1" x14ac:dyDescent="0.3">
      <c r="A52" s="361" t="s">
        <v>25</v>
      </c>
      <c r="B52" s="362"/>
      <c r="C52" s="362"/>
      <c r="D52" s="276">
        <f>SUM(D44+D45)</f>
        <v>664274175</v>
      </c>
      <c r="E52" s="276">
        <f t="shared" ref="E52:G52" si="21">SUM(E44+E45)</f>
        <v>-12062717</v>
      </c>
      <c r="F52" s="276">
        <f t="shared" si="21"/>
        <v>40978291</v>
      </c>
      <c r="G52" s="276">
        <f t="shared" si="21"/>
        <v>-416663</v>
      </c>
      <c r="H52" s="51">
        <f t="shared" ref="H52" si="22">SUM(H44+H45)</f>
        <v>692973286</v>
      </c>
    </row>
    <row r="53" spans="1:8" x14ac:dyDescent="0.25">
      <c r="A53" s="34"/>
      <c r="B53" s="34"/>
      <c r="C53" s="309"/>
      <c r="D53" s="28"/>
      <c r="E53" s="28"/>
      <c r="F53" s="28"/>
      <c r="G53" s="28"/>
      <c r="H53" s="28"/>
    </row>
    <row r="54" spans="1:8" ht="15" customHeight="1" x14ac:dyDescent="0.25">
      <c r="A54" s="378"/>
      <c r="B54" s="378"/>
      <c r="C54" s="378"/>
      <c r="D54" s="28"/>
      <c r="E54" s="28"/>
      <c r="F54" s="28"/>
      <c r="G54" s="28"/>
      <c r="H54" s="28"/>
    </row>
    <row r="58" spans="1:8" ht="12" customHeight="1" x14ac:dyDescent="0.25"/>
    <row r="59" spans="1:8" ht="13.8" hidden="1" thickBot="1" x14ac:dyDescent="0.3">
      <c r="A59" s="29"/>
      <c r="B59" s="29"/>
      <c r="C59" s="311"/>
      <c r="D59" s="29"/>
      <c r="E59" s="29"/>
      <c r="F59" s="29"/>
      <c r="G59" s="29"/>
      <c r="H59" s="29"/>
    </row>
    <row r="60" spans="1:8" x14ac:dyDescent="0.25">
      <c r="A60" s="29"/>
      <c r="B60" s="29"/>
      <c r="C60" s="311"/>
      <c r="D60" s="29"/>
      <c r="E60" s="29"/>
      <c r="F60" s="29"/>
      <c r="G60" s="29"/>
      <c r="H60" s="29"/>
    </row>
    <row r="61" spans="1:8" x14ac:dyDescent="0.25">
      <c r="A61" s="379"/>
      <c r="B61" s="379"/>
      <c r="C61" s="379"/>
      <c r="D61" s="30"/>
      <c r="E61" s="30"/>
      <c r="F61" s="30"/>
      <c r="G61" s="30"/>
      <c r="H61" s="30"/>
    </row>
    <row r="62" spans="1:8" x14ac:dyDescent="0.25">
      <c r="A62" s="379"/>
      <c r="B62" s="379"/>
      <c r="C62" s="379"/>
      <c r="D62" s="30"/>
      <c r="E62" s="30"/>
      <c r="F62" s="30"/>
      <c r="G62" s="30"/>
      <c r="H62" s="30"/>
    </row>
    <row r="63" spans="1:8" x14ac:dyDescent="0.25">
      <c r="A63" s="377"/>
      <c r="B63" s="377"/>
      <c r="C63" s="377"/>
      <c r="D63" s="28"/>
      <c r="E63" s="28"/>
      <c r="F63" s="28"/>
      <c r="G63" s="28"/>
      <c r="H63" s="28"/>
    </row>
    <row r="64" spans="1:8" x14ac:dyDescent="0.25">
      <c r="A64" s="28"/>
      <c r="B64" s="28"/>
      <c r="C64" s="312"/>
      <c r="D64" s="28"/>
      <c r="E64" s="28"/>
      <c r="F64" s="28"/>
      <c r="G64" s="28"/>
      <c r="H64" s="28"/>
    </row>
    <row r="65" spans="1:8" x14ac:dyDescent="0.25">
      <c r="A65" s="28"/>
      <c r="B65" s="28"/>
      <c r="C65" s="312"/>
      <c r="D65" s="28"/>
      <c r="E65" s="28"/>
      <c r="F65" s="28"/>
      <c r="G65" s="28"/>
      <c r="H65" s="28"/>
    </row>
    <row r="66" spans="1:8" x14ac:dyDescent="0.25">
      <c r="A66" s="28"/>
      <c r="B66" s="28"/>
      <c r="C66" s="312"/>
      <c r="D66" s="28"/>
      <c r="E66" s="28"/>
      <c r="F66" s="28"/>
      <c r="G66" s="28"/>
      <c r="H66" s="28"/>
    </row>
    <row r="67" spans="1:8" x14ac:dyDescent="0.25">
      <c r="A67" s="28"/>
      <c r="B67" s="28"/>
      <c r="C67" s="312"/>
      <c r="D67" s="28"/>
      <c r="E67" s="28"/>
      <c r="F67" s="28"/>
      <c r="G67" s="28"/>
      <c r="H67" s="28"/>
    </row>
    <row r="68" spans="1:8" x14ac:dyDescent="0.25">
      <c r="A68" s="28"/>
      <c r="B68" s="28"/>
      <c r="C68" s="312"/>
      <c r="D68" s="28"/>
      <c r="E68" s="28"/>
      <c r="F68" s="28"/>
      <c r="G68" s="28"/>
      <c r="H68" s="28"/>
    </row>
    <row r="69" spans="1:8" x14ac:dyDescent="0.25">
      <c r="A69" s="377"/>
      <c r="B69" s="377"/>
      <c r="C69" s="377"/>
      <c r="D69" s="28"/>
      <c r="E69" s="28"/>
      <c r="F69" s="28"/>
      <c r="G69" s="28"/>
      <c r="H69" s="28"/>
    </row>
    <row r="70" spans="1:8" x14ac:dyDescent="0.25">
      <c r="A70" s="28"/>
      <c r="B70" s="28"/>
      <c r="C70" s="312"/>
      <c r="D70" s="28"/>
      <c r="E70" s="28"/>
      <c r="F70" s="28"/>
      <c r="G70" s="28"/>
      <c r="H70" s="28"/>
    </row>
    <row r="71" spans="1:8" x14ac:dyDescent="0.25">
      <c r="A71" s="28"/>
      <c r="B71" s="28"/>
      <c r="C71" s="312"/>
      <c r="D71" s="28"/>
      <c r="E71" s="28"/>
      <c r="F71" s="28"/>
      <c r="G71" s="28"/>
      <c r="H71" s="28"/>
    </row>
    <row r="72" spans="1:8" s="7" customFormat="1" x14ac:dyDescent="0.25">
      <c r="A72" s="28"/>
      <c r="B72" s="28"/>
      <c r="C72" s="312"/>
      <c r="D72" s="28"/>
      <c r="E72" s="28"/>
      <c r="F72" s="28"/>
      <c r="G72" s="28"/>
      <c r="H72" s="28"/>
    </row>
    <row r="73" spans="1:8" x14ac:dyDescent="0.25">
      <c r="A73" s="377"/>
      <c r="B73" s="377"/>
      <c r="C73" s="377"/>
      <c r="D73" s="27"/>
      <c r="E73" s="263"/>
      <c r="F73" s="321"/>
      <c r="G73" s="348"/>
      <c r="H73" s="263"/>
    </row>
    <row r="74" spans="1:8" x14ac:dyDescent="0.25">
      <c r="A74" s="377"/>
      <c r="B74" s="377"/>
      <c r="C74" s="377"/>
      <c r="D74" s="28"/>
      <c r="E74" s="28"/>
      <c r="F74" s="28"/>
      <c r="G74" s="28"/>
      <c r="H74" s="28"/>
    </row>
    <row r="75" spans="1:8" x14ac:dyDescent="0.25">
      <c r="A75" s="28"/>
      <c r="B75" s="28"/>
      <c r="C75" s="312"/>
      <c r="D75" s="28"/>
      <c r="E75" s="28"/>
      <c r="F75" s="28"/>
      <c r="G75" s="28"/>
      <c r="H75" s="28"/>
    </row>
    <row r="76" spans="1:8" x14ac:dyDescent="0.25">
      <c r="A76" s="28"/>
      <c r="B76" s="28"/>
      <c r="C76" s="312"/>
      <c r="D76" s="28"/>
      <c r="E76" s="28"/>
      <c r="F76" s="28"/>
      <c r="G76" s="28"/>
      <c r="H76" s="28"/>
    </row>
    <row r="77" spans="1:8" x14ac:dyDescent="0.25">
      <c r="A77" s="28"/>
      <c r="B77" s="28"/>
      <c r="C77" s="312"/>
      <c r="D77" s="28"/>
      <c r="E77" s="28"/>
      <c r="F77" s="28"/>
      <c r="G77" s="28"/>
      <c r="H77" s="28"/>
    </row>
    <row r="78" spans="1:8" s="7" customFormat="1" x14ac:dyDescent="0.25">
      <c r="A78" s="28"/>
      <c r="B78" s="28"/>
      <c r="C78" s="312"/>
      <c r="D78" s="28"/>
      <c r="E78" s="28"/>
      <c r="F78" s="28"/>
      <c r="G78" s="28"/>
      <c r="H78" s="28"/>
    </row>
    <row r="79" spans="1:8" s="7" customFormat="1" x14ac:dyDescent="0.25">
      <c r="A79" s="377"/>
      <c r="B79" s="377"/>
      <c r="C79" s="377"/>
      <c r="D79" s="27"/>
      <c r="E79" s="263"/>
      <c r="F79" s="321"/>
      <c r="G79" s="348"/>
      <c r="H79" s="263"/>
    </row>
    <row r="80" spans="1:8" x14ac:dyDescent="0.25">
      <c r="A80" s="377"/>
      <c r="B80" s="377"/>
      <c r="C80" s="377"/>
      <c r="D80" s="27"/>
      <c r="E80" s="263"/>
      <c r="F80" s="321"/>
      <c r="G80" s="348"/>
      <c r="H80" s="263"/>
    </row>
    <row r="81" spans="1:8" x14ac:dyDescent="0.25">
      <c r="A81" s="28"/>
      <c r="B81" s="28"/>
      <c r="C81" s="312"/>
      <c r="D81" s="28"/>
      <c r="E81" s="28"/>
      <c r="F81" s="28"/>
      <c r="G81" s="28"/>
      <c r="H81" s="28"/>
    </row>
    <row r="82" spans="1:8" x14ac:dyDescent="0.25">
      <c r="A82" s="28"/>
      <c r="B82" s="28"/>
      <c r="C82" s="312"/>
      <c r="D82" s="28"/>
      <c r="E82" s="28"/>
      <c r="F82" s="28"/>
      <c r="G82" s="28"/>
      <c r="H82" s="28"/>
    </row>
    <row r="83" spans="1:8" x14ac:dyDescent="0.25">
      <c r="A83" s="28"/>
      <c r="B83" s="28"/>
      <c r="C83" s="312"/>
      <c r="D83" s="28"/>
      <c r="E83" s="28"/>
      <c r="F83" s="28"/>
      <c r="G83" s="28"/>
      <c r="H83" s="28"/>
    </row>
  </sheetData>
  <mergeCells count="32">
    <mergeCell ref="E7:E8"/>
    <mergeCell ref="H7:H8"/>
    <mergeCell ref="A1:H1"/>
    <mergeCell ref="A2:H2"/>
    <mergeCell ref="A3:H3"/>
    <mergeCell ref="A4:H4"/>
    <mergeCell ref="F7:F8"/>
    <mergeCell ref="G7:G8"/>
    <mergeCell ref="A80:C80"/>
    <mergeCell ref="A54:C54"/>
    <mergeCell ref="A61:C62"/>
    <mergeCell ref="A7:C8"/>
    <mergeCell ref="D7:D8"/>
    <mergeCell ref="A63:C63"/>
    <mergeCell ref="A69:C69"/>
    <mergeCell ref="A73:C73"/>
    <mergeCell ref="A74:C74"/>
    <mergeCell ref="A79:C79"/>
    <mergeCell ref="B51:C51"/>
    <mergeCell ref="A52:C52"/>
    <mergeCell ref="B49:C49"/>
    <mergeCell ref="B10:C10"/>
    <mergeCell ref="B18:C18"/>
    <mergeCell ref="B26:C26"/>
    <mergeCell ref="A44:C44"/>
    <mergeCell ref="B45:C45"/>
    <mergeCell ref="B46:C46"/>
    <mergeCell ref="B35:C35"/>
    <mergeCell ref="B36:C36"/>
    <mergeCell ref="B37:C37"/>
    <mergeCell ref="B40:C40"/>
    <mergeCell ref="B43:C4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R83"/>
  <sheetViews>
    <sheetView workbookViewId="0">
      <selection activeCell="B6" sqref="B6:O6"/>
    </sheetView>
  </sheetViews>
  <sheetFormatPr defaultRowHeight="15.6" x14ac:dyDescent="0.3"/>
  <cols>
    <col min="1" max="1" width="4.109375" style="162" customWidth="1"/>
    <col min="2" max="2" width="21.44140625" style="161" customWidth="1"/>
    <col min="3" max="4" width="7.6640625" style="161" customWidth="1"/>
    <col min="5" max="5" width="8.109375" style="161" customWidth="1"/>
    <col min="6" max="6" width="7.5546875" style="161" customWidth="1"/>
    <col min="7" max="7" width="7.44140625" style="161" customWidth="1"/>
    <col min="8" max="8" width="7.5546875" style="161" customWidth="1"/>
    <col min="9" max="9" width="7" style="161" customWidth="1"/>
    <col min="10" max="14" width="8.109375" style="161" customWidth="1"/>
    <col min="15" max="15" width="10.88671875" style="162" customWidth="1"/>
    <col min="16" max="16" width="13.88671875" style="161" bestFit="1" customWidth="1"/>
    <col min="17" max="17" width="11.77734375" style="161" bestFit="1" customWidth="1"/>
    <col min="18" max="18" width="12.109375" style="161" bestFit="1" customWidth="1"/>
    <col min="19" max="256" width="9.109375" style="161"/>
    <col min="257" max="257" width="4.109375" style="161" customWidth="1"/>
    <col min="258" max="258" width="26.6640625" style="161" customWidth="1"/>
    <col min="259" max="260" width="7.6640625" style="161" customWidth="1"/>
    <col min="261" max="261" width="8.109375" style="161" customWidth="1"/>
    <col min="262" max="262" width="7.5546875" style="161" customWidth="1"/>
    <col min="263" max="263" width="7.44140625" style="161" customWidth="1"/>
    <col min="264" max="264" width="7.5546875" style="161" customWidth="1"/>
    <col min="265" max="265" width="7" style="161" customWidth="1"/>
    <col min="266" max="270" width="8.109375" style="161" customWidth="1"/>
    <col min="271" max="271" width="10.88671875" style="161" customWidth="1"/>
    <col min="272" max="512" width="9.109375" style="161"/>
    <col min="513" max="513" width="4.109375" style="161" customWidth="1"/>
    <col min="514" max="514" width="26.6640625" style="161" customWidth="1"/>
    <col min="515" max="516" width="7.6640625" style="161" customWidth="1"/>
    <col min="517" max="517" width="8.109375" style="161" customWidth="1"/>
    <col min="518" max="518" width="7.5546875" style="161" customWidth="1"/>
    <col min="519" max="519" width="7.44140625" style="161" customWidth="1"/>
    <col min="520" max="520" width="7.5546875" style="161" customWidth="1"/>
    <col min="521" max="521" width="7" style="161" customWidth="1"/>
    <col min="522" max="526" width="8.109375" style="161" customWidth="1"/>
    <col min="527" max="527" width="10.88671875" style="161" customWidth="1"/>
    <col min="528" max="768" width="9.109375" style="161"/>
    <col min="769" max="769" width="4.109375" style="161" customWidth="1"/>
    <col min="770" max="770" width="26.6640625" style="161" customWidth="1"/>
    <col min="771" max="772" width="7.6640625" style="161" customWidth="1"/>
    <col min="773" max="773" width="8.109375" style="161" customWidth="1"/>
    <col min="774" max="774" width="7.5546875" style="161" customWidth="1"/>
    <col min="775" max="775" width="7.44140625" style="161" customWidth="1"/>
    <col min="776" max="776" width="7.5546875" style="161" customWidth="1"/>
    <col min="777" max="777" width="7" style="161" customWidth="1"/>
    <col min="778" max="782" width="8.109375" style="161" customWidth="1"/>
    <col min="783" max="783" width="10.88671875" style="161" customWidth="1"/>
    <col min="784" max="1024" width="9.109375" style="161"/>
    <col min="1025" max="1025" width="4.109375" style="161" customWidth="1"/>
    <col min="1026" max="1026" width="26.6640625" style="161" customWidth="1"/>
    <col min="1027" max="1028" width="7.6640625" style="161" customWidth="1"/>
    <col min="1029" max="1029" width="8.109375" style="161" customWidth="1"/>
    <col min="1030" max="1030" width="7.5546875" style="161" customWidth="1"/>
    <col min="1031" max="1031" width="7.44140625" style="161" customWidth="1"/>
    <col min="1032" max="1032" width="7.5546875" style="161" customWidth="1"/>
    <col min="1033" max="1033" width="7" style="161" customWidth="1"/>
    <col min="1034" max="1038" width="8.109375" style="161" customWidth="1"/>
    <col min="1039" max="1039" width="10.88671875" style="161" customWidth="1"/>
    <col min="1040" max="1280" width="9.109375" style="161"/>
    <col min="1281" max="1281" width="4.109375" style="161" customWidth="1"/>
    <col min="1282" max="1282" width="26.6640625" style="161" customWidth="1"/>
    <col min="1283" max="1284" width="7.6640625" style="161" customWidth="1"/>
    <col min="1285" max="1285" width="8.109375" style="161" customWidth="1"/>
    <col min="1286" max="1286" width="7.5546875" style="161" customWidth="1"/>
    <col min="1287" max="1287" width="7.44140625" style="161" customWidth="1"/>
    <col min="1288" max="1288" width="7.5546875" style="161" customWidth="1"/>
    <col min="1289" max="1289" width="7" style="161" customWidth="1"/>
    <col min="1290" max="1294" width="8.109375" style="161" customWidth="1"/>
    <col min="1295" max="1295" width="10.88671875" style="161" customWidth="1"/>
    <col min="1296" max="1536" width="9.109375" style="161"/>
    <col min="1537" max="1537" width="4.109375" style="161" customWidth="1"/>
    <col min="1538" max="1538" width="26.6640625" style="161" customWidth="1"/>
    <col min="1539" max="1540" width="7.6640625" style="161" customWidth="1"/>
    <col min="1541" max="1541" width="8.109375" style="161" customWidth="1"/>
    <col min="1542" max="1542" width="7.5546875" style="161" customWidth="1"/>
    <col min="1543" max="1543" width="7.44140625" style="161" customWidth="1"/>
    <col min="1544" max="1544" width="7.5546875" style="161" customWidth="1"/>
    <col min="1545" max="1545" width="7" style="161" customWidth="1"/>
    <col min="1546" max="1550" width="8.109375" style="161" customWidth="1"/>
    <col min="1551" max="1551" width="10.88671875" style="161" customWidth="1"/>
    <col min="1552" max="1792" width="9.109375" style="161"/>
    <col min="1793" max="1793" width="4.109375" style="161" customWidth="1"/>
    <col min="1794" max="1794" width="26.6640625" style="161" customWidth="1"/>
    <col min="1795" max="1796" width="7.6640625" style="161" customWidth="1"/>
    <col min="1797" max="1797" width="8.109375" style="161" customWidth="1"/>
    <col min="1798" max="1798" width="7.5546875" style="161" customWidth="1"/>
    <col min="1799" max="1799" width="7.44140625" style="161" customWidth="1"/>
    <col min="1800" max="1800" width="7.5546875" style="161" customWidth="1"/>
    <col min="1801" max="1801" width="7" style="161" customWidth="1"/>
    <col min="1802" max="1806" width="8.109375" style="161" customWidth="1"/>
    <col min="1807" max="1807" width="10.88671875" style="161" customWidth="1"/>
    <col min="1808" max="2048" width="9.109375" style="161"/>
    <col min="2049" max="2049" width="4.109375" style="161" customWidth="1"/>
    <col min="2050" max="2050" width="26.6640625" style="161" customWidth="1"/>
    <col min="2051" max="2052" width="7.6640625" style="161" customWidth="1"/>
    <col min="2053" max="2053" width="8.109375" style="161" customWidth="1"/>
    <col min="2054" max="2054" width="7.5546875" style="161" customWidth="1"/>
    <col min="2055" max="2055" width="7.44140625" style="161" customWidth="1"/>
    <col min="2056" max="2056" width="7.5546875" style="161" customWidth="1"/>
    <col min="2057" max="2057" width="7" style="161" customWidth="1"/>
    <col min="2058" max="2062" width="8.109375" style="161" customWidth="1"/>
    <col min="2063" max="2063" width="10.88671875" style="161" customWidth="1"/>
    <col min="2064" max="2304" width="9.109375" style="161"/>
    <col min="2305" max="2305" width="4.109375" style="161" customWidth="1"/>
    <col min="2306" max="2306" width="26.6640625" style="161" customWidth="1"/>
    <col min="2307" max="2308" width="7.6640625" style="161" customWidth="1"/>
    <col min="2309" max="2309" width="8.109375" style="161" customWidth="1"/>
    <col min="2310" max="2310" width="7.5546875" style="161" customWidth="1"/>
    <col min="2311" max="2311" width="7.44140625" style="161" customWidth="1"/>
    <col min="2312" max="2312" width="7.5546875" style="161" customWidth="1"/>
    <col min="2313" max="2313" width="7" style="161" customWidth="1"/>
    <col min="2314" max="2318" width="8.109375" style="161" customWidth="1"/>
    <col min="2319" max="2319" width="10.88671875" style="161" customWidth="1"/>
    <col min="2320" max="2560" width="9.109375" style="161"/>
    <col min="2561" max="2561" width="4.109375" style="161" customWidth="1"/>
    <col min="2562" max="2562" width="26.6640625" style="161" customWidth="1"/>
    <col min="2563" max="2564" width="7.6640625" style="161" customWidth="1"/>
    <col min="2565" max="2565" width="8.109375" style="161" customWidth="1"/>
    <col min="2566" max="2566" width="7.5546875" style="161" customWidth="1"/>
    <col min="2567" max="2567" width="7.44140625" style="161" customWidth="1"/>
    <col min="2568" max="2568" width="7.5546875" style="161" customWidth="1"/>
    <col min="2569" max="2569" width="7" style="161" customWidth="1"/>
    <col min="2570" max="2574" width="8.109375" style="161" customWidth="1"/>
    <col min="2575" max="2575" width="10.88671875" style="161" customWidth="1"/>
    <col min="2576" max="2816" width="9.109375" style="161"/>
    <col min="2817" max="2817" width="4.109375" style="161" customWidth="1"/>
    <col min="2818" max="2818" width="26.6640625" style="161" customWidth="1"/>
    <col min="2819" max="2820" width="7.6640625" style="161" customWidth="1"/>
    <col min="2821" max="2821" width="8.109375" style="161" customWidth="1"/>
    <col min="2822" max="2822" width="7.5546875" style="161" customWidth="1"/>
    <col min="2823" max="2823" width="7.44140625" style="161" customWidth="1"/>
    <col min="2824" max="2824" width="7.5546875" style="161" customWidth="1"/>
    <col min="2825" max="2825" width="7" style="161" customWidth="1"/>
    <col min="2826" max="2830" width="8.109375" style="161" customWidth="1"/>
    <col min="2831" max="2831" width="10.88671875" style="161" customWidth="1"/>
    <col min="2832" max="3072" width="9.109375" style="161"/>
    <col min="3073" max="3073" width="4.109375" style="161" customWidth="1"/>
    <col min="3074" max="3074" width="26.6640625" style="161" customWidth="1"/>
    <col min="3075" max="3076" width="7.6640625" style="161" customWidth="1"/>
    <col min="3077" max="3077" width="8.109375" style="161" customWidth="1"/>
    <col min="3078" max="3078" width="7.5546875" style="161" customWidth="1"/>
    <col min="3079" max="3079" width="7.44140625" style="161" customWidth="1"/>
    <col min="3080" max="3080" width="7.5546875" style="161" customWidth="1"/>
    <col min="3081" max="3081" width="7" style="161" customWidth="1"/>
    <col min="3082" max="3086" width="8.109375" style="161" customWidth="1"/>
    <col min="3087" max="3087" width="10.88671875" style="161" customWidth="1"/>
    <col min="3088" max="3328" width="9.109375" style="161"/>
    <col min="3329" max="3329" width="4.109375" style="161" customWidth="1"/>
    <col min="3330" max="3330" width="26.6640625" style="161" customWidth="1"/>
    <col min="3331" max="3332" width="7.6640625" style="161" customWidth="1"/>
    <col min="3333" max="3333" width="8.109375" style="161" customWidth="1"/>
    <col min="3334" max="3334" width="7.5546875" style="161" customWidth="1"/>
    <col min="3335" max="3335" width="7.44140625" style="161" customWidth="1"/>
    <col min="3336" max="3336" width="7.5546875" style="161" customWidth="1"/>
    <col min="3337" max="3337" width="7" style="161" customWidth="1"/>
    <col min="3338" max="3342" width="8.109375" style="161" customWidth="1"/>
    <col min="3343" max="3343" width="10.88671875" style="161" customWidth="1"/>
    <col min="3344" max="3584" width="9.109375" style="161"/>
    <col min="3585" max="3585" width="4.109375" style="161" customWidth="1"/>
    <col min="3586" max="3586" width="26.6640625" style="161" customWidth="1"/>
    <col min="3587" max="3588" width="7.6640625" style="161" customWidth="1"/>
    <col min="3589" max="3589" width="8.109375" style="161" customWidth="1"/>
    <col min="3590" max="3590" width="7.5546875" style="161" customWidth="1"/>
    <col min="3591" max="3591" width="7.44140625" style="161" customWidth="1"/>
    <col min="3592" max="3592" width="7.5546875" style="161" customWidth="1"/>
    <col min="3593" max="3593" width="7" style="161" customWidth="1"/>
    <col min="3594" max="3598" width="8.109375" style="161" customWidth="1"/>
    <col min="3599" max="3599" width="10.88671875" style="161" customWidth="1"/>
    <col min="3600" max="3840" width="9.109375" style="161"/>
    <col min="3841" max="3841" width="4.109375" style="161" customWidth="1"/>
    <col min="3842" max="3842" width="26.6640625" style="161" customWidth="1"/>
    <col min="3843" max="3844" width="7.6640625" style="161" customWidth="1"/>
    <col min="3845" max="3845" width="8.109375" style="161" customWidth="1"/>
    <col min="3846" max="3846" width="7.5546875" style="161" customWidth="1"/>
    <col min="3847" max="3847" width="7.44140625" style="161" customWidth="1"/>
    <col min="3848" max="3848" width="7.5546875" style="161" customWidth="1"/>
    <col min="3849" max="3849" width="7" style="161" customWidth="1"/>
    <col min="3850" max="3854" width="8.109375" style="161" customWidth="1"/>
    <col min="3855" max="3855" width="10.88671875" style="161" customWidth="1"/>
    <col min="3856" max="4096" width="9.109375" style="161"/>
    <col min="4097" max="4097" width="4.109375" style="161" customWidth="1"/>
    <col min="4098" max="4098" width="26.6640625" style="161" customWidth="1"/>
    <col min="4099" max="4100" width="7.6640625" style="161" customWidth="1"/>
    <col min="4101" max="4101" width="8.109375" style="161" customWidth="1"/>
    <col min="4102" max="4102" width="7.5546875" style="161" customWidth="1"/>
    <col min="4103" max="4103" width="7.44140625" style="161" customWidth="1"/>
    <col min="4104" max="4104" width="7.5546875" style="161" customWidth="1"/>
    <col min="4105" max="4105" width="7" style="161" customWidth="1"/>
    <col min="4106" max="4110" width="8.109375" style="161" customWidth="1"/>
    <col min="4111" max="4111" width="10.88671875" style="161" customWidth="1"/>
    <col min="4112" max="4352" width="9.109375" style="161"/>
    <col min="4353" max="4353" width="4.109375" style="161" customWidth="1"/>
    <col min="4354" max="4354" width="26.6640625" style="161" customWidth="1"/>
    <col min="4355" max="4356" width="7.6640625" style="161" customWidth="1"/>
    <col min="4357" max="4357" width="8.109375" style="161" customWidth="1"/>
    <col min="4358" max="4358" width="7.5546875" style="161" customWidth="1"/>
    <col min="4359" max="4359" width="7.44140625" style="161" customWidth="1"/>
    <col min="4360" max="4360" width="7.5546875" style="161" customWidth="1"/>
    <col min="4361" max="4361" width="7" style="161" customWidth="1"/>
    <col min="4362" max="4366" width="8.109375" style="161" customWidth="1"/>
    <col min="4367" max="4367" width="10.88671875" style="161" customWidth="1"/>
    <col min="4368" max="4608" width="9.109375" style="161"/>
    <col min="4609" max="4609" width="4.109375" style="161" customWidth="1"/>
    <col min="4610" max="4610" width="26.6640625" style="161" customWidth="1"/>
    <col min="4611" max="4612" width="7.6640625" style="161" customWidth="1"/>
    <col min="4613" max="4613" width="8.109375" style="161" customWidth="1"/>
    <col min="4614" max="4614" width="7.5546875" style="161" customWidth="1"/>
    <col min="4615" max="4615" width="7.44140625" style="161" customWidth="1"/>
    <col min="4616" max="4616" width="7.5546875" style="161" customWidth="1"/>
    <col min="4617" max="4617" width="7" style="161" customWidth="1"/>
    <col min="4618" max="4622" width="8.109375" style="161" customWidth="1"/>
    <col min="4623" max="4623" width="10.88671875" style="161" customWidth="1"/>
    <col min="4624" max="4864" width="9.109375" style="161"/>
    <col min="4865" max="4865" width="4.109375" style="161" customWidth="1"/>
    <col min="4866" max="4866" width="26.6640625" style="161" customWidth="1"/>
    <col min="4867" max="4868" width="7.6640625" style="161" customWidth="1"/>
    <col min="4869" max="4869" width="8.109375" style="161" customWidth="1"/>
    <col min="4870" max="4870" width="7.5546875" style="161" customWidth="1"/>
    <col min="4871" max="4871" width="7.44140625" style="161" customWidth="1"/>
    <col min="4872" max="4872" width="7.5546875" style="161" customWidth="1"/>
    <col min="4873" max="4873" width="7" style="161" customWidth="1"/>
    <col min="4874" max="4878" width="8.109375" style="161" customWidth="1"/>
    <col min="4879" max="4879" width="10.88671875" style="161" customWidth="1"/>
    <col min="4880" max="5120" width="9.109375" style="161"/>
    <col min="5121" max="5121" width="4.109375" style="161" customWidth="1"/>
    <col min="5122" max="5122" width="26.6640625" style="161" customWidth="1"/>
    <col min="5123" max="5124" width="7.6640625" style="161" customWidth="1"/>
    <col min="5125" max="5125" width="8.109375" style="161" customWidth="1"/>
    <col min="5126" max="5126" width="7.5546875" style="161" customWidth="1"/>
    <col min="5127" max="5127" width="7.44140625" style="161" customWidth="1"/>
    <col min="5128" max="5128" width="7.5546875" style="161" customWidth="1"/>
    <col min="5129" max="5129" width="7" style="161" customWidth="1"/>
    <col min="5130" max="5134" width="8.109375" style="161" customWidth="1"/>
    <col min="5135" max="5135" width="10.88671875" style="161" customWidth="1"/>
    <col min="5136" max="5376" width="9.109375" style="161"/>
    <col min="5377" max="5377" width="4.109375" style="161" customWidth="1"/>
    <col min="5378" max="5378" width="26.6640625" style="161" customWidth="1"/>
    <col min="5379" max="5380" width="7.6640625" style="161" customWidth="1"/>
    <col min="5381" max="5381" width="8.109375" style="161" customWidth="1"/>
    <col min="5382" max="5382" width="7.5546875" style="161" customWidth="1"/>
    <col min="5383" max="5383" width="7.44140625" style="161" customWidth="1"/>
    <col min="5384" max="5384" width="7.5546875" style="161" customWidth="1"/>
    <col min="5385" max="5385" width="7" style="161" customWidth="1"/>
    <col min="5386" max="5390" width="8.109375" style="161" customWidth="1"/>
    <col min="5391" max="5391" width="10.88671875" style="161" customWidth="1"/>
    <col min="5392" max="5632" width="9.109375" style="161"/>
    <col min="5633" max="5633" width="4.109375" style="161" customWidth="1"/>
    <col min="5634" max="5634" width="26.6640625" style="161" customWidth="1"/>
    <col min="5635" max="5636" width="7.6640625" style="161" customWidth="1"/>
    <col min="5637" max="5637" width="8.109375" style="161" customWidth="1"/>
    <col min="5638" max="5638" width="7.5546875" style="161" customWidth="1"/>
    <col min="5639" max="5639" width="7.44140625" style="161" customWidth="1"/>
    <col min="5640" max="5640" width="7.5546875" style="161" customWidth="1"/>
    <col min="5641" max="5641" width="7" style="161" customWidth="1"/>
    <col min="5642" max="5646" width="8.109375" style="161" customWidth="1"/>
    <col min="5647" max="5647" width="10.88671875" style="161" customWidth="1"/>
    <col min="5648" max="5888" width="9.109375" style="161"/>
    <col min="5889" max="5889" width="4.109375" style="161" customWidth="1"/>
    <col min="5890" max="5890" width="26.6640625" style="161" customWidth="1"/>
    <col min="5891" max="5892" width="7.6640625" style="161" customWidth="1"/>
    <col min="5893" max="5893" width="8.109375" style="161" customWidth="1"/>
    <col min="5894" max="5894" width="7.5546875" style="161" customWidth="1"/>
    <col min="5895" max="5895" width="7.44140625" style="161" customWidth="1"/>
    <col min="5896" max="5896" width="7.5546875" style="161" customWidth="1"/>
    <col min="5897" max="5897" width="7" style="161" customWidth="1"/>
    <col min="5898" max="5902" width="8.109375" style="161" customWidth="1"/>
    <col min="5903" max="5903" width="10.88671875" style="161" customWidth="1"/>
    <col min="5904" max="6144" width="9.109375" style="161"/>
    <col min="6145" max="6145" width="4.109375" style="161" customWidth="1"/>
    <col min="6146" max="6146" width="26.6640625" style="161" customWidth="1"/>
    <col min="6147" max="6148" width="7.6640625" style="161" customWidth="1"/>
    <col min="6149" max="6149" width="8.109375" style="161" customWidth="1"/>
    <col min="6150" max="6150" width="7.5546875" style="161" customWidth="1"/>
    <col min="6151" max="6151" width="7.44140625" style="161" customWidth="1"/>
    <col min="6152" max="6152" width="7.5546875" style="161" customWidth="1"/>
    <col min="6153" max="6153" width="7" style="161" customWidth="1"/>
    <col min="6154" max="6158" width="8.109375" style="161" customWidth="1"/>
    <col min="6159" max="6159" width="10.88671875" style="161" customWidth="1"/>
    <col min="6160" max="6400" width="9.109375" style="161"/>
    <col min="6401" max="6401" width="4.109375" style="161" customWidth="1"/>
    <col min="6402" max="6402" width="26.6640625" style="161" customWidth="1"/>
    <col min="6403" max="6404" width="7.6640625" style="161" customWidth="1"/>
    <col min="6405" max="6405" width="8.109375" style="161" customWidth="1"/>
    <col min="6406" max="6406" width="7.5546875" style="161" customWidth="1"/>
    <col min="6407" max="6407" width="7.44140625" style="161" customWidth="1"/>
    <col min="6408" max="6408" width="7.5546875" style="161" customWidth="1"/>
    <col min="6409" max="6409" width="7" style="161" customWidth="1"/>
    <col min="6410" max="6414" width="8.109375" style="161" customWidth="1"/>
    <col min="6415" max="6415" width="10.88671875" style="161" customWidth="1"/>
    <col min="6416" max="6656" width="9.109375" style="161"/>
    <col min="6657" max="6657" width="4.109375" style="161" customWidth="1"/>
    <col min="6658" max="6658" width="26.6640625" style="161" customWidth="1"/>
    <col min="6659" max="6660" width="7.6640625" style="161" customWidth="1"/>
    <col min="6661" max="6661" width="8.109375" style="161" customWidth="1"/>
    <col min="6662" max="6662" width="7.5546875" style="161" customWidth="1"/>
    <col min="6663" max="6663" width="7.44140625" style="161" customWidth="1"/>
    <col min="6664" max="6664" width="7.5546875" style="161" customWidth="1"/>
    <col min="6665" max="6665" width="7" style="161" customWidth="1"/>
    <col min="6666" max="6670" width="8.109375" style="161" customWidth="1"/>
    <col min="6671" max="6671" width="10.88671875" style="161" customWidth="1"/>
    <col min="6672" max="6912" width="9.109375" style="161"/>
    <col min="6913" max="6913" width="4.109375" style="161" customWidth="1"/>
    <col min="6914" max="6914" width="26.6640625" style="161" customWidth="1"/>
    <col min="6915" max="6916" width="7.6640625" style="161" customWidth="1"/>
    <col min="6917" max="6917" width="8.109375" style="161" customWidth="1"/>
    <col min="6918" max="6918" width="7.5546875" style="161" customWidth="1"/>
    <col min="6919" max="6919" width="7.44140625" style="161" customWidth="1"/>
    <col min="6920" max="6920" width="7.5546875" style="161" customWidth="1"/>
    <col min="6921" max="6921" width="7" style="161" customWidth="1"/>
    <col min="6922" max="6926" width="8.109375" style="161" customWidth="1"/>
    <col min="6927" max="6927" width="10.88671875" style="161" customWidth="1"/>
    <col min="6928" max="7168" width="9.109375" style="161"/>
    <col min="7169" max="7169" width="4.109375" style="161" customWidth="1"/>
    <col min="7170" max="7170" width="26.6640625" style="161" customWidth="1"/>
    <col min="7171" max="7172" width="7.6640625" style="161" customWidth="1"/>
    <col min="7173" max="7173" width="8.109375" style="161" customWidth="1"/>
    <col min="7174" max="7174" width="7.5546875" style="161" customWidth="1"/>
    <col min="7175" max="7175" width="7.44140625" style="161" customWidth="1"/>
    <col min="7176" max="7176" width="7.5546875" style="161" customWidth="1"/>
    <col min="7177" max="7177" width="7" style="161" customWidth="1"/>
    <col min="7178" max="7182" width="8.109375" style="161" customWidth="1"/>
    <col min="7183" max="7183" width="10.88671875" style="161" customWidth="1"/>
    <col min="7184" max="7424" width="9.109375" style="161"/>
    <col min="7425" max="7425" width="4.109375" style="161" customWidth="1"/>
    <col min="7426" max="7426" width="26.6640625" style="161" customWidth="1"/>
    <col min="7427" max="7428" width="7.6640625" style="161" customWidth="1"/>
    <col min="7429" max="7429" width="8.109375" style="161" customWidth="1"/>
    <col min="7430" max="7430" width="7.5546875" style="161" customWidth="1"/>
    <col min="7431" max="7431" width="7.44140625" style="161" customWidth="1"/>
    <col min="7432" max="7432" width="7.5546875" style="161" customWidth="1"/>
    <col min="7433" max="7433" width="7" style="161" customWidth="1"/>
    <col min="7434" max="7438" width="8.109375" style="161" customWidth="1"/>
    <col min="7439" max="7439" width="10.88671875" style="161" customWidth="1"/>
    <col min="7440" max="7680" width="9.109375" style="161"/>
    <col min="7681" max="7681" width="4.109375" style="161" customWidth="1"/>
    <col min="7682" max="7682" width="26.6640625" style="161" customWidth="1"/>
    <col min="7683" max="7684" width="7.6640625" style="161" customWidth="1"/>
    <col min="7685" max="7685" width="8.109375" style="161" customWidth="1"/>
    <col min="7686" max="7686" width="7.5546875" style="161" customWidth="1"/>
    <col min="7687" max="7687" width="7.44140625" style="161" customWidth="1"/>
    <col min="7688" max="7688" width="7.5546875" style="161" customWidth="1"/>
    <col min="7689" max="7689" width="7" style="161" customWidth="1"/>
    <col min="7690" max="7694" width="8.109375" style="161" customWidth="1"/>
    <col min="7695" max="7695" width="10.88671875" style="161" customWidth="1"/>
    <col min="7696" max="7936" width="9.109375" style="161"/>
    <col min="7937" max="7937" width="4.109375" style="161" customWidth="1"/>
    <col min="7938" max="7938" width="26.6640625" style="161" customWidth="1"/>
    <col min="7939" max="7940" width="7.6640625" style="161" customWidth="1"/>
    <col min="7941" max="7941" width="8.109375" style="161" customWidth="1"/>
    <col min="7942" max="7942" width="7.5546875" style="161" customWidth="1"/>
    <col min="7943" max="7943" width="7.44140625" style="161" customWidth="1"/>
    <col min="7944" max="7944" width="7.5546875" style="161" customWidth="1"/>
    <col min="7945" max="7945" width="7" style="161" customWidth="1"/>
    <col min="7946" max="7950" width="8.109375" style="161" customWidth="1"/>
    <col min="7951" max="7951" width="10.88671875" style="161" customWidth="1"/>
    <col min="7952" max="8192" width="9.109375" style="161"/>
    <col min="8193" max="8193" width="4.109375" style="161" customWidth="1"/>
    <col min="8194" max="8194" width="26.6640625" style="161" customWidth="1"/>
    <col min="8195" max="8196" width="7.6640625" style="161" customWidth="1"/>
    <col min="8197" max="8197" width="8.109375" style="161" customWidth="1"/>
    <col min="8198" max="8198" width="7.5546875" style="161" customWidth="1"/>
    <col min="8199" max="8199" width="7.44140625" style="161" customWidth="1"/>
    <col min="8200" max="8200" width="7.5546875" style="161" customWidth="1"/>
    <col min="8201" max="8201" width="7" style="161" customWidth="1"/>
    <col min="8202" max="8206" width="8.109375" style="161" customWidth="1"/>
    <col min="8207" max="8207" width="10.88671875" style="161" customWidth="1"/>
    <col min="8208" max="8448" width="9.109375" style="161"/>
    <col min="8449" max="8449" width="4.109375" style="161" customWidth="1"/>
    <col min="8450" max="8450" width="26.6640625" style="161" customWidth="1"/>
    <col min="8451" max="8452" width="7.6640625" style="161" customWidth="1"/>
    <col min="8453" max="8453" width="8.109375" style="161" customWidth="1"/>
    <col min="8454" max="8454" width="7.5546875" style="161" customWidth="1"/>
    <col min="8455" max="8455" width="7.44140625" style="161" customWidth="1"/>
    <col min="8456" max="8456" width="7.5546875" style="161" customWidth="1"/>
    <col min="8457" max="8457" width="7" style="161" customWidth="1"/>
    <col min="8458" max="8462" width="8.109375" style="161" customWidth="1"/>
    <col min="8463" max="8463" width="10.88671875" style="161" customWidth="1"/>
    <col min="8464" max="8704" width="9.109375" style="161"/>
    <col min="8705" max="8705" width="4.109375" style="161" customWidth="1"/>
    <col min="8706" max="8706" width="26.6640625" style="161" customWidth="1"/>
    <col min="8707" max="8708" width="7.6640625" style="161" customWidth="1"/>
    <col min="8709" max="8709" width="8.109375" style="161" customWidth="1"/>
    <col min="8710" max="8710" width="7.5546875" style="161" customWidth="1"/>
    <col min="8711" max="8711" width="7.44140625" style="161" customWidth="1"/>
    <col min="8712" max="8712" width="7.5546875" style="161" customWidth="1"/>
    <col min="8713" max="8713" width="7" style="161" customWidth="1"/>
    <col min="8714" max="8718" width="8.109375" style="161" customWidth="1"/>
    <col min="8719" max="8719" width="10.88671875" style="161" customWidth="1"/>
    <col min="8720" max="8960" width="9.109375" style="161"/>
    <col min="8961" max="8961" width="4.109375" style="161" customWidth="1"/>
    <col min="8962" max="8962" width="26.6640625" style="161" customWidth="1"/>
    <col min="8963" max="8964" width="7.6640625" style="161" customWidth="1"/>
    <col min="8965" max="8965" width="8.109375" style="161" customWidth="1"/>
    <col min="8966" max="8966" width="7.5546875" style="161" customWidth="1"/>
    <col min="8967" max="8967" width="7.44140625" style="161" customWidth="1"/>
    <col min="8968" max="8968" width="7.5546875" style="161" customWidth="1"/>
    <col min="8969" max="8969" width="7" style="161" customWidth="1"/>
    <col min="8970" max="8974" width="8.109375" style="161" customWidth="1"/>
    <col min="8975" max="8975" width="10.88671875" style="161" customWidth="1"/>
    <col min="8976" max="9216" width="9.109375" style="161"/>
    <col min="9217" max="9217" width="4.109375" style="161" customWidth="1"/>
    <col min="9218" max="9218" width="26.6640625" style="161" customWidth="1"/>
    <col min="9219" max="9220" width="7.6640625" style="161" customWidth="1"/>
    <col min="9221" max="9221" width="8.109375" style="161" customWidth="1"/>
    <col min="9222" max="9222" width="7.5546875" style="161" customWidth="1"/>
    <col min="9223" max="9223" width="7.44140625" style="161" customWidth="1"/>
    <col min="9224" max="9224" width="7.5546875" style="161" customWidth="1"/>
    <col min="9225" max="9225" width="7" style="161" customWidth="1"/>
    <col min="9226" max="9230" width="8.109375" style="161" customWidth="1"/>
    <col min="9231" max="9231" width="10.88671875" style="161" customWidth="1"/>
    <col min="9232" max="9472" width="9.109375" style="161"/>
    <col min="9473" max="9473" width="4.109375" style="161" customWidth="1"/>
    <col min="9474" max="9474" width="26.6640625" style="161" customWidth="1"/>
    <col min="9475" max="9476" width="7.6640625" style="161" customWidth="1"/>
    <col min="9477" max="9477" width="8.109375" style="161" customWidth="1"/>
    <col min="9478" max="9478" width="7.5546875" style="161" customWidth="1"/>
    <col min="9479" max="9479" width="7.44140625" style="161" customWidth="1"/>
    <col min="9480" max="9480" width="7.5546875" style="161" customWidth="1"/>
    <col min="9481" max="9481" width="7" style="161" customWidth="1"/>
    <col min="9482" max="9486" width="8.109375" style="161" customWidth="1"/>
    <col min="9487" max="9487" width="10.88671875" style="161" customWidth="1"/>
    <col min="9488" max="9728" width="9.109375" style="161"/>
    <col min="9729" max="9729" width="4.109375" style="161" customWidth="1"/>
    <col min="9730" max="9730" width="26.6640625" style="161" customWidth="1"/>
    <col min="9731" max="9732" width="7.6640625" style="161" customWidth="1"/>
    <col min="9733" max="9733" width="8.109375" style="161" customWidth="1"/>
    <col min="9734" max="9734" width="7.5546875" style="161" customWidth="1"/>
    <col min="9735" max="9735" width="7.44140625" style="161" customWidth="1"/>
    <col min="9736" max="9736" width="7.5546875" style="161" customWidth="1"/>
    <col min="9737" max="9737" width="7" style="161" customWidth="1"/>
    <col min="9738" max="9742" width="8.109375" style="161" customWidth="1"/>
    <col min="9743" max="9743" width="10.88671875" style="161" customWidth="1"/>
    <col min="9744" max="9984" width="9.109375" style="161"/>
    <col min="9985" max="9985" width="4.109375" style="161" customWidth="1"/>
    <col min="9986" max="9986" width="26.6640625" style="161" customWidth="1"/>
    <col min="9987" max="9988" width="7.6640625" style="161" customWidth="1"/>
    <col min="9989" max="9989" width="8.109375" style="161" customWidth="1"/>
    <col min="9990" max="9990" width="7.5546875" style="161" customWidth="1"/>
    <col min="9991" max="9991" width="7.44140625" style="161" customWidth="1"/>
    <col min="9992" max="9992" width="7.5546875" style="161" customWidth="1"/>
    <col min="9993" max="9993" width="7" style="161" customWidth="1"/>
    <col min="9994" max="9998" width="8.109375" style="161" customWidth="1"/>
    <col min="9999" max="9999" width="10.88671875" style="161" customWidth="1"/>
    <col min="10000" max="10240" width="9.109375" style="161"/>
    <col min="10241" max="10241" width="4.109375" style="161" customWidth="1"/>
    <col min="10242" max="10242" width="26.6640625" style="161" customWidth="1"/>
    <col min="10243" max="10244" width="7.6640625" style="161" customWidth="1"/>
    <col min="10245" max="10245" width="8.109375" style="161" customWidth="1"/>
    <col min="10246" max="10246" width="7.5546875" style="161" customWidth="1"/>
    <col min="10247" max="10247" width="7.44140625" style="161" customWidth="1"/>
    <col min="10248" max="10248" width="7.5546875" style="161" customWidth="1"/>
    <col min="10249" max="10249" width="7" style="161" customWidth="1"/>
    <col min="10250" max="10254" width="8.109375" style="161" customWidth="1"/>
    <col min="10255" max="10255" width="10.88671875" style="161" customWidth="1"/>
    <col min="10256" max="10496" width="9.109375" style="161"/>
    <col min="10497" max="10497" width="4.109375" style="161" customWidth="1"/>
    <col min="10498" max="10498" width="26.6640625" style="161" customWidth="1"/>
    <col min="10499" max="10500" width="7.6640625" style="161" customWidth="1"/>
    <col min="10501" max="10501" width="8.109375" style="161" customWidth="1"/>
    <col min="10502" max="10502" width="7.5546875" style="161" customWidth="1"/>
    <col min="10503" max="10503" width="7.44140625" style="161" customWidth="1"/>
    <col min="10504" max="10504" width="7.5546875" style="161" customWidth="1"/>
    <col min="10505" max="10505" width="7" style="161" customWidth="1"/>
    <col min="10506" max="10510" width="8.109375" style="161" customWidth="1"/>
    <col min="10511" max="10511" width="10.88671875" style="161" customWidth="1"/>
    <col min="10512" max="10752" width="9.109375" style="161"/>
    <col min="10753" max="10753" width="4.109375" style="161" customWidth="1"/>
    <col min="10754" max="10754" width="26.6640625" style="161" customWidth="1"/>
    <col min="10755" max="10756" width="7.6640625" style="161" customWidth="1"/>
    <col min="10757" max="10757" width="8.109375" style="161" customWidth="1"/>
    <col min="10758" max="10758" width="7.5546875" style="161" customWidth="1"/>
    <col min="10759" max="10759" width="7.44140625" style="161" customWidth="1"/>
    <col min="10760" max="10760" width="7.5546875" style="161" customWidth="1"/>
    <col min="10761" max="10761" width="7" style="161" customWidth="1"/>
    <col min="10762" max="10766" width="8.109375" style="161" customWidth="1"/>
    <col min="10767" max="10767" width="10.88671875" style="161" customWidth="1"/>
    <col min="10768" max="11008" width="9.109375" style="161"/>
    <col min="11009" max="11009" width="4.109375" style="161" customWidth="1"/>
    <col min="11010" max="11010" width="26.6640625" style="161" customWidth="1"/>
    <col min="11011" max="11012" width="7.6640625" style="161" customWidth="1"/>
    <col min="11013" max="11013" width="8.109375" style="161" customWidth="1"/>
    <col min="11014" max="11014" width="7.5546875" style="161" customWidth="1"/>
    <col min="11015" max="11015" width="7.44140625" style="161" customWidth="1"/>
    <col min="11016" max="11016" width="7.5546875" style="161" customWidth="1"/>
    <col min="11017" max="11017" width="7" style="161" customWidth="1"/>
    <col min="11018" max="11022" width="8.109375" style="161" customWidth="1"/>
    <col min="11023" max="11023" width="10.88671875" style="161" customWidth="1"/>
    <col min="11024" max="11264" width="9.109375" style="161"/>
    <col min="11265" max="11265" width="4.109375" style="161" customWidth="1"/>
    <col min="11266" max="11266" width="26.6640625" style="161" customWidth="1"/>
    <col min="11267" max="11268" width="7.6640625" style="161" customWidth="1"/>
    <col min="11269" max="11269" width="8.109375" style="161" customWidth="1"/>
    <col min="11270" max="11270" width="7.5546875" style="161" customWidth="1"/>
    <col min="11271" max="11271" width="7.44140625" style="161" customWidth="1"/>
    <col min="11272" max="11272" width="7.5546875" style="161" customWidth="1"/>
    <col min="11273" max="11273" width="7" style="161" customWidth="1"/>
    <col min="11274" max="11278" width="8.109375" style="161" customWidth="1"/>
    <col min="11279" max="11279" width="10.88671875" style="161" customWidth="1"/>
    <col min="11280" max="11520" width="9.109375" style="161"/>
    <col min="11521" max="11521" width="4.109375" style="161" customWidth="1"/>
    <col min="11522" max="11522" width="26.6640625" style="161" customWidth="1"/>
    <col min="11523" max="11524" width="7.6640625" style="161" customWidth="1"/>
    <col min="11525" max="11525" width="8.109375" style="161" customWidth="1"/>
    <col min="11526" max="11526" width="7.5546875" style="161" customWidth="1"/>
    <col min="11527" max="11527" width="7.44140625" style="161" customWidth="1"/>
    <col min="11528" max="11528" width="7.5546875" style="161" customWidth="1"/>
    <col min="11529" max="11529" width="7" style="161" customWidth="1"/>
    <col min="11530" max="11534" width="8.109375" style="161" customWidth="1"/>
    <col min="11535" max="11535" width="10.88671875" style="161" customWidth="1"/>
    <col min="11536" max="11776" width="9.109375" style="161"/>
    <col min="11777" max="11777" width="4.109375" style="161" customWidth="1"/>
    <col min="11778" max="11778" width="26.6640625" style="161" customWidth="1"/>
    <col min="11779" max="11780" width="7.6640625" style="161" customWidth="1"/>
    <col min="11781" max="11781" width="8.109375" style="161" customWidth="1"/>
    <col min="11782" max="11782" width="7.5546875" style="161" customWidth="1"/>
    <col min="11783" max="11783" width="7.44140625" style="161" customWidth="1"/>
    <col min="11784" max="11784" width="7.5546875" style="161" customWidth="1"/>
    <col min="11785" max="11785" width="7" style="161" customWidth="1"/>
    <col min="11786" max="11790" width="8.109375" style="161" customWidth="1"/>
    <col min="11791" max="11791" width="10.88671875" style="161" customWidth="1"/>
    <col min="11792" max="12032" width="9.109375" style="161"/>
    <col min="12033" max="12033" width="4.109375" style="161" customWidth="1"/>
    <col min="12034" max="12034" width="26.6640625" style="161" customWidth="1"/>
    <col min="12035" max="12036" width="7.6640625" style="161" customWidth="1"/>
    <col min="12037" max="12037" width="8.109375" style="161" customWidth="1"/>
    <col min="12038" max="12038" width="7.5546875" style="161" customWidth="1"/>
    <col min="12039" max="12039" width="7.44140625" style="161" customWidth="1"/>
    <col min="12040" max="12040" width="7.5546875" style="161" customWidth="1"/>
    <col min="12041" max="12041" width="7" style="161" customWidth="1"/>
    <col min="12042" max="12046" width="8.109375" style="161" customWidth="1"/>
    <col min="12047" max="12047" width="10.88671875" style="161" customWidth="1"/>
    <col min="12048" max="12288" width="9.109375" style="161"/>
    <col min="12289" max="12289" width="4.109375" style="161" customWidth="1"/>
    <col min="12290" max="12290" width="26.6640625" style="161" customWidth="1"/>
    <col min="12291" max="12292" width="7.6640625" style="161" customWidth="1"/>
    <col min="12293" max="12293" width="8.109375" style="161" customWidth="1"/>
    <col min="12294" max="12294" width="7.5546875" style="161" customWidth="1"/>
    <col min="12295" max="12295" width="7.44140625" style="161" customWidth="1"/>
    <col min="12296" max="12296" width="7.5546875" style="161" customWidth="1"/>
    <col min="12297" max="12297" width="7" style="161" customWidth="1"/>
    <col min="12298" max="12302" width="8.109375" style="161" customWidth="1"/>
    <col min="12303" max="12303" width="10.88671875" style="161" customWidth="1"/>
    <col min="12304" max="12544" width="9.109375" style="161"/>
    <col min="12545" max="12545" width="4.109375" style="161" customWidth="1"/>
    <col min="12546" max="12546" width="26.6640625" style="161" customWidth="1"/>
    <col min="12547" max="12548" width="7.6640625" style="161" customWidth="1"/>
    <col min="12549" max="12549" width="8.109375" style="161" customWidth="1"/>
    <col min="12550" max="12550" width="7.5546875" style="161" customWidth="1"/>
    <col min="12551" max="12551" width="7.44140625" style="161" customWidth="1"/>
    <col min="12552" max="12552" width="7.5546875" style="161" customWidth="1"/>
    <col min="12553" max="12553" width="7" style="161" customWidth="1"/>
    <col min="12554" max="12558" width="8.109375" style="161" customWidth="1"/>
    <col min="12559" max="12559" width="10.88671875" style="161" customWidth="1"/>
    <col min="12560" max="12800" width="9.109375" style="161"/>
    <col min="12801" max="12801" width="4.109375" style="161" customWidth="1"/>
    <col min="12802" max="12802" width="26.6640625" style="161" customWidth="1"/>
    <col min="12803" max="12804" width="7.6640625" style="161" customWidth="1"/>
    <col min="12805" max="12805" width="8.109375" style="161" customWidth="1"/>
    <col min="12806" max="12806" width="7.5546875" style="161" customWidth="1"/>
    <col min="12807" max="12807" width="7.44140625" style="161" customWidth="1"/>
    <col min="12808" max="12808" width="7.5546875" style="161" customWidth="1"/>
    <col min="12809" max="12809" width="7" style="161" customWidth="1"/>
    <col min="12810" max="12814" width="8.109375" style="161" customWidth="1"/>
    <col min="12815" max="12815" width="10.88671875" style="161" customWidth="1"/>
    <col min="12816" max="13056" width="9.109375" style="161"/>
    <col min="13057" max="13057" width="4.109375" style="161" customWidth="1"/>
    <col min="13058" max="13058" width="26.6640625" style="161" customWidth="1"/>
    <col min="13059" max="13060" width="7.6640625" style="161" customWidth="1"/>
    <col min="13061" max="13061" width="8.109375" style="161" customWidth="1"/>
    <col min="13062" max="13062" width="7.5546875" style="161" customWidth="1"/>
    <col min="13063" max="13063" width="7.44140625" style="161" customWidth="1"/>
    <col min="13064" max="13064" width="7.5546875" style="161" customWidth="1"/>
    <col min="13065" max="13065" width="7" style="161" customWidth="1"/>
    <col min="13066" max="13070" width="8.109375" style="161" customWidth="1"/>
    <col min="13071" max="13071" width="10.88671875" style="161" customWidth="1"/>
    <col min="13072" max="13312" width="9.109375" style="161"/>
    <col min="13313" max="13313" width="4.109375" style="161" customWidth="1"/>
    <col min="13314" max="13314" width="26.6640625" style="161" customWidth="1"/>
    <col min="13315" max="13316" width="7.6640625" style="161" customWidth="1"/>
    <col min="13317" max="13317" width="8.109375" style="161" customWidth="1"/>
    <col min="13318" max="13318" width="7.5546875" style="161" customWidth="1"/>
    <col min="13319" max="13319" width="7.44140625" style="161" customWidth="1"/>
    <col min="13320" max="13320" width="7.5546875" style="161" customWidth="1"/>
    <col min="13321" max="13321" width="7" style="161" customWidth="1"/>
    <col min="13322" max="13326" width="8.109375" style="161" customWidth="1"/>
    <col min="13327" max="13327" width="10.88671875" style="161" customWidth="1"/>
    <col min="13328" max="13568" width="9.109375" style="161"/>
    <col min="13569" max="13569" width="4.109375" style="161" customWidth="1"/>
    <col min="13570" max="13570" width="26.6640625" style="161" customWidth="1"/>
    <col min="13571" max="13572" width="7.6640625" style="161" customWidth="1"/>
    <col min="13573" max="13573" width="8.109375" style="161" customWidth="1"/>
    <col min="13574" max="13574" width="7.5546875" style="161" customWidth="1"/>
    <col min="13575" max="13575" width="7.44140625" style="161" customWidth="1"/>
    <col min="13576" max="13576" width="7.5546875" style="161" customWidth="1"/>
    <col min="13577" max="13577" width="7" style="161" customWidth="1"/>
    <col min="13578" max="13582" width="8.109375" style="161" customWidth="1"/>
    <col min="13583" max="13583" width="10.88671875" style="161" customWidth="1"/>
    <col min="13584" max="13824" width="9.109375" style="161"/>
    <col min="13825" max="13825" width="4.109375" style="161" customWidth="1"/>
    <col min="13826" max="13826" width="26.6640625" style="161" customWidth="1"/>
    <col min="13827" max="13828" width="7.6640625" style="161" customWidth="1"/>
    <col min="13829" max="13829" width="8.109375" style="161" customWidth="1"/>
    <col min="13830" max="13830" width="7.5546875" style="161" customWidth="1"/>
    <col min="13831" max="13831" width="7.44140625" style="161" customWidth="1"/>
    <col min="13832" max="13832" width="7.5546875" style="161" customWidth="1"/>
    <col min="13833" max="13833" width="7" style="161" customWidth="1"/>
    <col min="13834" max="13838" width="8.109375" style="161" customWidth="1"/>
    <col min="13839" max="13839" width="10.88671875" style="161" customWidth="1"/>
    <col min="13840" max="14080" width="9.109375" style="161"/>
    <col min="14081" max="14081" width="4.109375" style="161" customWidth="1"/>
    <col min="14082" max="14082" width="26.6640625" style="161" customWidth="1"/>
    <col min="14083" max="14084" width="7.6640625" style="161" customWidth="1"/>
    <col min="14085" max="14085" width="8.109375" style="161" customWidth="1"/>
    <col min="14086" max="14086" width="7.5546875" style="161" customWidth="1"/>
    <col min="14087" max="14087" width="7.44140625" style="161" customWidth="1"/>
    <col min="14088" max="14088" width="7.5546875" style="161" customWidth="1"/>
    <col min="14089" max="14089" width="7" style="161" customWidth="1"/>
    <col min="14090" max="14094" width="8.109375" style="161" customWidth="1"/>
    <col min="14095" max="14095" width="10.88671875" style="161" customWidth="1"/>
    <col min="14096" max="14336" width="9.109375" style="161"/>
    <col min="14337" max="14337" width="4.109375" style="161" customWidth="1"/>
    <col min="14338" max="14338" width="26.6640625" style="161" customWidth="1"/>
    <col min="14339" max="14340" width="7.6640625" style="161" customWidth="1"/>
    <col min="14341" max="14341" width="8.109375" style="161" customWidth="1"/>
    <col min="14342" max="14342" width="7.5546875" style="161" customWidth="1"/>
    <col min="14343" max="14343" width="7.44140625" style="161" customWidth="1"/>
    <col min="14344" max="14344" width="7.5546875" style="161" customWidth="1"/>
    <col min="14345" max="14345" width="7" style="161" customWidth="1"/>
    <col min="14346" max="14350" width="8.109375" style="161" customWidth="1"/>
    <col min="14351" max="14351" width="10.88671875" style="161" customWidth="1"/>
    <col min="14352" max="14592" width="9.109375" style="161"/>
    <col min="14593" max="14593" width="4.109375" style="161" customWidth="1"/>
    <col min="14594" max="14594" width="26.6640625" style="161" customWidth="1"/>
    <col min="14595" max="14596" width="7.6640625" style="161" customWidth="1"/>
    <col min="14597" max="14597" width="8.109375" style="161" customWidth="1"/>
    <col min="14598" max="14598" width="7.5546875" style="161" customWidth="1"/>
    <col min="14599" max="14599" width="7.44140625" style="161" customWidth="1"/>
    <col min="14600" max="14600" width="7.5546875" style="161" customWidth="1"/>
    <col min="14601" max="14601" width="7" style="161" customWidth="1"/>
    <col min="14602" max="14606" width="8.109375" style="161" customWidth="1"/>
    <col min="14607" max="14607" width="10.88671875" style="161" customWidth="1"/>
    <col min="14608" max="14848" width="9.109375" style="161"/>
    <col min="14849" max="14849" width="4.109375" style="161" customWidth="1"/>
    <col min="14850" max="14850" width="26.6640625" style="161" customWidth="1"/>
    <col min="14851" max="14852" width="7.6640625" style="161" customWidth="1"/>
    <col min="14853" max="14853" width="8.109375" style="161" customWidth="1"/>
    <col min="14854" max="14854" width="7.5546875" style="161" customWidth="1"/>
    <col min="14855" max="14855" width="7.44140625" style="161" customWidth="1"/>
    <col min="14856" max="14856" width="7.5546875" style="161" customWidth="1"/>
    <col min="14857" max="14857" width="7" style="161" customWidth="1"/>
    <col min="14858" max="14862" width="8.109375" style="161" customWidth="1"/>
    <col min="14863" max="14863" width="10.88671875" style="161" customWidth="1"/>
    <col min="14864" max="15104" width="9.109375" style="161"/>
    <col min="15105" max="15105" width="4.109375" style="161" customWidth="1"/>
    <col min="15106" max="15106" width="26.6640625" style="161" customWidth="1"/>
    <col min="15107" max="15108" width="7.6640625" style="161" customWidth="1"/>
    <col min="15109" max="15109" width="8.109375" style="161" customWidth="1"/>
    <col min="15110" max="15110" width="7.5546875" style="161" customWidth="1"/>
    <col min="15111" max="15111" width="7.44140625" style="161" customWidth="1"/>
    <col min="15112" max="15112" width="7.5546875" style="161" customWidth="1"/>
    <col min="15113" max="15113" width="7" style="161" customWidth="1"/>
    <col min="15114" max="15118" width="8.109375" style="161" customWidth="1"/>
    <col min="15119" max="15119" width="10.88671875" style="161" customWidth="1"/>
    <col min="15120" max="15360" width="9.109375" style="161"/>
    <col min="15361" max="15361" width="4.109375" style="161" customWidth="1"/>
    <col min="15362" max="15362" width="26.6640625" style="161" customWidth="1"/>
    <col min="15363" max="15364" width="7.6640625" style="161" customWidth="1"/>
    <col min="15365" max="15365" width="8.109375" style="161" customWidth="1"/>
    <col min="15366" max="15366" width="7.5546875" style="161" customWidth="1"/>
    <col min="15367" max="15367" width="7.44140625" style="161" customWidth="1"/>
    <col min="15368" max="15368" width="7.5546875" style="161" customWidth="1"/>
    <col min="15369" max="15369" width="7" style="161" customWidth="1"/>
    <col min="15370" max="15374" width="8.109375" style="161" customWidth="1"/>
    <col min="15375" max="15375" width="10.88671875" style="161" customWidth="1"/>
    <col min="15376" max="15616" width="9.109375" style="161"/>
    <col min="15617" max="15617" width="4.109375" style="161" customWidth="1"/>
    <col min="15618" max="15618" width="26.6640625" style="161" customWidth="1"/>
    <col min="15619" max="15620" width="7.6640625" style="161" customWidth="1"/>
    <col min="15621" max="15621" width="8.109375" style="161" customWidth="1"/>
    <col min="15622" max="15622" width="7.5546875" style="161" customWidth="1"/>
    <col min="15623" max="15623" width="7.44140625" style="161" customWidth="1"/>
    <col min="15624" max="15624" width="7.5546875" style="161" customWidth="1"/>
    <col min="15625" max="15625" width="7" style="161" customWidth="1"/>
    <col min="15626" max="15630" width="8.109375" style="161" customWidth="1"/>
    <col min="15631" max="15631" width="10.88671875" style="161" customWidth="1"/>
    <col min="15632" max="15872" width="9.109375" style="161"/>
    <col min="15873" max="15873" width="4.109375" style="161" customWidth="1"/>
    <col min="15874" max="15874" width="26.6640625" style="161" customWidth="1"/>
    <col min="15875" max="15876" width="7.6640625" style="161" customWidth="1"/>
    <col min="15877" max="15877" width="8.109375" style="161" customWidth="1"/>
    <col min="15878" max="15878" width="7.5546875" style="161" customWidth="1"/>
    <col min="15879" max="15879" width="7.44140625" style="161" customWidth="1"/>
    <col min="15880" max="15880" width="7.5546875" style="161" customWidth="1"/>
    <col min="15881" max="15881" width="7" style="161" customWidth="1"/>
    <col min="15882" max="15886" width="8.109375" style="161" customWidth="1"/>
    <col min="15887" max="15887" width="10.88671875" style="161" customWidth="1"/>
    <col min="15888" max="16128" width="9.109375" style="161"/>
    <col min="16129" max="16129" width="4.109375" style="161" customWidth="1"/>
    <col min="16130" max="16130" width="26.6640625" style="161" customWidth="1"/>
    <col min="16131" max="16132" width="7.6640625" style="161" customWidth="1"/>
    <col min="16133" max="16133" width="8.109375" style="161" customWidth="1"/>
    <col min="16134" max="16134" width="7.5546875" style="161" customWidth="1"/>
    <col min="16135" max="16135" width="7.44140625" style="161" customWidth="1"/>
    <col min="16136" max="16136" width="7.5546875" style="161" customWidth="1"/>
    <col min="16137" max="16137" width="7" style="161" customWidth="1"/>
    <col min="16138" max="16142" width="8.109375" style="161" customWidth="1"/>
    <col min="16143" max="16143" width="10.88671875" style="161" customWidth="1"/>
    <col min="16144" max="16384" width="9.109375" style="161"/>
  </cols>
  <sheetData>
    <row r="1" spans="1:18" ht="23.25" customHeight="1" x14ac:dyDescent="0.3">
      <c r="A1" s="357" t="s">
        <v>395</v>
      </c>
      <c r="B1" s="357"/>
      <c r="C1" s="357"/>
      <c r="D1" s="357"/>
      <c r="E1" s="357"/>
      <c r="F1" s="357"/>
      <c r="G1" s="357"/>
      <c r="H1" s="357"/>
      <c r="I1" s="357"/>
      <c r="J1" s="357"/>
      <c r="K1" s="357"/>
      <c r="L1" s="357"/>
      <c r="M1" s="357"/>
      <c r="N1" s="357"/>
      <c r="O1" s="357"/>
    </row>
    <row r="2" spans="1:18" ht="20.25" customHeight="1" x14ac:dyDescent="0.3">
      <c r="A2" s="440" t="s">
        <v>363</v>
      </c>
      <c r="B2" s="440"/>
      <c r="C2" s="440"/>
      <c r="D2" s="440"/>
      <c r="E2" s="440"/>
      <c r="F2" s="440"/>
      <c r="G2" s="440"/>
      <c r="H2" s="440"/>
      <c r="I2" s="440"/>
      <c r="J2" s="440"/>
      <c r="K2" s="440"/>
      <c r="L2" s="440"/>
      <c r="M2" s="440"/>
      <c r="N2" s="440"/>
      <c r="O2" s="440"/>
    </row>
    <row r="3" spans="1:18" ht="20.25" customHeight="1" x14ac:dyDescent="0.3">
      <c r="A3" s="496" t="s">
        <v>241</v>
      </c>
      <c r="B3" s="496"/>
      <c r="C3" s="496"/>
      <c r="D3" s="496"/>
      <c r="E3" s="496"/>
      <c r="F3" s="496"/>
      <c r="G3" s="496"/>
      <c r="H3" s="496"/>
      <c r="I3" s="496"/>
      <c r="J3" s="496"/>
      <c r="K3" s="496"/>
      <c r="L3" s="496"/>
      <c r="M3" s="496"/>
      <c r="N3" s="496"/>
      <c r="O3" s="496"/>
    </row>
    <row r="4" spans="1:18" ht="16.2" thickBot="1" x14ac:dyDescent="0.35">
      <c r="O4" s="163" t="str">
        <f>'[1]3. sz tájékoztató t.'!D2</f>
        <v>Forintban!</v>
      </c>
    </row>
    <row r="5" spans="1:18" s="162" customFormat="1" ht="26.1" customHeight="1" thickBot="1" x14ac:dyDescent="0.35">
      <c r="A5" s="164" t="s">
        <v>174</v>
      </c>
      <c r="B5" s="165" t="s">
        <v>2</v>
      </c>
      <c r="C5" s="165" t="s">
        <v>222</v>
      </c>
      <c r="D5" s="165" t="s">
        <v>223</v>
      </c>
      <c r="E5" s="165" t="s">
        <v>224</v>
      </c>
      <c r="F5" s="165" t="s">
        <v>225</v>
      </c>
      <c r="G5" s="165" t="s">
        <v>226</v>
      </c>
      <c r="H5" s="165" t="s">
        <v>227</v>
      </c>
      <c r="I5" s="165" t="s">
        <v>228</v>
      </c>
      <c r="J5" s="165" t="s">
        <v>229</v>
      </c>
      <c r="K5" s="165" t="s">
        <v>230</v>
      </c>
      <c r="L5" s="165" t="s">
        <v>231</v>
      </c>
      <c r="M5" s="165" t="s">
        <v>232</v>
      </c>
      <c r="N5" s="165" t="s">
        <v>233</v>
      </c>
      <c r="O5" s="166" t="s">
        <v>221</v>
      </c>
    </row>
    <row r="6" spans="1:18" s="168" customFormat="1" ht="15" customHeight="1" thickBot="1" x14ac:dyDescent="0.35">
      <c r="A6" s="167" t="s">
        <v>7</v>
      </c>
      <c r="B6" s="493" t="s">
        <v>140</v>
      </c>
      <c r="C6" s="494"/>
      <c r="D6" s="494"/>
      <c r="E6" s="494"/>
      <c r="F6" s="494"/>
      <c r="G6" s="494"/>
      <c r="H6" s="494"/>
      <c r="I6" s="494"/>
      <c r="J6" s="494"/>
      <c r="K6" s="494"/>
      <c r="L6" s="494"/>
      <c r="M6" s="494"/>
      <c r="N6" s="494"/>
      <c r="O6" s="495"/>
    </row>
    <row r="7" spans="1:18" s="168" customFormat="1" ht="20.399999999999999" x14ac:dyDescent="0.3">
      <c r="A7" s="169" t="s">
        <v>9</v>
      </c>
      <c r="B7" s="170" t="s">
        <v>55</v>
      </c>
      <c r="C7" s="171">
        <v>18407558</v>
      </c>
      <c r="D7" s="171">
        <v>18407558</v>
      </c>
      <c r="E7" s="171">
        <v>18407558</v>
      </c>
      <c r="F7" s="171">
        <v>18407558</v>
      </c>
      <c r="G7" s="171">
        <v>20146418</v>
      </c>
      <c r="H7" s="171">
        <v>18407558</v>
      </c>
      <c r="I7" s="171">
        <v>23515158</v>
      </c>
      <c r="J7" s="171">
        <v>18407558</v>
      </c>
      <c r="K7" s="171">
        <v>18407558</v>
      </c>
      <c r="L7" s="171">
        <v>18407558</v>
      </c>
      <c r="M7" s="171">
        <v>18407558</v>
      </c>
      <c r="N7" s="171">
        <v>18407561</v>
      </c>
      <c r="O7" s="172">
        <f>SUM(C7:N7)</f>
        <v>227737159</v>
      </c>
      <c r="P7" s="269"/>
      <c r="Q7" s="269"/>
    </row>
    <row r="8" spans="1:18" s="176" customFormat="1" ht="20.399999999999999" x14ac:dyDescent="0.3">
      <c r="A8" s="173" t="s">
        <v>17</v>
      </c>
      <c r="B8" s="174" t="s">
        <v>234</v>
      </c>
      <c r="C8" s="175">
        <v>1558000</v>
      </c>
      <c r="D8" s="175">
        <v>440000</v>
      </c>
      <c r="E8" s="175">
        <v>440000</v>
      </c>
      <c r="F8" s="175">
        <v>2200000</v>
      </c>
      <c r="G8" s="175">
        <v>690000</v>
      </c>
      <c r="H8" s="175">
        <v>440000</v>
      </c>
      <c r="I8" s="175">
        <v>1598210</v>
      </c>
      <c r="J8" s="175">
        <v>1750000</v>
      </c>
      <c r="K8" s="175">
        <v>603000</v>
      </c>
      <c r="L8" s="175">
        <v>480000</v>
      </c>
      <c r="M8" s="175">
        <v>459000</v>
      </c>
      <c r="N8" s="175">
        <v>500000</v>
      </c>
      <c r="O8" s="172">
        <f t="shared" ref="O8:O15" si="0">SUM(C8:N8)</f>
        <v>11158210</v>
      </c>
      <c r="P8" s="269">
        <f>SUM('14. melléklet'!P7)</f>
        <v>0</v>
      </c>
      <c r="Q8" s="269"/>
    </row>
    <row r="9" spans="1:18" s="176" customFormat="1" ht="20.399999999999999" x14ac:dyDescent="0.3">
      <c r="A9" s="173" t="s">
        <v>12</v>
      </c>
      <c r="B9" s="177" t="s">
        <v>235</v>
      </c>
      <c r="C9" s="178"/>
      <c r="D9" s="178"/>
      <c r="E9" s="178">
        <v>2189000</v>
      </c>
      <c r="F9" s="178"/>
      <c r="G9" s="178">
        <v>5488295</v>
      </c>
      <c r="H9" s="178"/>
      <c r="I9" s="178">
        <v>14345383</v>
      </c>
      <c r="J9" s="178"/>
      <c r="K9" s="178"/>
      <c r="L9" s="178"/>
      <c r="M9" s="178"/>
      <c r="N9" s="178"/>
      <c r="O9" s="172">
        <f t="shared" si="0"/>
        <v>22022678</v>
      </c>
      <c r="P9" s="269"/>
      <c r="Q9" s="269"/>
    </row>
    <row r="10" spans="1:18" s="176" customFormat="1" ht="14.1" customHeight="1" x14ac:dyDescent="0.3">
      <c r="A10" s="173" t="s">
        <v>33</v>
      </c>
      <c r="B10" s="180" t="s">
        <v>10</v>
      </c>
      <c r="C10" s="175">
        <v>1200000</v>
      </c>
      <c r="D10" s="175">
        <v>2560000</v>
      </c>
      <c r="E10" s="175">
        <v>89517000</v>
      </c>
      <c r="F10" s="175">
        <v>3200000</v>
      </c>
      <c r="G10" s="175">
        <v>1031000</v>
      </c>
      <c r="H10" s="175">
        <v>250000</v>
      </c>
      <c r="I10" s="175">
        <v>22094000</v>
      </c>
      <c r="J10" s="175">
        <v>4900000</v>
      </c>
      <c r="K10" s="175">
        <v>87000000</v>
      </c>
      <c r="L10" s="175">
        <v>3450000</v>
      </c>
      <c r="M10" s="175">
        <v>1732000</v>
      </c>
      <c r="N10" s="175">
        <v>19000000</v>
      </c>
      <c r="O10" s="172">
        <f t="shared" si="0"/>
        <v>235934000</v>
      </c>
      <c r="P10" s="269"/>
      <c r="Q10" s="269"/>
      <c r="R10" s="330"/>
    </row>
    <row r="11" spans="1:18" s="176" customFormat="1" ht="14.1" customHeight="1" x14ac:dyDescent="0.3">
      <c r="A11" s="173" t="s">
        <v>163</v>
      </c>
      <c r="B11" s="180" t="s">
        <v>70</v>
      </c>
      <c r="C11" s="175">
        <v>4496507</v>
      </c>
      <c r="D11" s="175">
        <v>4496507</v>
      </c>
      <c r="E11" s="175">
        <v>3450000</v>
      </c>
      <c r="F11" s="175">
        <v>3496000</v>
      </c>
      <c r="G11" s="175">
        <v>3496000</v>
      </c>
      <c r="H11" s="175">
        <v>3456000</v>
      </c>
      <c r="I11" s="175">
        <v>3296000</v>
      </c>
      <c r="J11" s="175">
        <v>1530620</v>
      </c>
      <c r="K11" s="175">
        <v>2531227</v>
      </c>
      <c r="L11" s="175">
        <v>3496901</v>
      </c>
      <c r="M11" s="175">
        <v>1290832</v>
      </c>
      <c r="N11" s="175">
        <v>1819586</v>
      </c>
      <c r="O11" s="172">
        <f t="shared" si="0"/>
        <v>36856180</v>
      </c>
      <c r="P11" s="269"/>
      <c r="Q11" s="269"/>
      <c r="R11" s="330"/>
    </row>
    <row r="12" spans="1:18" s="176" customFormat="1" ht="14.1" customHeight="1" x14ac:dyDescent="0.3">
      <c r="A12" s="173" t="s">
        <v>164</v>
      </c>
      <c r="B12" s="180" t="s">
        <v>16</v>
      </c>
      <c r="C12" s="175"/>
      <c r="D12" s="175"/>
      <c r="E12" s="175">
        <v>7760000</v>
      </c>
      <c r="F12" s="175"/>
      <c r="G12" s="175"/>
      <c r="H12" s="175"/>
      <c r="I12" s="175"/>
      <c r="J12" s="175"/>
      <c r="K12" s="175"/>
      <c r="L12" s="175"/>
      <c r="M12" s="175"/>
      <c r="N12" s="175"/>
      <c r="O12" s="172">
        <f t="shared" si="0"/>
        <v>7760000</v>
      </c>
      <c r="P12" s="269"/>
      <c r="Q12" s="269"/>
      <c r="R12" s="330"/>
    </row>
    <row r="13" spans="1:18" s="176" customFormat="1" ht="14.1" customHeight="1" x14ac:dyDescent="0.3">
      <c r="A13" s="173" t="s">
        <v>166</v>
      </c>
      <c r="B13" s="180" t="s">
        <v>13</v>
      </c>
      <c r="C13" s="175"/>
      <c r="D13" s="175"/>
      <c r="E13" s="175">
        <v>1304099</v>
      </c>
      <c r="F13" s="175"/>
      <c r="G13" s="175"/>
      <c r="H13" s="175"/>
      <c r="I13" s="175"/>
      <c r="J13" s="175"/>
      <c r="K13" s="175"/>
      <c r="L13" s="175"/>
      <c r="M13" s="175"/>
      <c r="N13" s="175"/>
      <c r="O13" s="172">
        <f t="shared" si="0"/>
        <v>1304099</v>
      </c>
      <c r="P13" s="269"/>
      <c r="Q13" s="269"/>
      <c r="R13" s="330"/>
    </row>
    <row r="14" spans="1:18" s="176" customFormat="1" ht="24.6" customHeight="1" x14ac:dyDescent="0.3">
      <c r="A14" s="173" t="s">
        <v>167</v>
      </c>
      <c r="B14" s="174" t="s">
        <v>346</v>
      </c>
      <c r="C14" s="175"/>
      <c r="D14" s="175"/>
      <c r="E14" s="175"/>
      <c r="F14" s="175"/>
      <c r="G14" s="175"/>
      <c r="H14" s="175"/>
      <c r="I14" s="175"/>
      <c r="J14" s="175"/>
      <c r="K14" s="175"/>
      <c r="L14" s="175"/>
      <c r="M14" s="175"/>
      <c r="N14" s="175">
        <v>10672867</v>
      </c>
      <c r="O14" s="172">
        <f t="shared" si="0"/>
        <v>10672867</v>
      </c>
      <c r="P14" s="269"/>
      <c r="Q14" s="269"/>
      <c r="R14" s="330"/>
    </row>
    <row r="15" spans="1:18" s="176" customFormat="1" ht="14.1" customHeight="1" thickBot="1" x14ac:dyDescent="0.35">
      <c r="A15" s="173" t="s">
        <v>169</v>
      </c>
      <c r="B15" s="180" t="s">
        <v>88</v>
      </c>
      <c r="C15" s="175">
        <v>31783300</v>
      </c>
      <c r="D15" s="175">
        <v>25281704</v>
      </c>
      <c r="E15" s="175">
        <v>7111000</v>
      </c>
      <c r="F15" s="175">
        <v>34552754</v>
      </c>
      <c r="G15" s="175">
        <v>9694459</v>
      </c>
      <c r="H15" s="175">
        <v>22000000</v>
      </c>
      <c r="I15" s="175">
        <v>10435028</v>
      </c>
      <c r="J15" s="175">
        <v>2954440</v>
      </c>
      <c r="K15" s="175">
        <v>999020</v>
      </c>
      <c r="L15" s="175"/>
      <c r="M15" s="175"/>
      <c r="N15" s="175"/>
      <c r="O15" s="172">
        <f t="shared" si="0"/>
        <v>144811705</v>
      </c>
      <c r="P15" s="269"/>
      <c r="Q15" s="269"/>
      <c r="R15" s="330"/>
    </row>
    <row r="16" spans="1:18" s="168" customFormat="1" ht="15.9" customHeight="1" thickBot="1" x14ac:dyDescent="0.35">
      <c r="A16" s="167" t="s">
        <v>170</v>
      </c>
      <c r="B16" s="181" t="s">
        <v>236</v>
      </c>
      <c r="C16" s="182">
        <f t="shared" ref="C16:N16" si="1">SUM(C7:C15)</f>
        <v>57445365</v>
      </c>
      <c r="D16" s="182">
        <f t="shared" si="1"/>
        <v>51185769</v>
      </c>
      <c r="E16" s="182">
        <f t="shared" si="1"/>
        <v>130178657</v>
      </c>
      <c r="F16" s="182">
        <f t="shared" si="1"/>
        <v>61856312</v>
      </c>
      <c r="G16" s="182">
        <f t="shared" si="1"/>
        <v>40546172</v>
      </c>
      <c r="H16" s="182">
        <f t="shared" si="1"/>
        <v>44553558</v>
      </c>
      <c r="I16" s="182">
        <f t="shared" si="1"/>
        <v>75283779</v>
      </c>
      <c r="J16" s="182">
        <f t="shared" si="1"/>
        <v>29542618</v>
      </c>
      <c r="K16" s="182">
        <f t="shared" si="1"/>
        <v>109540805</v>
      </c>
      <c r="L16" s="182">
        <f t="shared" si="1"/>
        <v>25834459</v>
      </c>
      <c r="M16" s="182">
        <f t="shared" si="1"/>
        <v>21889390</v>
      </c>
      <c r="N16" s="182">
        <f t="shared" si="1"/>
        <v>50400014</v>
      </c>
      <c r="O16" s="183">
        <f>SUM(O7:O15)</f>
        <v>698256898</v>
      </c>
      <c r="P16" s="269"/>
    </row>
    <row r="17" spans="1:18" s="168" customFormat="1" ht="15" customHeight="1" thickBot="1" x14ac:dyDescent="0.35">
      <c r="A17" s="167" t="s">
        <v>172</v>
      </c>
      <c r="B17" s="493" t="s">
        <v>141</v>
      </c>
      <c r="C17" s="494"/>
      <c r="D17" s="494"/>
      <c r="E17" s="494"/>
      <c r="F17" s="494"/>
      <c r="G17" s="494"/>
      <c r="H17" s="494"/>
      <c r="I17" s="494"/>
      <c r="J17" s="494"/>
      <c r="K17" s="494"/>
      <c r="L17" s="494"/>
      <c r="M17" s="494"/>
      <c r="N17" s="494"/>
      <c r="O17" s="495"/>
      <c r="P17" s="269"/>
    </row>
    <row r="18" spans="1:18" s="176" customFormat="1" ht="14.1" customHeight="1" x14ac:dyDescent="0.3">
      <c r="A18" s="184" t="s">
        <v>204</v>
      </c>
      <c r="B18" s="185" t="s">
        <v>29</v>
      </c>
      <c r="C18" s="178">
        <v>21592700</v>
      </c>
      <c r="D18" s="178">
        <v>21592700</v>
      </c>
      <c r="E18" s="178">
        <v>21592750</v>
      </c>
      <c r="F18" s="178">
        <v>21592750</v>
      </c>
      <c r="G18" s="178">
        <v>21592750</v>
      </c>
      <c r="H18" s="178">
        <v>21389570</v>
      </c>
      <c r="I18" s="178">
        <v>21895930</v>
      </c>
      <c r="J18" s="178">
        <v>22392750</v>
      </c>
      <c r="K18" s="178">
        <v>22012629</v>
      </c>
      <c r="L18" s="178">
        <v>22012629</v>
      </c>
      <c r="M18" s="178">
        <v>22012629</v>
      </c>
      <c r="N18" s="178">
        <v>22012714</v>
      </c>
      <c r="O18" s="179">
        <f>SUM(C18:N18)</f>
        <v>261692501</v>
      </c>
      <c r="P18" s="269"/>
      <c r="R18" s="330"/>
    </row>
    <row r="19" spans="1:18" s="176" customFormat="1" ht="27" customHeight="1" x14ac:dyDescent="0.3">
      <c r="A19" s="173" t="s">
        <v>206</v>
      </c>
      <c r="B19" s="174" t="s">
        <v>30</v>
      </c>
      <c r="C19" s="175">
        <v>3885069</v>
      </c>
      <c r="D19" s="175">
        <v>3885069</v>
      </c>
      <c r="E19" s="175">
        <v>3885069</v>
      </c>
      <c r="F19" s="175">
        <v>3885069</v>
      </c>
      <c r="G19" s="175">
        <v>3885069</v>
      </c>
      <c r="H19" s="175">
        <v>3885069</v>
      </c>
      <c r="I19" s="175">
        <v>3885069</v>
      </c>
      <c r="J19" s="175">
        <v>4179747</v>
      </c>
      <c r="K19" s="175">
        <v>4032408</v>
      </c>
      <c r="L19" s="175">
        <v>4032408</v>
      </c>
      <c r="M19" s="175">
        <v>3885069</v>
      </c>
      <c r="N19" s="175">
        <v>3885071</v>
      </c>
      <c r="O19" s="179">
        <f t="shared" ref="O19:O26" si="2">SUM(C19:N19)</f>
        <v>47210186</v>
      </c>
      <c r="P19" s="269"/>
      <c r="R19" s="330"/>
    </row>
    <row r="20" spans="1:18" s="176" customFormat="1" ht="14.1" customHeight="1" x14ac:dyDescent="0.3">
      <c r="A20" s="173" t="s">
        <v>208</v>
      </c>
      <c r="B20" s="180" t="s">
        <v>237</v>
      </c>
      <c r="C20" s="175">
        <v>20879000</v>
      </c>
      <c r="D20" s="175">
        <v>19879000</v>
      </c>
      <c r="E20" s="175">
        <v>17900000</v>
      </c>
      <c r="F20" s="175">
        <v>13000000</v>
      </c>
      <c r="G20" s="175">
        <v>12500000</v>
      </c>
      <c r="H20" s="175">
        <v>7290000</v>
      </c>
      <c r="I20" s="175">
        <v>17275000</v>
      </c>
      <c r="J20" s="175">
        <v>12909118</v>
      </c>
      <c r="K20" s="175">
        <v>10000000</v>
      </c>
      <c r="L20" s="175">
        <v>21000000</v>
      </c>
      <c r="M20" s="175">
        <v>16000000</v>
      </c>
      <c r="N20" s="175">
        <v>16700000</v>
      </c>
      <c r="O20" s="179">
        <f t="shared" si="2"/>
        <v>185332118</v>
      </c>
      <c r="P20" s="269"/>
      <c r="R20" s="330"/>
    </row>
    <row r="21" spans="1:18" s="176" customFormat="1" ht="14.1" customHeight="1" x14ac:dyDescent="0.3">
      <c r="A21" s="173" t="s">
        <v>210</v>
      </c>
      <c r="B21" s="180" t="s">
        <v>32</v>
      </c>
      <c r="C21" s="175">
        <v>329000</v>
      </c>
      <c r="D21" s="175">
        <v>329000</v>
      </c>
      <c r="E21" s="175">
        <v>329000</v>
      </c>
      <c r="F21" s="175">
        <v>329000</v>
      </c>
      <c r="G21" s="175">
        <v>530000</v>
      </c>
      <c r="H21" s="175">
        <v>529000</v>
      </c>
      <c r="I21" s="175">
        <v>529000</v>
      </c>
      <c r="J21" s="175">
        <v>329000</v>
      </c>
      <c r="K21" s="175">
        <v>629000</v>
      </c>
      <c r="L21" s="175">
        <v>629000</v>
      </c>
      <c r="M21" s="175">
        <v>329000</v>
      </c>
      <c r="N21" s="175">
        <v>330000</v>
      </c>
      <c r="O21" s="179">
        <f t="shared" si="2"/>
        <v>5150000</v>
      </c>
      <c r="P21" s="269"/>
      <c r="R21" s="330"/>
    </row>
    <row r="22" spans="1:18" s="176" customFormat="1" ht="14.1" customHeight="1" x14ac:dyDescent="0.3">
      <c r="A22" s="173" t="s">
        <v>211</v>
      </c>
      <c r="B22" s="180" t="s">
        <v>238</v>
      </c>
      <c r="C22" s="175">
        <v>2500000</v>
      </c>
      <c r="D22" s="175">
        <v>2500000</v>
      </c>
      <c r="E22" s="175">
        <v>2350000</v>
      </c>
      <c r="F22" s="175">
        <v>3500000</v>
      </c>
      <c r="G22" s="175">
        <v>1500000</v>
      </c>
      <c r="H22" s="175">
        <v>2000000</v>
      </c>
      <c r="I22" s="175">
        <v>5650000</v>
      </c>
      <c r="J22" s="175">
        <v>1500000</v>
      </c>
      <c r="K22" s="175">
        <v>10000000</v>
      </c>
      <c r="L22" s="175"/>
      <c r="M22" s="175">
        <v>1500000</v>
      </c>
      <c r="N22" s="175">
        <v>2824000</v>
      </c>
      <c r="O22" s="179">
        <f t="shared" si="2"/>
        <v>35824000</v>
      </c>
      <c r="P22" s="269"/>
      <c r="R22" s="330"/>
    </row>
    <row r="23" spans="1:18" s="176" customFormat="1" ht="14.1" customHeight="1" x14ac:dyDescent="0.3">
      <c r="A23" s="173" t="s">
        <v>213</v>
      </c>
      <c r="B23" s="180" t="s">
        <v>36</v>
      </c>
      <c r="C23" s="175"/>
      <c r="D23" s="175">
        <v>3000000</v>
      </c>
      <c r="E23" s="175">
        <v>7500000</v>
      </c>
      <c r="F23" s="175">
        <v>6000000</v>
      </c>
      <c r="G23" s="175">
        <v>538353</v>
      </c>
      <c r="H23" s="175">
        <v>9459919</v>
      </c>
      <c r="I23" s="175">
        <v>9489033</v>
      </c>
      <c r="J23" s="175">
        <v>4000000</v>
      </c>
      <c r="K23" s="175">
        <v>3000500</v>
      </c>
      <c r="L23" s="175">
        <v>4377053</v>
      </c>
      <c r="M23" s="175">
        <v>6000000</v>
      </c>
      <c r="N23" s="175">
        <v>5727204</v>
      </c>
      <c r="O23" s="179">
        <f t="shared" si="2"/>
        <v>59092062</v>
      </c>
      <c r="P23" s="269"/>
      <c r="R23" s="330"/>
    </row>
    <row r="24" spans="1:18" s="176" customFormat="1" x14ac:dyDescent="0.3">
      <c r="A24" s="173" t="s">
        <v>214</v>
      </c>
      <c r="B24" s="174" t="s">
        <v>38</v>
      </c>
      <c r="C24" s="175"/>
      <c r="D24" s="175"/>
      <c r="E24" s="175">
        <v>16000000</v>
      </c>
      <c r="F24" s="175">
        <v>13309437</v>
      </c>
      <c r="G24" s="175"/>
      <c r="H24" s="175"/>
      <c r="I24" s="175">
        <v>6750310</v>
      </c>
      <c r="J24" s="175"/>
      <c r="K24" s="175">
        <v>38537064</v>
      </c>
      <c r="L24" s="175"/>
      <c r="M24" s="175"/>
      <c r="N24" s="175">
        <v>8661846</v>
      </c>
      <c r="O24" s="179">
        <f t="shared" si="2"/>
        <v>83258657</v>
      </c>
      <c r="P24" s="269"/>
      <c r="R24" s="330"/>
    </row>
    <row r="25" spans="1:18" s="176" customFormat="1" ht="14.1" customHeight="1" x14ac:dyDescent="0.3">
      <c r="A25" s="173" t="s">
        <v>215</v>
      </c>
      <c r="B25" s="180" t="s">
        <v>39</v>
      </c>
      <c r="C25" s="175"/>
      <c r="D25" s="175"/>
      <c r="E25" s="175">
        <v>2613178</v>
      </c>
      <c r="F25" s="175"/>
      <c r="G25" s="175"/>
      <c r="H25" s="175"/>
      <c r="I25" s="175">
        <v>8500000</v>
      </c>
      <c r="J25" s="175">
        <v>1124600</v>
      </c>
      <c r="K25" s="175">
        <v>200000</v>
      </c>
      <c r="L25" s="175"/>
      <c r="M25" s="175"/>
      <c r="N25" s="175"/>
      <c r="O25" s="179">
        <f t="shared" si="2"/>
        <v>12437778</v>
      </c>
      <c r="P25" s="269"/>
      <c r="R25" s="330"/>
    </row>
    <row r="26" spans="1:18" s="176" customFormat="1" ht="14.1" customHeight="1" thickBot="1" x14ac:dyDescent="0.35">
      <c r="A26" s="173" t="s">
        <v>216</v>
      </c>
      <c r="B26" s="180" t="s">
        <v>106</v>
      </c>
      <c r="C26" s="175">
        <v>8259596</v>
      </c>
      <c r="D26" s="175"/>
      <c r="E26" s="175"/>
      <c r="F26" s="175"/>
      <c r="G26" s="175"/>
      <c r="H26" s="175"/>
      <c r="I26" s="175"/>
      <c r="J26" s="175"/>
      <c r="K26" s="175"/>
      <c r="L26" s="175"/>
      <c r="M26" s="175"/>
      <c r="N26" s="175"/>
      <c r="O26" s="179">
        <f t="shared" si="2"/>
        <v>8259596</v>
      </c>
      <c r="P26" s="269"/>
      <c r="R26" s="330"/>
    </row>
    <row r="27" spans="1:18" s="168" customFormat="1" ht="15.9" customHeight="1" thickBot="1" x14ac:dyDescent="0.35">
      <c r="A27" s="186" t="s">
        <v>217</v>
      </c>
      <c r="B27" s="181" t="s">
        <v>239</v>
      </c>
      <c r="C27" s="182">
        <f t="shared" ref="C27:N27" si="3">SUM(C18:C26)</f>
        <v>57445365</v>
      </c>
      <c r="D27" s="182">
        <f t="shared" si="3"/>
        <v>51185769</v>
      </c>
      <c r="E27" s="182">
        <f t="shared" si="3"/>
        <v>72169997</v>
      </c>
      <c r="F27" s="182">
        <f t="shared" si="3"/>
        <v>61616256</v>
      </c>
      <c r="G27" s="182">
        <f t="shared" si="3"/>
        <v>40546172</v>
      </c>
      <c r="H27" s="182">
        <f t="shared" si="3"/>
        <v>44553558</v>
      </c>
      <c r="I27" s="182">
        <f t="shared" si="3"/>
        <v>73974342</v>
      </c>
      <c r="J27" s="182">
        <f t="shared" si="3"/>
        <v>46435215</v>
      </c>
      <c r="K27" s="182">
        <f t="shared" si="3"/>
        <v>88411601</v>
      </c>
      <c r="L27" s="182">
        <f t="shared" si="3"/>
        <v>52051090</v>
      </c>
      <c r="M27" s="182">
        <f t="shared" si="3"/>
        <v>49726698</v>
      </c>
      <c r="N27" s="182">
        <f t="shared" si="3"/>
        <v>60140835</v>
      </c>
      <c r="O27" s="183">
        <f>SUM(O18:O26)</f>
        <v>698256898</v>
      </c>
      <c r="P27" s="269"/>
      <c r="R27" s="330"/>
    </row>
    <row r="28" spans="1:18" ht="16.2" thickBot="1" x14ac:dyDescent="0.35">
      <c r="A28" s="186" t="s">
        <v>218</v>
      </c>
      <c r="B28" s="187" t="s">
        <v>240</v>
      </c>
      <c r="C28" s="188">
        <f t="shared" ref="C28:O28" si="4">C16-C27</f>
        <v>0</v>
      </c>
      <c r="D28" s="188">
        <f t="shared" si="4"/>
        <v>0</v>
      </c>
      <c r="E28" s="188">
        <f t="shared" si="4"/>
        <v>58008660</v>
      </c>
      <c r="F28" s="188">
        <f t="shared" si="4"/>
        <v>240056</v>
      </c>
      <c r="G28" s="188">
        <f t="shared" si="4"/>
        <v>0</v>
      </c>
      <c r="H28" s="188">
        <f t="shared" si="4"/>
        <v>0</v>
      </c>
      <c r="I28" s="188">
        <f t="shared" si="4"/>
        <v>1309437</v>
      </c>
      <c r="J28" s="188">
        <f t="shared" si="4"/>
        <v>-16892597</v>
      </c>
      <c r="K28" s="188">
        <f t="shared" si="4"/>
        <v>21129204</v>
      </c>
      <c r="L28" s="188">
        <f t="shared" si="4"/>
        <v>-26216631</v>
      </c>
      <c r="M28" s="188">
        <f t="shared" si="4"/>
        <v>-27837308</v>
      </c>
      <c r="N28" s="188">
        <f t="shared" si="4"/>
        <v>-9740821</v>
      </c>
      <c r="O28" s="189">
        <f t="shared" si="4"/>
        <v>0</v>
      </c>
      <c r="P28" s="269"/>
    </row>
    <row r="29" spans="1:18" x14ac:dyDescent="0.3">
      <c r="A29" s="190"/>
    </row>
    <row r="30" spans="1:18" x14ac:dyDescent="0.3">
      <c r="B30" s="191"/>
      <c r="C30" s="192"/>
      <c r="D30" s="192"/>
      <c r="O30" s="161"/>
    </row>
    <row r="31" spans="1:18" x14ac:dyDescent="0.3">
      <c r="O31" s="161"/>
    </row>
    <row r="32" spans="1:18" x14ac:dyDescent="0.3">
      <c r="O32" s="161"/>
    </row>
    <row r="33" spans="15:15" x14ac:dyDescent="0.3">
      <c r="O33" s="161"/>
    </row>
    <row r="34" spans="15:15" x14ac:dyDescent="0.3">
      <c r="O34" s="161"/>
    </row>
    <row r="35" spans="15:15" x14ac:dyDescent="0.3">
      <c r="O35" s="161"/>
    </row>
    <row r="36" spans="15:15" x14ac:dyDescent="0.3">
      <c r="O36" s="161"/>
    </row>
    <row r="37" spans="15:15" x14ac:dyDescent="0.3">
      <c r="O37" s="161"/>
    </row>
    <row r="38" spans="15:15" x14ac:dyDescent="0.3">
      <c r="O38" s="161"/>
    </row>
    <row r="39" spans="15:15" x14ac:dyDescent="0.3">
      <c r="O39" s="161"/>
    </row>
    <row r="40" spans="15:15" x14ac:dyDescent="0.3">
      <c r="O40" s="161"/>
    </row>
    <row r="41" spans="15:15" x14ac:dyDescent="0.3">
      <c r="O41" s="161"/>
    </row>
    <row r="42" spans="15:15" x14ac:dyDescent="0.3">
      <c r="O42" s="161"/>
    </row>
    <row r="43" spans="15:15" x14ac:dyDescent="0.3">
      <c r="O43" s="161"/>
    </row>
    <row r="44" spans="15:15" x14ac:dyDescent="0.3">
      <c r="O44" s="161"/>
    </row>
    <row r="45" spans="15:15" x14ac:dyDescent="0.3">
      <c r="O45" s="161"/>
    </row>
    <row r="46" spans="15:15" x14ac:dyDescent="0.3">
      <c r="O46" s="161"/>
    </row>
    <row r="47" spans="15:15" x14ac:dyDescent="0.3">
      <c r="O47" s="161"/>
    </row>
    <row r="48" spans="15:15" x14ac:dyDescent="0.3">
      <c r="O48" s="161"/>
    </row>
    <row r="49" spans="15:15" x14ac:dyDescent="0.3">
      <c r="O49" s="161"/>
    </row>
    <row r="50" spans="15:15" x14ac:dyDescent="0.3">
      <c r="O50" s="161"/>
    </row>
    <row r="51" spans="15:15" x14ac:dyDescent="0.3">
      <c r="O51" s="161"/>
    </row>
    <row r="52" spans="15:15" x14ac:dyDescent="0.3">
      <c r="O52" s="161"/>
    </row>
    <row r="53" spans="15:15" x14ac:dyDescent="0.3">
      <c r="O53" s="161"/>
    </row>
    <row r="54" spans="15:15" x14ac:dyDescent="0.3">
      <c r="O54" s="161"/>
    </row>
    <row r="55" spans="15:15" x14ac:dyDescent="0.3">
      <c r="O55" s="161"/>
    </row>
    <row r="56" spans="15:15" x14ac:dyDescent="0.3">
      <c r="O56" s="161"/>
    </row>
    <row r="57" spans="15:15" x14ac:dyDescent="0.3">
      <c r="O57" s="161"/>
    </row>
    <row r="58" spans="15:15" x14ac:dyDescent="0.3">
      <c r="O58" s="161"/>
    </row>
    <row r="59" spans="15:15" x14ac:dyDescent="0.3">
      <c r="O59" s="161"/>
    </row>
    <row r="60" spans="15:15" x14ac:dyDescent="0.3">
      <c r="O60" s="161"/>
    </row>
    <row r="61" spans="15:15" x14ac:dyDescent="0.3">
      <c r="O61" s="161"/>
    </row>
    <row r="62" spans="15:15" x14ac:dyDescent="0.3">
      <c r="O62" s="161"/>
    </row>
    <row r="63" spans="15:15" x14ac:dyDescent="0.3">
      <c r="O63" s="161"/>
    </row>
    <row r="64" spans="15:15" x14ac:dyDescent="0.3">
      <c r="O64" s="161"/>
    </row>
    <row r="65" spans="15:15" x14ac:dyDescent="0.3">
      <c r="O65" s="161"/>
    </row>
    <row r="66" spans="15:15" x14ac:dyDescent="0.3">
      <c r="O66" s="161"/>
    </row>
    <row r="67" spans="15:15" x14ac:dyDescent="0.3">
      <c r="O67" s="161"/>
    </row>
    <row r="68" spans="15:15" x14ac:dyDescent="0.3">
      <c r="O68" s="161"/>
    </row>
    <row r="69" spans="15:15" x14ac:dyDescent="0.3">
      <c r="O69" s="161"/>
    </row>
    <row r="70" spans="15:15" x14ac:dyDescent="0.3">
      <c r="O70" s="161"/>
    </row>
    <row r="71" spans="15:15" x14ac:dyDescent="0.3">
      <c r="O71" s="161"/>
    </row>
    <row r="72" spans="15:15" x14ac:dyDescent="0.3">
      <c r="O72" s="161"/>
    </row>
    <row r="73" spans="15:15" x14ac:dyDescent="0.3">
      <c r="O73" s="161"/>
    </row>
    <row r="74" spans="15:15" x14ac:dyDescent="0.3">
      <c r="O74" s="161"/>
    </row>
    <row r="75" spans="15:15" x14ac:dyDescent="0.3">
      <c r="O75" s="161"/>
    </row>
    <row r="76" spans="15:15" x14ac:dyDescent="0.3">
      <c r="O76" s="161"/>
    </row>
    <row r="77" spans="15:15" x14ac:dyDescent="0.3">
      <c r="O77" s="161"/>
    </row>
    <row r="78" spans="15:15" x14ac:dyDescent="0.3">
      <c r="O78" s="161"/>
    </row>
    <row r="79" spans="15:15" x14ac:dyDescent="0.3">
      <c r="O79" s="161"/>
    </row>
    <row r="80" spans="15:15" x14ac:dyDescent="0.3">
      <c r="O80" s="161"/>
    </row>
    <row r="81" spans="15:15" x14ac:dyDescent="0.3">
      <c r="O81" s="161"/>
    </row>
    <row r="82" spans="15:15" x14ac:dyDescent="0.3">
      <c r="O82" s="161"/>
    </row>
    <row r="83" spans="15:15" x14ac:dyDescent="0.3">
      <c r="O83" s="161"/>
    </row>
  </sheetData>
  <mergeCells count="5">
    <mergeCell ref="B6:O6"/>
    <mergeCell ref="B17:O17"/>
    <mergeCell ref="A2:O2"/>
    <mergeCell ref="A3:O3"/>
    <mergeCell ref="A1:O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2143FD-BA60-4FC6-B7AA-27B6F043AAC1}">
  <dimension ref="A1:J74"/>
  <sheetViews>
    <sheetView zoomScaleNormal="100" workbookViewId="0">
      <selection sqref="A1:J1"/>
    </sheetView>
  </sheetViews>
  <sheetFormatPr defaultRowHeight="14.4" x14ac:dyDescent="0.3"/>
  <cols>
    <col min="1" max="1" width="4.109375" customWidth="1"/>
    <col min="2" max="2" width="4.33203125" customWidth="1"/>
    <col min="3" max="3" width="37" style="40" customWidth="1"/>
    <col min="4" max="10" width="11.77734375" customWidth="1"/>
  </cols>
  <sheetData>
    <row r="1" spans="1:10" x14ac:dyDescent="0.3">
      <c r="A1" s="357" t="s">
        <v>394</v>
      </c>
      <c r="B1" s="357"/>
      <c r="C1" s="357"/>
      <c r="D1" s="357"/>
      <c r="E1" s="357"/>
      <c r="F1" s="357"/>
      <c r="G1" s="357"/>
      <c r="H1" s="357"/>
      <c r="I1" s="357"/>
      <c r="J1" s="357"/>
    </row>
    <row r="2" spans="1:10" x14ac:dyDescent="0.3">
      <c r="A2" s="358" t="s">
        <v>1</v>
      </c>
      <c r="B2" s="358"/>
      <c r="C2" s="358"/>
      <c r="D2" s="358"/>
      <c r="E2" s="358"/>
      <c r="F2" s="358"/>
      <c r="G2" s="358"/>
      <c r="H2" s="358"/>
      <c r="I2" s="358"/>
      <c r="J2" s="358"/>
    </row>
    <row r="3" spans="1:10" x14ac:dyDescent="0.3">
      <c r="A3" s="351" t="s">
        <v>257</v>
      </c>
      <c r="B3" s="351"/>
      <c r="C3" s="351"/>
      <c r="D3" s="351"/>
      <c r="E3" s="351"/>
      <c r="F3" s="351"/>
      <c r="G3" s="351"/>
      <c r="H3" s="351"/>
      <c r="I3" s="351"/>
      <c r="J3" s="351"/>
    </row>
    <row r="4" spans="1:10" ht="15" thickBot="1" x14ac:dyDescent="0.35">
      <c r="A4" s="351" t="s">
        <v>242</v>
      </c>
      <c r="B4" s="351"/>
      <c r="C4" s="351"/>
      <c r="D4" s="351"/>
      <c r="E4" s="351"/>
      <c r="F4" s="351"/>
      <c r="G4" s="351"/>
      <c r="H4" s="351"/>
      <c r="I4" s="351"/>
      <c r="J4" s="351"/>
    </row>
    <row r="5" spans="1:10" x14ac:dyDescent="0.3">
      <c r="A5" s="441" t="s">
        <v>141</v>
      </c>
      <c r="B5" s="455"/>
      <c r="C5" s="455"/>
      <c r="D5" s="455"/>
      <c r="E5" s="455"/>
      <c r="F5" s="455"/>
      <c r="G5" s="455"/>
      <c r="H5" s="455"/>
      <c r="I5" s="533"/>
      <c r="J5" s="534"/>
    </row>
    <row r="6" spans="1:10" x14ac:dyDescent="0.3">
      <c r="A6" s="523" t="s">
        <v>2</v>
      </c>
      <c r="B6" s="524"/>
      <c r="C6" s="525"/>
      <c r="D6" s="529" t="s">
        <v>243</v>
      </c>
      <c r="E6" s="530"/>
      <c r="F6" s="529" t="s">
        <v>244</v>
      </c>
      <c r="G6" s="530"/>
      <c r="H6" s="529" t="s">
        <v>245</v>
      </c>
      <c r="I6" s="530"/>
      <c r="J6" s="294" t="s">
        <v>5</v>
      </c>
    </row>
    <row r="7" spans="1:10" ht="14.4" customHeight="1" x14ac:dyDescent="0.3">
      <c r="A7" s="526"/>
      <c r="B7" s="527"/>
      <c r="C7" s="528"/>
      <c r="D7" s="511" t="s">
        <v>256</v>
      </c>
      <c r="E7" s="531" t="s">
        <v>330</v>
      </c>
      <c r="F7" s="511" t="s">
        <v>256</v>
      </c>
      <c r="G7" s="531" t="s">
        <v>330</v>
      </c>
      <c r="H7" s="511" t="s">
        <v>256</v>
      </c>
      <c r="I7" s="531" t="s">
        <v>330</v>
      </c>
      <c r="J7" s="521" t="s">
        <v>330</v>
      </c>
    </row>
    <row r="8" spans="1:10" ht="18" customHeight="1" x14ac:dyDescent="0.3">
      <c r="A8" s="401"/>
      <c r="B8" s="402"/>
      <c r="C8" s="403"/>
      <c r="D8" s="511"/>
      <c r="E8" s="532"/>
      <c r="F8" s="511"/>
      <c r="G8" s="532"/>
      <c r="H8" s="511"/>
      <c r="I8" s="532"/>
      <c r="J8" s="521"/>
    </row>
    <row r="9" spans="1:10" x14ac:dyDescent="0.3">
      <c r="A9" s="45" t="s">
        <v>28</v>
      </c>
      <c r="B9" s="46"/>
      <c r="C9" s="334"/>
      <c r="D9" s="230">
        <f>SUM(D22+D15+D14+D13+D12+D11)</f>
        <v>517705812</v>
      </c>
      <c r="E9" s="230">
        <f t="shared" ref="E9:I9" si="0">SUM(E22+E15+E14+E13+E12+E11)</f>
        <v>496950478</v>
      </c>
      <c r="F9" s="230">
        <f t="shared" si="0"/>
        <v>23350000</v>
      </c>
      <c r="G9" s="230">
        <f t="shared" si="0"/>
        <v>20893744</v>
      </c>
      <c r="H9" s="230">
        <f t="shared" si="0"/>
        <v>0</v>
      </c>
      <c r="I9" s="230">
        <f t="shared" si="0"/>
        <v>0</v>
      </c>
      <c r="J9" s="205">
        <f t="shared" ref="J9:J14" si="1">SUM(E9+G9+I9)</f>
        <v>517844222</v>
      </c>
    </row>
    <row r="10" spans="1:10" x14ac:dyDescent="0.3">
      <c r="A10" s="226"/>
      <c r="B10" s="227" t="s">
        <v>3</v>
      </c>
      <c r="C10" s="335"/>
      <c r="D10" s="6">
        <f>SUM(D11+D12+D13+D14+D15)</f>
        <v>234889742</v>
      </c>
      <c r="E10" s="6">
        <f t="shared" ref="E10:I10" si="2">SUM(E11+E12+E13+E14+E15)</f>
        <v>235979469</v>
      </c>
      <c r="F10" s="6">
        <f t="shared" si="2"/>
        <v>23350000</v>
      </c>
      <c r="G10" s="6">
        <f t="shared" si="2"/>
        <v>20893744</v>
      </c>
      <c r="H10" s="6">
        <f t="shared" si="2"/>
        <v>0</v>
      </c>
      <c r="I10" s="6">
        <f t="shared" si="2"/>
        <v>0</v>
      </c>
      <c r="J10" s="37">
        <f t="shared" si="1"/>
        <v>256873213</v>
      </c>
    </row>
    <row r="11" spans="1:10" x14ac:dyDescent="0.3">
      <c r="A11" s="196" t="s">
        <v>246</v>
      </c>
      <c r="B11" s="522" t="s">
        <v>29</v>
      </c>
      <c r="C11" s="522"/>
      <c r="D11" s="6">
        <f>SUM('3. melléklet'!D11)</f>
        <v>68181902</v>
      </c>
      <c r="E11" s="6">
        <f>SUM('3. melléklet'!H11)</f>
        <v>66555041</v>
      </c>
      <c r="F11" s="6"/>
      <c r="G11" s="6"/>
      <c r="H11" s="6"/>
      <c r="I11" s="275"/>
      <c r="J11" s="37">
        <f t="shared" si="1"/>
        <v>66555041</v>
      </c>
    </row>
    <row r="12" spans="1:10" x14ac:dyDescent="0.3">
      <c r="A12" s="217" t="s">
        <v>9</v>
      </c>
      <c r="B12" s="522" t="s">
        <v>30</v>
      </c>
      <c r="C12" s="522"/>
      <c r="D12" s="6">
        <f>SUM('3. melléklet'!D14)</f>
        <v>12133100</v>
      </c>
      <c r="E12" s="6">
        <f>SUM('3. melléklet'!H14)</f>
        <v>12559195</v>
      </c>
      <c r="F12" s="3"/>
      <c r="G12" s="3"/>
      <c r="H12" s="3"/>
      <c r="I12" s="274"/>
      <c r="J12" s="37">
        <f t="shared" si="1"/>
        <v>12559195</v>
      </c>
    </row>
    <row r="13" spans="1:10" x14ac:dyDescent="0.3">
      <c r="A13" s="217" t="s">
        <v>17</v>
      </c>
      <c r="B13" s="360" t="s">
        <v>31</v>
      </c>
      <c r="C13" s="360"/>
      <c r="D13" s="6">
        <f>SUM('3. melléklet'!D15)</f>
        <v>133150740</v>
      </c>
      <c r="E13" s="6">
        <f>SUM('3. melléklet'!H15)</f>
        <v>137715233</v>
      </c>
      <c r="F13" s="3"/>
      <c r="G13" s="3"/>
      <c r="H13" s="3"/>
      <c r="I13" s="274"/>
      <c r="J13" s="37">
        <f t="shared" si="1"/>
        <v>137715233</v>
      </c>
    </row>
    <row r="14" spans="1:10" x14ac:dyDescent="0.3">
      <c r="A14" s="217" t="s">
        <v>12</v>
      </c>
      <c r="B14" s="360" t="s">
        <v>32</v>
      </c>
      <c r="C14" s="360"/>
      <c r="D14" s="6">
        <f>SUM('3. melléklet'!D16)</f>
        <v>3950000</v>
      </c>
      <c r="E14" s="6">
        <f>SUM('3. melléklet'!H16)</f>
        <v>5150000</v>
      </c>
      <c r="F14" s="3"/>
      <c r="G14" s="3"/>
      <c r="H14" s="3"/>
      <c r="I14" s="274"/>
      <c r="J14" s="37">
        <f t="shared" si="1"/>
        <v>5150000</v>
      </c>
    </row>
    <row r="15" spans="1:10" x14ac:dyDescent="0.3">
      <c r="A15" s="196" t="s">
        <v>33</v>
      </c>
      <c r="B15" s="360" t="s">
        <v>34</v>
      </c>
      <c r="C15" s="360"/>
      <c r="D15" s="6">
        <f>SUM(D16:D21)</f>
        <v>17474000</v>
      </c>
      <c r="E15" s="6">
        <f>SUM(E16:E21)</f>
        <v>14000000</v>
      </c>
      <c r="F15" s="6">
        <f>SUM(F16:F21)</f>
        <v>23350000</v>
      </c>
      <c r="G15" s="6">
        <f>SUM(G16:G21)</f>
        <v>20893744</v>
      </c>
      <c r="H15" s="6">
        <f>SUM(H16:H21)</f>
        <v>0</v>
      </c>
      <c r="I15" s="275"/>
      <c r="J15" s="37">
        <f>SUM(E15+G15)</f>
        <v>34893744</v>
      </c>
    </row>
    <row r="16" spans="1:10" x14ac:dyDescent="0.3">
      <c r="A16" s="5"/>
      <c r="B16" s="194">
        <v>1</v>
      </c>
      <c r="C16" s="41" t="s">
        <v>95</v>
      </c>
      <c r="D16" s="3">
        <f>SUM('3. melléklet'!D18)</f>
        <v>0</v>
      </c>
      <c r="E16" s="3"/>
      <c r="F16" s="3"/>
      <c r="G16" s="3"/>
      <c r="H16" s="3"/>
      <c r="I16" s="274"/>
      <c r="J16" s="37">
        <f t="shared" ref="J16:J17" si="3">SUM(E16+G16)</f>
        <v>0</v>
      </c>
    </row>
    <row r="17" spans="1:10" x14ac:dyDescent="0.3">
      <c r="A17" s="5"/>
      <c r="B17" s="3">
        <v>2</v>
      </c>
      <c r="C17" s="339" t="s">
        <v>96</v>
      </c>
      <c r="D17" s="3">
        <f>SUM('3. melléklet'!D19)</f>
        <v>14000000</v>
      </c>
      <c r="E17" s="3">
        <f>SUM('3. melléklet'!H19)</f>
        <v>14000000</v>
      </c>
      <c r="F17" s="3"/>
      <c r="G17" s="3"/>
      <c r="H17" s="3"/>
      <c r="I17" s="274"/>
      <c r="J17" s="37">
        <f t="shared" si="3"/>
        <v>14000000</v>
      </c>
    </row>
    <row r="18" spans="1:10" x14ac:dyDescent="0.3">
      <c r="A18" s="5"/>
      <c r="B18" s="3">
        <v>3</v>
      </c>
      <c r="C18" s="339" t="s">
        <v>97</v>
      </c>
      <c r="D18" s="3"/>
      <c r="E18" s="3"/>
      <c r="F18" s="3">
        <f>SUM('3. melléklet'!D20)</f>
        <v>20550000</v>
      </c>
      <c r="G18" s="3">
        <f>SUM('3. melléklet'!H20)</f>
        <v>20893744</v>
      </c>
      <c r="H18" s="197"/>
      <c r="I18" s="293"/>
      <c r="J18" s="37">
        <f>SUM(E18+G18+I18)</f>
        <v>20893744</v>
      </c>
    </row>
    <row r="19" spans="1:10" x14ac:dyDescent="0.3">
      <c r="A19" s="5"/>
      <c r="B19" s="3">
        <v>4</v>
      </c>
      <c r="C19" s="339" t="s">
        <v>273</v>
      </c>
      <c r="D19" s="3"/>
      <c r="E19" s="3"/>
      <c r="F19" s="3">
        <f>SUM('3. melléklet'!D21)</f>
        <v>2800000</v>
      </c>
      <c r="G19" s="3">
        <f>SUM('3. melléklet'!H21)</f>
        <v>0</v>
      </c>
      <c r="H19" s="3"/>
      <c r="I19" s="274"/>
      <c r="J19" s="37">
        <f t="shared" ref="J19:J44" si="4">SUM(D19:H19)</f>
        <v>2800000</v>
      </c>
    </row>
    <row r="20" spans="1:10" x14ac:dyDescent="0.3">
      <c r="A20" s="5"/>
      <c r="B20" s="3">
        <v>5</v>
      </c>
      <c r="C20" s="339" t="s">
        <v>99</v>
      </c>
      <c r="D20" s="3">
        <f>SUM('3. melléklet'!D22)</f>
        <v>500000</v>
      </c>
      <c r="E20" s="3">
        <f>SUM('3. melléklet'!H22)</f>
        <v>0</v>
      </c>
      <c r="F20" s="3"/>
      <c r="G20" s="3"/>
      <c r="H20" s="3"/>
      <c r="I20" s="274"/>
      <c r="J20" s="37">
        <f>SUM(E20+G20+I20)</f>
        <v>0</v>
      </c>
    </row>
    <row r="21" spans="1:10" x14ac:dyDescent="0.3">
      <c r="A21" s="5"/>
      <c r="B21" s="3">
        <v>6</v>
      </c>
      <c r="C21" s="339" t="s">
        <v>307</v>
      </c>
      <c r="D21" s="3">
        <f>SUM('3. melléklet'!D23)</f>
        <v>2974000</v>
      </c>
      <c r="E21" s="3">
        <f>SUM('3. melléklet'!H23)</f>
        <v>0</v>
      </c>
      <c r="F21" s="3"/>
      <c r="G21" s="3"/>
      <c r="H21" s="3"/>
      <c r="I21" s="274"/>
      <c r="J21" s="37">
        <f>SUM(E21+G21+I21)</f>
        <v>0</v>
      </c>
    </row>
    <row r="22" spans="1:10" x14ac:dyDescent="0.3">
      <c r="A22" s="5"/>
      <c r="B22" s="360" t="s">
        <v>247</v>
      </c>
      <c r="C22" s="360"/>
      <c r="D22" s="6">
        <f>SUM(D23:D24)</f>
        <v>282816070</v>
      </c>
      <c r="E22" s="6">
        <f>SUM(E23:E24)</f>
        <v>260971009</v>
      </c>
      <c r="F22" s="6">
        <f t="shared" ref="F22:H22" si="5">SUM(F23:F24)</f>
        <v>0</v>
      </c>
      <c r="G22" s="6"/>
      <c r="H22" s="6">
        <f t="shared" si="5"/>
        <v>0</v>
      </c>
      <c r="I22" s="275"/>
      <c r="J22" s="37">
        <f>SUM(E22+G22+I22)</f>
        <v>260971009</v>
      </c>
    </row>
    <row r="23" spans="1:10" x14ac:dyDescent="0.3">
      <c r="A23" s="5"/>
      <c r="B23" s="3"/>
      <c r="C23" s="41" t="s">
        <v>126</v>
      </c>
      <c r="D23" s="3">
        <f>SUM('6. melléklet'!D48)</f>
        <v>89678010</v>
      </c>
      <c r="E23" s="3">
        <f>SUM('6. melléklet'!H48)</f>
        <v>87263840</v>
      </c>
      <c r="F23" s="3"/>
      <c r="G23" s="3"/>
      <c r="H23" s="3"/>
      <c r="I23" s="274"/>
      <c r="J23" s="37">
        <f t="shared" ref="J23:J24" si="6">SUM(E23+G23+I23)</f>
        <v>87263840</v>
      </c>
    </row>
    <row r="24" spans="1:10" x14ac:dyDescent="0.3">
      <c r="A24" s="5"/>
      <c r="B24" s="3"/>
      <c r="C24" s="41" t="s">
        <v>132</v>
      </c>
      <c r="D24" s="3">
        <f>SUM('7. melléklet'!D48)</f>
        <v>193138060</v>
      </c>
      <c r="E24" s="3">
        <f>SUM('7. melléklet'!H48)</f>
        <v>173707169</v>
      </c>
      <c r="F24" s="3"/>
      <c r="G24" s="3"/>
      <c r="H24" s="3"/>
      <c r="I24" s="274"/>
      <c r="J24" s="37">
        <f t="shared" si="6"/>
        <v>173707169</v>
      </c>
    </row>
    <row r="25" spans="1:10" x14ac:dyDescent="0.3">
      <c r="A25" s="196" t="s">
        <v>79</v>
      </c>
      <c r="B25" s="360" t="s">
        <v>100</v>
      </c>
      <c r="C25" s="360"/>
      <c r="D25" s="6">
        <f>SUM(D26+D27+D28+D37)</f>
        <v>120214767</v>
      </c>
      <c r="E25" s="6">
        <f t="shared" ref="E25:I25" si="7">SUM(E26+E27+E28+E37)</f>
        <v>159754466</v>
      </c>
      <c r="F25" s="6">
        <f t="shared" si="7"/>
        <v>0</v>
      </c>
      <c r="G25" s="6">
        <f t="shared" si="7"/>
        <v>10914296</v>
      </c>
      <c r="H25" s="6">
        <f t="shared" si="7"/>
        <v>0</v>
      </c>
      <c r="I25" s="6">
        <f t="shared" si="7"/>
        <v>0</v>
      </c>
      <c r="J25" s="37">
        <f>SUM(E25+G25+I25)</f>
        <v>170668762</v>
      </c>
    </row>
    <row r="26" spans="1:10" x14ac:dyDescent="0.3">
      <c r="A26" s="196"/>
      <c r="B26" s="218" t="s">
        <v>7</v>
      </c>
      <c r="C26" s="303" t="s">
        <v>36</v>
      </c>
      <c r="D26" s="6">
        <f>SUM('3. melléklet'!D26)</f>
        <v>52831983</v>
      </c>
      <c r="E26" s="6">
        <f>SUM('3. melléklet'!H26)</f>
        <v>25224866</v>
      </c>
      <c r="F26" s="6"/>
      <c r="G26" s="6"/>
      <c r="H26" s="6"/>
      <c r="I26" s="275"/>
      <c r="J26" s="37">
        <f>SUM(E26+G26+I26)</f>
        <v>25224866</v>
      </c>
    </row>
    <row r="27" spans="1:10" x14ac:dyDescent="0.3">
      <c r="A27" s="196"/>
      <c r="B27" s="218" t="s">
        <v>9</v>
      </c>
      <c r="C27" s="303" t="s">
        <v>38</v>
      </c>
      <c r="D27" s="6">
        <f>SUM('3. melléklet'!D27)</f>
        <v>64587564</v>
      </c>
      <c r="E27" s="6">
        <f>SUM('3. melléklet'!H27)</f>
        <v>131557213</v>
      </c>
      <c r="F27" s="6"/>
      <c r="G27" s="6"/>
      <c r="H27" s="6"/>
      <c r="I27" s="275"/>
      <c r="J27" s="37">
        <f t="shared" ref="J27:J31" si="8">SUM(E27+G27+I27)</f>
        <v>131557213</v>
      </c>
    </row>
    <row r="28" spans="1:10" x14ac:dyDescent="0.3">
      <c r="A28" s="196"/>
      <c r="B28" s="6" t="s">
        <v>17</v>
      </c>
      <c r="C28" s="335" t="s">
        <v>39</v>
      </c>
      <c r="D28" s="6">
        <f>SUM(D29:D33)</f>
        <v>400000</v>
      </c>
      <c r="E28" s="6">
        <f t="shared" ref="E28:I28" si="9">SUM(E29:E33)</f>
        <v>1533952</v>
      </c>
      <c r="F28" s="6">
        <f t="shared" si="9"/>
        <v>0</v>
      </c>
      <c r="G28" s="6">
        <f t="shared" si="9"/>
        <v>10914296</v>
      </c>
      <c r="H28" s="6">
        <f t="shared" si="9"/>
        <v>0</v>
      </c>
      <c r="I28" s="6">
        <f t="shared" si="9"/>
        <v>0</v>
      </c>
      <c r="J28" s="37">
        <f t="shared" si="8"/>
        <v>12448248</v>
      </c>
    </row>
    <row r="29" spans="1:10" x14ac:dyDescent="0.3">
      <c r="A29" s="5"/>
      <c r="B29" s="3"/>
      <c r="C29" s="340" t="s">
        <v>101</v>
      </c>
      <c r="D29" s="3">
        <f>SUM('3. melléklet'!D29)</f>
        <v>400000</v>
      </c>
      <c r="E29" s="3">
        <f>SUM('3. melléklet'!H29)</f>
        <v>1533952</v>
      </c>
      <c r="F29" s="3"/>
      <c r="G29" s="3">
        <f>SUM('3. melléklet'!H30)</f>
        <v>2366429</v>
      </c>
      <c r="H29" s="3"/>
      <c r="I29" s="274"/>
      <c r="J29" s="37">
        <f t="shared" si="8"/>
        <v>3900381</v>
      </c>
    </row>
    <row r="30" spans="1:10" x14ac:dyDescent="0.3">
      <c r="A30" s="5"/>
      <c r="B30" s="3"/>
      <c r="C30" s="340" t="s">
        <v>102</v>
      </c>
      <c r="D30" s="3"/>
      <c r="E30" s="3"/>
      <c r="F30" s="3">
        <f>SUM('3. melléklet'!D30)</f>
        <v>0</v>
      </c>
      <c r="G30" s="3"/>
      <c r="H30" s="3"/>
      <c r="I30" s="274"/>
      <c r="J30" s="37">
        <f t="shared" si="8"/>
        <v>0</v>
      </c>
    </row>
    <row r="31" spans="1:10" x14ac:dyDescent="0.3">
      <c r="A31" s="5"/>
      <c r="B31" s="3"/>
      <c r="C31" s="339" t="s">
        <v>103</v>
      </c>
      <c r="D31" s="3"/>
      <c r="E31" s="3"/>
      <c r="F31" s="3"/>
      <c r="G31" s="3">
        <f>SUM('3. melléklet'!H31)</f>
        <v>8547867</v>
      </c>
      <c r="H31" s="3"/>
      <c r="I31" s="274"/>
      <c r="J31" s="37">
        <f t="shared" si="8"/>
        <v>8547867</v>
      </c>
    </row>
    <row r="32" spans="1:10" x14ac:dyDescent="0.3">
      <c r="A32" s="5"/>
      <c r="B32" s="3"/>
      <c r="C32" s="41" t="s">
        <v>104</v>
      </c>
      <c r="D32" s="3"/>
      <c r="E32" s="3"/>
      <c r="F32" s="3"/>
      <c r="G32" s="3"/>
      <c r="H32" s="3"/>
      <c r="I32" s="274"/>
      <c r="J32" s="37">
        <f t="shared" si="4"/>
        <v>0</v>
      </c>
    </row>
    <row r="33" spans="1:10" ht="15" thickBot="1" x14ac:dyDescent="0.35">
      <c r="A33" s="241"/>
      <c r="B33" s="242"/>
      <c r="C33" s="336" t="s">
        <v>105</v>
      </c>
      <c r="D33" s="242"/>
      <c r="E33" s="242"/>
      <c r="F33" s="242"/>
      <c r="G33" s="242"/>
      <c r="H33" s="242"/>
      <c r="I33" s="292"/>
      <c r="J33" s="51">
        <f t="shared" si="4"/>
        <v>0</v>
      </c>
    </row>
    <row r="34" spans="1:10" x14ac:dyDescent="0.3">
      <c r="A34" s="28"/>
      <c r="B34" s="28"/>
      <c r="C34" s="337"/>
      <c r="D34" s="28"/>
      <c r="E34" s="28"/>
      <c r="F34" s="28"/>
      <c r="G34" s="28"/>
      <c r="H34" s="28"/>
      <c r="I34" s="28"/>
      <c r="J34" s="34"/>
    </row>
    <row r="35" spans="1:10" x14ac:dyDescent="0.3">
      <c r="A35" s="28"/>
      <c r="B35" s="28"/>
      <c r="C35" s="337"/>
      <c r="D35" s="28"/>
      <c r="E35" s="28"/>
      <c r="F35" s="28"/>
      <c r="G35" s="28"/>
      <c r="H35" s="28"/>
      <c r="I35" s="28"/>
      <c r="J35" s="34"/>
    </row>
    <row r="36" spans="1:10" ht="15" customHeight="1" thickBot="1" x14ac:dyDescent="0.35">
      <c r="A36" s="357" t="s">
        <v>264</v>
      </c>
      <c r="B36" s="357"/>
      <c r="C36" s="357"/>
      <c r="D36" s="357"/>
      <c r="E36" s="357"/>
      <c r="F36" s="357"/>
      <c r="G36" s="357"/>
      <c r="H36" s="357"/>
      <c r="I36" s="357"/>
      <c r="J36" s="357"/>
    </row>
    <row r="37" spans="1:10" x14ac:dyDescent="0.3">
      <c r="A37" s="238"/>
      <c r="B37" s="500" t="s">
        <v>247</v>
      </c>
      <c r="C37" s="500"/>
      <c r="D37" s="239">
        <f>SUM(D38:D39)</f>
        <v>2395220</v>
      </c>
      <c r="E37" s="239">
        <f t="shared" ref="E37:I37" si="10">SUM(E38:E39)</f>
        <v>1438435</v>
      </c>
      <c r="F37" s="239">
        <f t="shared" si="10"/>
        <v>0</v>
      </c>
      <c r="G37" s="239">
        <f t="shared" si="10"/>
        <v>0</v>
      </c>
      <c r="H37" s="239">
        <f t="shared" si="10"/>
        <v>0</v>
      </c>
      <c r="I37" s="239">
        <f t="shared" si="10"/>
        <v>0</v>
      </c>
      <c r="J37" s="240">
        <f t="shared" si="4"/>
        <v>3833655</v>
      </c>
    </row>
    <row r="38" spans="1:10" x14ac:dyDescent="0.3">
      <c r="A38" s="5"/>
      <c r="B38" s="3"/>
      <c r="C38" s="41" t="s">
        <v>126</v>
      </c>
      <c r="D38" s="3">
        <f>SUM('6. melléklet'!D61)</f>
        <v>635000</v>
      </c>
      <c r="E38" s="3">
        <f>SUM('6. melléklet'!H61)</f>
        <v>635000</v>
      </c>
      <c r="F38" s="3"/>
      <c r="G38" s="3"/>
      <c r="H38" s="3"/>
      <c r="I38" s="274"/>
      <c r="J38" s="37">
        <f>SUM(E38+G38+I38)</f>
        <v>635000</v>
      </c>
    </row>
    <row r="39" spans="1:10" x14ac:dyDescent="0.3">
      <c r="A39" s="5"/>
      <c r="B39" s="3"/>
      <c r="C39" s="41" t="s">
        <v>132</v>
      </c>
      <c r="D39" s="3">
        <f>SUM('7. melléklet'!D61)</f>
        <v>1760220</v>
      </c>
      <c r="E39" s="3">
        <f>SUM('7. melléklet'!H61)</f>
        <v>803435</v>
      </c>
      <c r="F39" s="3"/>
      <c r="G39" s="3"/>
      <c r="H39" s="3"/>
      <c r="I39" s="274"/>
      <c r="J39" s="37">
        <f t="shared" ref="J39:J42" si="11">SUM(E39+G39+I39)</f>
        <v>803435</v>
      </c>
    </row>
    <row r="40" spans="1:10" x14ac:dyDescent="0.3">
      <c r="A40" s="359" t="s">
        <v>40</v>
      </c>
      <c r="B40" s="360"/>
      <c r="C40" s="360"/>
      <c r="D40" s="6">
        <f>SUM(D25+D9)</f>
        <v>637920579</v>
      </c>
      <c r="E40" s="6">
        <f t="shared" ref="E40:H40" si="12">SUM(E25+E9)</f>
        <v>656704944</v>
      </c>
      <c r="F40" s="6">
        <f t="shared" si="12"/>
        <v>23350000</v>
      </c>
      <c r="G40" s="6">
        <f t="shared" si="12"/>
        <v>31808040</v>
      </c>
      <c r="H40" s="6">
        <f t="shared" si="12"/>
        <v>0</v>
      </c>
      <c r="I40" s="275"/>
      <c r="J40" s="37">
        <f>SUM(E40+G40+I40)</f>
        <v>688512984</v>
      </c>
    </row>
    <row r="41" spans="1:10" x14ac:dyDescent="0.3">
      <c r="A41" s="217" t="s">
        <v>87</v>
      </c>
      <c r="B41" s="360" t="s">
        <v>106</v>
      </c>
      <c r="C41" s="360"/>
      <c r="D41" s="6">
        <f>SUM(D42:D45)</f>
        <v>288214886</v>
      </c>
      <c r="E41" s="6">
        <f t="shared" ref="E41:I41" si="13">SUM(E42:E45)</f>
        <v>265545739</v>
      </c>
      <c r="F41" s="6">
        <f t="shared" si="13"/>
        <v>0</v>
      </c>
      <c r="G41" s="6">
        <f t="shared" si="13"/>
        <v>0</v>
      </c>
      <c r="H41" s="6">
        <f t="shared" si="13"/>
        <v>0</v>
      </c>
      <c r="I41" s="6">
        <f t="shared" si="13"/>
        <v>0</v>
      </c>
      <c r="J41" s="37">
        <f t="shared" si="11"/>
        <v>265545739</v>
      </c>
    </row>
    <row r="42" spans="1:10" x14ac:dyDescent="0.3">
      <c r="A42" s="217"/>
      <c r="B42" s="224" t="s">
        <v>7</v>
      </c>
      <c r="C42" s="302" t="s">
        <v>42</v>
      </c>
      <c r="D42" s="3">
        <f>SUM('3. melléklet'!D36)</f>
        <v>279955290</v>
      </c>
      <c r="E42" s="3">
        <f>SUM('3. melléklet'!H36)</f>
        <v>257286143</v>
      </c>
      <c r="F42" s="3"/>
      <c r="G42" s="3"/>
      <c r="H42" s="3"/>
      <c r="I42" s="274"/>
      <c r="J42" s="37">
        <f t="shared" si="11"/>
        <v>257286143</v>
      </c>
    </row>
    <row r="43" spans="1:10" ht="27" x14ac:dyDescent="0.3">
      <c r="A43" s="217"/>
      <c r="B43" s="224" t="s">
        <v>9</v>
      </c>
      <c r="C43" s="302" t="s">
        <v>43</v>
      </c>
      <c r="D43" s="3"/>
      <c r="E43" s="3"/>
      <c r="F43" s="3"/>
      <c r="G43" s="3"/>
      <c r="H43" s="3"/>
      <c r="I43" s="274"/>
      <c r="J43" s="37">
        <f t="shared" si="4"/>
        <v>0</v>
      </c>
    </row>
    <row r="44" spans="1:10" ht="27" x14ac:dyDescent="0.3">
      <c r="A44" s="217"/>
      <c r="B44" s="224" t="s">
        <v>17</v>
      </c>
      <c r="C44" s="302" t="s">
        <v>107</v>
      </c>
      <c r="D44" s="3"/>
      <c r="E44" s="3"/>
      <c r="F44" s="3"/>
      <c r="G44" s="3"/>
      <c r="H44" s="3"/>
      <c r="I44" s="274"/>
      <c r="J44" s="37">
        <f t="shared" si="4"/>
        <v>0</v>
      </c>
    </row>
    <row r="45" spans="1:10" ht="27" x14ac:dyDescent="0.3">
      <c r="A45" s="217"/>
      <c r="B45" s="224" t="s">
        <v>12</v>
      </c>
      <c r="C45" s="302" t="s">
        <v>45</v>
      </c>
      <c r="D45" s="3">
        <f>SUM('3. melléklet'!D39)</f>
        <v>8259596</v>
      </c>
      <c r="E45" s="3">
        <f>SUM('3. melléklet'!H39)</f>
        <v>8259596</v>
      </c>
      <c r="F45" s="3"/>
      <c r="G45" s="3"/>
      <c r="H45" s="3"/>
      <c r="I45" s="274"/>
      <c r="J45" s="37">
        <f>SUM(E45+G45+I45)</f>
        <v>8259596</v>
      </c>
    </row>
    <row r="46" spans="1:10" ht="15" thickBot="1" x14ac:dyDescent="0.35">
      <c r="A46" s="501" t="s">
        <v>108</v>
      </c>
      <c r="B46" s="497"/>
      <c r="C46" s="497"/>
      <c r="D46" s="331">
        <f>SUM(D40+D41)</f>
        <v>926135465</v>
      </c>
      <c r="E46" s="331">
        <f t="shared" ref="E46:I46" si="14">SUM(E40+E41)</f>
        <v>922250683</v>
      </c>
      <c r="F46" s="331">
        <f t="shared" si="14"/>
        <v>23350000</v>
      </c>
      <c r="G46" s="331">
        <f t="shared" si="14"/>
        <v>31808040</v>
      </c>
      <c r="H46" s="331">
        <f t="shared" si="14"/>
        <v>0</v>
      </c>
      <c r="I46" s="331">
        <f t="shared" si="14"/>
        <v>0</v>
      </c>
      <c r="J46" s="25">
        <f>SUM(E46+G46+I46)</f>
        <v>954058723</v>
      </c>
    </row>
    <row r="47" spans="1:10" ht="15" thickBot="1" x14ac:dyDescent="0.35">
      <c r="A47" s="498" t="s">
        <v>109</v>
      </c>
      <c r="B47" s="498"/>
      <c r="C47" s="498"/>
      <c r="D47" s="333">
        <f>SUM(D46-D42)</f>
        <v>646180175</v>
      </c>
      <c r="E47" s="333">
        <f t="shared" ref="E47:I47" si="15">SUM(E46-E42)</f>
        <v>664964540</v>
      </c>
      <c r="F47" s="333">
        <f t="shared" si="15"/>
        <v>23350000</v>
      </c>
      <c r="G47" s="333">
        <f t="shared" si="15"/>
        <v>31808040</v>
      </c>
      <c r="H47" s="333">
        <f t="shared" si="15"/>
        <v>0</v>
      </c>
      <c r="I47" s="333">
        <f t="shared" si="15"/>
        <v>0</v>
      </c>
      <c r="J47" s="333">
        <f>SUM(E47+G47+I47)</f>
        <v>696772580</v>
      </c>
    </row>
    <row r="48" spans="1:10" x14ac:dyDescent="0.3">
      <c r="A48" s="222"/>
      <c r="B48" s="222"/>
      <c r="C48" s="338"/>
      <c r="D48" s="34"/>
      <c r="E48" s="34"/>
      <c r="F48" s="34"/>
      <c r="G48" s="34"/>
      <c r="H48" s="34"/>
      <c r="I48" s="34"/>
      <c r="J48" s="34"/>
    </row>
    <row r="51" spans="1:10" ht="15" customHeight="1" thickBot="1" x14ac:dyDescent="0.35">
      <c r="A51" s="357" t="s">
        <v>265</v>
      </c>
      <c r="B51" s="357"/>
      <c r="C51" s="357"/>
      <c r="D51" s="357"/>
      <c r="E51" s="357"/>
      <c r="F51" s="357"/>
      <c r="G51" s="357"/>
      <c r="H51" s="357"/>
      <c r="I51" s="357"/>
      <c r="J51" s="357"/>
    </row>
    <row r="52" spans="1:10" x14ac:dyDescent="0.3">
      <c r="A52" s="502" t="s">
        <v>140</v>
      </c>
      <c r="B52" s="503"/>
      <c r="C52" s="503"/>
      <c r="D52" s="503"/>
      <c r="E52" s="503"/>
      <c r="F52" s="503"/>
      <c r="G52" s="503"/>
      <c r="H52" s="503"/>
      <c r="I52" s="504"/>
      <c r="J52" s="505"/>
    </row>
    <row r="53" spans="1:10" x14ac:dyDescent="0.3">
      <c r="A53" s="512" t="s">
        <v>2</v>
      </c>
      <c r="B53" s="513"/>
      <c r="C53" s="514"/>
      <c r="D53" s="508" t="s">
        <v>243</v>
      </c>
      <c r="E53" s="509"/>
      <c r="F53" s="508" t="s">
        <v>244</v>
      </c>
      <c r="G53" s="509"/>
      <c r="H53" s="508" t="s">
        <v>245</v>
      </c>
      <c r="I53" s="509"/>
      <c r="J53" s="201" t="s">
        <v>5</v>
      </c>
    </row>
    <row r="54" spans="1:10" x14ac:dyDescent="0.3">
      <c r="A54" s="515"/>
      <c r="B54" s="516"/>
      <c r="C54" s="517"/>
      <c r="D54" s="506" t="s">
        <v>110</v>
      </c>
      <c r="E54" s="507" t="s">
        <v>347</v>
      </c>
      <c r="F54" s="506" t="s">
        <v>110</v>
      </c>
      <c r="G54" s="507" t="s">
        <v>347</v>
      </c>
      <c r="H54" s="506" t="s">
        <v>110</v>
      </c>
      <c r="I54" s="507" t="s">
        <v>347</v>
      </c>
      <c r="J54" s="435" t="s">
        <v>110</v>
      </c>
    </row>
    <row r="55" spans="1:10" x14ac:dyDescent="0.3">
      <c r="A55" s="518"/>
      <c r="B55" s="519"/>
      <c r="C55" s="520"/>
      <c r="D55" s="506"/>
      <c r="E55" s="461"/>
      <c r="F55" s="506"/>
      <c r="G55" s="461"/>
      <c r="H55" s="506"/>
      <c r="I55" s="461"/>
      <c r="J55" s="435"/>
    </row>
    <row r="56" spans="1:10" x14ac:dyDescent="0.3">
      <c r="A56" s="45" t="s">
        <v>248</v>
      </c>
      <c r="B56" s="46"/>
      <c r="C56" s="334"/>
      <c r="D56" s="230">
        <f>SUM(D57+D59+D60)</f>
        <v>509088781</v>
      </c>
      <c r="E56" s="230">
        <f>SUM(E57+E59+E61)</f>
        <v>499952916</v>
      </c>
      <c r="F56" s="230">
        <f t="shared" ref="F56:I56" si="16">SUM(F57+F59+F60)</f>
        <v>0</v>
      </c>
      <c r="G56" s="230">
        <f t="shared" si="16"/>
        <v>0</v>
      </c>
      <c r="H56" s="230">
        <f t="shared" si="16"/>
        <v>13000000</v>
      </c>
      <c r="I56" s="230">
        <f t="shared" si="16"/>
        <v>0</v>
      </c>
      <c r="J56" s="230">
        <f>SUM(J57+J59+J60+J61)</f>
        <v>524720882</v>
      </c>
    </row>
    <row r="57" spans="1:10" x14ac:dyDescent="0.3">
      <c r="A57" s="5" t="s">
        <v>7</v>
      </c>
      <c r="B57" s="376" t="s">
        <v>8</v>
      </c>
      <c r="C57" s="376"/>
      <c r="D57" s="3">
        <f>SUM('2. melléklet'!D10)</f>
        <v>230890699</v>
      </c>
      <c r="E57" s="3">
        <f>SUM('2. melléklet'!H10)</f>
        <v>256589817</v>
      </c>
      <c r="F57" s="3"/>
      <c r="G57" s="3"/>
      <c r="H57" s="3"/>
      <c r="I57" s="274"/>
      <c r="J57" s="205">
        <f>SUM(E57+G57+I57)</f>
        <v>256589817</v>
      </c>
    </row>
    <row r="58" spans="1:10" ht="21.6" x14ac:dyDescent="0.3">
      <c r="A58" s="5"/>
      <c r="B58" s="3">
        <v>1</v>
      </c>
      <c r="C58" s="340" t="s">
        <v>57</v>
      </c>
      <c r="D58" s="3">
        <f>SUM('2. melléklet'!D11)</f>
        <v>74845974</v>
      </c>
      <c r="E58" s="3">
        <f>SUM('2. melléklet'!H11)</f>
        <v>75681359</v>
      </c>
      <c r="F58" s="3"/>
      <c r="G58" s="3"/>
      <c r="H58" s="3"/>
      <c r="I58" s="274"/>
      <c r="J58" s="205">
        <f t="shared" ref="J58:J69" si="17">SUM(E58+G58+I58)</f>
        <v>75681359</v>
      </c>
    </row>
    <row r="59" spans="1:10" x14ac:dyDescent="0.3">
      <c r="A59" s="5" t="s">
        <v>9</v>
      </c>
      <c r="B59" s="499" t="s">
        <v>10</v>
      </c>
      <c r="C59" s="499"/>
      <c r="D59" s="3">
        <f>SUM('2. melléklet'!D18-'2. melléklet'!D24)</f>
        <v>224240000</v>
      </c>
      <c r="E59" s="3">
        <f>SUM('2. melléklet'!H18)</f>
        <v>241059000</v>
      </c>
      <c r="F59" s="3"/>
      <c r="G59" s="3"/>
      <c r="H59" s="3">
        <f>SUM('2. melléklet'!D24)</f>
        <v>13000000</v>
      </c>
      <c r="I59" s="274"/>
      <c r="J59" s="205">
        <f t="shared" si="17"/>
        <v>241059000</v>
      </c>
    </row>
    <row r="60" spans="1:10" x14ac:dyDescent="0.3">
      <c r="A60" s="5" t="s">
        <v>17</v>
      </c>
      <c r="B60" s="510" t="s">
        <v>70</v>
      </c>
      <c r="C60" s="510"/>
      <c r="D60" s="3">
        <f>SUM('2. melléklet'!D26+'6. melléklet'!D19+'7. melléklet'!D19)</f>
        <v>53958082</v>
      </c>
      <c r="E60" s="3">
        <f>SUM('1. melléklet'!H12)</f>
        <v>24767966</v>
      </c>
      <c r="F60" s="3"/>
      <c r="G60" s="3"/>
      <c r="H60" s="3"/>
      <c r="I60" s="274"/>
      <c r="J60" s="205">
        <f t="shared" si="17"/>
        <v>24767966</v>
      </c>
    </row>
    <row r="61" spans="1:10" x14ac:dyDescent="0.3">
      <c r="A61" s="5" t="s">
        <v>12</v>
      </c>
      <c r="B61" s="499" t="s">
        <v>13</v>
      </c>
      <c r="C61" s="499"/>
      <c r="D61" s="3">
        <v>1304099</v>
      </c>
      <c r="E61" s="3">
        <f>SUM('1. melléklet'!H13)</f>
        <v>2304099</v>
      </c>
      <c r="F61" s="3"/>
      <c r="G61" s="3"/>
      <c r="H61" s="3"/>
      <c r="I61" s="274"/>
      <c r="J61" s="205">
        <f>SUM(E61+G61)</f>
        <v>2304099</v>
      </c>
    </row>
    <row r="62" spans="1:10" x14ac:dyDescent="0.3">
      <c r="A62" s="196" t="s">
        <v>79</v>
      </c>
      <c r="B62" s="360" t="s">
        <v>80</v>
      </c>
      <c r="C62" s="360"/>
      <c r="D62" s="6">
        <f>SUM(D63:D65)</f>
        <v>15437295</v>
      </c>
      <c r="E62" s="6">
        <f t="shared" ref="E62:I62" si="18">SUM(E63:E65)</f>
        <v>28377678</v>
      </c>
      <c r="F62" s="6">
        <f t="shared" si="18"/>
        <v>0</v>
      </c>
      <c r="G62" s="6">
        <f t="shared" si="18"/>
        <v>2172867</v>
      </c>
      <c r="H62" s="6">
        <f t="shared" si="18"/>
        <v>0</v>
      </c>
      <c r="I62" s="6">
        <f t="shared" si="18"/>
        <v>8500000</v>
      </c>
      <c r="J62" s="205">
        <f t="shared" si="17"/>
        <v>39050545</v>
      </c>
    </row>
    <row r="63" spans="1:10" x14ac:dyDescent="0.3">
      <c r="A63" s="5" t="s">
        <v>7</v>
      </c>
      <c r="B63" s="499" t="s">
        <v>81</v>
      </c>
      <c r="C63" s="499"/>
      <c r="D63" s="3">
        <f>SUM('2. melléklet'!D37)</f>
        <v>7677295</v>
      </c>
      <c r="E63" s="3">
        <f>SUM('1. melléklet'!H15)</f>
        <v>28022678</v>
      </c>
      <c r="F63" s="3"/>
      <c r="G63" s="3"/>
      <c r="H63" s="3"/>
      <c r="I63" s="274"/>
      <c r="J63" s="205">
        <f t="shared" si="17"/>
        <v>28022678</v>
      </c>
    </row>
    <row r="64" spans="1:10" x14ac:dyDescent="0.3">
      <c r="A64" s="5" t="s">
        <v>9</v>
      </c>
      <c r="B64" s="376" t="s">
        <v>16</v>
      </c>
      <c r="C64" s="376"/>
      <c r="D64" s="3">
        <f>SUM('2. melléklet'!D40)</f>
        <v>7760000</v>
      </c>
      <c r="E64" s="3">
        <f>SUM('1. melléklet'!H16)</f>
        <v>355000</v>
      </c>
      <c r="F64" s="3"/>
      <c r="G64" s="3"/>
      <c r="H64" s="3"/>
      <c r="I64" s="274"/>
      <c r="J64" s="205">
        <f t="shared" si="17"/>
        <v>355000</v>
      </c>
    </row>
    <row r="65" spans="1:10" x14ac:dyDescent="0.3">
      <c r="A65" s="5" t="s">
        <v>17</v>
      </c>
      <c r="B65" s="499" t="s">
        <v>346</v>
      </c>
      <c r="C65" s="499"/>
      <c r="D65" s="3"/>
      <c r="E65" s="3"/>
      <c r="F65" s="3">
        <f>SUM('2. melléklet'!D43)</f>
        <v>0</v>
      </c>
      <c r="G65" s="3">
        <v>2172867</v>
      </c>
      <c r="H65" s="3"/>
      <c r="I65" s="274">
        <v>8500000</v>
      </c>
      <c r="J65" s="205">
        <f t="shared" si="17"/>
        <v>10672867</v>
      </c>
    </row>
    <row r="66" spans="1:10" x14ac:dyDescent="0.3">
      <c r="A66" s="359" t="s">
        <v>27</v>
      </c>
      <c r="B66" s="360"/>
      <c r="C66" s="360"/>
      <c r="D66" s="6">
        <f>SUM(D56+D62)</f>
        <v>524526076</v>
      </c>
      <c r="E66" s="6">
        <f t="shared" ref="E66:I66" si="19">SUM(E56+E62)</f>
        <v>528330594</v>
      </c>
      <c r="F66" s="6">
        <f t="shared" si="19"/>
        <v>0</v>
      </c>
      <c r="G66" s="6">
        <f t="shared" si="19"/>
        <v>2172867</v>
      </c>
      <c r="H66" s="6">
        <f t="shared" si="19"/>
        <v>13000000</v>
      </c>
      <c r="I66" s="6">
        <f t="shared" si="19"/>
        <v>8500000</v>
      </c>
      <c r="J66" s="205">
        <f>SUM(J56+J62)</f>
        <v>563771427</v>
      </c>
    </row>
    <row r="67" spans="1:10" x14ac:dyDescent="0.3">
      <c r="A67" s="217" t="s">
        <v>87</v>
      </c>
      <c r="B67" s="360" t="s">
        <v>88</v>
      </c>
      <c r="C67" s="360"/>
      <c r="D67" s="6">
        <f>SUM(D68+D71+D73)</f>
        <v>130700000</v>
      </c>
      <c r="E67" s="6">
        <f>SUM('1. melléklet'!H19)</f>
        <v>136450160</v>
      </c>
      <c r="F67" s="6">
        <f>SUM(F68+F71+F73)</f>
        <v>0</v>
      </c>
      <c r="G67" s="6"/>
      <c r="H67" s="6">
        <f>SUM(H68+H71+H73)</f>
        <v>0</v>
      </c>
      <c r="I67" s="275"/>
      <c r="J67" s="205">
        <f t="shared" si="17"/>
        <v>136450160</v>
      </c>
    </row>
    <row r="68" spans="1:10" x14ac:dyDescent="0.3">
      <c r="A68" s="217" t="s">
        <v>7</v>
      </c>
      <c r="B68" s="360" t="s">
        <v>19</v>
      </c>
      <c r="C68" s="360"/>
      <c r="D68" s="6">
        <f>SUM(D69:D70)</f>
        <v>130700000</v>
      </c>
      <c r="E68" s="6">
        <f t="shared" ref="E68:H68" si="20">SUM(E69:E70)</f>
        <v>136450160</v>
      </c>
      <c r="F68" s="6">
        <f t="shared" si="20"/>
        <v>0</v>
      </c>
      <c r="G68" s="6">
        <f t="shared" si="20"/>
        <v>0</v>
      </c>
      <c r="H68" s="6">
        <f t="shared" si="20"/>
        <v>0</v>
      </c>
      <c r="I68" s="275"/>
      <c r="J68" s="205">
        <f t="shared" si="17"/>
        <v>136450160</v>
      </c>
    </row>
    <row r="69" spans="1:10" x14ac:dyDescent="0.3">
      <c r="A69" s="217"/>
      <c r="B69" s="224" t="s">
        <v>7</v>
      </c>
      <c r="C69" s="305" t="s">
        <v>89</v>
      </c>
      <c r="D69" s="3">
        <f>SUM('2. melléklet'!D47+'6. melléklet'!D40+'7. melléklet'!D40)</f>
        <v>130700000</v>
      </c>
      <c r="E69" s="3">
        <f>SUM('1. melléklet'!H19)</f>
        <v>136450160</v>
      </c>
      <c r="F69" s="3"/>
      <c r="G69" s="3"/>
      <c r="H69" s="3"/>
      <c r="I69" s="274"/>
      <c r="J69" s="205">
        <f t="shared" si="17"/>
        <v>136450160</v>
      </c>
    </row>
    <row r="70" spans="1:10" x14ac:dyDescent="0.3">
      <c r="A70" s="217"/>
      <c r="B70" s="224" t="s">
        <v>9</v>
      </c>
      <c r="C70" s="305" t="s">
        <v>90</v>
      </c>
      <c r="D70" s="3"/>
      <c r="E70" s="3"/>
      <c r="F70" s="3"/>
      <c r="G70" s="3"/>
      <c r="H70" s="3"/>
      <c r="I70" s="274"/>
      <c r="J70" s="205">
        <f t="shared" ref="J70:J73" si="21">SUM(D70:H70)</f>
        <v>0</v>
      </c>
    </row>
    <row r="71" spans="1:10" x14ac:dyDescent="0.3">
      <c r="A71" s="217" t="s">
        <v>9</v>
      </c>
      <c r="B71" s="360" t="s">
        <v>22</v>
      </c>
      <c r="C71" s="360"/>
      <c r="D71" s="6">
        <f>SUM(D72)</f>
        <v>0</v>
      </c>
      <c r="E71" s="6"/>
      <c r="F71" s="6">
        <f>SUM(F72)</f>
        <v>0</v>
      </c>
      <c r="G71" s="6"/>
      <c r="H71" s="6">
        <f>SUM(H72)</f>
        <v>0</v>
      </c>
      <c r="I71" s="275"/>
      <c r="J71" s="205">
        <f t="shared" si="21"/>
        <v>0</v>
      </c>
    </row>
    <row r="72" spans="1:10" x14ac:dyDescent="0.3">
      <c r="A72" s="223"/>
      <c r="B72" s="224" t="s">
        <v>7</v>
      </c>
      <c r="C72" s="302" t="s">
        <v>91</v>
      </c>
      <c r="D72" s="3"/>
      <c r="E72" s="3"/>
      <c r="F72" s="3"/>
      <c r="G72" s="3"/>
      <c r="H72" s="3"/>
      <c r="I72" s="274"/>
      <c r="J72" s="205">
        <f t="shared" si="21"/>
        <v>0</v>
      </c>
    </row>
    <row r="73" spans="1:10" ht="15" thickBot="1" x14ac:dyDescent="0.35">
      <c r="A73" s="252" t="s">
        <v>17</v>
      </c>
      <c r="B73" s="497" t="s">
        <v>24</v>
      </c>
      <c r="C73" s="497"/>
      <c r="D73" s="331"/>
      <c r="E73" s="331"/>
      <c r="F73" s="331"/>
      <c r="G73" s="331"/>
      <c r="H73" s="331"/>
      <c r="I73" s="285"/>
      <c r="J73" s="204">
        <f t="shared" si="21"/>
        <v>0</v>
      </c>
    </row>
    <row r="74" spans="1:10" ht="15" thickBot="1" x14ac:dyDescent="0.35">
      <c r="A74" s="498" t="s">
        <v>25</v>
      </c>
      <c r="B74" s="498"/>
      <c r="C74" s="498"/>
      <c r="D74" s="332">
        <f t="shared" ref="D74:I74" si="22">SUM(D66+D67)</f>
        <v>655226076</v>
      </c>
      <c r="E74" s="332">
        <f t="shared" si="22"/>
        <v>664780754</v>
      </c>
      <c r="F74" s="332">
        <f t="shared" si="22"/>
        <v>0</v>
      </c>
      <c r="G74" s="332">
        <f t="shared" si="22"/>
        <v>2172867</v>
      </c>
      <c r="H74" s="332">
        <f t="shared" si="22"/>
        <v>13000000</v>
      </c>
      <c r="I74" s="332">
        <f t="shared" si="22"/>
        <v>8500000</v>
      </c>
      <c r="J74" s="332">
        <f>SUM(J66+J67)</f>
        <v>700221587</v>
      </c>
    </row>
  </sheetData>
  <mergeCells count="56">
    <mergeCell ref="A1:J1"/>
    <mergeCell ref="A2:J2"/>
    <mergeCell ref="A3:J3"/>
    <mergeCell ref="A4:J4"/>
    <mergeCell ref="A5:J5"/>
    <mergeCell ref="A36:J36"/>
    <mergeCell ref="A51:J51"/>
    <mergeCell ref="A53:C55"/>
    <mergeCell ref="J7:J8"/>
    <mergeCell ref="B11:C11"/>
    <mergeCell ref="B12:C12"/>
    <mergeCell ref="B13:C13"/>
    <mergeCell ref="B14:C14"/>
    <mergeCell ref="A6:C8"/>
    <mergeCell ref="D6:E6"/>
    <mergeCell ref="F6:G6"/>
    <mergeCell ref="H6:I6"/>
    <mergeCell ref="E7:E8"/>
    <mergeCell ref="G7:G8"/>
    <mergeCell ref="I7:I8"/>
    <mergeCell ref="B25:C25"/>
    <mergeCell ref="D7:D8"/>
    <mergeCell ref="F7:F8"/>
    <mergeCell ref="H7:H8"/>
    <mergeCell ref="B15:C15"/>
    <mergeCell ref="B22:C22"/>
    <mergeCell ref="B64:C64"/>
    <mergeCell ref="D53:E53"/>
    <mergeCell ref="F53:G53"/>
    <mergeCell ref="H53:I53"/>
    <mergeCell ref="I54:I55"/>
    <mergeCell ref="B63:C63"/>
    <mergeCell ref="B57:C57"/>
    <mergeCell ref="B59:C59"/>
    <mergeCell ref="B60:C60"/>
    <mergeCell ref="B61:C61"/>
    <mergeCell ref="B62:C62"/>
    <mergeCell ref="A52:J52"/>
    <mergeCell ref="D54:D55"/>
    <mergeCell ref="F54:F55"/>
    <mergeCell ref="H54:H55"/>
    <mergeCell ref="J54:J55"/>
    <mergeCell ref="E54:E55"/>
    <mergeCell ref="G54:G55"/>
    <mergeCell ref="B37:C37"/>
    <mergeCell ref="A40:C40"/>
    <mergeCell ref="B41:C41"/>
    <mergeCell ref="A46:C46"/>
    <mergeCell ref="A47:C47"/>
    <mergeCell ref="B73:C73"/>
    <mergeCell ref="A74:C74"/>
    <mergeCell ref="B65:C65"/>
    <mergeCell ref="A66:C66"/>
    <mergeCell ref="B67:C67"/>
    <mergeCell ref="B68:C68"/>
    <mergeCell ref="B71:C71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rowBreaks count="1" manualBreakCount="1">
    <brk id="50" max="16383" man="1"/>
  </rowBreaks>
  <colBreaks count="1" manualBreakCount="1">
    <brk id="14" max="1048575" man="1"/>
  </col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B75D50-FAFF-420E-8512-1005B65411EB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72"/>
  <sheetViews>
    <sheetView workbookViewId="0">
      <selection activeCell="A3" sqref="A3:H3"/>
    </sheetView>
  </sheetViews>
  <sheetFormatPr defaultColWidth="9.109375" defaultRowHeight="13.2" x14ac:dyDescent="0.25"/>
  <cols>
    <col min="1" max="1" width="4.109375" style="1" customWidth="1"/>
    <col min="2" max="2" width="4.33203125" style="1" customWidth="1"/>
    <col min="3" max="3" width="38.5546875" style="310" customWidth="1"/>
    <col min="4" max="8" width="12.77734375" style="1" customWidth="1"/>
    <col min="9" max="9" width="10" style="1" bestFit="1" customWidth="1"/>
    <col min="10" max="10" width="9.109375" style="1"/>
    <col min="11" max="11" width="14.21875" style="1" customWidth="1"/>
    <col min="12" max="16384" width="9.109375" style="1"/>
  </cols>
  <sheetData>
    <row r="1" spans="1:12" ht="32.25" customHeight="1" x14ac:dyDescent="0.25">
      <c r="A1" s="357" t="s">
        <v>377</v>
      </c>
      <c r="B1" s="357"/>
      <c r="C1" s="357"/>
      <c r="D1" s="357"/>
      <c r="E1" s="357"/>
      <c r="F1" s="357"/>
      <c r="G1" s="357"/>
      <c r="H1" s="357"/>
    </row>
    <row r="2" spans="1:12" x14ac:dyDescent="0.25">
      <c r="A2" s="358" t="s">
        <v>1</v>
      </c>
      <c r="B2" s="358"/>
      <c r="C2" s="358"/>
      <c r="D2" s="358"/>
      <c r="E2" s="358"/>
      <c r="F2" s="358"/>
      <c r="G2" s="358"/>
      <c r="H2" s="358"/>
    </row>
    <row r="3" spans="1:12" x14ac:dyDescent="0.25">
      <c r="A3" s="351" t="s">
        <v>360</v>
      </c>
      <c r="B3" s="351"/>
      <c r="C3" s="351"/>
      <c r="D3" s="351"/>
      <c r="E3" s="351"/>
      <c r="F3" s="351"/>
      <c r="G3" s="351"/>
      <c r="H3" s="351"/>
    </row>
    <row r="4" spans="1:12" x14ac:dyDescent="0.25">
      <c r="A4" s="351" t="s">
        <v>93</v>
      </c>
      <c r="B4" s="351"/>
      <c r="C4" s="351"/>
      <c r="D4" s="351"/>
      <c r="E4" s="351"/>
      <c r="F4" s="351"/>
      <c r="G4" s="351"/>
      <c r="H4" s="351"/>
    </row>
    <row r="5" spans="1:12" ht="13.8" thickBot="1" x14ac:dyDescent="0.3">
      <c r="A5" s="404"/>
      <c r="B5" s="404"/>
      <c r="C5" s="404"/>
      <c r="D5" s="404"/>
      <c r="E5" s="299"/>
      <c r="F5" s="322"/>
      <c r="G5" s="349"/>
      <c r="H5" s="299"/>
    </row>
    <row r="6" spans="1:12" ht="13.8" hidden="1" thickBot="1" x14ac:dyDescent="0.3">
      <c r="A6" s="12" t="s">
        <v>48</v>
      </c>
      <c r="B6" s="18"/>
      <c r="C6" s="306" t="s">
        <v>49</v>
      </c>
      <c r="D6" s="13" t="s">
        <v>50</v>
      </c>
      <c r="E6" s="283"/>
      <c r="F6" s="283"/>
      <c r="G6" s="283"/>
      <c r="H6" s="283"/>
      <c r="I6" s="2"/>
      <c r="J6" s="2"/>
      <c r="K6" s="2"/>
      <c r="L6" s="2"/>
    </row>
    <row r="7" spans="1:12" ht="13.8" hidden="1" thickBot="1" x14ac:dyDescent="0.3">
      <c r="A7" s="12"/>
      <c r="B7" s="18"/>
      <c r="C7" s="306"/>
      <c r="D7" s="13"/>
      <c r="E7" s="283"/>
      <c r="F7" s="283"/>
      <c r="G7" s="283"/>
      <c r="H7" s="283"/>
    </row>
    <row r="8" spans="1:12" ht="15" customHeight="1" x14ac:dyDescent="0.25">
      <c r="A8" s="398" t="s">
        <v>2</v>
      </c>
      <c r="B8" s="399"/>
      <c r="C8" s="400"/>
      <c r="D8" s="396" t="s">
        <v>256</v>
      </c>
      <c r="E8" s="396" t="s">
        <v>332</v>
      </c>
      <c r="F8" s="396" t="s">
        <v>348</v>
      </c>
      <c r="G8" s="396" t="s">
        <v>355</v>
      </c>
      <c r="H8" s="397" t="s">
        <v>330</v>
      </c>
    </row>
    <row r="9" spans="1:12" ht="22.2" customHeight="1" x14ac:dyDescent="0.25">
      <c r="A9" s="401"/>
      <c r="B9" s="402"/>
      <c r="C9" s="403"/>
      <c r="D9" s="387"/>
      <c r="E9" s="387"/>
      <c r="F9" s="387"/>
      <c r="G9" s="387"/>
      <c r="H9" s="389"/>
    </row>
    <row r="10" spans="1:12" x14ac:dyDescent="0.25">
      <c r="A10" s="20" t="s">
        <v>28</v>
      </c>
      <c r="B10" s="21"/>
      <c r="C10" s="314"/>
      <c r="D10" s="284">
        <f>SUM(D11+D14+D15+D16+D17)</f>
        <v>258239742</v>
      </c>
      <c r="E10" s="284">
        <f t="shared" ref="E10:G10" si="0">SUM(E11+E14+E15+E16+E17)</f>
        <v>-12482000</v>
      </c>
      <c r="F10" s="284">
        <f t="shared" si="0"/>
        <v>5240513</v>
      </c>
      <c r="G10" s="284">
        <f t="shared" si="0"/>
        <v>7198965</v>
      </c>
      <c r="H10" s="204">
        <f t="shared" ref="H10" si="1">SUM(H11+H14+H15+H16+H17)</f>
        <v>258197220</v>
      </c>
    </row>
    <row r="11" spans="1:12" s="26" customFormat="1" ht="15" customHeight="1" x14ac:dyDescent="0.25">
      <c r="A11" s="300" t="s">
        <v>7</v>
      </c>
      <c r="B11" s="391" t="s">
        <v>29</v>
      </c>
      <c r="C11" s="392"/>
      <c r="D11" s="285">
        <f>SUM(D12:D13)</f>
        <v>68181902</v>
      </c>
      <c r="E11" s="285">
        <f t="shared" ref="E11:H11" si="2">SUM(E12:E13)</f>
        <v>-222000</v>
      </c>
      <c r="F11" s="285">
        <f t="shared" si="2"/>
        <v>-211700</v>
      </c>
      <c r="G11" s="285">
        <f t="shared" si="2"/>
        <v>-1193161</v>
      </c>
      <c r="H11" s="285">
        <f t="shared" si="2"/>
        <v>66555041</v>
      </c>
    </row>
    <row r="12" spans="1:12" x14ac:dyDescent="0.25">
      <c r="A12" s="14"/>
      <c r="B12" s="19">
        <v>1</v>
      </c>
      <c r="C12" s="23" t="s">
        <v>111</v>
      </c>
      <c r="D12" s="10">
        <v>54320750</v>
      </c>
      <c r="E12" s="3">
        <v>-200000</v>
      </c>
      <c r="F12" s="274">
        <v>-211700</v>
      </c>
      <c r="G12" s="274">
        <v>-1527941</v>
      </c>
      <c r="H12" s="4">
        <f>SUM(D12:G12)</f>
        <v>52381109</v>
      </c>
    </row>
    <row r="13" spans="1:12" x14ac:dyDescent="0.25">
      <c r="A13" s="14"/>
      <c r="B13" s="19">
        <v>2</v>
      </c>
      <c r="C13" s="23" t="s">
        <v>94</v>
      </c>
      <c r="D13" s="10">
        <v>13861152</v>
      </c>
      <c r="E13" s="3">
        <v>-22000</v>
      </c>
      <c r="F13" s="274"/>
      <c r="G13" s="274">
        <v>334780</v>
      </c>
      <c r="H13" s="4">
        <f t="shared" ref="H13:H16" si="3">SUM(D13:G13)</f>
        <v>14173932</v>
      </c>
    </row>
    <row r="14" spans="1:12" x14ac:dyDescent="0.25">
      <c r="A14" s="16" t="s">
        <v>9</v>
      </c>
      <c r="B14" s="391" t="s">
        <v>30</v>
      </c>
      <c r="C14" s="392"/>
      <c r="D14" s="285">
        <v>12133100</v>
      </c>
      <c r="E14" s="6"/>
      <c r="F14" s="275">
        <v>76095</v>
      </c>
      <c r="G14" s="275">
        <v>350000</v>
      </c>
      <c r="H14" s="4">
        <f t="shared" si="3"/>
        <v>12559195</v>
      </c>
    </row>
    <row r="15" spans="1:12" x14ac:dyDescent="0.25">
      <c r="A15" s="16" t="s">
        <v>17</v>
      </c>
      <c r="B15" s="391" t="s">
        <v>31</v>
      </c>
      <c r="C15" s="392"/>
      <c r="D15" s="285">
        <v>133150740</v>
      </c>
      <c r="E15" s="6">
        <v>-8460000</v>
      </c>
      <c r="F15" s="275">
        <v>5376118</v>
      </c>
      <c r="G15" s="275">
        <v>7648375</v>
      </c>
      <c r="H15" s="4">
        <f t="shared" si="3"/>
        <v>137715233</v>
      </c>
    </row>
    <row r="16" spans="1:12" x14ac:dyDescent="0.25">
      <c r="A16" s="16" t="s">
        <v>12</v>
      </c>
      <c r="B16" s="391" t="s">
        <v>32</v>
      </c>
      <c r="C16" s="392"/>
      <c r="D16" s="285">
        <v>3950000</v>
      </c>
      <c r="E16" s="6">
        <v>1200000</v>
      </c>
      <c r="F16" s="275"/>
      <c r="G16" s="275"/>
      <c r="H16" s="4">
        <f t="shared" si="3"/>
        <v>5150000</v>
      </c>
    </row>
    <row r="17" spans="1:8" ht="15" customHeight="1" x14ac:dyDescent="0.25">
      <c r="A17" s="17" t="s">
        <v>33</v>
      </c>
      <c r="B17" s="391" t="s">
        <v>34</v>
      </c>
      <c r="C17" s="392"/>
      <c r="D17" s="285">
        <f>SUM(D18:D23)</f>
        <v>40824000</v>
      </c>
      <c r="E17" s="285">
        <f>SUM(E18:E23)</f>
        <v>-5000000</v>
      </c>
      <c r="F17" s="285">
        <f>SUM(F18:F23)</f>
        <v>0</v>
      </c>
      <c r="G17" s="285">
        <f>SUM(G18:G24)</f>
        <v>393751</v>
      </c>
      <c r="H17" s="285">
        <f>SUM(H18:H24)</f>
        <v>36217751</v>
      </c>
    </row>
    <row r="18" spans="1:8" ht="15" customHeight="1" x14ac:dyDescent="0.25">
      <c r="A18" s="14"/>
      <c r="B18" s="32">
        <v>1</v>
      </c>
      <c r="C18" s="315" t="s">
        <v>95</v>
      </c>
      <c r="D18" s="10"/>
      <c r="E18" s="3"/>
      <c r="F18" s="274"/>
      <c r="G18" s="274">
        <v>324007</v>
      </c>
      <c r="H18" s="4">
        <f>SUM(D18:G18)</f>
        <v>324007</v>
      </c>
    </row>
    <row r="19" spans="1:8" x14ac:dyDescent="0.25">
      <c r="A19" s="14"/>
      <c r="B19" s="19">
        <v>2</v>
      </c>
      <c r="C19" s="23" t="s">
        <v>96</v>
      </c>
      <c r="D19" s="10">
        <v>14000000</v>
      </c>
      <c r="E19" s="3"/>
      <c r="F19" s="274"/>
      <c r="G19" s="274"/>
      <c r="H19" s="4">
        <f>SUM(D19:G19)</f>
        <v>14000000</v>
      </c>
    </row>
    <row r="20" spans="1:8" x14ac:dyDescent="0.25">
      <c r="A20" s="14"/>
      <c r="B20" s="19">
        <v>3</v>
      </c>
      <c r="C20" s="23" t="s">
        <v>97</v>
      </c>
      <c r="D20" s="10">
        <v>20550000</v>
      </c>
      <c r="E20" s="3">
        <v>-6000000</v>
      </c>
      <c r="F20" s="274"/>
      <c r="G20" s="274">
        <v>6343744</v>
      </c>
      <c r="H20" s="4">
        <f t="shared" ref="H20:H22" si="4">SUM(D20:G20)</f>
        <v>20893744</v>
      </c>
    </row>
    <row r="21" spans="1:8" x14ac:dyDescent="0.25">
      <c r="A21" s="14"/>
      <c r="B21" s="19">
        <v>4</v>
      </c>
      <c r="C21" s="23" t="s">
        <v>273</v>
      </c>
      <c r="D21" s="10">
        <v>2800000</v>
      </c>
      <c r="E21" s="3"/>
      <c r="F21" s="274"/>
      <c r="G21" s="274">
        <v>-2800000</v>
      </c>
      <c r="H21" s="4">
        <f t="shared" si="4"/>
        <v>0</v>
      </c>
    </row>
    <row r="22" spans="1:8" x14ac:dyDescent="0.25">
      <c r="A22" s="14"/>
      <c r="B22" s="19">
        <v>5</v>
      </c>
      <c r="C22" s="23" t="s">
        <v>99</v>
      </c>
      <c r="D22" s="10">
        <v>500000</v>
      </c>
      <c r="E22" s="3">
        <v>1000000</v>
      </c>
      <c r="F22" s="274"/>
      <c r="G22" s="274">
        <v>-1500000</v>
      </c>
      <c r="H22" s="4">
        <f t="shared" si="4"/>
        <v>0</v>
      </c>
    </row>
    <row r="23" spans="1:8" x14ac:dyDescent="0.25">
      <c r="A23" s="14"/>
      <c r="B23" s="19">
        <v>6</v>
      </c>
      <c r="C23" s="23" t="s">
        <v>255</v>
      </c>
      <c r="D23" s="10">
        <v>2974000</v>
      </c>
      <c r="E23" s="3"/>
      <c r="F23" s="274"/>
      <c r="G23" s="274">
        <v>-2974000</v>
      </c>
      <c r="H23" s="4">
        <f>SUM(D23:G23)</f>
        <v>0</v>
      </c>
    </row>
    <row r="24" spans="1:8" x14ac:dyDescent="0.25">
      <c r="B24" s="1">
        <v>7</v>
      </c>
      <c r="C24" s="310" t="s">
        <v>365</v>
      </c>
      <c r="G24" s="1">
        <v>1000000</v>
      </c>
      <c r="H24" s="4">
        <f>SUM(D24:G24)</f>
        <v>1000000</v>
      </c>
    </row>
    <row r="25" spans="1:8" s="26" customFormat="1" ht="15" customHeight="1" x14ac:dyDescent="0.25">
      <c r="A25" s="17" t="s">
        <v>79</v>
      </c>
      <c r="B25" s="391" t="s">
        <v>100</v>
      </c>
      <c r="C25" s="392"/>
      <c r="D25" s="285">
        <f>SUM(D26+D27+D28)</f>
        <v>117819547</v>
      </c>
      <c r="E25" s="285">
        <f t="shared" ref="E25:G25" si="5">SUM(E26+E27+E28)</f>
        <v>2874314</v>
      </c>
      <c r="F25" s="285">
        <f t="shared" si="5"/>
        <v>32334416</v>
      </c>
      <c r="G25" s="285">
        <f t="shared" si="5"/>
        <v>16191580</v>
      </c>
      <c r="H25" s="25">
        <f t="shared" ref="H25" si="6">SUM(H26+H27+H28)</f>
        <v>169230327</v>
      </c>
    </row>
    <row r="26" spans="1:8" s="26" customFormat="1" ht="15" customHeight="1" x14ac:dyDescent="0.25">
      <c r="A26" s="17"/>
      <c r="B26" s="33" t="s">
        <v>7</v>
      </c>
      <c r="C26" s="316" t="s">
        <v>36</v>
      </c>
      <c r="D26" s="285">
        <f>SUM('5. melléklet'!C10)</f>
        <v>52831983</v>
      </c>
      <c r="E26" s="6">
        <f>SUM('5. melléklet'!D10)</f>
        <v>-4989174</v>
      </c>
      <c r="F26" s="6">
        <f>SUM('5. melléklet'!E10)</f>
        <v>9489033</v>
      </c>
      <c r="G26" s="275">
        <v>-32106976</v>
      </c>
      <c r="H26" s="37">
        <f>SUM(D26:G26)</f>
        <v>25224866</v>
      </c>
    </row>
    <row r="27" spans="1:8" s="26" customFormat="1" ht="15" customHeight="1" x14ac:dyDescent="0.25">
      <c r="A27" s="231"/>
      <c r="B27" s="33" t="s">
        <v>9</v>
      </c>
      <c r="C27" s="317" t="s">
        <v>38</v>
      </c>
      <c r="D27" s="285">
        <f>SUM('5. melléklet'!C32)</f>
        <v>64587564</v>
      </c>
      <c r="E27" s="285">
        <f>SUM('5. melléklet'!D32)</f>
        <v>5450310</v>
      </c>
      <c r="F27" s="285">
        <f>SUM('5. melléklet'!E32)</f>
        <v>13220783</v>
      </c>
      <c r="G27" s="285">
        <v>48298556</v>
      </c>
      <c r="H27" s="37">
        <f>SUM(D27:G27)</f>
        <v>131557213</v>
      </c>
    </row>
    <row r="28" spans="1:8" s="26" customFormat="1" ht="15" customHeight="1" x14ac:dyDescent="0.25">
      <c r="A28" s="231"/>
      <c r="B28" s="35" t="s">
        <v>17</v>
      </c>
      <c r="C28" s="318" t="s">
        <v>39</v>
      </c>
      <c r="D28" s="285">
        <f>SUM(D29:D33)</f>
        <v>400000</v>
      </c>
      <c r="E28" s="285">
        <f t="shared" ref="E28:F28" si="7">SUM(E29:E33)</f>
        <v>2413178</v>
      </c>
      <c r="F28" s="285">
        <f t="shared" si="7"/>
        <v>9624600</v>
      </c>
      <c r="G28" s="285"/>
      <c r="H28" s="25">
        <f t="shared" ref="H28" si="8">SUM(H29:H33)</f>
        <v>12448248</v>
      </c>
    </row>
    <row r="29" spans="1:8" ht="15" customHeight="1" x14ac:dyDescent="0.25">
      <c r="A29" s="232"/>
      <c r="B29" s="28"/>
      <c r="C29" s="193" t="s">
        <v>101</v>
      </c>
      <c r="D29" s="10">
        <f>SUM('5. melléklet'!C49)</f>
        <v>400000</v>
      </c>
      <c r="E29" s="3">
        <v>-1118</v>
      </c>
      <c r="F29" s="274">
        <v>1124600</v>
      </c>
      <c r="G29" s="274">
        <v>10470</v>
      </c>
      <c r="H29" s="4">
        <f>SUM(D29:G29)</f>
        <v>1533952</v>
      </c>
    </row>
    <row r="30" spans="1:8" ht="15" customHeight="1" x14ac:dyDescent="0.25">
      <c r="A30" s="232"/>
      <c r="B30" s="28"/>
      <c r="C30" s="193" t="s">
        <v>102</v>
      </c>
      <c r="D30" s="10"/>
      <c r="E30" s="3">
        <v>241429</v>
      </c>
      <c r="F30" s="274"/>
      <c r="G30" s="274">
        <v>2125000</v>
      </c>
      <c r="H30" s="4">
        <f t="shared" ref="H30:H33" si="9">SUM(D30:G30)</f>
        <v>2366429</v>
      </c>
    </row>
    <row r="31" spans="1:8" ht="15" customHeight="1" x14ac:dyDescent="0.25">
      <c r="A31" s="232"/>
      <c r="B31" s="28"/>
      <c r="C31" s="193" t="s">
        <v>103</v>
      </c>
      <c r="D31" s="10"/>
      <c r="E31" s="3">
        <v>2172867</v>
      </c>
      <c r="F31" s="274">
        <v>8500000</v>
      </c>
      <c r="G31" s="274">
        <v>-2125000</v>
      </c>
      <c r="H31" s="4">
        <f t="shared" si="9"/>
        <v>8547867</v>
      </c>
    </row>
    <row r="32" spans="1:8" ht="15" customHeight="1" x14ac:dyDescent="0.25">
      <c r="A32" s="232"/>
      <c r="B32" s="28"/>
      <c r="C32" s="193" t="s">
        <v>104</v>
      </c>
      <c r="D32" s="10"/>
      <c r="E32" s="3"/>
      <c r="F32" s="274"/>
      <c r="G32" s="274"/>
      <c r="H32" s="4">
        <f t="shared" si="9"/>
        <v>0</v>
      </c>
    </row>
    <row r="33" spans="1:8" ht="15" customHeight="1" x14ac:dyDescent="0.25">
      <c r="A33" s="233"/>
      <c r="B33" s="28"/>
      <c r="C33" s="193" t="s">
        <v>105</v>
      </c>
      <c r="D33" s="10">
        <f>SUM('5. melléklet'!C52)</f>
        <v>0</v>
      </c>
      <c r="E33" s="3"/>
      <c r="F33" s="274"/>
      <c r="G33" s="274"/>
      <c r="H33" s="4">
        <f t="shared" si="9"/>
        <v>0</v>
      </c>
    </row>
    <row r="34" spans="1:8" s="26" customFormat="1" ht="15" customHeight="1" x14ac:dyDescent="0.25">
      <c r="A34" s="390" t="s">
        <v>40</v>
      </c>
      <c r="B34" s="391"/>
      <c r="C34" s="392"/>
      <c r="D34" s="285">
        <f>SUM(D25+D10)</f>
        <v>376059289</v>
      </c>
      <c r="E34" s="285">
        <f t="shared" ref="E34:G34" si="10">SUM(E25+E10)</f>
        <v>-9607686</v>
      </c>
      <c r="F34" s="285">
        <f t="shared" si="10"/>
        <v>37574929</v>
      </c>
      <c r="G34" s="285">
        <f t="shared" si="10"/>
        <v>23390545</v>
      </c>
      <c r="H34" s="25">
        <f t="shared" ref="H34" si="11">SUM(H25+H10)</f>
        <v>427427547</v>
      </c>
    </row>
    <row r="35" spans="1:8" s="26" customFormat="1" ht="15" customHeight="1" x14ac:dyDescent="0.25">
      <c r="A35" s="16" t="s">
        <v>87</v>
      </c>
      <c r="B35" s="391" t="s">
        <v>106</v>
      </c>
      <c r="C35" s="392"/>
      <c r="D35" s="285">
        <f>SUM(D36:D39)</f>
        <v>288214886</v>
      </c>
      <c r="E35" s="285">
        <f t="shared" ref="E35:G35" si="12">SUM(E36:E39)</f>
        <v>-2478149</v>
      </c>
      <c r="F35" s="285">
        <f t="shared" si="12"/>
        <v>3826480</v>
      </c>
      <c r="G35" s="285">
        <f t="shared" si="12"/>
        <v>-24017478</v>
      </c>
      <c r="H35" s="25">
        <f t="shared" ref="H35" si="13">SUM(H36:H39)</f>
        <v>265545739</v>
      </c>
    </row>
    <row r="36" spans="1:8" s="26" customFormat="1" ht="15" customHeight="1" x14ac:dyDescent="0.25">
      <c r="A36" s="16"/>
      <c r="B36" s="24" t="s">
        <v>7</v>
      </c>
      <c r="C36" s="319" t="s">
        <v>42</v>
      </c>
      <c r="D36" s="10">
        <f>SUM('6. melléklet'!D41+'7. melléklet'!D41)</f>
        <v>279955290</v>
      </c>
      <c r="E36" s="3">
        <f>SUM('6. melléklet'!E41+'7. melléklet'!E41)</f>
        <v>-2478149</v>
      </c>
      <c r="F36" s="274">
        <v>3826480</v>
      </c>
      <c r="G36" s="274">
        <v>-24017478</v>
      </c>
      <c r="H36" s="4">
        <f>SUM(D36:G36)</f>
        <v>257286143</v>
      </c>
    </row>
    <row r="37" spans="1:8" s="26" customFormat="1" ht="15" customHeight="1" x14ac:dyDescent="0.25">
      <c r="A37" s="16"/>
      <c r="B37" s="24" t="s">
        <v>9</v>
      </c>
      <c r="C37" s="319" t="s">
        <v>43</v>
      </c>
      <c r="D37" s="10"/>
      <c r="E37" s="3"/>
      <c r="F37" s="274"/>
      <c r="G37" s="274"/>
      <c r="H37" s="4"/>
    </row>
    <row r="38" spans="1:8" s="26" customFormat="1" ht="15" customHeight="1" x14ac:dyDescent="0.25">
      <c r="A38" s="16"/>
      <c r="B38" s="24" t="s">
        <v>17</v>
      </c>
      <c r="C38" s="319" t="s">
        <v>107</v>
      </c>
      <c r="D38" s="10"/>
      <c r="E38" s="3"/>
      <c r="F38" s="274"/>
      <c r="G38" s="274"/>
      <c r="H38" s="4"/>
    </row>
    <row r="39" spans="1:8" s="26" customFormat="1" ht="15" customHeight="1" x14ac:dyDescent="0.25">
      <c r="A39" s="16"/>
      <c r="B39" s="24" t="s">
        <v>12</v>
      </c>
      <c r="C39" s="319" t="s">
        <v>45</v>
      </c>
      <c r="D39" s="10">
        <v>8259596</v>
      </c>
      <c r="E39" s="3"/>
      <c r="F39" s="274"/>
      <c r="G39" s="274"/>
      <c r="H39" s="4">
        <f>SUM(D39:G39)</f>
        <v>8259596</v>
      </c>
    </row>
    <row r="40" spans="1:8" s="26" customFormat="1" ht="15" customHeight="1" x14ac:dyDescent="0.25">
      <c r="A40" s="390" t="s">
        <v>108</v>
      </c>
      <c r="B40" s="391"/>
      <c r="C40" s="392"/>
      <c r="D40" s="285">
        <f>SUM(D34+D35)</f>
        <v>664274175</v>
      </c>
      <c r="E40" s="285">
        <f t="shared" ref="E40:G40" si="14">SUM(E34+E35)</f>
        <v>-12085835</v>
      </c>
      <c r="F40" s="285">
        <f t="shared" si="14"/>
        <v>41401409</v>
      </c>
      <c r="G40" s="285">
        <f t="shared" si="14"/>
        <v>-626933</v>
      </c>
      <c r="H40" s="25">
        <f t="shared" ref="H40" si="15">SUM(H34+H35)</f>
        <v>692973286</v>
      </c>
    </row>
    <row r="41" spans="1:8" s="26" customFormat="1" ht="15" customHeight="1" thickBot="1" x14ac:dyDescent="0.3">
      <c r="A41" s="393" t="s">
        <v>109</v>
      </c>
      <c r="B41" s="394"/>
      <c r="C41" s="395"/>
      <c r="D41" s="276">
        <f>SUM(D40-D36)</f>
        <v>384318885</v>
      </c>
      <c r="E41" s="276">
        <f t="shared" ref="E41:G41" si="16">SUM(E40-E36)</f>
        <v>-9607686</v>
      </c>
      <c r="F41" s="276">
        <f t="shared" si="16"/>
        <v>37574929</v>
      </c>
      <c r="G41" s="276">
        <f t="shared" si="16"/>
        <v>23390545</v>
      </c>
      <c r="H41" s="51">
        <f t="shared" ref="H41" si="17">SUM(H40-H36)</f>
        <v>435687143</v>
      </c>
    </row>
    <row r="42" spans="1:8" x14ac:dyDescent="0.25">
      <c r="A42" s="34"/>
      <c r="B42" s="34"/>
      <c r="C42" s="309"/>
      <c r="D42" s="28"/>
      <c r="E42" s="28"/>
      <c r="F42" s="28"/>
      <c r="G42" s="28"/>
      <c r="H42" s="28"/>
    </row>
    <row r="43" spans="1:8" ht="15" customHeight="1" x14ac:dyDescent="0.25">
      <c r="A43" s="378"/>
      <c r="B43" s="378"/>
      <c r="C43" s="378"/>
      <c r="D43" s="28"/>
      <c r="E43" s="28"/>
      <c r="F43" s="28"/>
      <c r="G43" s="28"/>
      <c r="H43" s="28"/>
    </row>
    <row r="47" spans="1:8" ht="12" customHeight="1" x14ac:dyDescent="0.25"/>
    <row r="48" spans="1:8" hidden="1" x14ac:dyDescent="0.25">
      <c r="A48" s="29"/>
      <c r="B48" s="29"/>
      <c r="C48" s="311"/>
      <c r="D48" s="29"/>
      <c r="E48" s="29"/>
      <c r="F48" s="29"/>
      <c r="G48" s="29"/>
      <c r="H48" s="29"/>
    </row>
    <row r="49" spans="1:8" x14ac:dyDescent="0.25">
      <c r="A49" s="29"/>
      <c r="B49" s="29"/>
      <c r="C49" s="311"/>
      <c r="D49" s="29"/>
      <c r="E49" s="29"/>
      <c r="F49" s="29"/>
      <c r="G49" s="29"/>
      <c r="H49" s="29"/>
    </row>
    <row r="50" spans="1:8" x14ac:dyDescent="0.25">
      <c r="A50" s="379"/>
      <c r="B50" s="379"/>
      <c r="C50" s="379"/>
      <c r="D50" s="30"/>
      <c r="E50" s="30"/>
      <c r="F50" s="30"/>
      <c r="G50" s="30"/>
      <c r="H50" s="30"/>
    </row>
    <row r="51" spans="1:8" x14ac:dyDescent="0.25">
      <c r="A51" s="379"/>
      <c r="B51" s="379"/>
      <c r="C51" s="379"/>
      <c r="D51" s="30"/>
      <c r="E51" s="30"/>
      <c r="F51" s="30"/>
      <c r="G51" s="30"/>
      <c r="H51" s="30"/>
    </row>
    <row r="52" spans="1:8" x14ac:dyDescent="0.25">
      <c r="A52" s="377"/>
      <c r="B52" s="377"/>
      <c r="C52" s="377"/>
      <c r="D52" s="28"/>
      <c r="E52" s="28"/>
      <c r="F52" s="28"/>
      <c r="G52" s="28"/>
      <c r="H52" s="28"/>
    </row>
    <row r="53" spans="1:8" x14ac:dyDescent="0.25">
      <c r="A53" s="28"/>
      <c r="B53" s="28"/>
      <c r="C53" s="312"/>
      <c r="D53" s="28"/>
      <c r="E53" s="28"/>
      <c r="F53" s="28"/>
      <c r="G53" s="28"/>
      <c r="H53" s="28"/>
    </row>
    <row r="54" spans="1:8" x14ac:dyDescent="0.25">
      <c r="A54" s="28"/>
      <c r="B54" s="28"/>
      <c r="C54" s="312"/>
      <c r="D54" s="28"/>
      <c r="E54" s="28"/>
      <c r="F54" s="28"/>
      <c r="G54" s="28"/>
      <c r="H54" s="28"/>
    </row>
    <row r="55" spans="1:8" x14ac:dyDescent="0.25">
      <c r="A55" s="28"/>
      <c r="B55" s="28"/>
      <c r="C55" s="312"/>
      <c r="D55" s="28"/>
      <c r="E55" s="28"/>
      <c r="F55" s="28"/>
      <c r="G55" s="28"/>
      <c r="H55" s="28"/>
    </row>
    <row r="56" spans="1:8" x14ac:dyDescent="0.25">
      <c r="A56" s="28"/>
      <c r="B56" s="28"/>
      <c r="C56" s="312"/>
      <c r="D56" s="28"/>
      <c r="E56" s="28"/>
      <c r="F56" s="28"/>
      <c r="G56" s="28"/>
      <c r="H56" s="28"/>
    </row>
    <row r="57" spans="1:8" x14ac:dyDescent="0.25">
      <c r="A57" s="28"/>
      <c r="B57" s="28"/>
      <c r="C57" s="312"/>
      <c r="D57" s="28"/>
      <c r="E57" s="28"/>
      <c r="F57" s="28"/>
      <c r="G57" s="28"/>
      <c r="H57" s="28"/>
    </row>
    <row r="58" spans="1:8" x14ac:dyDescent="0.25">
      <c r="A58" s="377"/>
      <c r="B58" s="377"/>
      <c r="C58" s="377"/>
      <c r="D58" s="28"/>
      <c r="E58" s="28"/>
      <c r="F58" s="28"/>
      <c r="G58" s="28"/>
      <c r="H58" s="28"/>
    </row>
    <row r="59" spans="1:8" x14ac:dyDescent="0.25">
      <c r="A59" s="28"/>
      <c r="B59" s="28"/>
      <c r="C59" s="312"/>
      <c r="D59" s="28"/>
      <c r="E59" s="28"/>
      <c r="F59" s="28"/>
      <c r="G59" s="28"/>
      <c r="H59" s="28"/>
    </row>
    <row r="60" spans="1:8" x14ac:dyDescent="0.25">
      <c r="A60" s="28"/>
      <c r="B60" s="28"/>
      <c r="C60" s="312"/>
      <c r="D60" s="28"/>
      <c r="E60" s="28"/>
      <c r="F60" s="28"/>
      <c r="G60" s="28"/>
      <c r="H60" s="28"/>
    </row>
    <row r="61" spans="1:8" s="7" customFormat="1" x14ac:dyDescent="0.25">
      <c r="A61" s="28"/>
      <c r="B61" s="28"/>
      <c r="C61" s="312"/>
      <c r="D61" s="28"/>
      <c r="E61" s="28"/>
      <c r="F61" s="28"/>
      <c r="G61" s="28"/>
      <c r="H61" s="28"/>
    </row>
    <row r="62" spans="1:8" x14ac:dyDescent="0.25">
      <c r="A62" s="377"/>
      <c r="B62" s="377"/>
      <c r="C62" s="377"/>
      <c r="D62" s="298"/>
      <c r="E62" s="298"/>
      <c r="F62" s="321"/>
      <c r="G62" s="348"/>
      <c r="H62" s="298"/>
    </row>
    <row r="63" spans="1:8" x14ac:dyDescent="0.25">
      <c r="A63" s="377"/>
      <c r="B63" s="377"/>
      <c r="C63" s="377"/>
      <c r="D63" s="28"/>
      <c r="E63" s="28"/>
      <c r="F63" s="28"/>
      <c r="G63" s="28"/>
      <c r="H63" s="28"/>
    </row>
    <row r="64" spans="1:8" x14ac:dyDescent="0.25">
      <c r="A64" s="28"/>
      <c r="B64" s="28"/>
      <c r="C64" s="312"/>
      <c r="D64" s="28"/>
      <c r="E64" s="28"/>
      <c r="F64" s="28"/>
      <c r="G64" s="28"/>
      <c r="H64" s="28"/>
    </row>
    <row r="65" spans="1:8" x14ac:dyDescent="0.25">
      <c r="A65" s="28"/>
      <c r="B65" s="28"/>
      <c r="C65" s="312"/>
      <c r="D65" s="28"/>
      <c r="E65" s="28"/>
      <c r="F65" s="28"/>
      <c r="G65" s="28"/>
      <c r="H65" s="28"/>
    </row>
    <row r="66" spans="1:8" x14ac:dyDescent="0.25">
      <c r="A66" s="28"/>
      <c r="B66" s="28"/>
      <c r="C66" s="312"/>
      <c r="D66" s="28"/>
      <c r="E66" s="28"/>
      <c r="F66" s="28"/>
      <c r="G66" s="28"/>
      <c r="H66" s="28"/>
    </row>
    <row r="67" spans="1:8" s="7" customFormat="1" x14ac:dyDescent="0.25">
      <c r="A67" s="28"/>
      <c r="B67" s="28"/>
      <c r="C67" s="312"/>
      <c r="D67" s="28"/>
      <c r="E67" s="28"/>
      <c r="F67" s="28"/>
      <c r="G67" s="28"/>
      <c r="H67" s="28"/>
    </row>
    <row r="68" spans="1:8" s="7" customFormat="1" x14ac:dyDescent="0.25">
      <c r="A68" s="377"/>
      <c r="B68" s="377"/>
      <c r="C68" s="377"/>
      <c r="D68" s="298"/>
      <c r="E68" s="298"/>
      <c r="F68" s="321"/>
      <c r="G68" s="348"/>
      <c r="H68" s="298"/>
    </row>
    <row r="69" spans="1:8" x14ac:dyDescent="0.25">
      <c r="A69" s="377"/>
      <c r="B69" s="377"/>
      <c r="C69" s="377"/>
      <c r="D69" s="298"/>
      <c r="E69" s="298"/>
      <c r="F69" s="321"/>
      <c r="G69" s="348"/>
      <c r="H69" s="298"/>
    </row>
    <row r="70" spans="1:8" x14ac:dyDescent="0.25">
      <c r="A70" s="28"/>
      <c r="B70" s="28"/>
      <c r="C70" s="312"/>
      <c r="D70" s="28"/>
      <c r="E70" s="28"/>
      <c r="F70" s="28"/>
      <c r="G70" s="28"/>
      <c r="H70" s="28"/>
    </row>
    <row r="71" spans="1:8" x14ac:dyDescent="0.25">
      <c r="A71" s="28"/>
      <c r="B71" s="28"/>
      <c r="C71" s="312"/>
      <c r="D71" s="28"/>
      <c r="E71" s="28"/>
      <c r="F71" s="28"/>
      <c r="G71" s="28"/>
      <c r="H71" s="28"/>
    </row>
    <row r="72" spans="1:8" x14ac:dyDescent="0.25">
      <c r="A72" s="28"/>
      <c r="B72" s="28"/>
      <c r="C72" s="312"/>
      <c r="D72" s="28"/>
      <c r="E72" s="28"/>
      <c r="F72" s="28"/>
      <c r="G72" s="28"/>
      <c r="H72" s="28"/>
    </row>
  </sheetData>
  <mergeCells count="29">
    <mergeCell ref="E8:E9"/>
    <mergeCell ref="H8:H9"/>
    <mergeCell ref="A1:H1"/>
    <mergeCell ref="A2:H2"/>
    <mergeCell ref="A3:H3"/>
    <mergeCell ref="A4:H4"/>
    <mergeCell ref="A8:C9"/>
    <mergeCell ref="D8:D9"/>
    <mergeCell ref="A5:D5"/>
    <mergeCell ref="F8:F9"/>
    <mergeCell ref="G8:G9"/>
    <mergeCell ref="B25:C25"/>
    <mergeCell ref="A34:C34"/>
    <mergeCell ref="B35:C35"/>
    <mergeCell ref="B11:C11"/>
    <mergeCell ref="B14:C14"/>
    <mergeCell ref="B15:C15"/>
    <mergeCell ref="B16:C16"/>
    <mergeCell ref="B17:C17"/>
    <mergeCell ref="A62:C62"/>
    <mergeCell ref="A63:C63"/>
    <mergeCell ref="A68:C68"/>
    <mergeCell ref="A69:C69"/>
    <mergeCell ref="A40:C40"/>
    <mergeCell ref="A41:C41"/>
    <mergeCell ref="A43:C43"/>
    <mergeCell ref="A50:C51"/>
    <mergeCell ref="A52:C52"/>
    <mergeCell ref="A58:C58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F21750-107F-483A-8C7D-0288D71147A3}">
  <dimension ref="A1:J47"/>
  <sheetViews>
    <sheetView workbookViewId="0">
      <selection activeCell="A3" sqref="A3:D3"/>
    </sheetView>
  </sheetViews>
  <sheetFormatPr defaultRowHeight="14.4" x14ac:dyDescent="0.3"/>
  <cols>
    <col min="1" max="1" width="41.21875" customWidth="1"/>
    <col min="2" max="2" width="20.21875" customWidth="1"/>
    <col min="3" max="4" width="12.77734375" customWidth="1"/>
  </cols>
  <sheetData>
    <row r="1" spans="1:10" ht="14.4" customHeight="1" x14ac:dyDescent="0.3">
      <c r="A1" s="357" t="s">
        <v>378</v>
      </c>
      <c r="B1" s="357"/>
      <c r="C1" s="357"/>
      <c r="D1" s="357"/>
    </row>
    <row r="2" spans="1:10" x14ac:dyDescent="0.3">
      <c r="A2" s="358" t="s">
        <v>1</v>
      </c>
      <c r="B2" s="358"/>
      <c r="C2" s="358"/>
      <c r="D2" s="358"/>
    </row>
    <row r="3" spans="1:10" x14ac:dyDescent="0.3">
      <c r="A3" s="351" t="s">
        <v>362</v>
      </c>
      <c r="B3" s="351"/>
      <c r="C3" s="351"/>
      <c r="D3" s="351"/>
    </row>
    <row r="4" spans="1:10" x14ac:dyDescent="0.3">
      <c r="A4" s="351" t="s">
        <v>124</v>
      </c>
      <c r="B4" s="351"/>
      <c r="C4" s="351"/>
      <c r="D4" s="351"/>
    </row>
    <row r="5" spans="1:10" ht="15" thickBot="1" x14ac:dyDescent="0.35">
      <c r="A5" s="416"/>
      <c r="B5" s="416"/>
      <c r="C5" s="416"/>
      <c r="D5" s="266"/>
    </row>
    <row r="6" spans="1:10" x14ac:dyDescent="0.3">
      <c r="A6" s="380" t="s">
        <v>249</v>
      </c>
      <c r="B6" s="381"/>
      <c r="C6" s="384" t="s">
        <v>256</v>
      </c>
      <c r="D6" s="397" t="s">
        <v>356</v>
      </c>
    </row>
    <row r="7" spans="1:10" ht="26.4" customHeight="1" x14ac:dyDescent="0.3">
      <c r="A7" s="382"/>
      <c r="B7" s="383"/>
      <c r="C7" s="385"/>
      <c r="D7" s="389"/>
    </row>
    <row r="8" spans="1:10" x14ac:dyDescent="0.3">
      <c r="A8" s="410" t="s">
        <v>279</v>
      </c>
      <c r="B8" s="198" t="s">
        <v>29</v>
      </c>
      <c r="C8" s="280">
        <v>13361152</v>
      </c>
      <c r="D8" s="199">
        <v>13419832</v>
      </c>
      <c r="J8" s="255"/>
    </row>
    <row r="9" spans="1:10" x14ac:dyDescent="0.3">
      <c r="A9" s="410"/>
      <c r="B9" s="46" t="s">
        <v>250</v>
      </c>
      <c r="C9" s="280">
        <v>2520000</v>
      </c>
      <c r="D9" s="199">
        <v>2520000</v>
      </c>
    </row>
    <row r="10" spans="1:10" x14ac:dyDescent="0.3">
      <c r="A10" s="410"/>
      <c r="B10" s="218" t="s">
        <v>31</v>
      </c>
      <c r="C10" s="282">
        <v>27092500</v>
      </c>
      <c r="D10" s="213">
        <v>28563079</v>
      </c>
    </row>
    <row r="11" spans="1:10" x14ac:dyDescent="0.3">
      <c r="A11" s="359" t="s">
        <v>5</v>
      </c>
      <c r="B11" s="360"/>
      <c r="C11" s="275">
        <f>SUM(C8:C10)</f>
        <v>42973652</v>
      </c>
      <c r="D11" s="37">
        <f>SUM(D8:D10)</f>
        <v>44502911</v>
      </c>
    </row>
    <row r="12" spans="1:10" x14ac:dyDescent="0.3">
      <c r="A12" s="410" t="s">
        <v>280</v>
      </c>
      <c r="B12" s="198" t="s">
        <v>29</v>
      </c>
      <c r="C12" s="274"/>
      <c r="D12" s="4"/>
    </row>
    <row r="13" spans="1:10" x14ac:dyDescent="0.3">
      <c r="A13" s="410"/>
      <c r="B13" s="46" t="s">
        <v>250</v>
      </c>
      <c r="C13" s="274"/>
      <c r="D13" s="4"/>
    </row>
    <row r="14" spans="1:10" x14ac:dyDescent="0.3">
      <c r="A14" s="410"/>
      <c r="B14" s="218" t="s">
        <v>31</v>
      </c>
      <c r="C14" s="274">
        <v>901700</v>
      </c>
      <c r="D14" s="4">
        <v>1931700</v>
      </c>
    </row>
    <row r="15" spans="1:10" x14ac:dyDescent="0.3">
      <c r="A15" s="217" t="s">
        <v>5</v>
      </c>
      <c r="B15" s="218"/>
      <c r="C15" s="275">
        <f>SUM(C12:C14)</f>
        <v>901700</v>
      </c>
      <c r="D15" s="37">
        <f>SUM(D12:D14)</f>
        <v>1931700</v>
      </c>
    </row>
    <row r="16" spans="1:10" x14ac:dyDescent="0.3">
      <c r="A16" s="411" t="s">
        <v>281</v>
      </c>
      <c r="B16" s="198" t="s">
        <v>29</v>
      </c>
      <c r="C16" s="274"/>
      <c r="D16" s="4"/>
    </row>
    <row r="17" spans="1:4" x14ac:dyDescent="0.3">
      <c r="A17" s="411"/>
      <c r="B17" s="46" t="s">
        <v>250</v>
      </c>
      <c r="C17" s="274"/>
      <c r="D17" s="4"/>
    </row>
    <row r="18" spans="1:4" x14ac:dyDescent="0.3">
      <c r="A18" s="411"/>
      <c r="B18" s="218" t="s">
        <v>31</v>
      </c>
      <c r="C18" s="274">
        <v>10364700</v>
      </c>
      <c r="D18" s="4">
        <v>8824230</v>
      </c>
    </row>
    <row r="19" spans="1:4" x14ac:dyDescent="0.3">
      <c r="A19" s="196" t="s">
        <v>5</v>
      </c>
      <c r="B19" s="3"/>
      <c r="C19" s="275">
        <f>SUM(C16:C18)</f>
        <v>10364700</v>
      </c>
      <c r="D19" s="37">
        <f>SUM(D16:D18)</f>
        <v>8824230</v>
      </c>
    </row>
    <row r="20" spans="1:4" x14ac:dyDescent="0.3">
      <c r="A20" s="412" t="s">
        <v>282</v>
      </c>
      <c r="B20" s="198" t="s">
        <v>29</v>
      </c>
      <c r="C20" s="274"/>
      <c r="D20" s="4"/>
    </row>
    <row r="21" spans="1:4" x14ac:dyDescent="0.3">
      <c r="A21" s="412"/>
      <c r="B21" s="46" t="s">
        <v>250</v>
      </c>
      <c r="C21" s="274"/>
      <c r="D21" s="4"/>
    </row>
    <row r="22" spans="1:4" x14ac:dyDescent="0.3">
      <c r="A22" s="412"/>
      <c r="B22" s="218" t="s">
        <v>31</v>
      </c>
      <c r="C22" s="274">
        <v>368300</v>
      </c>
      <c r="D22" s="4">
        <v>368300</v>
      </c>
    </row>
    <row r="23" spans="1:4" x14ac:dyDescent="0.3">
      <c r="A23" s="359" t="s">
        <v>5</v>
      </c>
      <c r="B23" s="360"/>
      <c r="C23" s="275">
        <f>SUM(C20:C22)</f>
        <v>368300</v>
      </c>
      <c r="D23" s="37">
        <f>SUM(D20:D22)</f>
        <v>368300</v>
      </c>
    </row>
    <row r="24" spans="1:4" x14ac:dyDescent="0.3">
      <c r="A24" s="405" t="s">
        <v>283</v>
      </c>
      <c r="B24" s="198" t="s">
        <v>29</v>
      </c>
      <c r="C24" s="274"/>
      <c r="D24" s="4"/>
    </row>
    <row r="25" spans="1:4" x14ac:dyDescent="0.3">
      <c r="A25" s="406"/>
      <c r="B25" s="46" t="s">
        <v>250</v>
      </c>
      <c r="C25" s="274"/>
      <c r="D25" s="4"/>
    </row>
    <row r="26" spans="1:4" x14ac:dyDescent="0.3">
      <c r="A26" s="407"/>
      <c r="B26" s="218" t="s">
        <v>31</v>
      </c>
      <c r="C26" s="274">
        <v>25400</v>
      </c>
      <c r="D26" s="4">
        <v>25400</v>
      </c>
    </row>
    <row r="27" spans="1:4" x14ac:dyDescent="0.3">
      <c r="A27" s="359" t="s">
        <v>5</v>
      </c>
      <c r="B27" s="360"/>
      <c r="C27" s="275">
        <f>SUM(C24:C26)</f>
        <v>25400</v>
      </c>
      <c r="D27" s="37">
        <f>SUM(D24:D26)</f>
        <v>25400</v>
      </c>
    </row>
    <row r="28" spans="1:4" x14ac:dyDescent="0.3">
      <c r="A28" s="413" t="s">
        <v>284</v>
      </c>
      <c r="B28" s="198" t="s">
        <v>29</v>
      </c>
      <c r="C28" s="274">
        <v>5544000</v>
      </c>
      <c r="D28" s="4">
        <v>4895840</v>
      </c>
    </row>
    <row r="29" spans="1:4" x14ac:dyDescent="0.3">
      <c r="A29" s="414"/>
      <c r="B29" s="46" t="s">
        <v>250</v>
      </c>
      <c r="C29" s="274">
        <v>1013400</v>
      </c>
      <c r="D29" s="4">
        <v>1363400</v>
      </c>
    </row>
    <row r="30" spans="1:4" x14ac:dyDescent="0.3">
      <c r="A30" s="415"/>
      <c r="B30" s="218" t="s">
        <v>31</v>
      </c>
      <c r="C30" s="274">
        <v>3452800</v>
      </c>
      <c r="D30" s="4">
        <v>5398000</v>
      </c>
    </row>
    <row r="31" spans="1:4" x14ac:dyDescent="0.3">
      <c r="A31" s="359" t="s">
        <v>5</v>
      </c>
      <c r="B31" s="360"/>
      <c r="C31" s="275">
        <f>SUM(C28:C30)</f>
        <v>10010200</v>
      </c>
      <c r="D31" s="37">
        <f>SUM(D28:D30)</f>
        <v>11657240</v>
      </c>
    </row>
    <row r="32" spans="1:4" x14ac:dyDescent="0.3">
      <c r="A32" s="413" t="s">
        <v>285</v>
      </c>
      <c r="B32" s="198" t="s">
        <v>29</v>
      </c>
      <c r="C32" s="274"/>
      <c r="D32" s="4"/>
    </row>
    <row r="33" spans="1:4" x14ac:dyDescent="0.3">
      <c r="A33" s="414"/>
      <c r="B33" s="46" t="s">
        <v>250</v>
      </c>
      <c r="C33" s="274"/>
      <c r="D33" s="4"/>
    </row>
    <row r="34" spans="1:4" x14ac:dyDescent="0.3">
      <c r="A34" s="415"/>
      <c r="B34" s="218" t="s">
        <v>31</v>
      </c>
      <c r="C34" s="274">
        <v>1143000</v>
      </c>
      <c r="D34" s="4">
        <v>1169500</v>
      </c>
    </row>
    <row r="35" spans="1:4" x14ac:dyDescent="0.3">
      <c r="A35" s="408" t="s">
        <v>5</v>
      </c>
      <c r="B35" s="409"/>
      <c r="C35" s="275">
        <f>SUM(C32:C34)</f>
        <v>1143000</v>
      </c>
      <c r="D35" s="37">
        <f>SUM(D32:D34)</f>
        <v>1169500</v>
      </c>
    </row>
    <row r="36" spans="1:4" x14ac:dyDescent="0.3">
      <c r="A36" s="405" t="s">
        <v>286</v>
      </c>
      <c r="B36" s="221" t="s">
        <v>29</v>
      </c>
      <c r="C36" s="278"/>
      <c r="D36" s="212"/>
    </row>
    <row r="37" spans="1:4" x14ac:dyDescent="0.3">
      <c r="A37" s="406"/>
      <c r="B37" s="221" t="s">
        <v>250</v>
      </c>
      <c r="C37" s="278"/>
      <c r="D37" s="212"/>
    </row>
    <row r="38" spans="1:4" x14ac:dyDescent="0.3">
      <c r="A38" s="407"/>
      <c r="B38" s="221" t="s">
        <v>31</v>
      </c>
      <c r="C38" s="282">
        <v>5588000</v>
      </c>
      <c r="D38" s="213">
        <v>11363000</v>
      </c>
    </row>
    <row r="39" spans="1:4" x14ac:dyDescent="0.3">
      <c r="A39" s="225" t="s">
        <v>5</v>
      </c>
      <c r="B39" s="221"/>
      <c r="C39" s="278">
        <f>SUM(C36:C38)</f>
        <v>5588000</v>
      </c>
      <c r="D39" s="212">
        <f>SUM(D36:D38)</f>
        <v>11363000</v>
      </c>
    </row>
    <row r="40" spans="1:4" x14ac:dyDescent="0.3">
      <c r="A40" s="405" t="s">
        <v>287</v>
      </c>
      <c r="B40" s="198" t="s">
        <v>29</v>
      </c>
      <c r="C40" s="274">
        <v>12297750</v>
      </c>
      <c r="D40" s="4">
        <v>13415608</v>
      </c>
    </row>
    <row r="41" spans="1:4" x14ac:dyDescent="0.3">
      <c r="A41" s="406"/>
      <c r="B41" s="46" t="s">
        <v>250</v>
      </c>
      <c r="C41" s="274">
        <v>2237600</v>
      </c>
      <c r="D41" s="4">
        <v>2237600</v>
      </c>
    </row>
    <row r="42" spans="1:4" x14ac:dyDescent="0.3">
      <c r="A42" s="407"/>
      <c r="B42" s="218" t="s">
        <v>31</v>
      </c>
      <c r="C42" s="274">
        <v>5801200</v>
      </c>
      <c r="D42" s="4">
        <v>4545200</v>
      </c>
    </row>
    <row r="43" spans="1:4" x14ac:dyDescent="0.3">
      <c r="A43" s="390" t="s">
        <v>5</v>
      </c>
      <c r="B43" s="392"/>
      <c r="C43" s="275">
        <f>SUM(C40:C42)</f>
        <v>20336550</v>
      </c>
      <c r="D43" s="37">
        <f>SUM(D40:D42)</f>
        <v>20198408</v>
      </c>
    </row>
    <row r="44" spans="1:4" x14ac:dyDescent="0.3">
      <c r="A44" s="405" t="s">
        <v>288</v>
      </c>
      <c r="B44" s="198" t="s">
        <v>29</v>
      </c>
      <c r="C44" s="274">
        <v>12325000</v>
      </c>
      <c r="D44" s="4">
        <v>10754142</v>
      </c>
    </row>
    <row r="45" spans="1:4" x14ac:dyDescent="0.3">
      <c r="A45" s="406"/>
      <c r="B45" s="46" t="s">
        <v>250</v>
      </c>
      <c r="C45" s="274">
        <v>1890700</v>
      </c>
      <c r="D45" s="4">
        <v>1815835</v>
      </c>
    </row>
    <row r="46" spans="1:4" x14ac:dyDescent="0.3">
      <c r="A46" s="407"/>
      <c r="B46" s="218" t="s">
        <v>31</v>
      </c>
      <c r="C46" s="274">
        <v>10578500</v>
      </c>
      <c r="D46" s="4">
        <v>10213463</v>
      </c>
    </row>
    <row r="47" spans="1:4" ht="15" thickBot="1" x14ac:dyDescent="0.35">
      <c r="A47" s="361" t="s">
        <v>5</v>
      </c>
      <c r="B47" s="362"/>
      <c r="C47" s="276">
        <f>SUM(C44:C46)</f>
        <v>24794200</v>
      </c>
      <c r="D47" s="51">
        <f>SUM(D44:D46)</f>
        <v>22783440</v>
      </c>
    </row>
  </sheetData>
  <mergeCells count="26">
    <mergeCell ref="D6:D7"/>
    <mergeCell ref="A1:D1"/>
    <mergeCell ref="A2:D2"/>
    <mergeCell ref="A3:D3"/>
    <mergeCell ref="A4:D4"/>
    <mergeCell ref="A6:A7"/>
    <mergeCell ref="B6:B7"/>
    <mergeCell ref="C6:C7"/>
    <mergeCell ref="A5:C5"/>
    <mergeCell ref="A35:B35"/>
    <mergeCell ref="A8:A10"/>
    <mergeCell ref="A11:B11"/>
    <mergeCell ref="A12:A14"/>
    <mergeCell ref="A16:A18"/>
    <mergeCell ref="A20:A22"/>
    <mergeCell ref="A23:B23"/>
    <mergeCell ref="A24:A26"/>
    <mergeCell ref="A27:B27"/>
    <mergeCell ref="A28:A30"/>
    <mergeCell ref="A31:B31"/>
    <mergeCell ref="A32:A34"/>
    <mergeCell ref="A43:B43"/>
    <mergeCell ref="A44:A46"/>
    <mergeCell ref="A47:B47"/>
    <mergeCell ref="A36:A38"/>
    <mergeCell ref="A40:A4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80"/>
  <sheetViews>
    <sheetView workbookViewId="0">
      <selection activeCell="A3" sqref="A3:D3"/>
    </sheetView>
  </sheetViews>
  <sheetFormatPr defaultColWidth="9.109375" defaultRowHeight="13.2" x14ac:dyDescent="0.25"/>
  <cols>
    <col min="1" max="1" width="37.5546875" style="1" customWidth="1"/>
    <col min="2" max="2" width="20.21875" style="1" customWidth="1"/>
    <col min="3" max="4" width="12.77734375" style="1" customWidth="1"/>
    <col min="5" max="16384" width="9.109375" style="1"/>
  </cols>
  <sheetData>
    <row r="1" spans="1:8" ht="32.25" customHeight="1" x14ac:dyDescent="0.25">
      <c r="A1" s="357" t="s">
        <v>379</v>
      </c>
      <c r="B1" s="357"/>
      <c r="C1" s="357"/>
      <c r="D1" s="357"/>
    </row>
    <row r="2" spans="1:8" x14ac:dyDescent="0.25">
      <c r="A2" s="358" t="s">
        <v>1</v>
      </c>
      <c r="B2" s="358"/>
      <c r="C2" s="358"/>
      <c r="D2" s="358"/>
    </row>
    <row r="3" spans="1:8" x14ac:dyDescent="0.25">
      <c r="A3" s="351" t="s">
        <v>362</v>
      </c>
      <c r="B3" s="351"/>
      <c r="C3" s="351"/>
      <c r="D3" s="351"/>
    </row>
    <row r="4" spans="1:8" x14ac:dyDescent="0.25">
      <c r="A4" s="351" t="s">
        <v>124</v>
      </c>
      <c r="B4" s="351"/>
      <c r="C4" s="351"/>
      <c r="D4" s="351"/>
    </row>
    <row r="5" spans="1:8" ht="13.8" thickBot="1" x14ac:dyDescent="0.3">
      <c r="A5" s="416"/>
      <c r="B5" s="416"/>
      <c r="C5" s="416"/>
      <c r="D5" s="266"/>
    </row>
    <row r="6" spans="1:8" ht="13.8" hidden="1" thickBot="1" x14ac:dyDescent="0.3">
      <c r="A6" s="12" t="s">
        <v>48</v>
      </c>
      <c r="B6" s="13" t="s">
        <v>49</v>
      </c>
      <c r="C6" s="13" t="s">
        <v>50</v>
      </c>
      <c r="D6" s="283"/>
      <c r="E6" s="2"/>
      <c r="F6" s="2"/>
      <c r="G6" s="2"/>
      <c r="H6" s="2"/>
    </row>
    <row r="7" spans="1:8" ht="13.8" hidden="1" thickBot="1" x14ac:dyDescent="0.3">
      <c r="A7" s="12"/>
      <c r="B7" s="13"/>
      <c r="C7" s="13"/>
      <c r="D7" s="283"/>
    </row>
    <row r="8" spans="1:8" ht="15" customHeight="1" x14ac:dyDescent="0.25">
      <c r="A8" s="380" t="s">
        <v>249</v>
      </c>
      <c r="B8" s="381"/>
      <c r="C8" s="384" t="s">
        <v>256</v>
      </c>
      <c r="D8" s="397" t="s">
        <v>357</v>
      </c>
    </row>
    <row r="9" spans="1:8" ht="18.600000000000001" customHeight="1" x14ac:dyDescent="0.25">
      <c r="A9" s="382"/>
      <c r="B9" s="383"/>
      <c r="C9" s="385"/>
      <c r="D9" s="389"/>
    </row>
    <row r="10" spans="1:8" x14ac:dyDescent="0.25">
      <c r="A10" s="410" t="s">
        <v>289</v>
      </c>
      <c r="B10" s="198" t="s">
        <v>29</v>
      </c>
      <c r="C10" s="272"/>
      <c r="D10" s="265"/>
    </row>
    <row r="11" spans="1:8" x14ac:dyDescent="0.25">
      <c r="A11" s="410"/>
      <c r="B11" s="46" t="s">
        <v>250</v>
      </c>
      <c r="C11" s="286"/>
      <c r="D11" s="36"/>
    </row>
    <row r="12" spans="1:8" ht="15" customHeight="1" x14ac:dyDescent="0.25">
      <c r="A12" s="410"/>
      <c r="B12" s="218" t="s">
        <v>31</v>
      </c>
      <c r="C12" s="274">
        <v>1037590</v>
      </c>
      <c r="D12" s="4">
        <v>1390590</v>
      </c>
    </row>
    <row r="13" spans="1:8" x14ac:dyDescent="0.25">
      <c r="A13" s="359" t="s">
        <v>5</v>
      </c>
      <c r="B13" s="360"/>
      <c r="C13" s="275">
        <f>SUM(C10:C12)</f>
        <v>1037590</v>
      </c>
      <c r="D13" s="37">
        <f>SUM(D10:D12)</f>
        <v>1390590</v>
      </c>
    </row>
    <row r="14" spans="1:8" x14ac:dyDescent="0.25">
      <c r="A14" s="410" t="s">
        <v>290</v>
      </c>
      <c r="B14" s="198" t="s">
        <v>29</v>
      </c>
      <c r="C14" s="274"/>
      <c r="D14" s="4"/>
    </row>
    <row r="15" spans="1:8" x14ac:dyDescent="0.25">
      <c r="A15" s="410"/>
      <c r="B15" s="46" t="s">
        <v>250</v>
      </c>
      <c r="C15" s="274"/>
      <c r="D15" s="4"/>
    </row>
    <row r="16" spans="1:8" x14ac:dyDescent="0.25">
      <c r="A16" s="410"/>
      <c r="B16" s="218" t="s">
        <v>31</v>
      </c>
      <c r="C16" s="274">
        <v>584200</v>
      </c>
      <c r="D16" s="4">
        <v>514200</v>
      </c>
    </row>
    <row r="17" spans="1:4" x14ac:dyDescent="0.25">
      <c r="A17" s="217" t="s">
        <v>5</v>
      </c>
      <c r="B17" s="218"/>
      <c r="C17" s="275">
        <f>SUM(C14:C16)</f>
        <v>584200</v>
      </c>
      <c r="D17" s="37">
        <f>SUM(D14:D16)</f>
        <v>514200</v>
      </c>
    </row>
    <row r="18" spans="1:4" s="26" customFormat="1" ht="15" customHeight="1" x14ac:dyDescent="0.25">
      <c r="A18" s="413" t="s">
        <v>291</v>
      </c>
      <c r="B18" s="221" t="s">
        <v>29</v>
      </c>
      <c r="C18" s="282">
        <v>5341000</v>
      </c>
      <c r="D18" s="213">
        <v>5841000</v>
      </c>
    </row>
    <row r="19" spans="1:4" s="26" customFormat="1" ht="15" customHeight="1" x14ac:dyDescent="0.25">
      <c r="A19" s="414"/>
      <c r="B19" s="221" t="s">
        <v>250</v>
      </c>
      <c r="C19" s="282">
        <v>937400</v>
      </c>
      <c r="D19" s="213">
        <v>1024900</v>
      </c>
    </row>
    <row r="20" spans="1:4" s="26" customFormat="1" ht="15" customHeight="1" x14ac:dyDescent="0.25">
      <c r="A20" s="415"/>
      <c r="B20" s="221" t="s">
        <v>31</v>
      </c>
      <c r="C20" s="282">
        <v>787400</v>
      </c>
      <c r="D20" s="213">
        <v>904400</v>
      </c>
    </row>
    <row r="21" spans="1:4" s="26" customFormat="1" ht="15" customHeight="1" x14ac:dyDescent="0.25">
      <c r="A21" s="225" t="s">
        <v>5</v>
      </c>
      <c r="B21" s="221"/>
      <c r="C21" s="278">
        <f>SUM(C18:C20)</f>
        <v>7065800</v>
      </c>
      <c r="D21" s="212">
        <f>SUM(D18:D20)</f>
        <v>7770300</v>
      </c>
    </row>
    <row r="22" spans="1:4" s="26" customFormat="1" ht="15" customHeight="1" x14ac:dyDescent="0.25">
      <c r="A22" s="405" t="s">
        <v>292</v>
      </c>
      <c r="B22" s="221" t="s">
        <v>29</v>
      </c>
      <c r="C22" s="278"/>
      <c r="D22" s="212"/>
    </row>
    <row r="23" spans="1:4" s="26" customFormat="1" ht="15" customHeight="1" x14ac:dyDescent="0.25">
      <c r="A23" s="406"/>
      <c r="B23" s="221" t="s">
        <v>250</v>
      </c>
      <c r="C23" s="278"/>
      <c r="D23" s="212"/>
    </row>
    <row r="24" spans="1:4" s="26" customFormat="1" ht="15" customHeight="1" x14ac:dyDescent="0.25">
      <c r="A24" s="407"/>
      <c r="B24" s="221" t="s">
        <v>31</v>
      </c>
      <c r="C24" s="282">
        <v>508000</v>
      </c>
      <c r="D24" s="213">
        <v>508000</v>
      </c>
    </row>
    <row r="25" spans="1:4" s="26" customFormat="1" ht="15" customHeight="1" x14ac:dyDescent="0.25">
      <c r="A25" s="225" t="s">
        <v>5</v>
      </c>
      <c r="B25" s="221"/>
      <c r="C25" s="278">
        <f>SUM(C22:C24)</f>
        <v>508000</v>
      </c>
      <c r="D25" s="212">
        <f>SUM(D22:D24)</f>
        <v>508000</v>
      </c>
    </row>
    <row r="26" spans="1:4" s="26" customFormat="1" ht="15" customHeight="1" x14ac:dyDescent="0.25">
      <c r="A26" s="413" t="s">
        <v>293</v>
      </c>
      <c r="B26" s="221" t="s">
        <v>29</v>
      </c>
      <c r="C26" s="278"/>
      <c r="D26" s="212"/>
    </row>
    <row r="27" spans="1:4" s="26" customFormat="1" ht="15" customHeight="1" x14ac:dyDescent="0.25">
      <c r="A27" s="414"/>
      <c r="B27" s="221" t="s">
        <v>250</v>
      </c>
      <c r="C27" s="278"/>
      <c r="D27" s="212"/>
    </row>
    <row r="28" spans="1:4" s="26" customFormat="1" ht="15" customHeight="1" x14ac:dyDescent="0.25">
      <c r="A28" s="415"/>
      <c r="B28" s="221" t="s">
        <v>31</v>
      </c>
      <c r="C28" s="282">
        <v>1930400</v>
      </c>
      <c r="D28" s="213">
        <v>1885400</v>
      </c>
    </row>
    <row r="29" spans="1:4" s="26" customFormat="1" ht="15" customHeight="1" x14ac:dyDescent="0.25">
      <c r="A29" s="225" t="s">
        <v>5</v>
      </c>
      <c r="B29" s="221"/>
      <c r="C29" s="278">
        <f>SUM(C26:C28)</f>
        <v>1930400</v>
      </c>
      <c r="D29" s="212">
        <f>SUM(D26:D28)</f>
        <v>1885400</v>
      </c>
    </row>
    <row r="30" spans="1:4" s="26" customFormat="1" ht="15" customHeight="1" x14ac:dyDescent="0.25">
      <c r="A30" s="413" t="s">
        <v>294</v>
      </c>
      <c r="B30" s="221" t="s">
        <v>29</v>
      </c>
      <c r="C30" s="278"/>
      <c r="D30" s="212"/>
    </row>
    <row r="31" spans="1:4" s="26" customFormat="1" ht="15" customHeight="1" x14ac:dyDescent="0.25">
      <c r="A31" s="414"/>
      <c r="B31" s="221" t="s">
        <v>250</v>
      </c>
      <c r="C31" s="278"/>
      <c r="D31" s="212"/>
    </row>
    <row r="32" spans="1:4" s="26" customFormat="1" ht="15" customHeight="1" x14ac:dyDescent="0.25">
      <c r="A32" s="415"/>
      <c r="B32" s="221" t="s">
        <v>31</v>
      </c>
      <c r="C32" s="282">
        <v>101600</v>
      </c>
      <c r="D32" s="213">
        <v>120000</v>
      </c>
    </row>
    <row r="33" spans="1:4" s="26" customFormat="1" ht="15" customHeight="1" x14ac:dyDescent="0.25">
      <c r="A33" s="225" t="s">
        <v>5</v>
      </c>
      <c r="B33" s="221"/>
      <c r="C33" s="278">
        <f>SUM(C30:C32)</f>
        <v>101600</v>
      </c>
      <c r="D33" s="212">
        <f>SUM(D30:D32)</f>
        <v>120000</v>
      </c>
    </row>
    <row r="34" spans="1:4" s="26" customFormat="1" ht="15" customHeight="1" x14ac:dyDescent="0.25">
      <c r="A34" s="405" t="s">
        <v>295</v>
      </c>
      <c r="B34" s="221" t="s">
        <v>29</v>
      </c>
      <c r="C34" s="282">
        <v>3575000</v>
      </c>
      <c r="D34" s="213">
        <v>3130665</v>
      </c>
    </row>
    <row r="35" spans="1:4" s="26" customFormat="1" ht="15" customHeight="1" x14ac:dyDescent="0.25">
      <c r="A35" s="406"/>
      <c r="B35" s="221" t="s">
        <v>250</v>
      </c>
      <c r="C35" s="282">
        <v>647000</v>
      </c>
      <c r="D35" s="213">
        <v>647000</v>
      </c>
    </row>
    <row r="36" spans="1:4" s="26" customFormat="1" ht="15" customHeight="1" x14ac:dyDescent="0.25">
      <c r="A36" s="407"/>
      <c r="B36" s="221" t="s">
        <v>31</v>
      </c>
      <c r="C36" s="282">
        <v>292100</v>
      </c>
      <c r="D36" s="213">
        <v>262100</v>
      </c>
    </row>
    <row r="37" spans="1:4" s="26" customFormat="1" ht="15" customHeight="1" x14ac:dyDescent="0.25">
      <c r="A37" s="225" t="s">
        <v>5</v>
      </c>
      <c r="B37" s="221"/>
      <c r="C37" s="278">
        <f>SUM(C34:C36)</f>
        <v>4514100</v>
      </c>
      <c r="D37" s="212">
        <f>SUM(D34:D36)</f>
        <v>4039765</v>
      </c>
    </row>
    <row r="38" spans="1:4" s="26" customFormat="1" ht="15" customHeight="1" x14ac:dyDescent="0.25">
      <c r="A38" s="413" t="s">
        <v>296</v>
      </c>
      <c r="B38" s="221" t="s">
        <v>29</v>
      </c>
      <c r="C38" s="282">
        <v>6032000</v>
      </c>
      <c r="D38" s="213">
        <v>6861334</v>
      </c>
    </row>
    <row r="39" spans="1:4" s="26" customFormat="1" ht="15" customHeight="1" x14ac:dyDescent="0.25">
      <c r="A39" s="414"/>
      <c r="B39" s="221" t="s">
        <v>250</v>
      </c>
      <c r="C39" s="282">
        <v>1130000</v>
      </c>
      <c r="D39" s="213">
        <v>1130000</v>
      </c>
    </row>
    <row r="40" spans="1:4" s="26" customFormat="1" ht="15" customHeight="1" x14ac:dyDescent="0.25">
      <c r="A40" s="415"/>
      <c r="B40" s="221" t="s">
        <v>31</v>
      </c>
      <c r="C40" s="282">
        <v>27543100</v>
      </c>
      <c r="D40" s="213">
        <v>20458529</v>
      </c>
    </row>
    <row r="41" spans="1:4" s="26" customFormat="1" ht="15" customHeight="1" x14ac:dyDescent="0.25">
      <c r="A41" s="225" t="s">
        <v>5</v>
      </c>
      <c r="B41" s="221"/>
      <c r="C41" s="278">
        <f>SUM(C38:C40)</f>
        <v>34705100</v>
      </c>
      <c r="D41" s="212">
        <f>SUM(D38:D40)</f>
        <v>28449863</v>
      </c>
    </row>
    <row r="42" spans="1:4" s="26" customFormat="1" ht="15" customHeight="1" x14ac:dyDescent="0.25">
      <c r="A42" s="413" t="s">
        <v>297</v>
      </c>
      <c r="B42" s="198" t="s">
        <v>29</v>
      </c>
      <c r="C42" s="274">
        <v>4934000</v>
      </c>
      <c r="D42" s="4">
        <v>3674000</v>
      </c>
    </row>
    <row r="43" spans="1:4" ht="15" customHeight="1" x14ac:dyDescent="0.25">
      <c r="A43" s="414"/>
      <c r="B43" s="46" t="s">
        <v>250</v>
      </c>
      <c r="C43" s="274">
        <v>907000</v>
      </c>
      <c r="D43" s="4">
        <v>1057000</v>
      </c>
    </row>
    <row r="44" spans="1:4" ht="15" customHeight="1" x14ac:dyDescent="0.25">
      <c r="A44" s="415"/>
      <c r="B44" s="218" t="s">
        <v>31</v>
      </c>
      <c r="C44" s="274">
        <v>1473200</v>
      </c>
      <c r="D44" s="4">
        <v>1821200</v>
      </c>
    </row>
    <row r="45" spans="1:4" s="26" customFormat="1" ht="15" customHeight="1" x14ac:dyDescent="0.25">
      <c r="A45" s="390" t="s">
        <v>5</v>
      </c>
      <c r="B45" s="392"/>
      <c r="C45" s="275">
        <f>SUM(C42:C44)</f>
        <v>7314200</v>
      </c>
      <c r="D45" s="37">
        <f>SUM(D42:D44)</f>
        <v>6552200</v>
      </c>
    </row>
    <row r="46" spans="1:4" s="26" customFormat="1" ht="15" customHeight="1" x14ac:dyDescent="0.25">
      <c r="A46" s="413" t="s">
        <v>298</v>
      </c>
      <c r="B46" s="198" t="s">
        <v>29</v>
      </c>
      <c r="C46" s="274">
        <v>4772000</v>
      </c>
      <c r="D46" s="4">
        <v>3806000</v>
      </c>
    </row>
    <row r="47" spans="1:4" s="26" customFormat="1" ht="15" customHeight="1" x14ac:dyDescent="0.25">
      <c r="A47" s="414"/>
      <c r="B47" s="46" t="s">
        <v>250</v>
      </c>
      <c r="C47" s="274">
        <v>850000</v>
      </c>
      <c r="D47" s="4">
        <v>700270</v>
      </c>
    </row>
    <row r="48" spans="1:4" s="26" customFormat="1" ht="15" customHeight="1" x14ac:dyDescent="0.25">
      <c r="A48" s="415"/>
      <c r="B48" s="218" t="s">
        <v>31</v>
      </c>
      <c r="C48" s="274">
        <v>5168900</v>
      </c>
      <c r="D48" s="4">
        <v>6040900</v>
      </c>
    </row>
    <row r="49" spans="1:4" s="26" customFormat="1" ht="15" customHeight="1" thickBot="1" x14ac:dyDescent="0.3">
      <c r="A49" s="361" t="s">
        <v>5</v>
      </c>
      <c r="B49" s="362"/>
      <c r="C49" s="276">
        <f>SUM(C46:C48)</f>
        <v>10790900</v>
      </c>
      <c r="D49" s="51">
        <f>SUM(D46:D48)</f>
        <v>10547170</v>
      </c>
    </row>
    <row r="50" spans="1:4" x14ac:dyDescent="0.25">
      <c r="A50" s="34"/>
      <c r="B50" s="34"/>
      <c r="C50" s="28"/>
      <c r="D50" s="28"/>
    </row>
    <row r="51" spans="1:4" ht="15" customHeight="1" x14ac:dyDescent="0.25">
      <c r="A51" s="378"/>
      <c r="B51" s="378"/>
      <c r="C51" s="28"/>
      <c r="D51" s="28"/>
    </row>
    <row r="55" spans="1:4" ht="12" customHeight="1" x14ac:dyDescent="0.25"/>
    <row r="56" spans="1:4" hidden="1" x14ac:dyDescent="0.25">
      <c r="A56" s="29"/>
      <c r="B56" s="29"/>
      <c r="C56" s="29"/>
      <c r="D56" s="29"/>
    </row>
    <row r="57" spans="1:4" x14ac:dyDescent="0.25">
      <c r="A57" s="29"/>
      <c r="B57" s="29"/>
      <c r="C57" s="29"/>
      <c r="D57" s="29"/>
    </row>
    <row r="58" spans="1:4" x14ac:dyDescent="0.25">
      <c r="A58" s="379"/>
      <c r="B58" s="379"/>
      <c r="C58" s="30"/>
      <c r="D58" s="30"/>
    </row>
    <row r="59" spans="1:4" x14ac:dyDescent="0.25">
      <c r="A59" s="379"/>
      <c r="B59" s="379"/>
      <c r="C59" s="30"/>
      <c r="D59" s="30"/>
    </row>
    <row r="60" spans="1:4" x14ac:dyDescent="0.25">
      <c r="A60" s="377"/>
      <c r="B60" s="377"/>
      <c r="C60" s="28"/>
      <c r="D60" s="28"/>
    </row>
    <row r="61" spans="1:4" x14ac:dyDescent="0.25">
      <c r="A61" s="28"/>
      <c r="B61" s="28"/>
      <c r="C61" s="28"/>
      <c r="D61" s="28"/>
    </row>
    <row r="62" spans="1:4" x14ac:dyDescent="0.25">
      <c r="A62" s="28"/>
      <c r="B62" s="28"/>
      <c r="C62" s="28"/>
      <c r="D62" s="28"/>
    </row>
    <row r="63" spans="1:4" x14ac:dyDescent="0.25">
      <c r="A63" s="28"/>
      <c r="B63" s="28"/>
      <c r="C63" s="28"/>
      <c r="D63" s="28"/>
    </row>
    <row r="64" spans="1:4" x14ac:dyDescent="0.25">
      <c r="A64" s="28"/>
      <c r="B64" s="28"/>
      <c r="C64" s="28"/>
      <c r="D64" s="28"/>
    </row>
    <row r="65" spans="1:4" x14ac:dyDescent="0.25">
      <c r="A65" s="28"/>
      <c r="B65" s="28"/>
      <c r="C65" s="28"/>
      <c r="D65" s="28"/>
    </row>
    <row r="66" spans="1:4" x14ac:dyDescent="0.25">
      <c r="A66" s="377"/>
      <c r="B66" s="377"/>
      <c r="C66" s="28"/>
      <c r="D66" s="28"/>
    </row>
    <row r="67" spans="1:4" x14ac:dyDescent="0.25">
      <c r="A67" s="28"/>
      <c r="B67" s="28"/>
      <c r="C67" s="28"/>
      <c r="D67" s="28"/>
    </row>
    <row r="68" spans="1:4" x14ac:dyDescent="0.25">
      <c r="A68" s="28"/>
      <c r="B68" s="28"/>
      <c r="C68" s="28"/>
      <c r="D68" s="28"/>
    </row>
    <row r="69" spans="1:4" s="7" customFormat="1" x14ac:dyDescent="0.25">
      <c r="A69" s="28"/>
      <c r="B69" s="28"/>
      <c r="C69" s="28"/>
      <c r="D69" s="28"/>
    </row>
    <row r="70" spans="1:4" x14ac:dyDescent="0.25">
      <c r="A70" s="377"/>
      <c r="B70" s="377"/>
      <c r="C70" s="31"/>
      <c r="D70" s="263"/>
    </row>
    <row r="71" spans="1:4" x14ac:dyDescent="0.25">
      <c r="A71" s="377"/>
      <c r="B71" s="377"/>
      <c r="C71" s="28"/>
      <c r="D71" s="28"/>
    </row>
    <row r="72" spans="1:4" x14ac:dyDescent="0.25">
      <c r="A72" s="28"/>
      <c r="B72" s="28"/>
      <c r="C72" s="28"/>
      <c r="D72" s="28"/>
    </row>
    <row r="73" spans="1:4" x14ac:dyDescent="0.25">
      <c r="A73" s="28"/>
      <c r="B73" s="28"/>
      <c r="C73" s="28"/>
      <c r="D73" s="28"/>
    </row>
    <row r="74" spans="1:4" x14ac:dyDescent="0.25">
      <c r="A74" s="28"/>
      <c r="B74" s="28"/>
      <c r="C74" s="28"/>
      <c r="D74" s="28"/>
    </row>
    <row r="75" spans="1:4" s="7" customFormat="1" x14ac:dyDescent="0.25">
      <c r="A75" s="28"/>
      <c r="B75" s="28"/>
      <c r="C75" s="28"/>
      <c r="D75" s="28"/>
    </row>
    <row r="76" spans="1:4" s="7" customFormat="1" x14ac:dyDescent="0.25">
      <c r="A76" s="377"/>
      <c r="B76" s="377"/>
      <c r="C76" s="31"/>
      <c r="D76" s="263"/>
    </row>
    <row r="77" spans="1:4" x14ac:dyDescent="0.25">
      <c r="A77" s="377"/>
      <c r="B77" s="377"/>
      <c r="C77" s="31"/>
      <c r="D77" s="263"/>
    </row>
    <row r="78" spans="1:4" x14ac:dyDescent="0.25">
      <c r="A78" s="28"/>
      <c r="B78" s="28"/>
      <c r="C78" s="28"/>
      <c r="D78" s="28"/>
    </row>
    <row r="79" spans="1:4" x14ac:dyDescent="0.25">
      <c r="A79" s="28"/>
      <c r="B79" s="28"/>
      <c r="C79" s="28"/>
      <c r="D79" s="28"/>
    </row>
    <row r="80" spans="1:4" x14ac:dyDescent="0.25">
      <c r="A80" s="28"/>
      <c r="B80" s="28"/>
      <c r="C80" s="28"/>
      <c r="D80" s="28"/>
    </row>
  </sheetData>
  <mergeCells count="30">
    <mergeCell ref="D8:D9"/>
    <mergeCell ref="A1:D1"/>
    <mergeCell ref="A2:D2"/>
    <mergeCell ref="A3:D3"/>
    <mergeCell ref="A4:D4"/>
    <mergeCell ref="A8:A9"/>
    <mergeCell ref="B8:B9"/>
    <mergeCell ref="C8:C9"/>
    <mergeCell ref="A71:B71"/>
    <mergeCell ref="A76:B76"/>
    <mergeCell ref="A77:B77"/>
    <mergeCell ref="A49:B49"/>
    <mergeCell ref="A51:B51"/>
    <mergeCell ref="A58:B59"/>
    <mergeCell ref="A60:B60"/>
    <mergeCell ref="A66:B66"/>
    <mergeCell ref="A70:B70"/>
    <mergeCell ref="A45:B45"/>
    <mergeCell ref="A46:A48"/>
    <mergeCell ref="A18:A20"/>
    <mergeCell ref="A22:A24"/>
    <mergeCell ref="A26:A28"/>
    <mergeCell ref="A30:A32"/>
    <mergeCell ref="A38:A40"/>
    <mergeCell ref="A34:A36"/>
    <mergeCell ref="A10:A12"/>
    <mergeCell ref="A13:B13"/>
    <mergeCell ref="A5:C5"/>
    <mergeCell ref="A14:A16"/>
    <mergeCell ref="A42:A4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FF7D23-CDD7-46AC-AE43-76672D4C8EAC}">
  <dimension ref="A1:H80"/>
  <sheetViews>
    <sheetView workbookViewId="0">
      <selection activeCell="A2" sqref="A2:D2"/>
    </sheetView>
  </sheetViews>
  <sheetFormatPr defaultColWidth="9.109375" defaultRowHeight="13.2" x14ac:dyDescent="0.25"/>
  <cols>
    <col min="1" max="1" width="36.6640625" style="1" customWidth="1"/>
    <col min="2" max="2" width="20.21875" style="1" customWidth="1"/>
    <col min="3" max="4" width="12.77734375" style="1" customWidth="1"/>
    <col min="5" max="16384" width="9.109375" style="1"/>
  </cols>
  <sheetData>
    <row r="1" spans="1:8" ht="32.25" customHeight="1" x14ac:dyDescent="0.25">
      <c r="A1" s="357" t="s">
        <v>380</v>
      </c>
      <c r="B1" s="357"/>
      <c r="C1" s="357"/>
      <c r="D1" s="357"/>
    </row>
    <row r="2" spans="1:8" x14ac:dyDescent="0.25">
      <c r="A2" s="358" t="s">
        <v>1</v>
      </c>
      <c r="B2" s="358"/>
      <c r="C2" s="358"/>
      <c r="D2" s="358"/>
    </row>
    <row r="3" spans="1:8" x14ac:dyDescent="0.25">
      <c r="A3" s="351" t="s">
        <v>362</v>
      </c>
      <c r="B3" s="351"/>
      <c r="C3" s="351"/>
      <c r="D3" s="351"/>
    </row>
    <row r="4" spans="1:8" x14ac:dyDescent="0.25">
      <c r="A4" s="351" t="s">
        <v>124</v>
      </c>
      <c r="B4" s="351"/>
      <c r="C4" s="351"/>
      <c r="D4" s="351"/>
    </row>
    <row r="5" spans="1:8" ht="13.8" thickBot="1" x14ac:dyDescent="0.3">
      <c r="A5" s="416"/>
      <c r="B5" s="416"/>
      <c r="C5" s="416"/>
      <c r="D5" s="266"/>
    </row>
    <row r="6" spans="1:8" ht="13.8" hidden="1" thickBot="1" x14ac:dyDescent="0.3">
      <c r="A6" s="12" t="s">
        <v>48</v>
      </c>
      <c r="B6" s="13" t="s">
        <v>49</v>
      </c>
      <c r="C6" s="13" t="s">
        <v>50</v>
      </c>
      <c r="D6" s="283"/>
      <c r="E6" s="2"/>
      <c r="F6" s="2"/>
      <c r="G6" s="2"/>
      <c r="H6" s="2"/>
    </row>
    <row r="7" spans="1:8" ht="13.8" hidden="1" thickBot="1" x14ac:dyDescent="0.3">
      <c r="A7" s="12"/>
      <c r="B7" s="13"/>
      <c r="C7" s="13"/>
      <c r="D7" s="283"/>
    </row>
    <row r="8" spans="1:8" ht="15" customHeight="1" x14ac:dyDescent="0.25">
      <c r="A8" s="380" t="s">
        <v>249</v>
      </c>
      <c r="B8" s="381"/>
      <c r="C8" s="384" t="s">
        <v>256</v>
      </c>
      <c r="D8" s="397" t="s">
        <v>356</v>
      </c>
    </row>
    <row r="9" spans="1:8" ht="20.399999999999999" customHeight="1" x14ac:dyDescent="0.25">
      <c r="A9" s="382"/>
      <c r="B9" s="383"/>
      <c r="C9" s="385"/>
      <c r="D9" s="389"/>
    </row>
    <row r="10" spans="1:8" x14ac:dyDescent="0.25">
      <c r="A10" s="410" t="s">
        <v>299</v>
      </c>
      <c r="B10" s="198" t="s">
        <v>29</v>
      </c>
      <c r="C10" s="272"/>
      <c r="D10" s="265"/>
    </row>
    <row r="11" spans="1:8" x14ac:dyDescent="0.25">
      <c r="A11" s="410"/>
      <c r="B11" s="46" t="s">
        <v>250</v>
      </c>
      <c r="C11" s="286"/>
      <c r="D11" s="36"/>
    </row>
    <row r="12" spans="1:8" ht="15" customHeight="1" x14ac:dyDescent="0.25">
      <c r="A12" s="410"/>
      <c r="B12" s="248" t="s">
        <v>31</v>
      </c>
      <c r="C12" s="274">
        <v>25844500</v>
      </c>
      <c r="D12" s="4">
        <v>24584500</v>
      </c>
    </row>
    <row r="13" spans="1:8" x14ac:dyDescent="0.25">
      <c r="A13" s="359" t="s">
        <v>5</v>
      </c>
      <c r="B13" s="360"/>
      <c r="C13" s="275">
        <f>SUM(C10:C12)</f>
        <v>25844500</v>
      </c>
      <c r="D13" s="37">
        <f>SUM(D10:D12)</f>
        <v>24584500</v>
      </c>
    </row>
    <row r="14" spans="1:8" x14ac:dyDescent="0.25">
      <c r="A14" s="410" t="s">
        <v>300</v>
      </c>
      <c r="B14" s="198" t="s">
        <v>29</v>
      </c>
      <c r="C14" s="274"/>
      <c r="D14" s="4"/>
    </row>
    <row r="15" spans="1:8" x14ac:dyDescent="0.25">
      <c r="A15" s="410"/>
      <c r="B15" s="46" t="s">
        <v>250</v>
      </c>
      <c r="C15" s="274"/>
      <c r="D15" s="4"/>
    </row>
    <row r="16" spans="1:8" x14ac:dyDescent="0.25">
      <c r="A16" s="410"/>
      <c r="B16" s="248" t="s">
        <v>31</v>
      </c>
      <c r="C16" s="274">
        <v>1039650</v>
      </c>
      <c r="D16" s="4">
        <v>1039650</v>
      </c>
    </row>
    <row r="17" spans="1:4" x14ac:dyDescent="0.25">
      <c r="A17" s="247" t="s">
        <v>5</v>
      </c>
      <c r="B17" s="248"/>
      <c r="C17" s="275">
        <f>SUM(C14:C16)</f>
        <v>1039650</v>
      </c>
      <c r="D17" s="37">
        <f>SUM(D14:D16)</f>
        <v>1039650</v>
      </c>
    </row>
    <row r="18" spans="1:4" s="26" customFormat="1" ht="15" customHeight="1" x14ac:dyDescent="0.25">
      <c r="A18" s="405" t="s">
        <v>301</v>
      </c>
      <c r="B18" s="251" t="s">
        <v>29</v>
      </c>
      <c r="C18" s="282"/>
      <c r="D18" s="213"/>
    </row>
    <row r="19" spans="1:4" s="26" customFormat="1" ht="15" customHeight="1" x14ac:dyDescent="0.25">
      <c r="A19" s="406"/>
      <c r="B19" s="251" t="s">
        <v>250</v>
      </c>
      <c r="C19" s="282"/>
      <c r="D19" s="213"/>
    </row>
    <row r="20" spans="1:4" s="26" customFormat="1" ht="15" customHeight="1" x14ac:dyDescent="0.25">
      <c r="A20" s="407"/>
      <c r="B20" s="251" t="s">
        <v>31</v>
      </c>
      <c r="C20" s="282">
        <v>381000</v>
      </c>
      <c r="D20" s="213">
        <v>381000</v>
      </c>
    </row>
    <row r="21" spans="1:4" s="26" customFormat="1" ht="15" customHeight="1" x14ac:dyDescent="0.25">
      <c r="A21" s="252" t="s">
        <v>5</v>
      </c>
      <c r="B21" s="251"/>
      <c r="C21" s="278">
        <f>SUM(C18:C20)</f>
        <v>381000</v>
      </c>
      <c r="D21" s="212">
        <f>SUM(D18:D20)</f>
        <v>381000</v>
      </c>
    </row>
    <row r="22" spans="1:4" s="26" customFormat="1" ht="15" customHeight="1" x14ac:dyDescent="0.25">
      <c r="A22" s="405" t="s">
        <v>302</v>
      </c>
      <c r="B22" s="251" t="s">
        <v>29</v>
      </c>
      <c r="C22" s="278"/>
      <c r="D22" s="212"/>
    </row>
    <row r="23" spans="1:4" s="26" customFormat="1" ht="15" customHeight="1" x14ac:dyDescent="0.25">
      <c r="A23" s="406"/>
      <c r="B23" s="251" t="s">
        <v>250</v>
      </c>
      <c r="C23" s="278"/>
      <c r="D23" s="212"/>
    </row>
    <row r="24" spans="1:4" s="26" customFormat="1" ht="15" customHeight="1" x14ac:dyDescent="0.25">
      <c r="A24" s="407"/>
      <c r="B24" s="251" t="s">
        <v>31</v>
      </c>
      <c r="C24" s="282">
        <v>1143000</v>
      </c>
      <c r="D24" s="213">
        <v>1143000</v>
      </c>
    </row>
    <row r="25" spans="1:4" s="26" customFormat="1" ht="15" customHeight="1" x14ac:dyDescent="0.25">
      <c r="A25" s="252" t="s">
        <v>5</v>
      </c>
      <c r="B25" s="251"/>
      <c r="C25" s="278">
        <f>SUM(C22:C24)</f>
        <v>1143000</v>
      </c>
      <c r="D25" s="212">
        <f>SUM(D22:D24)</f>
        <v>1143000</v>
      </c>
    </row>
    <row r="26" spans="1:4" s="26" customFormat="1" ht="15" customHeight="1" x14ac:dyDescent="0.25">
      <c r="A26" s="413" t="s">
        <v>345</v>
      </c>
      <c r="B26" s="251" t="s">
        <v>29</v>
      </c>
      <c r="C26" s="278"/>
      <c r="D26" s="212"/>
    </row>
    <row r="27" spans="1:4" s="26" customFormat="1" ht="15" customHeight="1" x14ac:dyDescent="0.25">
      <c r="A27" s="414"/>
      <c r="B27" s="251" t="s">
        <v>250</v>
      </c>
      <c r="C27" s="278"/>
      <c r="D27" s="212"/>
    </row>
    <row r="28" spans="1:4" s="26" customFormat="1" ht="15" customHeight="1" x14ac:dyDescent="0.25">
      <c r="A28" s="415"/>
      <c r="B28" s="251" t="s">
        <v>31</v>
      </c>
      <c r="C28" s="282"/>
      <c r="D28" s="213">
        <v>1761142</v>
      </c>
    </row>
    <row r="29" spans="1:4" s="26" customFormat="1" ht="15" customHeight="1" x14ac:dyDescent="0.25">
      <c r="A29" s="252" t="s">
        <v>5</v>
      </c>
      <c r="B29" s="251"/>
      <c r="C29" s="278">
        <f>SUM(C26:C28)</f>
        <v>0</v>
      </c>
      <c r="D29" s="212">
        <f>SUM(D26:D28)</f>
        <v>1761142</v>
      </c>
    </row>
    <row r="30" spans="1:4" s="26" customFormat="1" ht="15" customHeight="1" x14ac:dyDescent="0.25">
      <c r="A30" s="413" t="s">
        <v>351</v>
      </c>
      <c r="B30" s="251" t="s">
        <v>29</v>
      </c>
      <c r="C30" s="278"/>
      <c r="D30" s="213">
        <v>756620</v>
      </c>
    </row>
    <row r="31" spans="1:4" s="26" customFormat="1" ht="15" customHeight="1" x14ac:dyDescent="0.25">
      <c r="A31" s="414"/>
      <c r="B31" s="251" t="s">
        <v>250</v>
      </c>
      <c r="C31" s="278"/>
      <c r="D31" s="213">
        <v>63190</v>
      </c>
    </row>
    <row r="32" spans="1:4" s="26" customFormat="1" ht="15" customHeight="1" x14ac:dyDescent="0.25">
      <c r="A32" s="415"/>
      <c r="B32" s="251" t="s">
        <v>31</v>
      </c>
      <c r="C32" s="282"/>
      <c r="D32" s="213"/>
    </row>
    <row r="33" spans="1:4" s="26" customFormat="1" ht="15" customHeight="1" x14ac:dyDescent="0.25">
      <c r="A33" s="252" t="s">
        <v>5</v>
      </c>
      <c r="B33" s="251"/>
      <c r="C33" s="278">
        <f>SUM(C30:C32)</f>
        <v>0</v>
      </c>
      <c r="D33" s="206">
        <f>SUM(D30:D32)</f>
        <v>819810</v>
      </c>
    </row>
    <row r="34" spans="1:4" s="26" customFormat="1" ht="15" customHeight="1" x14ac:dyDescent="0.25">
      <c r="A34" s="413" t="s">
        <v>366</v>
      </c>
      <c r="B34" s="251" t="s">
        <v>29</v>
      </c>
      <c r="C34" s="282"/>
      <c r="D34" s="213"/>
    </row>
    <row r="35" spans="1:4" s="26" customFormat="1" ht="15" customHeight="1" x14ac:dyDescent="0.25">
      <c r="A35" s="414"/>
      <c r="B35" s="251" t="s">
        <v>250</v>
      </c>
      <c r="C35" s="282"/>
      <c r="D35" s="213"/>
    </row>
    <row r="36" spans="1:4" s="26" customFormat="1" ht="15" customHeight="1" x14ac:dyDescent="0.25">
      <c r="A36" s="415"/>
      <c r="B36" s="251" t="s">
        <v>31</v>
      </c>
      <c r="C36" s="282"/>
      <c r="D36" s="213">
        <v>2134870</v>
      </c>
    </row>
    <row r="37" spans="1:4" s="26" customFormat="1" ht="15" customHeight="1" x14ac:dyDescent="0.25">
      <c r="A37" s="252" t="s">
        <v>5</v>
      </c>
      <c r="B37" s="251"/>
      <c r="C37" s="278">
        <f>SUM(C34:C36)</f>
        <v>0</v>
      </c>
      <c r="D37" s="212"/>
    </row>
    <row r="38" spans="1:4" s="26" customFormat="1" ht="15" customHeight="1" x14ac:dyDescent="0.25">
      <c r="A38" s="413" t="s">
        <v>367</v>
      </c>
      <c r="B38" s="251" t="s">
        <v>29</v>
      </c>
      <c r="C38" s="282"/>
      <c r="D38" s="213"/>
    </row>
    <row r="39" spans="1:4" s="26" customFormat="1" ht="15" customHeight="1" x14ac:dyDescent="0.25">
      <c r="A39" s="414"/>
      <c r="B39" s="251" t="s">
        <v>250</v>
      </c>
      <c r="C39" s="282"/>
      <c r="D39" s="213"/>
    </row>
    <row r="40" spans="1:4" s="26" customFormat="1" ht="15" customHeight="1" x14ac:dyDescent="0.25">
      <c r="A40" s="415"/>
      <c r="B40" s="251" t="s">
        <v>31</v>
      </c>
      <c r="C40" s="282"/>
      <c r="D40" s="213">
        <v>562000</v>
      </c>
    </row>
    <row r="41" spans="1:4" s="26" customFormat="1" ht="15" customHeight="1" x14ac:dyDescent="0.25">
      <c r="A41" s="252" t="s">
        <v>5</v>
      </c>
      <c r="B41" s="251"/>
      <c r="C41" s="278">
        <f>SUM(C38:C40)</f>
        <v>0</v>
      </c>
      <c r="D41" s="212"/>
    </row>
    <row r="42" spans="1:4" s="26" customFormat="1" ht="15" customHeight="1" x14ac:dyDescent="0.25">
      <c r="A42" s="413"/>
      <c r="B42" s="198" t="s">
        <v>29</v>
      </c>
      <c r="C42" s="274"/>
      <c r="D42" s="4"/>
    </row>
    <row r="43" spans="1:4" ht="15" customHeight="1" x14ac:dyDescent="0.25">
      <c r="A43" s="414"/>
      <c r="B43" s="46" t="s">
        <v>250</v>
      </c>
      <c r="C43" s="274"/>
      <c r="D43" s="4"/>
    </row>
    <row r="44" spans="1:4" ht="15" customHeight="1" x14ac:dyDescent="0.25">
      <c r="A44" s="415"/>
      <c r="B44" s="248" t="s">
        <v>31</v>
      </c>
      <c r="C44" s="274"/>
      <c r="D44" s="4"/>
    </row>
    <row r="45" spans="1:4" s="26" customFormat="1" ht="15" customHeight="1" x14ac:dyDescent="0.25">
      <c r="A45" s="390" t="s">
        <v>5</v>
      </c>
      <c r="B45" s="392"/>
      <c r="C45" s="275">
        <f>SUM(C42:C44)</f>
        <v>0</v>
      </c>
      <c r="D45" s="37"/>
    </row>
    <row r="46" spans="1:4" s="26" customFormat="1" ht="15" customHeight="1" x14ac:dyDescent="0.25">
      <c r="A46" s="413"/>
      <c r="B46" s="198" t="s">
        <v>29</v>
      </c>
      <c r="C46" s="274"/>
      <c r="D46" s="4"/>
    </row>
    <row r="47" spans="1:4" s="26" customFormat="1" ht="15" customHeight="1" x14ac:dyDescent="0.25">
      <c r="A47" s="414"/>
      <c r="B47" s="46" t="s">
        <v>250</v>
      </c>
      <c r="C47" s="274"/>
      <c r="D47" s="4"/>
    </row>
    <row r="48" spans="1:4" s="26" customFormat="1" ht="15" customHeight="1" x14ac:dyDescent="0.25">
      <c r="A48" s="415"/>
      <c r="B48" s="248" t="s">
        <v>31</v>
      </c>
      <c r="C48" s="274"/>
      <c r="D48" s="4"/>
    </row>
    <row r="49" spans="1:4" s="26" customFormat="1" ht="15" customHeight="1" thickBot="1" x14ac:dyDescent="0.3">
      <c r="A49" s="361" t="s">
        <v>5</v>
      </c>
      <c r="B49" s="362"/>
      <c r="C49" s="276">
        <f>SUM(C46:C48)</f>
        <v>0</v>
      </c>
      <c r="D49" s="51"/>
    </row>
    <row r="50" spans="1:4" x14ac:dyDescent="0.25">
      <c r="A50" s="34"/>
      <c r="B50" s="34"/>
      <c r="C50" s="28"/>
      <c r="D50" s="28"/>
    </row>
    <row r="51" spans="1:4" ht="15" customHeight="1" x14ac:dyDescent="0.25">
      <c r="A51" s="378"/>
      <c r="B51" s="378"/>
      <c r="C51" s="28"/>
      <c r="D51" s="28"/>
    </row>
    <row r="55" spans="1:4" ht="12" customHeight="1" x14ac:dyDescent="0.25"/>
    <row r="56" spans="1:4" hidden="1" x14ac:dyDescent="0.25">
      <c r="A56" s="29"/>
      <c r="B56" s="29"/>
      <c r="C56" s="29"/>
      <c r="D56" s="29"/>
    </row>
    <row r="57" spans="1:4" x14ac:dyDescent="0.25">
      <c r="A57" s="29"/>
      <c r="B57" s="29"/>
      <c r="C57" s="29"/>
      <c r="D57" s="29"/>
    </row>
    <row r="58" spans="1:4" x14ac:dyDescent="0.25">
      <c r="A58" s="379"/>
      <c r="B58" s="379"/>
      <c r="C58" s="30"/>
      <c r="D58" s="30"/>
    </row>
    <row r="59" spans="1:4" x14ac:dyDescent="0.25">
      <c r="A59" s="379"/>
      <c r="B59" s="379"/>
      <c r="C59" s="30"/>
      <c r="D59" s="30"/>
    </row>
    <row r="60" spans="1:4" x14ac:dyDescent="0.25">
      <c r="A60" s="377"/>
      <c r="B60" s="377"/>
      <c r="C60" s="28"/>
      <c r="D60" s="28"/>
    </row>
    <row r="61" spans="1:4" x14ac:dyDescent="0.25">
      <c r="A61" s="28"/>
      <c r="B61" s="28"/>
      <c r="C61" s="28"/>
      <c r="D61" s="28"/>
    </row>
    <row r="62" spans="1:4" x14ac:dyDescent="0.25">
      <c r="A62" s="28"/>
      <c r="B62" s="28"/>
      <c r="C62" s="28"/>
      <c r="D62" s="28"/>
    </row>
    <row r="63" spans="1:4" x14ac:dyDescent="0.25">
      <c r="A63" s="28"/>
      <c r="B63" s="28"/>
      <c r="C63" s="28"/>
      <c r="D63" s="28"/>
    </row>
    <row r="64" spans="1:4" x14ac:dyDescent="0.25">
      <c r="A64" s="28"/>
      <c r="B64" s="28"/>
      <c r="C64" s="28"/>
      <c r="D64" s="28"/>
    </row>
    <row r="65" spans="1:4" x14ac:dyDescent="0.25">
      <c r="A65" s="28"/>
      <c r="B65" s="28"/>
      <c r="C65" s="28"/>
      <c r="D65" s="28"/>
    </row>
    <row r="66" spans="1:4" x14ac:dyDescent="0.25">
      <c r="A66" s="377"/>
      <c r="B66" s="377"/>
      <c r="C66" s="28"/>
      <c r="D66" s="28"/>
    </row>
    <row r="67" spans="1:4" x14ac:dyDescent="0.25">
      <c r="A67" s="28"/>
      <c r="B67" s="28"/>
      <c r="C67" s="28"/>
      <c r="D67" s="28"/>
    </row>
    <row r="68" spans="1:4" x14ac:dyDescent="0.25">
      <c r="A68" s="28"/>
      <c r="B68" s="28"/>
      <c r="C68" s="28"/>
      <c r="D68" s="28"/>
    </row>
    <row r="69" spans="1:4" s="7" customFormat="1" x14ac:dyDescent="0.25">
      <c r="A69" s="28"/>
      <c r="B69" s="28"/>
      <c r="C69" s="28"/>
      <c r="D69" s="28"/>
    </row>
    <row r="70" spans="1:4" x14ac:dyDescent="0.25">
      <c r="A70" s="377"/>
      <c r="B70" s="377"/>
      <c r="C70" s="250"/>
      <c r="D70" s="263"/>
    </row>
    <row r="71" spans="1:4" x14ac:dyDescent="0.25">
      <c r="A71" s="377"/>
      <c r="B71" s="377"/>
      <c r="C71" s="28"/>
      <c r="D71" s="28"/>
    </row>
    <row r="72" spans="1:4" x14ac:dyDescent="0.25">
      <c r="A72" s="28"/>
      <c r="B72" s="28"/>
      <c r="C72" s="28"/>
      <c r="D72" s="28"/>
    </row>
    <row r="73" spans="1:4" x14ac:dyDescent="0.25">
      <c r="A73" s="28"/>
      <c r="B73" s="28"/>
      <c r="C73" s="28"/>
      <c r="D73" s="28"/>
    </row>
    <row r="74" spans="1:4" x14ac:dyDescent="0.25">
      <c r="A74" s="28"/>
      <c r="B74" s="28"/>
      <c r="C74" s="28"/>
      <c r="D74" s="28"/>
    </row>
    <row r="75" spans="1:4" s="7" customFormat="1" x14ac:dyDescent="0.25">
      <c r="A75" s="28"/>
      <c r="B75" s="28"/>
      <c r="C75" s="28"/>
      <c r="D75" s="28"/>
    </row>
    <row r="76" spans="1:4" s="7" customFormat="1" x14ac:dyDescent="0.25">
      <c r="A76" s="377"/>
      <c r="B76" s="377"/>
      <c r="C76" s="250"/>
      <c r="D76" s="263"/>
    </row>
    <row r="77" spans="1:4" x14ac:dyDescent="0.25">
      <c r="A77" s="377"/>
      <c r="B77" s="377"/>
      <c r="C77" s="250"/>
      <c r="D77" s="263"/>
    </row>
    <row r="78" spans="1:4" x14ac:dyDescent="0.25">
      <c r="A78" s="28"/>
      <c r="B78" s="28"/>
      <c r="C78" s="28"/>
      <c r="D78" s="28"/>
    </row>
    <row r="79" spans="1:4" x14ac:dyDescent="0.25">
      <c r="A79" s="28"/>
      <c r="B79" s="28"/>
      <c r="C79" s="28"/>
      <c r="D79" s="28"/>
    </row>
    <row r="80" spans="1:4" x14ac:dyDescent="0.25">
      <c r="A80" s="28"/>
      <c r="B80" s="28"/>
      <c r="C80" s="28"/>
      <c r="D80" s="28"/>
    </row>
  </sheetData>
  <mergeCells count="30">
    <mergeCell ref="D8:D9"/>
    <mergeCell ref="A1:D1"/>
    <mergeCell ref="A2:D2"/>
    <mergeCell ref="A3:D3"/>
    <mergeCell ref="A4:D4"/>
    <mergeCell ref="A8:A9"/>
    <mergeCell ref="B8:B9"/>
    <mergeCell ref="C8:C9"/>
    <mergeCell ref="A5:C5"/>
    <mergeCell ref="A46:A48"/>
    <mergeCell ref="A10:A12"/>
    <mergeCell ref="A13:B13"/>
    <mergeCell ref="A14:A16"/>
    <mergeCell ref="A18:A20"/>
    <mergeCell ref="A22:A24"/>
    <mergeCell ref="A26:A28"/>
    <mergeCell ref="A30:A32"/>
    <mergeCell ref="A34:A36"/>
    <mergeCell ref="A38:A40"/>
    <mergeCell ref="A42:A44"/>
    <mergeCell ref="A45:B45"/>
    <mergeCell ref="A71:B71"/>
    <mergeCell ref="A76:B76"/>
    <mergeCell ref="A77:B77"/>
    <mergeCell ref="A49:B49"/>
    <mergeCell ref="A51:B51"/>
    <mergeCell ref="A58:B59"/>
    <mergeCell ref="A60:B60"/>
    <mergeCell ref="A66:B66"/>
    <mergeCell ref="A70:B70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84"/>
  <sheetViews>
    <sheetView zoomScaleNormal="100" workbookViewId="0">
      <selection activeCell="A2" sqref="A2:G2"/>
    </sheetView>
  </sheetViews>
  <sheetFormatPr defaultColWidth="9.109375" defaultRowHeight="13.2" x14ac:dyDescent="0.25"/>
  <cols>
    <col min="1" max="1" width="7.109375" style="1" customWidth="1"/>
    <col min="2" max="2" width="36.5546875" style="1" customWidth="1"/>
    <col min="3" max="7" width="11.77734375" style="1" customWidth="1"/>
    <col min="8" max="16384" width="9.109375" style="1"/>
  </cols>
  <sheetData>
    <row r="1" spans="1:11" ht="32.25" customHeight="1" x14ac:dyDescent="0.25">
      <c r="A1" s="357" t="s">
        <v>381</v>
      </c>
      <c r="B1" s="357"/>
      <c r="C1" s="357"/>
      <c r="D1" s="357"/>
      <c r="E1" s="357"/>
      <c r="F1" s="357"/>
      <c r="G1" s="357"/>
    </row>
    <row r="2" spans="1:11" x14ac:dyDescent="0.25">
      <c r="A2" s="358" t="s">
        <v>1</v>
      </c>
      <c r="B2" s="358"/>
      <c r="C2" s="358"/>
      <c r="D2" s="358"/>
      <c r="E2" s="358"/>
      <c r="F2" s="358"/>
      <c r="G2" s="358"/>
    </row>
    <row r="3" spans="1:11" x14ac:dyDescent="0.25">
      <c r="A3" s="351" t="s">
        <v>360</v>
      </c>
      <c r="B3" s="351"/>
      <c r="C3" s="351"/>
      <c r="D3" s="351"/>
      <c r="E3" s="351"/>
      <c r="F3" s="351"/>
      <c r="G3" s="351"/>
    </row>
    <row r="4" spans="1:11" x14ac:dyDescent="0.25">
      <c r="A4" s="351" t="s">
        <v>125</v>
      </c>
      <c r="B4" s="351"/>
      <c r="C4" s="351"/>
      <c r="D4" s="351"/>
      <c r="E4" s="351"/>
      <c r="F4" s="351"/>
      <c r="G4" s="351"/>
    </row>
    <row r="5" spans="1:11" ht="13.8" thickBot="1" x14ac:dyDescent="0.3">
      <c r="A5" s="416"/>
      <c r="B5" s="416"/>
      <c r="C5" s="416"/>
      <c r="D5" s="266"/>
      <c r="E5" s="322"/>
      <c r="F5" s="349"/>
      <c r="G5" s="266"/>
    </row>
    <row r="6" spans="1:11" hidden="1" x14ac:dyDescent="0.25">
      <c r="A6" s="12" t="s">
        <v>48</v>
      </c>
      <c r="B6" s="13" t="s">
        <v>49</v>
      </c>
      <c r="C6" s="13" t="s">
        <v>50</v>
      </c>
      <c r="D6" s="283"/>
      <c r="E6" s="283"/>
      <c r="F6" s="283"/>
      <c r="G6" s="283"/>
      <c r="H6" s="2"/>
      <c r="I6" s="2"/>
      <c r="J6" s="2"/>
      <c r="K6" s="2"/>
    </row>
    <row r="7" spans="1:11" hidden="1" x14ac:dyDescent="0.25">
      <c r="A7" s="12"/>
      <c r="B7" s="13"/>
      <c r="C7" s="13"/>
      <c r="D7" s="283"/>
      <c r="E7" s="283"/>
      <c r="F7" s="283"/>
      <c r="G7" s="283"/>
    </row>
    <row r="8" spans="1:11" ht="15" customHeight="1" x14ac:dyDescent="0.25">
      <c r="A8" s="380" t="s">
        <v>2</v>
      </c>
      <c r="B8" s="381"/>
      <c r="C8" s="384" t="s">
        <v>256</v>
      </c>
      <c r="D8" s="396" t="s">
        <v>332</v>
      </c>
      <c r="E8" s="396" t="s">
        <v>349</v>
      </c>
      <c r="F8" s="396" t="s">
        <v>354</v>
      </c>
      <c r="G8" s="397" t="s">
        <v>330</v>
      </c>
    </row>
    <row r="9" spans="1:11" ht="22.8" customHeight="1" x14ac:dyDescent="0.25">
      <c r="A9" s="382"/>
      <c r="B9" s="383"/>
      <c r="C9" s="385"/>
      <c r="D9" s="387"/>
      <c r="E9" s="387"/>
      <c r="F9" s="387"/>
      <c r="G9" s="389"/>
    </row>
    <row r="10" spans="1:11" x14ac:dyDescent="0.25">
      <c r="A10" s="196" t="s">
        <v>53</v>
      </c>
      <c r="B10" s="198" t="s">
        <v>36</v>
      </c>
      <c r="C10" s="273">
        <f>SUM(C21+C30)</f>
        <v>52831983</v>
      </c>
      <c r="D10" s="273">
        <f t="shared" ref="D10:F10" si="0">SUM(D21+D30)</f>
        <v>-4989174</v>
      </c>
      <c r="E10" s="273">
        <f t="shared" si="0"/>
        <v>9489033</v>
      </c>
      <c r="F10" s="273">
        <f t="shared" si="0"/>
        <v>-35550556</v>
      </c>
      <c r="G10" s="205">
        <f>SUM(G21+G30)</f>
        <v>25224866</v>
      </c>
    </row>
    <row r="11" spans="1:11" x14ac:dyDescent="0.25">
      <c r="A11" s="45">
        <v>1</v>
      </c>
      <c r="B11" s="46" t="s">
        <v>112</v>
      </c>
      <c r="C11" s="286"/>
      <c r="D11" s="42"/>
      <c r="E11" s="286"/>
      <c r="F11" s="286"/>
      <c r="G11" s="36"/>
    </row>
    <row r="12" spans="1:11" ht="15" customHeight="1" x14ac:dyDescent="0.25">
      <c r="A12" s="38"/>
      <c r="B12" s="304" t="s">
        <v>274</v>
      </c>
      <c r="C12" s="274">
        <v>5080000</v>
      </c>
      <c r="D12" s="3"/>
      <c r="E12" s="274">
        <v>89285</v>
      </c>
      <c r="F12" s="274">
        <v>304715</v>
      </c>
      <c r="G12" s="4">
        <f>SUM(C12:F12)</f>
        <v>5474000</v>
      </c>
    </row>
    <row r="13" spans="1:11" x14ac:dyDescent="0.25">
      <c r="A13" s="5"/>
      <c r="B13" s="193" t="s">
        <v>275</v>
      </c>
      <c r="C13" s="274">
        <v>1270000</v>
      </c>
      <c r="D13" s="3"/>
      <c r="E13" s="274">
        <v>449282</v>
      </c>
      <c r="F13" s="274">
        <v>85098</v>
      </c>
      <c r="G13" s="4">
        <f t="shared" ref="G13:G20" si="1">SUM(C13:F13)</f>
        <v>1804380</v>
      </c>
    </row>
    <row r="14" spans="1:11" x14ac:dyDescent="0.25">
      <c r="A14" s="217"/>
      <c r="B14" s="304" t="s">
        <v>276</v>
      </c>
      <c r="C14" s="274">
        <v>254000</v>
      </c>
      <c r="D14" s="3"/>
      <c r="E14" s="274"/>
      <c r="F14" s="274">
        <v>285000</v>
      </c>
      <c r="G14" s="4">
        <f t="shared" si="1"/>
        <v>539000</v>
      </c>
    </row>
    <row r="15" spans="1:11" ht="15" customHeight="1" x14ac:dyDescent="0.25">
      <c r="A15" s="196"/>
      <c r="B15" s="304" t="s">
        <v>277</v>
      </c>
      <c r="C15" s="274">
        <v>635000</v>
      </c>
      <c r="D15" s="3"/>
      <c r="E15" s="274"/>
      <c r="F15" s="274">
        <v>473000</v>
      </c>
      <c r="G15" s="4">
        <f t="shared" si="1"/>
        <v>1108000</v>
      </c>
    </row>
    <row r="16" spans="1:11" ht="15" customHeight="1" x14ac:dyDescent="0.25">
      <c r="A16" s="5"/>
      <c r="B16" s="342" t="s">
        <v>319</v>
      </c>
      <c r="C16" s="274">
        <v>7500000</v>
      </c>
      <c r="D16" s="3"/>
      <c r="E16" s="274"/>
      <c r="F16" s="274">
        <v>-7500000</v>
      </c>
      <c r="G16" s="4">
        <f t="shared" si="1"/>
        <v>0</v>
      </c>
    </row>
    <row r="17" spans="1:7" ht="15" customHeight="1" x14ac:dyDescent="0.25">
      <c r="A17" s="5"/>
      <c r="B17" s="342" t="s">
        <v>371</v>
      </c>
      <c r="C17" s="274">
        <v>1500000</v>
      </c>
      <c r="D17" s="3"/>
      <c r="E17" s="274"/>
      <c r="F17" s="274">
        <v>3354260</v>
      </c>
      <c r="G17" s="4">
        <f t="shared" si="1"/>
        <v>4854260</v>
      </c>
    </row>
    <row r="18" spans="1:7" ht="15" customHeight="1" x14ac:dyDescent="0.25">
      <c r="A18" s="5"/>
      <c r="B18" s="342" t="s">
        <v>322</v>
      </c>
      <c r="C18" s="274">
        <v>500000</v>
      </c>
      <c r="D18" s="3"/>
      <c r="E18" s="274"/>
      <c r="F18" s="274">
        <v>-500000</v>
      </c>
      <c r="G18" s="4">
        <f t="shared" si="1"/>
        <v>0</v>
      </c>
    </row>
    <row r="19" spans="1:7" ht="15" customHeight="1" x14ac:dyDescent="0.25">
      <c r="A19" s="5"/>
      <c r="B19" s="342" t="s">
        <v>372</v>
      </c>
      <c r="C19" s="274"/>
      <c r="D19" s="3"/>
      <c r="E19" s="274"/>
      <c r="F19" s="274">
        <v>160550</v>
      </c>
      <c r="G19" s="4">
        <f t="shared" si="1"/>
        <v>160550</v>
      </c>
    </row>
    <row r="20" spans="1:7" ht="15" customHeight="1" x14ac:dyDescent="0.25">
      <c r="A20" s="5"/>
      <c r="B20" s="342" t="s">
        <v>344</v>
      </c>
      <c r="C20" s="274"/>
      <c r="D20" s="3">
        <v>198120</v>
      </c>
      <c r="E20" s="274"/>
      <c r="F20" s="274">
        <v>245576</v>
      </c>
      <c r="G20" s="4">
        <f t="shared" si="1"/>
        <v>443696</v>
      </c>
    </row>
    <row r="21" spans="1:7" s="26" customFormat="1" x14ac:dyDescent="0.25">
      <c r="A21" s="196"/>
      <c r="B21" s="6" t="s">
        <v>113</v>
      </c>
      <c r="C21" s="275">
        <f>SUM(C11:C20)</f>
        <v>16739000</v>
      </c>
      <c r="D21" s="275">
        <f t="shared" ref="D21:F21" si="2">SUM(D11:D20)</f>
        <v>198120</v>
      </c>
      <c r="E21" s="275">
        <f t="shared" si="2"/>
        <v>538567</v>
      </c>
      <c r="F21" s="275">
        <f t="shared" si="2"/>
        <v>-3091801</v>
      </c>
      <c r="G21" s="6">
        <f t="shared" ref="G21" si="3">SUM(G11:G20)</f>
        <v>14383886</v>
      </c>
    </row>
    <row r="22" spans="1:7" s="28" customFormat="1" x14ac:dyDescent="0.25">
      <c r="A22" s="417"/>
      <c r="B22" s="418"/>
      <c r="C22" s="418"/>
      <c r="D22" s="290"/>
      <c r="E22" s="343"/>
      <c r="F22" s="343"/>
      <c r="G22" s="288"/>
    </row>
    <row r="23" spans="1:7" s="26" customFormat="1" x14ac:dyDescent="0.25">
      <c r="A23" s="196" t="s">
        <v>9</v>
      </c>
      <c r="B23" s="6" t="s">
        <v>114</v>
      </c>
      <c r="C23" s="275"/>
      <c r="D23" s="6"/>
      <c r="E23" s="275"/>
      <c r="F23" s="275"/>
      <c r="G23" s="37"/>
    </row>
    <row r="24" spans="1:7" s="26" customFormat="1" ht="15" customHeight="1" x14ac:dyDescent="0.25">
      <c r="A24" s="196"/>
      <c r="B24" s="224" t="s">
        <v>320</v>
      </c>
      <c r="C24" s="274">
        <v>5000000</v>
      </c>
      <c r="D24" s="3"/>
      <c r="E24" s="274"/>
      <c r="F24" s="274">
        <v>-5000000</v>
      </c>
      <c r="G24" s="4">
        <f>SUM(C24:F24)</f>
        <v>0</v>
      </c>
    </row>
    <row r="25" spans="1:7" s="26" customFormat="1" ht="15" customHeight="1" x14ac:dyDescent="0.25">
      <c r="A25" s="196"/>
      <c r="B25" s="3" t="s">
        <v>321</v>
      </c>
      <c r="C25" s="274">
        <v>3000000</v>
      </c>
      <c r="D25" s="3">
        <v>52000</v>
      </c>
      <c r="E25" s="274"/>
      <c r="F25" s="274"/>
      <c r="G25" s="4">
        <f t="shared" ref="G25:G29" si="4">SUM(C25:F25)</f>
        <v>3052000</v>
      </c>
    </row>
    <row r="26" spans="1:7" ht="15" customHeight="1" x14ac:dyDescent="0.25">
      <c r="A26" s="5"/>
      <c r="B26" s="3" t="s">
        <v>323</v>
      </c>
      <c r="C26" s="274">
        <v>3000000</v>
      </c>
      <c r="D26" s="3"/>
      <c r="E26" s="274"/>
      <c r="F26" s="274"/>
      <c r="G26" s="4">
        <f t="shared" si="4"/>
        <v>3000000</v>
      </c>
    </row>
    <row r="27" spans="1:7" ht="15" customHeight="1" x14ac:dyDescent="0.25">
      <c r="A27" s="5"/>
      <c r="B27" s="3" t="s">
        <v>368</v>
      </c>
      <c r="C27" s="274"/>
      <c r="D27" s="3"/>
      <c r="E27" s="274"/>
      <c r="F27" s="274">
        <v>1345400</v>
      </c>
      <c r="G27" s="4">
        <f t="shared" si="4"/>
        <v>1345400</v>
      </c>
    </row>
    <row r="28" spans="1:7" ht="15" customHeight="1" x14ac:dyDescent="0.25">
      <c r="A28" s="5"/>
      <c r="B28" s="3" t="s">
        <v>327</v>
      </c>
      <c r="C28" s="274">
        <v>25092983</v>
      </c>
      <c r="D28" s="3">
        <v>-5239294</v>
      </c>
      <c r="E28" s="274">
        <v>8950466</v>
      </c>
      <c r="F28" s="274">
        <v>-28804155</v>
      </c>
      <c r="G28" s="4">
        <f t="shared" si="4"/>
        <v>0</v>
      </c>
    </row>
    <row r="29" spans="1:7" ht="15" customHeight="1" x14ac:dyDescent="0.25">
      <c r="A29" s="5"/>
      <c r="B29" s="3" t="s">
        <v>369</v>
      </c>
      <c r="C29" s="274"/>
      <c r="D29" s="274"/>
      <c r="E29" s="274"/>
      <c r="F29" s="274">
        <v>3443580</v>
      </c>
      <c r="G29" s="4">
        <f t="shared" si="4"/>
        <v>3443580</v>
      </c>
    </row>
    <row r="30" spans="1:7" s="26" customFormat="1" ht="15" customHeight="1" x14ac:dyDescent="0.25">
      <c r="A30" s="196"/>
      <c r="B30" s="6" t="s">
        <v>115</v>
      </c>
      <c r="C30" s="275">
        <f>SUM(C23:C28)</f>
        <v>36092983</v>
      </c>
      <c r="D30" s="275">
        <f t="shared" ref="D30:F30" si="5">SUM(D23:D28)</f>
        <v>-5187294</v>
      </c>
      <c r="E30" s="275">
        <f t="shared" si="5"/>
        <v>8950466</v>
      </c>
      <c r="F30" s="275">
        <f t="shared" si="5"/>
        <v>-32458755</v>
      </c>
      <c r="G30" s="37">
        <f>SUM(G23:G29)</f>
        <v>10840980</v>
      </c>
    </row>
    <row r="31" spans="1:7" s="28" customFormat="1" ht="15" customHeight="1" x14ac:dyDescent="0.25">
      <c r="A31" s="417"/>
      <c r="B31" s="418"/>
      <c r="C31" s="418"/>
      <c r="D31" s="290"/>
      <c r="E31" s="343"/>
      <c r="F31" s="343"/>
      <c r="G31" s="288"/>
    </row>
    <row r="32" spans="1:7" s="26" customFormat="1" ht="15" customHeight="1" x14ac:dyDescent="0.25">
      <c r="A32" s="196" t="s">
        <v>79</v>
      </c>
      <c r="B32" s="6" t="s">
        <v>38</v>
      </c>
      <c r="C32" s="275">
        <f>SUM(C38+C47)</f>
        <v>64587564</v>
      </c>
      <c r="D32" s="275">
        <f t="shared" ref="D32:F32" si="6">SUM(D38+D47)</f>
        <v>5450310</v>
      </c>
      <c r="E32" s="275">
        <f t="shared" si="6"/>
        <v>13220783</v>
      </c>
      <c r="F32" s="275">
        <f t="shared" si="6"/>
        <v>23806457</v>
      </c>
      <c r="G32" s="37">
        <f t="shared" ref="G32" si="7">SUM(G38+G47)</f>
        <v>131557213</v>
      </c>
    </row>
    <row r="33" spans="1:7" s="26" customFormat="1" ht="15" customHeight="1" x14ac:dyDescent="0.25">
      <c r="A33" s="226" t="s">
        <v>7</v>
      </c>
      <c r="B33" s="227" t="s">
        <v>116</v>
      </c>
      <c r="C33" s="275"/>
      <c r="D33" s="6"/>
      <c r="E33" s="275"/>
      <c r="F33" s="275"/>
      <c r="G33" s="37"/>
    </row>
    <row r="34" spans="1:7" s="26" customFormat="1" ht="15.6" customHeight="1" x14ac:dyDescent="0.25">
      <c r="A34" s="217"/>
      <c r="B34" s="259" t="s">
        <v>317</v>
      </c>
      <c r="C34" s="289">
        <v>1000000</v>
      </c>
      <c r="D34" s="259">
        <v>374650</v>
      </c>
      <c r="E34" s="289"/>
      <c r="F34" s="289">
        <v>2751527</v>
      </c>
      <c r="G34" s="291">
        <f>SUM(C34:F34)</f>
        <v>4126177</v>
      </c>
    </row>
    <row r="35" spans="1:7" s="26" customFormat="1" ht="15" customHeight="1" x14ac:dyDescent="0.25">
      <c r="A35" s="217"/>
      <c r="B35" s="3" t="s">
        <v>318</v>
      </c>
      <c r="C35" s="274">
        <v>2500000</v>
      </c>
      <c r="D35" s="3"/>
      <c r="E35" s="274"/>
      <c r="F35" s="274"/>
      <c r="G35" s="291">
        <f t="shared" ref="G35:G37" si="8">SUM(C35:F35)</f>
        <v>2500000</v>
      </c>
    </row>
    <row r="36" spans="1:7" s="26" customFormat="1" ht="15" customHeight="1" x14ac:dyDescent="0.25">
      <c r="A36" s="350"/>
      <c r="B36" s="3" t="s">
        <v>370</v>
      </c>
      <c r="C36" s="274"/>
      <c r="D36" s="274"/>
      <c r="E36" s="274"/>
      <c r="F36" s="274"/>
      <c r="G36" s="291">
        <v>24492099</v>
      </c>
    </row>
    <row r="37" spans="1:7" s="26" customFormat="1" ht="15" customHeight="1" x14ac:dyDescent="0.25">
      <c r="A37" s="270"/>
      <c r="B37" s="3" t="s">
        <v>373</v>
      </c>
      <c r="C37" s="274"/>
      <c r="D37" s="274"/>
      <c r="E37" s="274"/>
      <c r="F37" s="274">
        <v>18818704</v>
      </c>
      <c r="G37" s="291">
        <f t="shared" si="8"/>
        <v>18818704</v>
      </c>
    </row>
    <row r="38" spans="1:7" s="26" customFormat="1" ht="15" customHeight="1" x14ac:dyDescent="0.25">
      <c r="A38" s="217"/>
      <c r="B38" s="218" t="s">
        <v>117</v>
      </c>
      <c r="C38" s="275">
        <f>SUM(C33:C37)</f>
        <v>3500000</v>
      </c>
      <c r="D38" s="275">
        <f t="shared" ref="D38:F38" si="9">SUM(D33:D37)</f>
        <v>374650</v>
      </c>
      <c r="E38" s="275">
        <f t="shared" si="9"/>
        <v>0</v>
      </c>
      <c r="F38" s="275">
        <f t="shared" si="9"/>
        <v>21570231</v>
      </c>
      <c r="G38" s="37">
        <f t="shared" ref="G38" si="10">SUM(G33:G37)</f>
        <v>49936980</v>
      </c>
    </row>
    <row r="39" spans="1:7" s="34" customFormat="1" ht="15" customHeight="1" x14ac:dyDescent="0.25">
      <c r="A39" s="419"/>
      <c r="B39" s="420"/>
      <c r="C39" s="420"/>
      <c r="D39" s="267"/>
      <c r="E39" s="344"/>
      <c r="F39" s="344"/>
      <c r="G39" s="287"/>
    </row>
    <row r="40" spans="1:7" s="26" customFormat="1" ht="15" customHeight="1" x14ac:dyDescent="0.25">
      <c r="A40" s="217" t="s">
        <v>9</v>
      </c>
      <c r="B40" s="218" t="s">
        <v>118</v>
      </c>
      <c r="C40" s="274"/>
      <c r="D40" s="3"/>
      <c r="E40" s="274"/>
      <c r="F40" s="274"/>
      <c r="G40" s="4"/>
    </row>
    <row r="41" spans="1:7" s="26" customFormat="1" ht="28.8" customHeight="1" x14ac:dyDescent="0.25">
      <c r="A41" s="217"/>
      <c r="B41" s="305" t="s">
        <v>278</v>
      </c>
      <c r="C41" s="274">
        <v>38087564</v>
      </c>
      <c r="D41" s="3"/>
      <c r="E41" s="274"/>
      <c r="F41" s="274">
        <v>2236226</v>
      </c>
      <c r="G41" s="4">
        <f>SUM(C41:F41)</f>
        <v>40323790</v>
      </c>
    </row>
    <row r="42" spans="1:7" s="26" customFormat="1" ht="15" customHeight="1" x14ac:dyDescent="0.25">
      <c r="A42" s="217"/>
      <c r="B42" s="224" t="s">
        <v>324</v>
      </c>
      <c r="C42" s="274">
        <v>1000000</v>
      </c>
      <c r="D42" s="3"/>
      <c r="E42" s="274"/>
      <c r="F42" s="274"/>
      <c r="G42" s="4">
        <f t="shared" ref="G42:G46" si="11">SUM(C42:F42)</f>
        <v>1000000</v>
      </c>
    </row>
    <row r="43" spans="1:7" s="26" customFormat="1" ht="15" customHeight="1" x14ac:dyDescent="0.25">
      <c r="A43" s="217"/>
      <c r="B43" s="224" t="s">
        <v>325</v>
      </c>
      <c r="C43" s="274">
        <v>12000000</v>
      </c>
      <c r="D43" s="3">
        <v>4078710</v>
      </c>
      <c r="E43" s="274"/>
      <c r="F43" s="274"/>
      <c r="G43" s="4">
        <f t="shared" si="11"/>
        <v>16078710</v>
      </c>
    </row>
    <row r="44" spans="1:7" s="26" customFormat="1" ht="15" customHeight="1" x14ac:dyDescent="0.25">
      <c r="A44" s="257"/>
      <c r="B44" s="258" t="s">
        <v>326</v>
      </c>
      <c r="C44" s="274">
        <v>10000000</v>
      </c>
      <c r="D44" s="3"/>
      <c r="E44" s="274"/>
      <c r="F44" s="274"/>
      <c r="G44" s="4">
        <f t="shared" si="11"/>
        <v>10000000</v>
      </c>
    </row>
    <row r="45" spans="1:7" s="26" customFormat="1" ht="15" customHeight="1" x14ac:dyDescent="0.25">
      <c r="A45" s="345"/>
      <c r="B45" s="346" t="s">
        <v>352</v>
      </c>
      <c r="C45" s="274"/>
      <c r="D45" s="3"/>
      <c r="E45" s="274">
        <v>13220783</v>
      </c>
      <c r="F45" s="274"/>
      <c r="G45" s="4">
        <f t="shared" si="11"/>
        <v>13220783</v>
      </c>
    </row>
    <row r="46" spans="1:7" s="26" customFormat="1" ht="15" customHeight="1" x14ac:dyDescent="0.25">
      <c r="A46" s="270"/>
      <c r="B46" s="271" t="s">
        <v>340</v>
      </c>
      <c r="C46" s="274"/>
      <c r="D46" s="3">
        <v>996950</v>
      </c>
      <c r="E46" s="274"/>
      <c r="F46" s="274"/>
      <c r="G46" s="4">
        <f t="shared" si="11"/>
        <v>996950</v>
      </c>
    </row>
    <row r="47" spans="1:7" s="26" customFormat="1" ht="15" customHeight="1" x14ac:dyDescent="0.25">
      <c r="A47" s="226"/>
      <c r="B47" s="227" t="s">
        <v>119</v>
      </c>
      <c r="C47" s="275">
        <f>SUM(C40:C46)</f>
        <v>61087564</v>
      </c>
      <c r="D47" s="275">
        <f t="shared" ref="D47:F47" si="12">SUM(D40:D46)</f>
        <v>5075660</v>
      </c>
      <c r="E47" s="275">
        <f t="shared" si="12"/>
        <v>13220783</v>
      </c>
      <c r="F47" s="275">
        <f t="shared" si="12"/>
        <v>2236226</v>
      </c>
      <c r="G47" s="37">
        <f t="shared" ref="G47" si="13">SUM(G40:G46)</f>
        <v>81620233</v>
      </c>
    </row>
    <row r="48" spans="1:7" s="26" customFormat="1" ht="15" customHeight="1" x14ac:dyDescent="0.25">
      <c r="A48" s="226" t="s">
        <v>87</v>
      </c>
      <c r="B48" s="227" t="s">
        <v>120</v>
      </c>
      <c r="C48" s="275">
        <f>SUM(C49+C50)</f>
        <v>400000</v>
      </c>
      <c r="D48" s="275">
        <f t="shared" ref="D48:F48" si="14">SUM(D49+D50)</f>
        <v>2413178</v>
      </c>
      <c r="E48" s="275">
        <f t="shared" si="14"/>
        <v>0</v>
      </c>
      <c r="F48" s="275">
        <f t="shared" si="14"/>
        <v>0</v>
      </c>
      <c r="G48" s="37">
        <f t="shared" ref="G48" si="15">SUM(G49+G50)</f>
        <v>2813178</v>
      </c>
    </row>
    <row r="49" spans="1:7" ht="15" customHeight="1" x14ac:dyDescent="0.25">
      <c r="A49" s="38" t="s">
        <v>7</v>
      </c>
      <c r="B49" s="194" t="s">
        <v>121</v>
      </c>
      <c r="C49" s="274">
        <v>400000</v>
      </c>
      <c r="D49" s="3">
        <v>-1118</v>
      </c>
      <c r="E49" s="274"/>
      <c r="F49" s="274"/>
      <c r="G49" s="4">
        <f>SUM(C49:F49)</f>
        <v>398882</v>
      </c>
    </row>
    <row r="50" spans="1:7" s="26" customFormat="1" ht="15" customHeight="1" x14ac:dyDescent="0.25">
      <c r="A50" s="38" t="s">
        <v>9</v>
      </c>
      <c r="B50" s="342" t="s">
        <v>122</v>
      </c>
      <c r="C50" s="274"/>
      <c r="D50" s="3">
        <v>2414296</v>
      </c>
      <c r="E50" s="274"/>
      <c r="F50" s="274"/>
      <c r="G50" s="4">
        <f>SUM(C50:F50)</f>
        <v>2414296</v>
      </c>
    </row>
    <row r="51" spans="1:7" s="26" customFormat="1" ht="18.75" customHeight="1" x14ac:dyDescent="0.25">
      <c r="A51" s="226"/>
      <c r="B51" s="227" t="s">
        <v>120</v>
      </c>
      <c r="C51" s="275">
        <f>SUM(C49+C50)</f>
        <v>400000</v>
      </c>
      <c r="D51" s="275">
        <f>SUM(D49+D50)</f>
        <v>2413178</v>
      </c>
      <c r="E51" s="275">
        <f t="shared" ref="E51:F51" si="16">SUM(E49+E50)</f>
        <v>0</v>
      </c>
      <c r="F51" s="275">
        <f t="shared" si="16"/>
        <v>0</v>
      </c>
      <c r="G51" s="37">
        <f>SUM(C51:D51)</f>
        <v>2813178</v>
      </c>
    </row>
    <row r="52" spans="1:7" s="26" customFormat="1" ht="11.4" customHeight="1" x14ac:dyDescent="0.25">
      <c r="A52" s="202" t="s">
        <v>17</v>
      </c>
      <c r="B52" s="208"/>
      <c r="C52" s="285"/>
      <c r="D52" s="6"/>
      <c r="E52" s="275"/>
      <c r="F52" s="275"/>
      <c r="G52" s="37"/>
    </row>
    <row r="53" spans="1:7" s="26" customFormat="1" ht="15" customHeight="1" thickBot="1" x14ac:dyDescent="0.3">
      <c r="A53" s="361" t="s">
        <v>123</v>
      </c>
      <c r="B53" s="362"/>
      <c r="C53" s="276">
        <f>SUM(+C32+C10+C51+C52)</f>
        <v>117819547</v>
      </c>
      <c r="D53" s="276">
        <f>SUM(+D32+D10+D51+D52)</f>
        <v>2874314</v>
      </c>
      <c r="E53" s="276">
        <f>SUM(+E32+E10+E51+E52)</f>
        <v>22709816</v>
      </c>
      <c r="F53" s="276">
        <f>SUM(+F32+F10+F51+F52)</f>
        <v>-11744099</v>
      </c>
      <c r="G53" s="51">
        <f>SUM(+G32+G10+G51+G52)</f>
        <v>159595257</v>
      </c>
    </row>
    <row r="54" spans="1:7" x14ac:dyDescent="0.25">
      <c r="A54" s="34"/>
      <c r="B54" s="34"/>
      <c r="C54" s="28"/>
      <c r="D54" s="28"/>
      <c r="E54" s="28"/>
      <c r="F54" s="28"/>
      <c r="G54" s="28"/>
    </row>
    <row r="55" spans="1:7" ht="15" customHeight="1" x14ac:dyDescent="0.25">
      <c r="A55" s="378"/>
      <c r="B55" s="378"/>
      <c r="C55" s="28"/>
      <c r="D55" s="28"/>
      <c r="E55" s="28"/>
      <c r="F55" s="28"/>
      <c r="G55" s="28"/>
    </row>
    <row r="59" spans="1:7" ht="12" customHeight="1" x14ac:dyDescent="0.25"/>
    <row r="60" spans="1:7" hidden="1" x14ac:dyDescent="0.25">
      <c r="A60" s="29"/>
      <c r="B60" s="29"/>
      <c r="C60" s="29"/>
      <c r="D60" s="29"/>
      <c r="E60" s="29"/>
      <c r="F60" s="29"/>
      <c r="G60" s="29"/>
    </row>
    <row r="61" spans="1:7" x14ac:dyDescent="0.25">
      <c r="A61" s="29"/>
      <c r="B61" s="29"/>
      <c r="C61" s="29"/>
      <c r="D61" s="29"/>
      <c r="E61" s="29"/>
      <c r="F61" s="29"/>
      <c r="G61" s="29"/>
    </row>
    <row r="62" spans="1:7" x14ac:dyDescent="0.25">
      <c r="A62" s="379"/>
      <c r="B62" s="379"/>
      <c r="C62" s="30"/>
      <c r="D62" s="30"/>
      <c r="E62" s="30"/>
      <c r="F62" s="30"/>
      <c r="G62" s="30"/>
    </row>
    <row r="63" spans="1:7" x14ac:dyDescent="0.25">
      <c r="A63" s="379"/>
      <c r="B63" s="379"/>
      <c r="C63" s="30"/>
      <c r="D63" s="30"/>
      <c r="E63" s="30"/>
      <c r="F63" s="30"/>
      <c r="G63" s="30"/>
    </row>
    <row r="64" spans="1:7" x14ac:dyDescent="0.25">
      <c r="A64" s="377"/>
      <c r="B64" s="377"/>
      <c r="C64" s="28"/>
      <c r="D64" s="28"/>
      <c r="E64" s="28"/>
      <c r="F64" s="28"/>
      <c r="G64" s="28"/>
    </row>
    <row r="65" spans="1:7" x14ac:dyDescent="0.25">
      <c r="A65" s="28"/>
      <c r="B65" s="28"/>
      <c r="C65" s="28"/>
      <c r="D65" s="28"/>
      <c r="E65" s="28"/>
      <c r="F65" s="28"/>
      <c r="G65" s="28"/>
    </row>
    <row r="66" spans="1:7" x14ac:dyDescent="0.25">
      <c r="A66" s="28"/>
      <c r="B66" s="28"/>
      <c r="C66" s="28"/>
      <c r="D66" s="28"/>
      <c r="E66" s="28"/>
      <c r="F66" s="28"/>
      <c r="G66" s="28"/>
    </row>
    <row r="67" spans="1:7" x14ac:dyDescent="0.25">
      <c r="A67" s="28"/>
      <c r="B67" s="28"/>
      <c r="C67" s="28"/>
      <c r="D67" s="28"/>
      <c r="E67" s="28"/>
      <c r="F67" s="28"/>
      <c r="G67" s="28"/>
    </row>
    <row r="68" spans="1:7" x14ac:dyDescent="0.25">
      <c r="A68" s="28"/>
      <c r="B68" s="28"/>
      <c r="C68" s="28"/>
      <c r="D68" s="28"/>
      <c r="E68" s="28"/>
      <c r="F68" s="28"/>
      <c r="G68" s="28"/>
    </row>
    <row r="69" spans="1:7" x14ac:dyDescent="0.25">
      <c r="A69" s="28"/>
      <c r="B69" s="28"/>
      <c r="C69" s="28"/>
      <c r="D69" s="28"/>
      <c r="E69" s="28"/>
      <c r="F69" s="28"/>
      <c r="G69" s="28"/>
    </row>
    <row r="70" spans="1:7" x14ac:dyDescent="0.25">
      <c r="A70" s="377"/>
      <c r="B70" s="377"/>
      <c r="C70" s="28"/>
      <c r="D70" s="28"/>
      <c r="E70" s="28"/>
      <c r="F70" s="28"/>
      <c r="G70" s="28"/>
    </row>
    <row r="71" spans="1:7" x14ac:dyDescent="0.25">
      <c r="A71" s="28"/>
      <c r="B71" s="28"/>
      <c r="C71" s="28"/>
      <c r="D71" s="28"/>
      <c r="E71" s="28"/>
      <c r="F71" s="28"/>
      <c r="G71" s="28"/>
    </row>
    <row r="72" spans="1:7" x14ac:dyDescent="0.25">
      <c r="A72" s="28"/>
      <c r="B72" s="28"/>
      <c r="C72" s="28"/>
      <c r="D72" s="28"/>
      <c r="E72" s="28"/>
      <c r="F72" s="28"/>
      <c r="G72" s="28"/>
    </row>
    <row r="73" spans="1:7" s="7" customFormat="1" x14ac:dyDescent="0.25">
      <c r="A73" s="28"/>
      <c r="B73" s="28"/>
      <c r="C73" s="28"/>
      <c r="D73" s="28"/>
      <c r="E73" s="28"/>
      <c r="F73" s="28"/>
      <c r="G73" s="28"/>
    </row>
    <row r="74" spans="1:7" x14ac:dyDescent="0.25">
      <c r="A74" s="377"/>
      <c r="B74" s="377"/>
      <c r="C74" s="27"/>
      <c r="D74" s="263"/>
      <c r="E74" s="321"/>
      <c r="F74" s="348"/>
      <c r="G74" s="263"/>
    </row>
    <row r="75" spans="1:7" x14ac:dyDescent="0.25">
      <c r="A75" s="377"/>
      <c r="B75" s="377"/>
      <c r="C75" s="28"/>
      <c r="D75" s="28"/>
      <c r="E75" s="28"/>
      <c r="F75" s="28"/>
      <c r="G75" s="28"/>
    </row>
    <row r="76" spans="1:7" x14ac:dyDescent="0.25">
      <c r="A76" s="28"/>
      <c r="B76" s="28"/>
      <c r="C76" s="28"/>
      <c r="D76" s="28"/>
      <c r="E76" s="28"/>
      <c r="F76" s="28"/>
      <c r="G76" s="28"/>
    </row>
    <row r="77" spans="1:7" x14ac:dyDescent="0.25">
      <c r="A77" s="28"/>
      <c r="B77" s="28"/>
      <c r="C77" s="28"/>
      <c r="D77" s="28"/>
      <c r="E77" s="28"/>
      <c r="F77" s="28"/>
      <c r="G77" s="28"/>
    </row>
    <row r="78" spans="1:7" x14ac:dyDescent="0.25">
      <c r="A78" s="28"/>
      <c r="B78" s="28"/>
      <c r="C78" s="28"/>
      <c r="D78" s="28"/>
      <c r="E78" s="28"/>
      <c r="F78" s="28"/>
      <c r="G78" s="28"/>
    </row>
    <row r="79" spans="1:7" s="7" customFormat="1" x14ac:dyDescent="0.25">
      <c r="A79" s="28"/>
      <c r="B79" s="28"/>
      <c r="C79" s="28"/>
      <c r="D79" s="28"/>
      <c r="E79" s="28"/>
      <c r="F79" s="28"/>
      <c r="G79" s="28"/>
    </row>
    <row r="80" spans="1:7" s="7" customFormat="1" x14ac:dyDescent="0.25">
      <c r="A80" s="377"/>
      <c r="B80" s="377"/>
      <c r="C80" s="27"/>
      <c r="D80" s="263"/>
      <c r="E80" s="321"/>
      <c r="F80" s="348"/>
      <c r="G80" s="263"/>
    </row>
    <row r="81" spans="1:7" x14ac:dyDescent="0.25">
      <c r="A81" s="377"/>
      <c r="B81" s="377"/>
      <c r="C81" s="27"/>
      <c r="D81" s="263"/>
      <c r="E81" s="321"/>
      <c r="F81" s="348"/>
      <c r="G81" s="263"/>
    </row>
    <row r="82" spans="1:7" x14ac:dyDescent="0.25">
      <c r="A82" s="28"/>
      <c r="B82" s="28"/>
      <c r="C82" s="28"/>
      <c r="D82" s="28"/>
      <c r="E82" s="28"/>
      <c r="F82" s="28"/>
      <c r="G82" s="28"/>
    </row>
    <row r="83" spans="1:7" x14ac:dyDescent="0.25">
      <c r="A83" s="28"/>
      <c r="B83" s="28"/>
      <c r="C83" s="28"/>
      <c r="D83" s="28"/>
      <c r="E83" s="28"/>
      <c r="F83" s="28"/>
      <c r="G83" s="28"/>
    </row>
    <row r="84" spans="1:7" x14ac:dyDescent="0.25">
      <c r="A84" s="28"/>
      <c r="B84" s="28"/>
      <c r="C84" s="28"/>
      <c r="D84" s="28"/>
      <c r="E84" s="28"/>
      <c r="F84" s="28"/>
      <c r="G84" s="28"/>
    </row>
  </sheetData>
  <mergeCells count="23">
    <mergeCell ref="D8:D9"/>
    <mergeCell ref="G8:G9"/>
    <mergeCell ref="A1:G1"/>
    <mergeCell ref="A2:G2"/>
    <mergeCell ref="A3:G3"/>
    <mergeCell ref="A4:G4"/>
    <mergeCell ref="A8:B9"/>
    <mergeCell ref="C8:C9"/>
    <mergeCell ref="E8:E9"/>
    <mergeCell ref="F8:F9"/>
    <mergeCell ref="A22:C22"/>
    <mergeCell ref="A31:C31"/>
    <mergeCell ref="A39:C39"/>
    <mergeCell ref="A5:C5"/>
    <mergeCell ref="A80:B80"/>
    <mergeCell ref="A81:B81"/>
    <mergeCell ref="A53:B53"/>
    <mergeCell ref="A55:B55"/>
    <mergeCell ref="A62:B63"/>
    <mergeCell ref="A64:B64"/>
    <mergeCell ref="A70:B70"/>
    <mergeCell ref="A74:B74"/>
    <mergeCell ref="A75:B7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67"/>
  <sheetViews>
    <sheetView workbookViewId="0">
      <selection sqref="A1:H1"/>
    </sheetView>
  </sheetViews>
  <sheetFormatPr defaultColWidth="9.109375" defaultRowHeight="13.2" x14ac:dyDescent="0.25"/>
  <cols>
    <col min="1" max="1" width="4.109375" style="1" customWidth="1"/>
    <col min="2" max="2" width="4.33203125" style="1" customWidth="1"/>
    <col min="3" max="3" width="39.21875" style="1" customWidth="1"/>
    <col min="4" max="8" width="11.77734375" style="1" customWidth="1"/>
    <col min="9" max="16384" width="9.109375" style="1"/>
  </cols>
  <sheetData>
    <row r="1" spans="1:12" ht="32.25" customHeight="1" x14ac:dyDescent="0.25">
      <c r="A1" s="357" t="s">
        <v>382</v>
      </c>
      <c r="B1" s="357"/>
      <c r="C1" s="357"/>
      <c r="D1" s="357"/>
      <c r="E1" s="357"/>
      <c r="F1" s="357"/>
      <c r="G1" s="357"/>
      <c r="H1" s="357"/>
    </row>
    <row r="2" spans="1:12" x14ac:dyDescent="0.25">
      <c r="A2" s="358" t="s">
        <v>1</v>
      </c>
      <c r="B2" s="358"/>
      <c r="C2" s="358"/>
      <c r="D2" s="358"/>
      <c r="E2" s="358"/>
      <c r="F2" s="358"/>
      <c r="G2" s="358"/>
      <c r="H2" s="358"/>
    </row>
    <row r="3" spans="1:12" x14ac:dyDescent="0.25">
      <c r="A3" s="351" t="s">
        <v>360</v>
      </c>
      <c r="B3" s="351"/>
      <c r="C3" s="351"/>
      <c r="D3" s="351"/>
      <c r="E3" s="351"/>
      <c r="F3" s="351"/>
      <c r="G3" s="351"/>
      <c r="H3" s="351"/>
    </row>
    <row r="4" spans="1:12" x14ac:dyDescent="0.25">
      <c r="A4" s="351" t="s">
        <v>127</v>
      </c>
      <c r="B4" s="351"/>
      <c r="C4" s="351"/>
      <c r="D4" s="351"/>
      <c r="E4" s="351"/>
      <c r="F4" s="351"/>
      <c r="G4" s="351"/>
      <c r="H4" s="351"/>
    </row>
    <row r="5" spans="1:12" ht="13.8" thickBot="1" x14ac:dyDescent="0.3">
      <c r="A5" s="416"/>
      <c r="B5" s="416"/>
      <c r="C5" s="416"/>
      <c r="D5" s="416"/>
      <c r="E5" s="266"/>
      <c r="F5" s="322"/>
      <c r="G5" s="349"/>
      <c r="H5" s="266"/>
    </row>
    <row r="6" spans="1:12" hidden="1" x14ac:dyDescent="0.25">
      <c r="A6" s="12" t="s">
        <v>48</v>
      </c>
      <c r="B6" s="18"/>
      <c r="C6" s="13" t="s">
        <v>49</v>
      </c>
      <c r="D6" s="13" t="s">
        <v>50</v>
      </c>
      <c r="E6" s="283"/>
      <c r="F6" s="283"/>
      <c r="G6" s="283"/>
      <c r="H6" s="283"/>
      <c r="I6" s="2"/>
      <c r="J6" s="2"/>
      <c r="K6" s="2"/>
      <c r="L6" s="2"/>
    </row>
    <row r="7" spans="1:12" hidden="1" x14ac:dyDescent="0.25">
      <c r="A7" s="12"/>
      <c r="B7" s="18"/>
      <c r="C7" s="13"/>
      <c r="D7" s="13"/>
      <c r="E7" s="283"/>
      <c r="F7" s="283"/>
      <c r="G7" s="283"/>
      <c r="H7" s="283"/>
    </row>
    <row r="8" spans="1:12" ht="15" customHeight="1" x14ac:dyDescent="0.25">
      <c r="A8" s="380" t="s">
        <v>2</v>
      </c>
      <c r="B8" s="381"/>
      <c r="C8" s="381"/>
      <c r="D8" s="384" t="s">
        <v>256</v>
      </c>
      <c r="E8" s="384" t="s">
        <v>339</v>
      </c>
      <c r="F8" s="396" t="s">
        <v>350</v>
      </c>
      <c r="G8" s="396" t="s">
        <v>358</v>
      </c>
      <c r="H8" s="397" t="s">
        <v>338</v>
      </c>
    </row>
    <row r="9" spans="1:12" ht="19.2" customHeight="1" x14ac:dyDescent="0.25">
      <c r="A9" s="382"/>
      <c r="B9" s="383"/>
      <c r="C9" s="383"/>
      <c r="D9" s="385"/>
      <c r="E9" s="385"/>
      <c r="F9" s="387"/>
      <c r="G9" s="387"/>
      <c r="H9" s="389"/>
    </row>
    <row r="10" spans="1:12" x14ac:dyDescent="0.25">
      <c r="A10" s="45" t="s">
        <v>54</v>
      </c>
      <c r="B10" s="46"/>
      <c r="C10" s="46"/>
      <c r="D10" s="273">
        <f>SUM(D11+D14+D19+D28)</f>
        <v>200000</v>
      </c>
      <c r="E10" s="273">
        <f t="shared" ref="E10:G10" si="0">SUM(E11+E14+E19+E28)</f>
        <v>0</v>
      </c>
      <c r="F10" s="273">
        <f t="shared" si="0"/>
        <v>0</v>
      </c>
      <c r="G10" s="273">
        <f t="shared" si="0"/>
        <v>0</v>
      </c>
      <c r="H10" s="205">
        <f t="shared" ref="H10" si="1">SUM(H11+H14+H19+H28)</f>
        <v>200000</v>
      </c>
    </row>
    <row r="11" spans="1:12" ht="15" customHeight="1" x14ac:dyDescent="0.25">
      <c r="A11" s="38" t="s">
        <v>7</v>
      </c>
      <c r="B11" s="376" t="s">
        <v>8</v>
      </c>
      <c r="C11" s="376"/>
      <c r="D11" s="274">
        <f>SUM(D12:D13)</f>
        <v>0</v>
      </c>
      <c r="E11" s="274">
        <f t="shared" ref="E11:H11" si="2">SUM(E12:E13)</f>
        <v>0</v>
      </c>
      <c r="F11" s="274">
        <f t="shared" si="2"/>
        <v>0</v>
      </c>
      <c r="G11" s="274">
        <f t="shared" si="2"/>
        <v>0</v>
      </c>
      <c r="H11" s="4">
        <f t="shared" si="2"/>
        <v>0</v>
      </c>
    </row>
    <row r="12" spans="1:12" x14ac:dyDescent="0.25">
      <c r="A12" s="5"/>
      <c r="B12" s="3" t="s">
        <v>7</v>
      </c>
      <c r="C12" s="193" t="s">
        <v>55</v>
      </c>
      <c r="D12" s="274"/>
      <c r="E12" s="274"/>
      <c r="F12" s="274"/>
      <c r="G12" s="274"/>
      <c r="H12" s="4"/>
    </row>
    <row r="13" spans="1:12" x14ac:dyDescent="0.25">
      <c r="A13" s="5"/>
      <c r="B13" s="3" t="s">
        <v>9</v>
      </c>
      <c r="C13" s="193" t="s">
        <v>56</v>
      </c>
      <c r="D13" s="274"/>
      <c r="E13" s="274"/>
      <c r="F13" s="274"/>
      <c r="G13" s="274"/>
      <c r="H13" s="4"/>
    </row>
    <row r="14" spans="1:12" x14ac:dyDescent="0.25">
      <c r="A14" s="217" t="s">
        <v>9</v>
      </c>
      <c r="B14" s="360" t="s">
        <v>10</v>
      </c>
      <c r="C14" s="360"/>
      <c r="D14" s="274">
        <f>SUM(D15:D18)</f>
        <v>0</v>
      </c>
      <c r="E14" s="274">
        <f t="shared" ref="E14:H14" si="3">SUM(E15:E18)</f>
        <v>0</v>
      </c>
      <c r="F14" s="274">
        <f t="shared" si="3"/>
        <v>0</v>
      </c>
      <c r="G14" s="274">
        <f t="shared" si="3"/>
        <v>0</v>
      </c>
      <c r="H14" s="4">
        <f t="shared" si="3"/>
        <v>0</v>
      </c>
    </row>
    <row r="15" spans="1:12" x14ac:dyDescent="0.25">
      <c r="A15" s="5"/>
      <c r="B15" s="3" t="s">
        <v>7</v>
      </c>
      <c r="C15" s="3" t="s">
        <v>128</v>
      </c>
      <c r="D15" s="274"/>
      <c r="E15" s="274"/>
      <c r="F15" s="274"/>
      <c r="G15" s="274"/>
      <c r="H15" s="4"/>
    </row>
    <row r="16" spans="1:12" x14ac:dyDescent="0.25">
      <c r="A16" s="5"/>
      <c r="B16" s="3" t="s">
        <v>9</v>
      </c>
      <c r="C16" s="3" t="s">
        <v>129</v>
      </c>
      <c r="D16" s="274"/>
      <c r="E16" s="274"/>
      <c r="F16" s="274"/>
      <c r="G16" s="274"/>
      <c r="H16" s="4"/>
    </row>
    <row r="17" spans="1:8" x14ac:dyDescent="0.25">
      <c r="A17" s="5"/>
      <c r="B17" s="3" t="s">
        <v>17</v>
      </c>
      <c r="C17" s="3" t="s">
        <v>130</v>
      </c>
      <c r="D17" s="274"/>
      <c r="E17" s="274"/>
      <c r="F17" s="274"/>
      <c r="G17" s="274"/>
      <c r="H17" s="4"/>
    </row>
    <row r="18" spans="1:8" x14ac:dyDescent="0.25">
      <c r="A18" s="5"/>
      <c r="B18" s="3" t="s">
        <v>12</v>
      </c>
      <c r="C18" s="3" t="s">
        <v>69</v>
      </c>
      <c r="D18" s="274"/>
      <c r="E18" s="274"/>
      <c r="F18" s="274"/>
      <c r="G18" s="274"/>
      <c r="H18" s="4"/>
    </row>
    <row r="19" spans="1:8" x14ac:dyDescent="0.25">
      <c r="A19" s="217" t="s">
        <v>17</v>
      </c>
      <c r="B19" s="360" t="s">
        <v>70</v>
      </c>
      <c r="C19" s="360"/>
      <c r="D19" s="275">
        <f>SUM(D20:D27)</f>
        <v>200000</v>
      </c>
      <c r="E19" s="275">
        <f t="shared" ref="E19:G19" si="4">SUM(E20:E27)</f>
        <v>0</v>
      </c>
      <c r="F19" s="275">
        <f t="shared" si="4"/>
        <v>0</v>
      </c>
      <c r="G19" s="275">
        <f t="shared" si="4"/>
        <v>0</v>
      </c>
      <c r="H19" s="37">
        <f t="shared" ref="H19" si="5">SUM(H20:H27)</f>
        <v>200000</v>
      </c>
    </row>
    <row r="20" spans="1:8" x14ac:dyDescent="0.25">
      <c r="A20" s="217"/>
      <c r="B20" s="218"/>
      <c r="C20" s="224" t="s">
        <v>71</v>
      </c>
      <c r="D20" s="274"/>
      <c r="E20" s="274"/>
      <c r="F20" s="274"/>
      <c r="G20" s="274"/>
      <c r="H20" s="4"/>
    </row>
    <row r="21" spans="1:8" x14ac:dyDescent="0.25">
      <c r="A21" s="217"/>
      <c r="B21" s="218"/>
      <c r="C21" s="224" t="s">
        <v>72</v>
      </c>
      <c r="D21" s="274">
        <v>200000</v>
      </c>
      <c r="E21" s="274"/>
      <c r="F21" s="274"/>
      <c r="G21" s="274"/>
      <c r="H21" s="4">
        <f>SUM(D21:G21)</f>
        <v>200000</v>
      </c>
    </row>
    <row r="22" spans="1:8" x14ac:dyDescent="0.25">
      <c r="A22" s="217"/>
      <c r="B22" s="218"/>
      <c r="C22" s="224" t="s">
        <v>73</v>
      </c>
      <c r="D22" s="274"/>
      <c r="E22" s="274"/>
      <c r="F22" s="274"/>
      <c r="G22" s="274"/>
      <c r="H22" s="4">
        <f t="shared" ref="H22:H28" si="6">SUM(D22:G22)</f>
        <v>0</v>
      </c>
    </row>
    <row r="23" spans="1:8" x14ac:dyDescent="0.25">
      <c r="A23" s="217"/>
      <c r="B23" s="218"/>
      <c r="C23" s="224" t="s">
        <v>74</v>
      </c>
      <c r="D23" s="274"/>
      <c r="E23" s="274"/>
      <c r="F23" s="274"/>
      <c r="G23" s="274"/>
      <c r="H23" s="4">
        <f t="shared" si="6"/>
        <v>0</v>
      </c>
    </row>
    <row r="24" spans="1:8" x14ac:dyDescent="0.25">
      <c r="A24" s="217"/>
      <c r="B24" s="218"/>
      <c r="C24" s="224" t="s">
        <v>75</v>
      </c>
      <c r="D24" s="274"/>
      <c r="E24" s="274"/>
      <c r="F24" s="274"/>
      <c r="G24" s="274"/>
      <c r="H24" s="4">
        <f t="shared" si="6"/>
        <v>0</v>
      </c>
    </row>
    <row r="25" spans="1:8" x14ac:dyDescent="0.25">
      <c r="A25" s="217"/>
      <c r="B25" s="218"/>
      <c r="C25" s="224" t="s">
        <v>76</v>
      </c>
      <c r="D25" s="274"/>
      <c r="E25" s="274"/>
      <c r="F25" s="274"/>
      <c r="G25" s="274"/>
      <c r="H25" s="4">
        <f t="shared" si="6"/>
        <v>0</v>
      </c>
    </row>
    <row r="26" spans="1:8" x14ac:dyDescent="0.25">
      <c r="A26" s="217"/>
      <c r="B26" s="218"/>
      <c r="C26" s="224" t="s">
        <v>77</v>
      </c>
      <c r="D26" s="274"/>
      <c r="E26" s="274"/>
      <c r="F26" s="274"/>
      <c r="G26" s="274"/>
      <c r="H26" s="4">
        <f t="shared" si="6"/>
        <v>0</v>
      </c>
    </row>
    <row r="27" spans="1:8" x14ac:dyDescent="0.25">
      <c r="A27" s="217"/>
      <c r="B27" s="218"/>
      <c r="C27" s="224" t="s">
        <v>78</v>
      </c>
      <c r="D27" s="274"/>
      <c r="E27" s="274"/>
      <c r="F27" s="274"/>
      <c r="G27" s="274"/>
      <c r="H27" s="4">
        <f t="shared" si="6"/>
        <v>0</v>
      </c>
    </row>
    <row r="28" spans="1:8" x14ac:dyDescent="0.25">
      <c r="A28" s="217" t="s">
        <v>12</v>
      </c>
      <c r="B28" s="360" t="s">
        <v>13</v>
      </c>
      <c r="C28" s="360"/>
      <c r="D28" s="274"/>
      <c r="E28" s="274"/>
      <c r="F28" s="274"/>
      <c r="G28" s="274"/>
      <c r="H28" s="4">
        <f t="shared" si="6"/>
        <v>0</v>
      </c>
    </row>
    <row r="29" spans="1:8" ht="15" customHeight="1" x14ac:dyDescent="0.25">
      <c r="A29" s="196" t="s">
        <v>79</v>
      </c>
      <c r="B29" s="360" t="s">
        <v>80</v>
      </c>
      <c r="C29" s="360"/>
      <c r="D29" s="274">
        <f>SUM(D30+D33+D36)</f>
        <v>0</v>
      </c>
      <c r="E29" s="274">
        <f t="shared" ref="E29:H29" si="7">SUM(E30+E33+E36)</f>
        <v>0</v>
      </c>
      <c r="F29" s="274">
        <f t="shared" si="7"/>
        <v>0</v>
      </c>
      <c r="G29" s="274">
        <f t="shared" si="7"/>
        <v>0</v>
      </c>
      <c r="H29" s="4">
        <f t="shared" si="7"/>
        <v>0</v>
      </c>
    </row>
    <row r="30" spans="1:8" ht="15" customHeight="1" x14ac:dyDescent="0.25">
      <c r="A30" s="5" t="s">
        <v>7</v>
      </c>
      <c r="B30" s="376" t="s">
        <v>81</v>
      </c>
      <c r="C30" s="376"/>
      <c r="D30" s="274">
        <f>SUM(D31:D32)</f>
        <v>0</v>
      </c>
      <c r="E30" s="274">
        <f t="shared" ref="E30:H30" si="8">SUM(E31:E32)</f>
        <v>0</v>
      </c>
      <c r="F30" s="274">
        <f t="shared" si="8"/>
        <v>0</v>
      </c>
      <c r="G30" s="274">
        <f t="shared" si="8"/>
        <v>0</v>
      </c>
      <c r="H30" s="4">
        <f t="shared" si="8"/>
        <v>0</v>
      </c>
    </row>
    <row r="31" spans="1:8" x14ac:dyDescent="0.25">
      <c r="A31" s="5"/>
      <c r="B31" s="3" t="s">
        <v>7</v>
      </c>
      <c r="C31" s="3" t="s">
        <v>82</v>
      </c>
      <c r="D31" s="274"/>
      <c r="E31" s="274"/>
      <c r="F31" s="274"/>
      <c r="G31" s="274"/>
      <c r="H31" s="4"/>
    </row>
    <row r="32" spans="1:8" x14ac:dyDescent="0.25">
      <c r="A32" s="5"/>
      <c r="B32" s="3" t="s">
        <v>9</v>
      </c>
      <c r="C32" s="3" t="s">
        <v>83</v>
      </c>
      <c r="D32" s="274"/>
      <c r="E32" s="274"/>
      <c r="F32" s="274"/>
      <c r="G32" s="274"/>
      <c r="H32" s="4"/>
    </row>
    <row r="33" spans="1:8" s="26" customFormat="1" ht="15" customHeight="1" x14ac:dyDescent="0.25">
      <c r="A33" s="196" t="s">
        <v>9</v>
      </c>
      <c r="B33" s="360" t="s">
        <v>16</v>
      </c>
      <c r="C33" s="360"/>
      <c r="D33" s="275">
        <f>SUM(D34:D35)</f>
        <v>0</v>
      </c>
      <c r="E33" s="275">
        <f t="shared" ref="E33:H33" si="9">SUM(E34:E35)</f>
        <v>0</v>
      </c>
      <c r="F33" s="275">
        <f t="shared" si="9"/>
        <v>0</v>
      </c>
      <c r="G33" s="275">
        <f t="shared" si="9"/>
        <v>0</v>
      </c>
      <c r="H33" s="37">
        <f t="shared" si="9"/>
        <v>0</v>
      </c>
    </row>
    <row r="34" spans="1:8" ht="15" customHeight="1" x14ac:dyDescent="0.25">
      <c r="A34" s="5"/>
      <c r="B34" s="224" t="s">
        <v>7</v>
      </c>
      <c r="C34" s="224" t="s">
        <v>84</v>
      </c>
      <c r="D34" s="274"/>
      <c r="E34" s="274"/>
      <c r="F34" s="274"/>
      <c r="G34" s="274"/>
      <c r="H34" s="4"/>
    </row>
    <row r="35" spans="1:8" ht="15" customHeight="1" x14ac:dyDescent="0.25">
      <c r="A35" s="5"/>
      <c r="B35" s="224" t="s">
        <v>9</v>
      </c>
      <c r="C35" s="224" t="s">
        <v>85</v>
      </c>
      <c r="D35" s="274"/>
      <c r="E35" s="274"/>
      <c r="F35" s="274"/>
      <c r="G35" s="274"/>
      <c r="H35" s="4"/>
    </row>
    <row r="36" spans="1:8" s="26" customFormat="1" ht="15" customHeight="1" x14ac:dyDescent="0.25">
      <c r="A36" s="196" t="s">
        <v>17</v>
      </c>
      <c r="B36" s="360" t="s">
        <v>86</v>
      </c>
      <c r="C36" s="360"/>
      <c r="D36" s="275"/>
      <c r="E36" s="275"/>
      <c r="F36" s="275"/>
      <c r="G36" s="275"/>
      <c r="H36" s="37"/>
    </row>
    <row r="37" spans="1:8" s="26" customFormat="1" ht="15" customHeight="1" x14ac:dyDescent="0.25">
      <c r="A37" s="359" t="s">
        <v>27</v>
      </c>
      <c r="B37" s="360"/>
      <c r="C37" s="360"/>
      <c r="D37" s="275"/>
      <c r="E37" s="275"/>
      <c r="F37" s="275"/>
      <c r="G37" s="275"/>
      <c r="H37" s="37"/>
    </row>
    <row r="38" spans="1:8" s="26" customFormat="1" ht="15" customHeight="1" x14ac:dyDescent="0.25">
      <c r="A38" s="217" t="s">
        <v>87</v>
      </c>
      <c r="B38" s="360" t="s">
        <v>88</v>
      </c>
      <c r="C38" s="360"/>
      <c r="D38" s="275">
        <f>SUM(D39+D41)</f>
        <v>90113010</v>
      </c>
      <c r="E38" s="275">
        <f t="shared" ref="E38:G38" si="10">SUM(E39+E41)</f>
        <v>-254000</v>
      </c>
      <c r="F38" s="275">
        <f t="shared" si="10"/>
        <v>206250</v>
      </c>
      <c r="G38" s="275">
        <f t="shared" si="10"/>
        <v>-2366420</v>
      </c>
      <c r="H38" s="37">
        <f t="shared" ref="H38" si="11">SUM(H39+H41)</f>
        <v>87698840</v>
      </c>
    </row>
    <row r="39" spans="1:8" s="26" customFormat="1" ht="15" customHeight="1" x14ac:dyDescent="0.25">
      <c r="A39" s="217" t="s">
        <v>7</v>
      </c>
      <c r="B39" s="360" t="s">
        <v>19</v>
      </c>
      <c r="C39" s="360"/>
      <c r="D39" s="275">
        <f>SUM(D40)</f>
        <v>400000</v>
      </c>
      <c r="E39" s="275">
        <f t="shared" ref="E39:G39" si="12">SUM(E40)</f>
        <v>136356</v>
      </c>
      <c r="F39" s="275">
        <f t="shared" si="12"/>
        <v>0</v>
      </c>
      <c r="G39" s="275">
        <f t="shared" si="12"/>
        <v>301</v>
      </c>
      <c r="H39" s="37">
        <f t="shared" ref="H39" si="13">SUM(H40)</f>
        <v>536657</v>
      </c>
    </row>
    <row r="40" spans="1:8" s="26" customFormat="1" ht="15" customHeight="1" x14ac:dyDescent="0.25">
      <c r="A40" s="217"/>
      <c r="B40" s="224" t="s">
        <v>7</v>
      </c>
      <c r="C40" s="224" t="s">
        <v>89</v>
      </c>
      <c r="D40" s="274">
        <v>400000</v>
      </c>
      <c r="E40" s="274">
        <v>136356</v>
      </c>
      <c r="F40" s="274"/>
      <c r="G40" s="274">
        <v>301</v>
      </c>
      <c r="H40" s="4">
        <f>SUM(D40:G40)</f>
        <v>536657</v>
      </c>
    </row>
    <row r="41" spans="1:8" s="26" customFormat="1" ht="15" customHeight="1" x14ac:dyDescent="0.25">
      <c r="A41" s="217" t="s">
        <v>9</v>
      </c>
      <c r="B41" s="360" t="s">
        <v>24</v>
      </c>
      <c r="C41" s="360"/>
      <c r="D41" s="275">
        <v>89713010</v>
      </c>
      <c r="E41" s="275">
        <v>-390356</v>
      </c>
      <c r="F41" s="275">
        <v>206250</v>
      </c>
      <c r="G41" s="275">
        <v>-2366721</v>
      </c>
      <c r="H41" s="4">
        <f>SUM(D41:G41)</f>
        <v>87162183</v>
      </c>
    </row>
    <row r="42" spans="1:8" s="26" customFormat="1" ht="15" customHeight="1" thickBot="1" x14ac:dyDescent="0.3">
      <c r="A42" s="361" t="s">
        <v>25</v>
      </c>
      <c r="B42" s="362"/>
      <c r="C42" s="362"/>
      <c r="D42" s="276">
        <f>SUM(D10+D29+D38)</f>
        <v>90313010</v>
      </c>
      <c r="E42" s="276">
        <f t="shared" ref="E42:G42" si="14">SUM(E10+E29+E38)</f>
        <v>-254000</v>
      </c>
      <c r="F42" s="276">
        <f t="shared" si="14"/>
        <v>206250</v>
      </c>
      <c r="G42" s="276">
        <f t="shared" si="14"/>
        <v>-2366420</v>
      </c>
      <c r="H42" s="51">
        <f t="shared" ref="H42" si="15">SUM(H10+H29+H38)</f>
        <v>87898840</v>
      </c>
    </row>
    <row r="43" spans="1:8" x14ac:dyDescent="0.25">
      <c r="A43" s="34"/>
      <c r="B43" s="34"/>
      <c r="C43" s="34"/>
      <c r="D43" s="28"/>
      <c r="E43" s="28"/>
      <c r="F43" s="28"/>
      <c r="G43" s="28"/>
      <c r="H43" s="28"/>
    </row>
    <row r="44" spans="1:8" ht="15" customHeight="1" x14ac:dyDescent="0.25">
      <c r="A44" s="357" t="s">
        <v>382</v>
      </c>
      <c r="B44" s="357"/>
      <c r="C44" s="357"/>
      <c r="D44" s="357"/>
      <c r="E44" s="357"/>
      <c r="F44" s="357"/>
      <c r="G44" s="357"/>
      <c r="H44" s="357"/>
    </row>
    <row r="45" spans="1:8" ht="15" customHeight="1" thickBot="1" x14ac:dyDescent="0.3">
      <c r="A45" s="215"/>
      <c r="B45" s="215"/>
      <c r="C45" s="215"/>
      <c r="D45" s="215"/>
      <c r="E45" s="260"/>
      <c r="F45" s="320"/>
      <c r="G45" s="347"/>
      <c r="H45" s="260"/>
    </row>
    <row r="46" spans="1:8" ht="13.2" customHeight="1" x14ac:dyDescent="0.25">
      <c r="A46" s="380" t="s">
        <v>2</v>
      </c>
      <c r="B46" s="381"/>
      <c r="C46" s="381"/>
      <c r="D46" s="384" t="s">
        <v>256</v>
      </c>
      <c r="E46" s="384" t="s">
        <v>329</v>
      </c>
      <c r="F46" s="396" t="s">
        <v>349</v>
      </c>
      <c r="G46" s="396" t="s">
        <v>359</v>
      </c>
      <c r="H46" s="397" t="s">
        <v>334</v>
      </c>
    </row>
    <row r="47" spans="1:8" ht="32.4" customHeight="1" x14ac:dyDescent="0.25">
      <c r="A47" s="382"/>
      <c r="B47" s="383"/>
      <c r="C47" s="383"/>
      <c r="D47" s="385"/>
      <c r="E47" s="385"/>
      <c r="F47" s="387"/>
      <c r="G47" s="387"/>
      <c r="H47" s="389"/>
    </row>
    <row r="48" spans="1:8" x14ac:dyDescent="0.25">
      <c r="A48" s="45" t="s">
        <v>28</v>
      </c>
      <c r="B48" s="46"/>
      <c r="C48" s="46"/>
      <c r="D48" s="273">
        <f>SUM(D49+D53+D54+D55+D56)</f>
        <v>89678010</v>
      </c>
      <c r="E48" s="273">
        <f t="shared" ref="E48:G48" si="16">SUM(E49+E53+E54+E55+E56)</f>
        <v>-254000</v>
      </c>
      <c r="F48" s="273">
        <f t="shared" si="16"/>
        <v>206250</v>
      </c>
      <c r="G48" s="273">
        <f t="shared" si="16"/>
        <v>-2366420</v>
      </c>
      <c r="H48" s="205">
        <f t="shared" ref="H48" si="17">SUM(H49+H53+H54+H55+H56)</f>
        <v>87263840</v>
      </c>
    </row>
    <row r="49" spans="1:8" ht="12" customHeight="1" x14ac:dyDescent="0.25">
      <c r="A49" s="38" t="s">
        <v>7</v>
      </c>
      <c r="B49" s="376" t="s">
        <v>29</v>
      </c>
      <c r="C49" s="376"/>
      <c r="D49" s="274">
        <f>SUM(D51:D52)</f>
        <v>65509080</v>
      </c>
      <c r="E49" s="274">
        <f t="shared" ref="E49:G49" si="18">SUM(E51:E52)</f>
        <v>0</v>
      </c>
      <c r="F49" s="274">
        <f t="shared" si="18"/>
        <v>179000</v>
      </c>
      <c r="G49" s="274">
        <f t="shared" si="18"/>
        <v>765751</v>
      </c>
      <c r="H49" s="4">
        <f t="shared" ref="H49" si="19">SUM(H51:H52)</f>
        <v>66453831</v>
      </c>
    </row>
    <row r="50" spans="1:8" ht="12.75" hidden="1" customHeight="1" x14ac:dyDescent="0.25">
      <c r="A50" s="5"/>
      <c r="B50" s="3">
        <v>1</v>
      </c>
      <c r="C50" s="193" t="s">
        <v>111</v>
      </c>
      <c r="D50" s="274"/>
      <c r="E50" s="3"/>
      <c r="F50" s="274"/>
      <c r="G50" s="274"/>
      <c r="H50" s="4"/>
    </row>
    <row r="51" spans="1:8" ht="12.75" customHeight="1" x14ac:dyDescent="0.25">
      <c r="A51" s="5"/>
      <c r="B51" s="3">
        <v>1</v>
      </c>
      <c r="C51" s="193" t="s">
        <v>111</v>
      </c>
      <c r="D51" s="274">
        <v>65309080</v>
      </c>
      <c r="E51" s="3"/>
      <c r="F51" s="274">
        <v>179000</v>
      </c>
      <c r="G51" s="274">
        <v>868551</v>
      </c>
      <c r="H51" s="4">
        <f>SUM(D51:G51)</f>
        <v>66356631</v>
      </c>
    </row>
    <row r="52" spans="1:8" x14ac:dyDescent="0.25">
      <c r="A52" s="5"/>
      <c r="B52" s="3">
        <v>2</v>
      </c>
      <c r="C52" s="193" t="s">
        <v>94</v>
      </c>
      <c r="D52" s="274">
        <v>200000</v>
      </c>
      <c r="E52" s="3"/>
      <c r="F52" s="274"/>
      <c r="G52" s="274">
        <v>-102800</v>
      </c>
      <c r="H52" s="4">
        <f>SUM(D52:G52)</f>
        <v>97200</v>
      </c>
    </row>
    <row r="53" spans="1:8" ht="12.75" customHeight="1" x14ac:dyDescent="0.25">
      <c r="A53" s="217" t="s">
        <v>9</v>
      </c>
      <c r="B53" s="360" t="s">
        <v>30</v>
      </c>
      <c r="C53" s="360"/>
      <c r="D53" s="275">
        <v>11881730</v>
      </c>
      <c r="E53" s="6"/>
      <c r="F53" s="275">
        <v>27250</v>
      </c>
      <c r="G53" s="275">
        <v>-563923</v>
      </c>
      <c r="H53" s="37">
        <f>SUM(D53:G53)</f>
        <v>11345057</v>
      </c>
    </row>
    <row r="54" spans="1:8" ht="12.75" customHeight="1" x14ac:dyDescent="0.25">
      <c r="A54" s="217" t="s">
        <v>17</v>
      </c>
      <c r="B54" s="360" t="s">
        <v>31</v>
      </c>
      <c r="C54" s="360"/>
      <c r="D54" s="275">
        <v>12287200</v>
      </c>
      <c r="E54" s="6">
        <v>-254000</v>
      </c>
      <c r="F54" s="275"/>
      <c r="G54" s="275">
        <v>-2568248</v>
      </c>
      <c r="H54" s="37">
        <f>SUM(D54:G54)</f>
        <v>9464952</v>
      </c>
    </row>
    <row r="55" spans="1:8" x14ac:dyDescent="0.25">
      <c r="A55" s="217" t="s">
        <v>12</v>
      </c>
      <c r="B55" s="360" t="s">
        <v>32</v>
      </c>
      <c r="C55" s="360"/>
      <c r="D55" s="274"/>
      <c r="E55" s="3"/>
      <c r="F55" s="274"/>
      <c r="G55" s="274"/>
      <c r="H55" s="4"/>
    </row>
    <row r="56" spans="1:8" x14ac:dyDescent="0.25">
      <c r="A56" s="196" t="s">
        <v>33</v>
      </c>
      <c r="B56" s="360" t="s">
        <v>34</v>
      </c>
      <c r="C56" s="360"/>
      <c r="D56" s="274">
        <f>SUM(D57:D60)</f>
        <v>0</v>
      </c>
      <c r="E56" s="274">
        <f t="shared" ref="E56:H56" si="20">SUM(E57:E60)</f>
        <v>0</v>
      </c>
      <c r="F56" s="274">
        <f t="shared" si="20"/>
        <v>0</v>
      </c>
      <c r="G56" s="274">
        <f t="shared" si="20"/>
        <v>0</v>
      </c>
      <c r="H56" s="274">
        <f t="shared" si="20"/>
        <v>0</v>
      </c>
    </row>
    <row r="57" spans="1:8" x14ac:dyDescent="0.25">
      <c r="A57" s="5"/>
      <c r="B57" s="194">
        <v>1</v>
      </c>
      <c r="C57" s="194" t="s">
        <v>95</v>
      </c>
      <c r="D57" s="274"/>
      <c r="E57" s="3"/>
      <c r="F57" s="274"/>
      <c r="G57" s="274"/>
      <c r="H57" s="4"/>
    </row>
    <row r="58" spans="1:8" x14ac:dyDescent="0.25">
      <c r="A58" s="5"/>
      <c r="B58" s="3">
        <v>2</v>
      </c>
      <c r="C58" s="3" t="s">
        <v>96</v>
      </c>
      <c r="D58" s="274"/>
      <c r="E58" s="3"/>
      <c r="F58" s="274"/>
      <c r="G58" s="274"/>
      <c r="H58" s="4"/>
    </row>
    <row r="59" spans="1:8" x14ac:dyDescent="0.25">
      <c r="A59" s="5"/>
      <c r="B59" s="3">
        <v>3</v>
      </c>
      <c r="C59" s="3" t="s">
        <v>97</v>
      </c>
      <c r="D59" s="274"/>
      <c r="E59" s="3"/>
      <c r="F59" s="274"/>
      <c r="G59" s="274"/>
      <c r="H59" s="4"/>
    </row>
    <row r="60" spans="1:8" x14ac:dyDescent="0.25">
      <c r="A60" s="5"/>
      <c r="B60" s="3">
        <v>4</v>
      </c>
      <c r="C60" s="3" t="s">
        <v>98</v>
      </c>
      <c r="D60" s="274"/>
      <c r="E60" s="3"/>
      <c r="F60" s="274"/>
      <c r="G60" s="274"/>
      <c r="H60" s="4"/>
    </row>
    <row r="61" spans="1:8" x14ac:dyDescent="0.25">
      <c r="A61" s="196" t="s">
        <v>79</v>
      </c>
      <c r="B61" s="360" t="s">
        <v>100</v>
      </c>
      <c r="C61" s="360"/>
      <c r="D61" s="275">
        <f>SUM(D62:D64)</f>
        <v>635000</v>
      </c>
      <c r="E61" s="275">
        <f t="shared" ref="E61:F61" si="21">SUM(E62:E64)</f>
        <v>0</v>
      </c>
      <c r="F61" s="275">
        <f t="shared" si="21"/>
        <v>0</v>
      </c>
      <c r="G61" s="275"/>
      <c r="H61" s="37">
        <f t="shared" ref="H61" si="22">SUM(H62:H64)</f>
        <v>635000</v>
      </c>
    </row>
    <row r="62" spans="1:8" s="7" customFormat="1" x14ac:dyDescent="0.25">
      <c r="A62" s="196"/>
      <c r="B62" s="218" t="s">
        <v>7</v>
      </c>
      <c r="C62" s="218" t="s">
        <v>36</v>
      </c>
      <c r="D62" s="275">
        <f>SUM('6.2. melléklet'!C8)</f>
        <v>635000</v>
      </c>
      <c r="E62" s="6">
        <f>SUM('6.2. melléklet'!D8)</f>
        <v>0</v>
      </c>
      <c r="F62" s="6">
        <f>SUM('6.2. melléklet'!E8)</f>
        <v>0</v>
      </c>
      <c r="G62" s="6"/>
      <c r="H62" s="37">
        <f>SUM('6.2. melléklet'!G8)</f>
        <v>635000</v>
      </c>
    </row>
    <row r="63" spans="1:8" x14ac:dyDescent="0.25">
      <c r="A63" s="196"/>
      <c r="B63" s="218" t="s">
        <v>9</v>
      </c>
      <c r="C63" s="218" t="s">
        <v>38</v>
      </c>
      <c r="D63" s="275"/>
      <c r="E63" s="6"/>
      <c r="F63" s="275"/>
      <c r="G63" s="275"/>
      <c r="H63" s="37"/>
    </row>
    <row r="64" spans="1:8" x14ac:dyDescent="0.25">
      <c r="A64" s="196"/>
      <c r="B64" s="6" t="s">
        <v>17</v>
      </c>
      <c r="C64" s="6" t="s">
        <v>39</v>
      </c>
      <c r="D64" s="275"/>
      <c r="E64" s="6"/>
      <c r="F64" s="275"/>
      <c r="G64" s="275"/>
      <c r="H64" s="37"/>
    </row>
    <row r="65" spans="1:8" x14ac:dyDescent="0.25">
      <c r="A65" s="359" t="s">
        <v>40</v>
      </c>
      <c r="B65" s="360"/>
      <c r="C65" s="360"/>
      <c r="D65" s="275">
        <f>SUM(D48+D61)</f>
        <v>90313010</v>
      </c>
      <c r="E65" s="275">
        <f t="shared" ref="E65:G65" si="23">SUM(E48+E61)</f>
        <v>-254000</v>
      </c>
      <c r="F65" s="275">
        <f t="shared" si="23"/>
        <v>206250</v>
      </c>
      <c r="G65" s="275">
        <f t="shared" si="23"/>
        <v>-2366420</v>
      </c>
      <c r="H65" s="37">
        <f t="shared" ref="H65" si="24">SUM(H48+H61)</f>
        <v>87898840</v>
      </c>
    </row>
    <row r="66" spans="1:8" x14ac:dyDescent="0.25">
      <c r="A66" s="217" t="s">
        <v>87</v>
      </c>
      <c r="B66" s="360" t="s">
        <v>106</v>
      </c>
      <c r="C66" s="360"/>
      <c r="D66" s="275"/>
      <c r="E66" s="6"/>
      <c r="F66" s="275"/>
      <c r="G66" s="275"/>
      <c r="H66" s="37"/>
    </row>
    <row r="67" spans="1:8" ht="13.8" thickBot="1" x14ac:dyDescent="0.3">
      <c r="A67" s="361" t="s">
        <v>131</v>
      </c>
      <c r="B67" s="362"/>
      <c r="C67" s="362"/>
      <c r="D67" s="276">
        <f>SUM(D66+D65)</f>
        <v>90313010</v>
      </c>
      <c r="E67" s="276">
        <f t="shared" ref="E67:G67" si="25">SUM(E66+E65)</f>
        <v>-254000</v>
      </c>
      <c r="F67" s="276">
        <f t="shared" si="25"/>
        <v>206250</v>
      </c>
      <c r="G67" s="276">
        <f t="shared" si="25"/>
        <v>-2366420</v>
      </c>
      <c r="H67" s="51">
        <f t="shared" ref="H67" si="26">SUM(H66+H65)</f>
        <v>87898840</v>
      </c>
    </row>
  </sheetData>
  <mergeCells count="40">
    <mergeCell ref="B28:C28"/>
    <mergeCell ref="B29:C29"/>
    <mergeCell ref="B39:C39"/>
    <mergeCell ref="A8:C9"/>
    <mergeCell ref="D8:D9"/>
    <mergeCell ref="B11:C11"/>
    <mergeCell ref="B14:C14"/>
    <mergeCell ref="B19:C19"/>
    <mergeCell ref="G46:G47"/>
    <mergeCell ref="F46:F47"/>
    <mergeCell ref="E46:E47"/>
    <mergeCell ref="H46:H47"/>
    <mergeCell ref="A44:H44"/>
    <mergeCell ref="A46:C47"/>
    <mergeCell ref="B41:C41"/>
    <mergeCell ref="A42:C42"/>
    <mergeCell ref="A1:H1"/>
    <mergeCell ref="A2:H2"/>
    <mergeCell ref="A3:H3"/>
    <mergeCell ref="A4:H4"/>
    <mergeCell ref="A5:D5"/>
    <mergeCell ref="B36:C36"/>
    <mergeCell ref="A37:C37"/>
    <mergeCell ref="B38:C38"/>
    <mergeCell ref="B30:C30"/>
    <mergeCell ref="F8:F9"/>
    <mergeCell ref="B33:C33"/>
    <mergeCell ref="G8:G9"/>
    <mergeCell ref="E8:E9"/>
    <mergeCell ref="H8:H9"/>
    <mergeCell ref="B66:C66"/>
    <mergeCell ref="A67:C67"/>
    <mergeCell ref="D46:D47"/>
    <mergeCell ref="B49:C49"/>
    <mergeCell ref="B53:C53"/>
    <mergeCell ref="B54:C54"/>
    <mergeCell ref="B55:C55"/>
    <mergeCell ref="B56:C56"/>
    <mergeCell ref="A65:C65"/>
    <mergeCell ref="B61:C6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0" orientation="portrait" r:id="rId1"/>
  <rowBreaks count="1" manualBreakCount="1">
    <brk id="43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80"/>
  <sheetViews>
    <sheetView workbookViewId="0">
      <selection activeCell="A2" sqref="A2:D2"/>
    </sheetView>
  </sheetViews>
  <sheetFormatPr defaultColWidth="9.109375" defaultRowHeight="13.2" x14ac:dyDescent="0.25"/>
  <cols>
    <col min="1" max="1" width="34.77734375" style="1" customWidth="1"/>
    <col min="2" max="2" width="18.6640625" style="1" customWidth="1"/>
    <col min="3" max="4" width="12.77734375" style="1" customWidth="1"/>
    <col min="5" max="16384" width="9.109375" style="1"/>
  </cols>
  <sheetData>
    <row r="1" spans="1:8" ht="32.25" customHeight="1" x14ac:dyDescent="0.25">
      <c r="A1" s="357" t="s">
        <v>383</v>
      </c>
      <c r="B1" s="357"/>
      <c r="C1" s="357"/>
      <c r="D1" s="357"/>
    </row>
    <row r="2" spans="1:8" x14ac:dyDescent="0.25">
      <c r="A2" s="358" t="s">
        <v>1</v>
      </c>
      <c r="B2" s="358"/>
      <c r="C2" s="358"/>
      <c r="D2" s="358"/>
    </row>
    <row r="3" spans="1:8" x14ac:dyDescent="0.25">
      <c r="A3" s="351" t="s">
        <v>360</v>
      </c>
      <c r="B3" s="351"/>
      <c r="C3" s="351"/>
      <c r="D3" s="351"/>
    </row>
    <row r="4" spans="1:8" x14ac:dyDescent="0.25">
      <c r="A4" s="428" t="s">
        <v>251</v>
      </c>
      <c r="B4" s="428"/>
      <c r="C4" s="428"/>
      <c r="D4" s="428"/>
    </row>
    <row r="5" spans="1:8" ht="13.8" thickBot="1" x14ac:dyDescent="0.3">
      <c r="A5" s="416"/>
      <c r="B5" s="416"/>
      <c r="C5" s="416"/>
      <c r="D5" s="266"/>
    </row>
    <row r="6" spans="1:8" ht="13.8" hidden="1" thickBot="1" x14ac:dyDescent="0.3">
      <c r="A6" s="12" t="s">
        <v>48</v>
      </c>
      <c r="B6" s="13" t="s">
        <v>49</v>
      </c>
      <c r="C6" s="13" t="s">
        <v>50</v>
      </c>
      <c r="D6" s="283"/>
      <c r="E6" s="2"/>
      <c r="F6" s="2"/>
      <c r="G6" s="2"/>
      <c r="H6" s="2"/>
    </row>
    <row r="7" spans="1:8" ht="13.8" hidden="1" thickBot="1" x14ac:dyDescent="0.3">
      <c r="A7" s="12"/>
      <c r="B7" s="13"/>
      <c r="C7" s="13"/>
      <c r="D7" s="283"/>
    </row>
    <row r="8" spans="1:8" ht="15" customHeight="1" x14ac:dyDescent="0.25">
      <c r="A8" s="380" t="s">
        <v>249</v>
      </c>
      <c r="B8" s="381"/>
      <c r="C8" s="384" t="s">
        <v>256</v>
      </c>
      <c r="D8" s="426" t="s">
        <v>330</v>
      </c>
    </row>
    <row r="9" spans="1:8" ht="19.2" customHeight="1" x14ac:dyDescent="0.25">
      <c r="A9" s="382"/>
      <c r="B9" s="383"/>
      <c r="C9" s="385"/>
      <c r="D9" s="427"/>
    </row>
    <row r="10" spans="1:8" x14ac:dyDescent="0.25">
      <c r="A10" s="410" t="s">
        <v>266</v>
      </c>
      <c r="B10" s="198" t="s">
        <v>29</v>
      </c>
      <c r="C10" s="280">
        <v>61079680</v>
      </c>
      <c r="D10" s="199">
        <v>61079680</v>
      </c>
    </row>
    <row r="11" spans="1:8" x14ac:dyDescent="0.25">
      <c r="A11" s="410"/>
      <c r="B11" s="46" t="s">
        <v>250</v>
      </c>
      <c r="C11" s="280">
        <v>11072625</v>
      </c>
      <c r="D11" s="199">
        <v>11072625</v>
      </c>
    </row>
    <row r="12" spans="1:8" ht="15" customHeight="1" x14ac:dyDescent="0.25">
      <c r="A12" s="410"/>
      <c r="B12" s="218" t="s">
        <v>31</v>
      </c>
      <c r="C12" s="274">
        <v>10687000</v>
      </c>
      <c r="D12" s="4">
        <v>10687000</v>
      </c>
    </row>
    <row r="13" spans="1:8" x14ac:dyDescent="0.25">
      <c r="A13" s="359" t="s">
        <v>5</v>
      </c>
      <c r="B13" s="360"/>
      <c r="C13" s="275">
        <f>SUM(C10:C12)</f>
        <v>82839305</v>
      </c>
      <c r="D13" s="37">
        <f>SUM(D10:D12)</f>
        <v>82839305</v>
      </c>
    </row>
    <row r="14" spans="1:8" x14ac:dyDescent="0.25">
      <c r="A14" s="410" t="s">
        <v>267</v>
      </c>
      <c r="B14" s="198" t="s">
        <v>29</v>
      </c>
      <c r="C14" s="274">
        <v>4629400</v>
      </c>
      <c r="D14" s="4">
        <v>4629400</v>
      </c>
    </row>
    <row r="15" spans="1:8" x14ac:dyDescent="0.25">
      <c r="A15" s="410"/>
      <c r="B15" s="46" t="s">
        <v>250</v>
      </c>
      <c r="C15" s="274">
        <v>809105</v>
      </c>
      <c r="D15" s="4">
        <v>809105</v>
      </c>
    </row>
    <row r="16" spans="1:8" x14ac:dyDescent="0.25">
      <c r="A16" s="410"/>
      <c r="B16" s="218" t="s">
        <v>31</v>
      </c>
      <c r="C16" s="274">
        <v>1600200</v>
      </c>
      <c r="D16" s="4">
        <v>1600200</v>
      </c>
    </row>
    <row r="17" spans="1:4" x14ac:dyDescent="0.25">
      <c r="A17" s="359" t="s">
        <v>5</v>
      </c>
      <c r="B17" s="360"/>
      <c r="C17" s="275">
        <f>SUM(C14:C16)</f>
        <v>7038705</v>
      </c>
      <c r="D17" s="37">
        <f>SUM(D14:D16)</f>
        <v>7038705</v>
      </c>
    </row>
    <row r="18" spans="1:4" ht="15" customHeight="1" x14ac:dyDescent="0.25">
      <c r="A18" s="421"/>
      <c r="B18" s="198" t="s">
        <v>29</v>
      </c>
      <c r="C18" s="274"/>
      <c r="D18" s="4"/>
    </row>
    <row r="19" spans="1:4" ht="15" customHeight="1" x14ac:dyDescent="0.25">
      <c r="A19" s="421"/>
      <c r="B19" s="46" t="s">
        <v>250</v>
      </c>
      <c r="C19" s="274"/>
      <c r="D19" s="4"/>
    </row>
    <row r="20" spans="1:4" x14ac:dyDescent="0.25">
      <c r="A20" s="421"/>
      <c r="B20" s="218" t="s">
        <v>31</v>
      </c>
      <c r="C20" s="274"/>
      <c r="D20" s="4"/>
    </row>
    <row r="21" spans="1:4" s="28" customFormat="1" x14ac:dyDescent="0.25">
      <c r="A21" s="359" t="s">
        <v>5</v>
      </c>
      <c r="B21" s="360"/>
      <c r="C21" s="275">
        <f>SUM(C18:C20)</f>
        <v>0</v>
      </c>
      <c r="D21" s="37">
        <f>SUM(D18:D20)</f>
        <v>0</v>
      </c>
    </row>
    <row r="22" spans="1:4" x14ac:dyDescent="0.25">
      <c r="A22" s="422"/>
      <c r="B22" s="198" t="s">
        <v>29</v>
      </c>
      <c r="C22" s="274"/>
      <c r="D22" s="4"/>
    </row>
    <row r="23" spans="1:4" x14ac:dyDescent="0.25">
      <c r="A23" s="422"/>
      <c r="B23" s="46" t="s">
        <v>250</v>
      </c>
      <c r="C23" s="274"/>
      <c r="D23" s="4"/>
    </row>
    <row r="24" spans="1:4" s="26" customFormat="1" ht="15" customHeight="1" x14ac:dyDescent="0.25">
      <c r="A24" s="422"/>
      <c r="B24" s="218" t="s">
        <v>31</v>
      </c>
      <c r="C24" s="275"/>
      <c r="D24" s="37"/>
    </row>
    <row r="25" spans="1:4" s="26" customFormat="1" ht="15" customHeight="1" x14ac:dyDescent="0.25">
      <c r="A25" s="359" t="s">
        <v>5</v>
      </c>
      <c r="B25" s="360"/>
      <c r="C25" s="274"/>
      <c r="D25" s="4"/>
    </row>
    <row r="26" spans="1:4" ht="15" customHeight="1" x14ac:dyDescent="0.25">
      <c r="A26" s="423"/>
      <c r="B26" s="198" t="s">
        <v>29</v>
      </c>
      <c r="C26" s="274"/>
      <c r="D26" s="4"/>
    </row>
    <row r="27" spans="1:4" ht="15" customHeight="1" x14ac:dyDescent="0.25">
      <c r="A27" s="423"/>
      <c r="B27" s="46" t="s">
        <v>250</v>
      </c>
      <c r="C27" s="274"/>
      <c r="D27" s="4"/>
    </row>
    <row r="28" spans="1:4" ht="15" customHeight="1" x14ac:dyDescent="0.25">
      <c r="A28" s="423"/>
      <c r="B28" s="218" t="s">
        <v>31</v>
      </c>
      <c r="C28" s="274"/>
      <c r="D28" s="4"/>
    </row>
    <row r="29" spans="1:4" s="28" customFormat="1" ht="15" customHeight="1" x14ac:dyDescent="0.25">
      <c r="A29" s="423" t="s">
        <v>5</v>
      </c>
      <c r="B29" s="376"/>
      <c r="C29" s="274"/>
      <c r="D29" s="4"/>
    </row>
    <row r="30" spans="1:4" s="26" customFormat="1" ht="15" customHeight="1" x14ac:dyDescent="0.25">
      <c r="A30" s="359"/>
      <c r="B30" s="198" t="s">
        <v>29</v>
      </c>
      <c r="C30" s="274"/>
      <c r="D30" s="4"/>
    </row>
    <row r="31" spans="1:4" s="26" customFormat="1" ht="15" customHeight="1" x14ac:dyDescent="0.25">
      <c r="A31" s="359"/>
      <c r="B31" s="46" t="s">
        <v>250</v>
      </c>
      <c r="C31" s="274"/>
      <c r="D31" s="4"/>
    </row>
    <row r="32" spans="1:4" s="34" customFormat="1" ht="15" customHeight="1" x14ac:dyDescent="0.25">
      <c r="A32" s="359"/>
      <c r="B32" s="218" t="s">
        <v>31</v>
      </c>
      <c r="C32" s="274"/>
      <c r="D32" s="4"/>
    </row>
    <row r="33" spans="1:4" s="26" customFormat="1" ht="15" customHeight="1" x14ac:dyDescent="0.25">
      <c r="A33" s="424" t="s">
        <v>5</v>
      </c>
      <c r="B33" s="425"/>
      <c r="C33" s="274"/>
      <c r="D33" s="4"/>
    </row>
    <row r="34" spans="1:4" s="26" customFormat="1" ht="15" customHeight="1" x14ac:dyDescent="0.25">
      <c r="A34" s="359"/>
      <c r="B34" s="198" t="s">
        <v>29</v>
      </c>
      <c r="C34" s="274"/>
      <c r="D34" s="4"/>
    </row>
    <row r="35" spans="1:4" s="26" customFormat="1" ht="15" customHeight="1" x14ac:dyDescent="0.25">
      <c r="A35" s="359"/>
      <c r="B35" s="46" t="s">
        <v>250</v>
      </c>
      <c r="C35" s="274"/>
      <c r="D35" s="4"/>
    </row>
    <row r="36" spans="1:4" s="26" customFormat="1" ht="15" customHeight="1" x14ac:dyDescent="0.25">
      <c r="A36" s="359"/>
      <c r="B36" s="218" t="s">
        <v>31</v>
      </c>
      <c r="C36" s="274"/>
      <c r="D36" s="4"/>
    </row>
    <row r="37" spans="1:4" s="26" customFormat="1" ht="15" customHeight="1" x14ac:dyDescent="0.25">
      <c r="A37" s="359" t="s">
        <v>5</v>
      </c>
      <c r="B37" s="360"/>
      <c r="C37" s="274"/>
      <c r="D37" s="4"/>
    </row>
    <row r="38" spans="1:4" s="26" customFormat="1" ht="15" customHeight="1" x14ac:dyDescent="0.25">
      <c r="A38" s="359"/>
      <c r="B38" s="198" t="s">
        <v>29</v>
      </c>
      <c r="C38" s="274"/>
      <c r="D38" s="4"/>
    </row>
    <row r="39" spans="1:4" ht="15" customHeight="1" x14ac:dyDescent="0.25">
      <c r="A39" s="359"/>
      <c r="B39" s="46" t="s">
        <v>250</v>
      </c>
      <c r="C39" s="274"/>
      <c r="D39" s="4"/>
    </row>
    <row r="40" spans="1:4" ht="15" customHeight="1" x14ac:dyDescent="0.25">
      <c r="A40" s="359"/>
      <c r="B40" s="218" t="s">
        <v>31</v>
      </c>
      <c r="C40" s="274"/>
      <c r="D40" s="4"/>
    </row>
    <row r="41" spans="1:4" s="26" customFormat="1" ht="15" customHeight="1" x14ac:dyDescent="0.25">
      <c r="A41" s="359" t="s">
        <v>5</v>
      </c>
      <c r="B41" s="360"/>
      <c r="C41" s="274"/>
      <c r="D41" s="4"/>
    </row>
    <row r="42" spans="1:4" s="26" customFormat="1" ht="15" customHeight="1" x14ac:dyDescent="0.25">
      <c r="A42" s="359"/>
      <c r="B42" s="198" t="s">
        <v>29</v>
      </c>
      <c r="C42" s="274"/>
      <c r="D42" s="4"/>
    </row>
    <row r="43" spans="1:4" s="26" customFormat="1" ht="15" customHeight="1" x14ac:dyDescent="0.25">
      <c r="A43" s="359"/>
      <c r="B43" s="46" t="s">
        <v>250</v>
      </c>
      <c r="C43" s="274"/>
      <c r="D43" s="4"/>
    </row>
    <row r="44" spans="1:4" s="26" customFormat="1" ht="15" customHeight="1" x14ac:dyDescent="0.25">
      <c r="A44" s="359"/>
      <c r="B44" s="218" t="s">
        <v>31</v>
      </c>
      <c r="C44" s="274"/>
      <c r="D44" s="4"/>
    </row>
    <row r="45" spans="1:4" s="26" customFormat="1" ht="15" customHeight="1" x14ac:dyDescent="0.25">
      <c r="A45" s="359" t="s">
        <v>5</v>
      </c>
      <c r="B45" s="360"/>
      <c r="C45" s="274"/>
      <c r="D45" s="4"/>
    </row>
    <row r="46" spans="1:4" s="26" customFormat="1" ht="15" customHeight="1" x14ac:dyDescent="0.25">
      <c r="A46" s="217"/>
      <c r="B46" s="198" t="s">
        <v>29</v>
      </c>
      <c r="C46" s="274"/>
      <c r="D46" s="4"/>
    </row>
    <row r="47" spans="1:4" s="26" customFormat="1" ht="15" customHeight="1" x14ac:dyDescent="0.25">
      <c r="A47" s="217"/>
      <c r="B47" s="46" t="s">
        <v>250</v>
      </c>
      <c r="C47" s="274"/>
      <c r="D47" s="4"/>
    </row>
    <row r="48" spans="1:4" s="26" customFormat="1" ht="15" customHeight="1" x14ac:dyDescent="0.25">
      <c r="A48" s="226"/>
      <c r="B48" s="218" t="s">
        <v>31</v>
      </c>
      <c r="C48" s="274"/>
      <c r="D48" s="4"/>
    </row>
    <row r="49" spans="1:4" s="26" customFormat="1" ht="15" customHeight="1" thickBot="1" x14ac:dyDescent="0.3">
      <c r="A49" s="361" t="s">
        <v>5</v>
      </c>
      <c r="B49" s="362"/>
      <c r="C49" s="276"/>
      <c r="D49" s="51"/>
    </row>
    <row r="50" spans="1:4" x14ac:dyDescent="0.25">
      <c r="A50" s="34"/>
      <c r="B50" s="34"/>
      <c r="C50" s="28"/>
      <c r="D50" s="28"/>
    </row>
    <row r="51" spans="1:4" ht="15" customHeight="1" x14ac:dyDescent="0.25">
      <c r="A51" s="378"/>
      <c r="B51" s="378"/>
      <c r="C51" s="28"/>
      <c r="D51" s="28"/>
    </row>
    <row r="55" spans="1:4" ht="12" customHeight="1" x14ac:dyDescent="0.25"/>
    <row r="56" spans="1:4" hidden="1" x14ac:dyDescent="0.25">
      <c r="A56" s="29"/>
      <c r="B56" s="29"/>
      <c r="C56" s="29"/>
      <c r="D56" s="29"/>
    </row>
    <row r="57" spans="1:4" x14ac:dyDescent="0.25">
      <c r="A57" s="29"/>
      <c r="B57" s="29"/>
      <c r="C57" s="29"/>
      <c r="D57" s="29"/>
    </row>
    <row r="58" spans="1:4" x14ac:dyDescent="0.25">
      <c r="A58" s="379"/>
      <c r="B58" s="379"/>
      <c r="C58" s="30"/>
      <c r="D58" s="30"/>
    </row>
    <row r="59" spans="1:4" x14ac:dyDescent="0.25">
      <c r="A59" s="379"/>
      <c r="B59" s="379"/>
      <c r="C59" s="30"/>
      <c r="D59" s="30"/>
    </row>
    <row r="60" spans="1:4" x14ac:dyDescent="0.25">
      <c r="A60" s="377"/>
      <c r="B60" s="377"/>
      <c r="C60" s="28"/>
      <c r="D60" s="28"/>
    </row>
    <row r="61" spans="1:4" x14ac:dyDescent="0.25">
      <c r="A61" s="28"/>
      <c r="B61" s="28"/>
      <c r="C61" s="28"/>
      <c r="D61" s="28"/>
    </row>
    <row r="62" spans="1:4" x14ac:dyDescent="0.25">
      <c r="A62" s="28"/>
      <c r="B62" s="28"/>
      <c r="C62" s="28"/>
      <c r="D62" s="28"/>
    </row>
    <row r="63" spans="1:4" x14ac:dyDescent="0.25">
      <c r="A63" s="28"/>
      <c r="B63" s="28"/>
      <c r="C63" s="28"/>
      <c r="D63" s="28"/>
    </row>
    <row r="64" spans="1:4" x14ac:dyDescent="0.25">
      <c r="A64" s="28"/>
      <c r="B64" s="28"/>
      <c r="C64" s="28"/>
      <c r="D64" s="28"/>
    </row>
    <row r="65" spans="1:4" x14ac:dyDescent="0.25">
      <c r="A65" s="28"/>
      <c r="B65" s="28"/>
      <c r="C65" s="28"/>
      <c r="D65" s="28"/>
    </row>
    <row r="66" spans="1:4" x14ac:dyDescent="0.25">
      <c r="A66" s="377"/>
      <c r="B66" s="377"/>
      <c r="C66" s="28"/>
      <c r="D66" s="28"/>
    </row>
    <row r="67" spans="1:4" x14ac:dyDescent="0.25">
      <c r="A67" s="28"/>
      <c r="B67" s="28"/>
      <c r="C67" s="28"/>
      <c r="D67" s="28"/>
    </row>
    <row r="68" spans="1:4" x14ac:dyDescent="0.25">
      <c r="A68" s="28"/>
      <c r="B68" s="28"/>
      <c r="C68" s="28"/>
      <c r="D68" s="28"/>
    </row>
    <row r="69" spans="1:4" s="7" customFormat="1" x14ac:dyDescent="0.25">
      <c r="A69" s="28"/>
      <c r="B69" s="28"/>
      <c r="C69" s="28"/>
      <c r="D69" s="28"/>
    </row>
    <row r="70" spans="1:4" x14ac:dyDescent="0.25">
      <c r="A70" s="377"/>
      <c r="B70" s="377"/>
      <c r="C70" s="31"/>
      <c r="D70" s="263"/>
    </row>
    <row r="71" spans="1:4" x14ac:dyDescent="0.25">
      <c r="A71" s="377"/>
      <c r="B71" s="377"/>
      <c r="C71" s="28"/>
      <c r="D71" s="28"/>
    </row>
    <row r="72" spans="1:4" x14ac:dyDescent="0.25">
      <c r="A72" s="28"/>
      <c r="B72" s="28"/>
      <c r="C72" s="28"/>
      <c r="D72" s="28"/>
    </row>
    <row r="73" spans="1:4" x14ac:dyDescent="0.25">
      <c r="A73" s="28"/>
      <c r="B73" s="28"/>
      <c r="C73" s="28"/>
      <c r="D73" s="28"/>
    </row>
    <row r="74" spans="1:4" x14ac:dyDescent="0.25">
      <c r="A74" s="28"/>
      <c r="B74" s="28"/>
      <c r="C74" s="28"/>
      <c r="D74" s="28"/>
    </row>
    <row r="75" spans="1:4" s="7" customFormat="1" x14ac:dyDescent="0.25">
      <c r="A75" s="28"/>
      <c r="B75" s="28"/>
      <c r="C75" s="28"/>
      <c r="D75" s="28"/>
    </row>
    <row r="76" spans="1:4" s="7" customFormat="1" x14ac:dyDescent="0.25">
      <c r="A76" s="377"/>
      <c r="B76" s="377"/>
      <c r="C76" s="31"/>
      <c r="D76" s="263"/>
    </row>
    <row r="77" spans="1:4" x14ac:dyDescent="0.25">
      <c r="A77" s="377"/>
      <c r="B77" s="377"/>
      <c r="C77" s="31"/>
      <c r="D77" s="263"/>
    </row>
    <row r="78" spans="1:4" x14ac:dyDescent="0.25">
      <c r="A78" s="28"/>
      <c r="B78" s="28"/>
      <c r="C78" s="28"/>
      <c r="D78" s="28"/>
    </row>
    <row r="79" spans="1:4" x14ac:dyDescent="0.25">
      <c r="A79" s="28"/>
      <c r="B79" s="28"/>
      <c r="C79" s="28"/>
      <c r="D79" s="28"/>
    </row>
    <row r="80" spans="1:4" x14ac:dyDescent="0.25">
      <c r="A80" s="28"/>
      <c r="B80" s="28"/>
      <c r="C80" s="28"/>
      <c r="D80" s="28"/>
    </row>
  </sheetData>
  <mergeCells count="36">
    <mergeCell ref="D8:D9"/>
    <mergeCell ref="A1:D1"/>
    <mergeCell ref="A2:D2"/>
    <mergeCell ref="A3:D3"/>
    <mergeCell ref="A4:D4"/>
    <mergeCell ref="A71:B71"/>
    <mergeCell ref="A76:B76"/>
    <mergeCell ref="A77:B77"/>
    <mergeCell ref="A17:B17"/>
    <mergeCell ref="A21:B21"/>
    <mergeCell ref="A49:B49"/>
    <mergeCell ref="A51:B51"/>
    <mergeCell ref="A58:B59"/>
    <mergeCell ref="A60:B60"/>
    <mergeCell ref="A66:B66"/>
    <mergeCell ref="A70:B70"/>
    <mergeCell ref="A34:A36"/>
    <mergeCell ref="A37:B37"/>
    <mergeCell ref="A38:A40"/>
    <mergeCell ref="A41:B41"/>
    <mergeCell ref="A42:A44"/>
    <mergeCell ref="A45:B45"/>
    <mergeCell ref="A26:A28"/>
    <mergeCell ref="A29:B29"/>
    <mergeCell ref="A30:A32"/>
    <mergeCell ref="A33:B33"/>
    <mergeCell ref="A25:B25"/>
    <mergeCell ref="A5:C5"/>
    <mergeCell ref="A8:A9"/>
    <mergeCell ref="B8:B9"/>
    <mergeCell ref="C8:C9"/>
    <mergeCell ref="A10:A12"/>
    <mergeCell ref="A13:B13"/>
    <mergeCell ref="A14:A16"/>
    <mergeCell ref="A18:A20"/>
    <mergeCell ref="A22:A2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22</vt:i4>
      </vt:variant>
    </vt:vector>
  </HeadingPairs>
  <TitlesOfParts>
    <vt:vector size="22" baseType="lpstr">
      <vt:lpstr>1. melléklet</vt:lpstr>
      <vt:lpstr>2. melléklet</vt:lpstr>
      <vt:lpstr>3. melléklet</vt:lpstr>
      <vt:lpstr>4.1. melléklet</vt:lpstr>
      <vt:lpstr>4.2. melléklet</vt:lpstr>
      <vt:lpstr>4.3. melléklet </vt:lpstr>
      <vt:lpstr>5. melléklet</vt:lpstr>
      <vt:lpstr>6. melléklet</vt:lpstr>
      <vt:lpstr>6.1. melléklet</vt:lpstr>
      <vt:lpstr>6.2. melléklet</vt:lpstr>
      <vt:lpstr>7. melléklet</vt:lpstr>
      <vt:lpstr>7.1. melléklet</vt:lpstr>
      <vt:lpstr>7.2. melléklet</vt:lpstr>
      <vt:lpstr>8. melléklet</vt:lpstr>
      <vt:lpstr>9. melléklet</vt:lpstr>
      <vt:lpstr>10. melléklet</vt:lpstr>
      <vt:lpstr>11. melléklet</vt:lpstr>
      <vt:lpstr>12. melléklet</vt:lpstr>
      <vt:lpstr>13. melléklet</vt:lpstr>
      <vt:lpstr>14. melléklet</vt:lpstr>
      <vt:lpstr>15. melléklet</vt:lpstr>
      <vt:lpstr>Munka1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konyvelo</dc:creator>
  <cp:lastModifiedBy>aliz</cp:lastModifiedBy>
  <cp:lastPrinted>2020-09-17T06:52:10Z</cp:lastPrinted>
  <dcterms:created xsi:type="dcterms:W3CDTF">2019-01-11T19:00:49Z</dcterms:created>
  <dcterms:modified xsi:type="dcterms:W3CDTF">2021-03-09T11:49:34Z</dcterms:modified>
</cp:coreProperties>
</file>