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70" yWindow="75" windowWidth="19440" windowHeight="11145" tabRatio="727" firstSheet="29" activeTab="36"/>
  </bookViews>
  <sheets>
    <sheet name="ÖSSZEFÜGGÉSEK" sheetId="75" r:id="rId1"/>
    <sheet name="1.1.sz.mell." sheetId="1" r:id="rId2"/>
    <sheet name="1.2.sz.mell." sheetId="95" r:id="rId3"/>
    <sheet name="1.3.sz. mell." sheetId="124" r:id="rId4"/>
    <sheet name="1.4.sz.mell." sheetId="97" r:id="rId5"/>
    <sheet name="2.1.sz.mell  " sheetId="73" r:id="rId6"/>
    <sheet name="2.2.sz.mell  " sheetId="61" r:id="rId7"/>
    <sheet name="3.sz.mell." sheetId="128" r:id="rId8"/>
    <sheet name="4.sz.mell." sheetId="129" r:id="rId9"/>
    <sheet name="5.sz.mell." sheetId="127" r:id="rId10"/>
    <sheet name="6.sz.mell." sheetId="63" r:id="rId11"/>
    <sheet name="7.sz.mell." sheetId="126" r:id="rId12"/>
    <sheet name="8. sz.mell." sheetId="125" r:id="rId13"/>
    <sheet name="9.1. sz. mell" sheetId="3" r:id="rId14"/>
    <sheet name="9.1.1. sz. mell " sheetId="113" r:id="rId15"/>
    <sheet name="9.1.2. sz. mell  " sheetId="114" r:id="rId16"/>
    <sheet name="9.1.3. sz. mell   " sheetId="115" r:id="rId17"/>
    <sheet name="9.2. sz. mell" sheetId="79" r:id="rId18"/>
    <sheet name="9.2.1. sz. mell" sheetId="98" r:id="rId19"/>
    <sheet name="9.2.2.sz.mell." sheetId="140" r:id="rId20"/>
    <sheet name="9.2.3. sz. mell" sheetId="100" r:id="rId21"/>
    <sheet name="9.3. sz. mell" sheetId="105" r:id="rId22"/>
    <sheet name="9.3.1. sz. mell" sheetId="106" r:id="rId23"/>
    <sheet name="9.3.2.sz.mell." sheetId="132" r:id="rId24"/>
    <sheet name="9.3.3.sz.mell." sheetId="131" r:id="rId25"/>
    <sheet name="9.4.sz.mell." sheetId="118" r:id="rId26"/>
    <sheet name="9.4.1.sz.mell." sheetId="117" r:id="rId27"/>
    <sheet name="9.4.2.sz.mell." sheetId="134" r:id="rId28"/>
    <sheet name="9.4.3.sz.mell." sheetId="133" r:id="rId29"/>
    <sheet name="10.sz.mell." sheetId="139" r:id="rId30"/>
    <sheet name="11. sz. mell." sheetId="144" r:id="rId31"/>
    <sheet name="12. sz. mell." sheetId="143" r:id="rId32"/>
    <sheet name="13.sz.mell." sheetId="142" r:id="rId33"/>
    <sheet name="14.sz.mell." sheetId="141" r:id="rId34"/>
    <sheet name="15.sz.mell." sheetId="2" r:id="rId35"/>
    <sheet name="16.sz.mell." sheetId="145" r:id="rId36"/>
    <sheet name="17.sz.mell." sheetId="136" r:id="rId37"/>
    <sheet name="18.sz.mell." sheetId="146" r:id="rId38"/>
    <sheet name="19.sz.mell." sheetId="137" r:id="rId39"/>
    <sheet name="20. sz. mell." sheetId="123" r:id="rId40"/>
    <sheet name="21.sz.mell." sheetId="94" r:id="rId41"/>
    <sheet name="22.sz.mell." sheetId="120" r:id="rId42"/>
    <sheet name="23.sz.mell." sheetId="148" r:id="rId43"/>
    <sheet name="24.sz.mell." sheetId="147" r:id="rId44"/>
  </sheets>
  <definedNames>
    <definedName name="_xlnm.Print_Titles" localSheetId="13">'9.1. sz. mell'!$1:$6</definedName>
    <definedName name="_xlnm.Print_Titles" localSheetId="14">'9.1.1. sz. mell '!$1:$6</definedName>
    <definedName name="_xlnm.Print_Titles" localSheetId="15">'9.1.2. sz. mell  '!$1:$6</definedName>
    <definedName name="_xlnm.Print_Titles" localSheetId="16">'9.1.3. sz. mell   '!$1:$6</definedName>
    <definedName name="_xlnm.Print_Titles" localSheetId="17">'9.2. sz. mell'!$1:$6</definedName>
    <definedName name="_xlnm.Print_Titles" localSheetId="18">'9.2.1. sz. mell'!$1:$6</definedName>
    <definedName name="_xlnm.Print_Titles" localSheetId="20">'9.2.3. sz. mell'!$1:$6</definedName>
    <definedName name="_xlnm.Print_Titles" localSheetId="21">'9.3. sz. mell'!$1:$6</definedName>
    <definedName name="_xlnm.Print_Titles" localSheetId="22">'9.3.1. sz. mell'!$1:$6</definedName>
    <definedName name="_xlnm.Print_Area" localSheetId="1">'1.1.sz.mell.'!$A$1:$F$166</definedName>
    <definedName name="_xlnm.Print_Area" localSheetId="2">'1.2.sz.mell.'!$A$1:$E$162</definedName>
    <definedName name="_xlnm.Print_Area" localSheetId="4">'1.4.sz.mell.'!$A$1:$E$147</definedName>
  </definedNames>
  <calcPr calcId="125725"/>
</workbook>
</file>

<file path=xl/calcChain.xml><?xml version="1.0" encoding="utf-8"?>
<calcChain xmlns="http://schemas.openxmlformats.org/spreadsheetml/2006/main">
  <c r="E159" i="3"/>
  <c r="E40" i="117"/>
  <c r="E54"/>
  <c r="D54"/>
  <c r="E54" i="118"/>
  <c r="E40"/>
  <c r="D54"/>
  <c r="G6" i="120"/>
  <c r="G7"/>
  <c r="G8"/>
  <c r="G9"/>
  <c r="G10"/>
  <c r="G11"/>
  <c r="G12"/>
  <c r="G13"/>
  <c r="G14"/>
  <c r="G15"/>
  <c r="G16"/>
  <c r="G17"/>
  <c r="G18"/>
  <c r="G19"/>
  <c r="G20"/>
  <c r="G22"/>
  <c r="G23"/>
  <c r="G24"/>
  <c r="G25"/>
  <c r="G26"/>
  <c r="G27"/>
  <c r="G28"/>
  <c r="G29"/>
  <c r="G30"/>
  <c r="G32"/>
  <c r="G33"/>
  <c r="G35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3"/>
  <c r="H82" i="94"/>
  <c r="H83"/>
  <c r="H84"/>
  <c r="H81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8"/>
  <c r="H69"/>
  <c r="H70"/>
  <c r="H71"/>
  <c r="H72"/>
  <c r="H73"/>
  <c r="H47"/>
  <c r="H26"/>
  <c r="H27"/>
  <c r="H28"/>
  <c r="H29"/>
  <c r="H30"/>
  <c r="H31"/>
  <c r="H32"/>
  <c r="H33"/>
  <c r="H34"/>
  <c r="H35"/>
  <c r="H36"/>
  <c r="H37"/>
  <c r="H38"/>
  <c r="H40"/>
  <c r="H41"/>
  <c r="H42"/>
  <c r="H43"/>
  <c r="H44"/>
  <c r="H25"/>
  <c r="H7"/>
  <c r="H8"/>
  <c r="H9"/>
  <c r="H10"/>
  <c r="H11"/>
  <c r="H12"/>
  <c r="H13"/>
  <c r="H14"/>
  <c r="H15"/>
  <c r="H16"/>
  <c r="H17"/>
  <c r="H18"/>
  <c r="H19"/>
  <c r="H20"/>
  <c r="H6"/>
  <c r="F104" i="1" l="1"/>
  <c r="F105"/>
  <c r="F106"/>
  <c r="F107"/>
  <c r="F108"/>
  <c r="F109"/>
  <c r="F113"/>
  <c r="F114"/>
  <c r="F118"/>
  <c r="F120"/>
  <c r="F122"/>
  <c r="F123"/>
  <c r="F124"/>
  <c r="F128"/>
  <c r="F129"/>
  <c r="F132"/>
  <c r="I21" i="73"/>
  <c r="G21"/>
  <c r="H21"/>
  <c r="E30" i="95"/>
  <c r="E90" i="97"/>
  <c r="E123" s="1"/>
  <c r="E146" s="1"/>
  <c r="F6" i="1" l="1"/>
  <c r="F7"/>
  <c r="F8"/>
  <c r="F9"/>
  <c r="F10"/>
  <c r="F11"/>
  <c r="F14"/>
  <c r="F16"/>
  <c r="F17"/>
  <c r="F19"/>
  <c r="F20"/>
  <c r="F22"/>
  <c r="F23"/>
  <c r="F24"/>
  <c r="F30"/>
  <c r="F31"/>
  <c r="F32"/>
  <c r="F33"/>
  <c r="F34"/>
  <c r="F35"/>
  <c r="F44"/>
  <c r="F45"/>
  <c r="F46"/>
  <c r="F47"/>
  <c r="F48"/>
  <c r="F49"/>
  <c r="F50"/>
  <c r="F51"/>
  <c r="F52"/>
  <c r="F53"/>
  <c r="F56"/>
  <c r="F62"/>
  <c r="F63"/>
  <c r="F67"/>
  <c r="F68"/>
  <c r="F69"/>
  <c r="F70"/>
  <c r="F81"/>
  <c r="F82"/>
  <c r="F85"/>
  <c r="E29"/>
  <c r="E66"/>
  <c r="E61"/>
  <c r="E54"/>
  <c r="E21"/>
  <c r="E84"/>
  <c r="E94" s="1"/>
  <c r="E42"/>
  <c r="E12"/>
  <c r="E5"/>
  <c r="E28"/>
  <c r="E152"/>
  <c r="E147"/>
  <c r="E142"/>
  <c r="E138"/>
  <c r="E157" s="1"/>
  <c r="E133"/>
  <c r="E119"/>
  <c r="E103"/>
  <c r="G11" i="126"/>
  <c r="G14" s="1"/>
  <c r="E164" i="1" l="1"/>
  <c r="E71"/>
  <c r="E97" s="1"/>
  <c r="E137"/>
  <c r="E59" i="79"/>
  <c r="D51"/>
  <c r="D45"/>
  <c r="D59" s="1"/>
  <c r="D36"/>
  <c r="D29"/>
  <c r="D25"/>
  <c r="D19"/>
  <c r="D8"/>
  <c r="D35" s="1"/>
  <c r="D41" s="1"/>
  <c r="D51" i="100"/>
  <c r="D45"/>
  <c r="D58" s="1"/>
  <c r="D36"/>
  <c r="D29"/>
  <c r="D25"/>
  <c r="D19"/>
  <c r="D8"/>
  <c r="D35" s="1"/>
  <c r="D41" s="1"/>
  <c r="D50" i="98"/>
  <c r="D44"/>
  <c r="D56" s="1"/>
  <c r="D29"/>
  <c r="D25"/>
  <c r="D19"/>
  <c r="D8"/>
  <c r="D35" s="1"/>
  <c r="D40" s="1"/>
  <c r="D139" i="115"/>
  <c r="D134"/>
  <c r="D129"/>
  <c r="D125"/>
  <c r="D144" s="1"/>
  <c r="D121"/>
  <c r="D91"/>
  <c r="D124" s="1"/>
  <c r="D145" s="1"/>
  <c r="D80"/>
  <c r="D76"/>
  <c r="D73"/>
  <c r="D68"/>
  <c r="D64"/>
  <c r="D86" s="1"/>
  <c r="D58"/>
  <c r="D53"/>
  <c r="D47"/>
  <c r="D36"/>
  <c r="D30"/>
  <c r="D29"/>
  <c r="D22"/>
  <c r="D15"/>
  <c r="D8"/>
  <c r="D63" s="1"/>
  <c r="D87" s="1"/>
  <c r="D139" i="114"/>
  <c r="D134"/>
  <c r="D129"/>
  <c r="D125"/>
  <c r="D144" s="1"/>
  <c r="D121"/>
  <c r="D107"/>
  <c r="D91"/>
  <c r="D124" s="1"/>
  <c r="D145" s="1"/>
  <c r="D80"/>
  <c r="D76"/>
  <c r="D73"/>
  <c r="D68"/>
  <c r="D64"/>
  <c r="D86" s="1"/>
  <c r="D58"/>
  <c r="D53"/>
  <c r="D47"/>
  <c r="D36"/>
  <c r="D30"/>
  <c r="D29"/>
  <c r="D22"/>
  <c r="D15"/>
  <c r="D8"/>
  <c r="D63" s="1"/>
  <c r="D87" s="1"/>
  <c r="D149" i="113"/>
  <c r="D144"/>
  <c r="D139"/>
  <c r="D135"/>
  <c r="D154" s="1"/>
  <c r="D130"/>
  <c r="D116"/>
  <c r="D105"/>
  <c r="D100" s="1"/>
  <c r="D134" s="1"/>
  <c r="D160" s="1"/>
  <c r="D89"/>
  <c r="D85"/>
  <c r="D82"/>
  <c r="D77"/>
  <c r="D73"/>
  <c r="D62"/>
  <c r="D56"/>
  <c r="D44"/>
  <c r="D31"/>
  <c r="D30" s="1"/>
  <c r="D23"/>
  <c r="D15"/>
  <c r="D8"/>
  <c r="D72" s="1"/>
  <c r="D149" i="3"/>
  <c r="D144"/>
  <c r="D139"/>
  <c r="D135"/>
  <c r="D130"/>
  <c r="D116"/>
  <c r="D105"/>
  <c r="D100" s="1"/>
  <c r="D89"/>
  <c r="D85"/>
  <c r="D82"/>
  <c r="D77"/>
  <c r="D73"/>
  <c r="D67"/>
  <c r="D62"/>
  <c r="D56"/>
  <c r="D44"/>
  <c r="D31"/>
  <c r="D30" s="1"/>
  <c r="D23"/>
  <c r="D15"/>
  <c r="D8"/>
  <c r="F11" i="139"/>
  <c r="F35"/>
  <c r="F34"/>
  <c r="F33"/>
  <c r="F32"/>
  <c r="F31"/>
  <c r="F30"/>
  <c r="F29"/>
  <c r="E28"/>
  <c r="D28"/>
  <c r="C28"/>
  <c r="F28" s="1"/>
  <c r="F27"/>
  <c r="F26"/>
  <c r="F25"/>
  <c r="F24"/>
  <c r="F23"/>
  <c r="F22"/>
  <c r="F21"/>
  <c r="E20"/>
  <c r="E36" s="1"/>
  <c r="D20"/>
  <c r="D36" s="1"/>
  <c r="C20"/>
  <c r="C36" s="1"/>
  <c r="E18"/>
  <c r="E19" s="1"/>
  <c r="D18"/>
  <c r="D19" s="1"/>
  <c r="C18"/>
  <c r="C19" s="1"/>
  <c r="F17"/>
  <c r="F16"/>
  <c r="F15"/>
  <c r="F14"/>
  <c r="F13"/>
  <c r="F12"/>
  <c r="D95" i="113" l="1"/>
  <c r="D97" s="1"/>
  <c r="D134" i="3"/>
  <c r="D95"/>
  <c r="D154"/>
  <c r="D159" s="1"/>
  <c r="D72"/>
  <c r="D97" s="1"/>
  <c r="E37" i="139"/>
  <c r="C37"/>
  <c r="F19"/>
  <c r="D37"/>
  <c r="F36"/>
  <c r="F18"/>
  <c r="F20"/>
  <c r="F37" l="1"/>
  <c r="F27" i="123" l="1"/>
  <c r="E87" i="120"/>
  <c r="E86"/>
  <c r="E85"/>
  <c r="E83"/>
  <c r="E82"/>
  <c r="E81"/>
  <c r="E88" s="1"/>
  <c r="E75"/>
  <c r="E71"/>
  <c r="E67"/>
  <c r="E63"/>
  <c r="E78" s="1"/>
  <c r="E58"/>
  <c r="E57"/>
  <c r="E50"/>
  <c r="E46"/>
  <c r="E51" s="1"/>
  <c r="E38"/>
  <c r="E22"/>
  <c r="E18"/>
  <c r="E25" s="1"/>
  <c r="E14"/>
  <c r="D152" i="1"/>
  <c r="D147"/>
  <c r="D142"/>
  <c r="D138"/>
  <c r="D157" s="1"/>
  <c r="D133"/>
  <c r="D119"/>
  <c r="F119" s="1"/>
  <c r="D103"/>
  <c r="D88"/>
  <c r="D84"/>
  <c r="F84" s="1"/>
  <c r="D76"/>
  <c r="D72"/>
  <c r="D66"/>
  <c r="F66" s="1"/>
  <c r="D61"/>
  <c r="F61" s="1"/>
  <c r="D54"/>
  <c r="F54" s="1"/>
  <c r="D42"/>
  <c r="F42" s="1"/>
  <c r="D29"/>
  <c r="D21"/>
  <c r="F21" s="1"/>
  <c r="D12"/>
  <c r="F12" s="1"/>
  <c r="D5"/>
  <c r="F5" s="1"/>
  <c r="D151" i="95"/>
  <c r="D146"/>
  <c r="D141"/>
  <c r="D137"/>
  <c r="D132"/>
  <c r="D118"/>
  <c r="D102"/>
  <c r="D136" s="1"/>
  <c r="D88"/>
  <c r="D84"/>
  <c r="D76"/>
  <c r="D72"/>
  <c r="D94" s="1"/>
  <c r="D66"/>
  <c r="D61"/>
  <c r="D55"/>
  <c r="D43"/>
  <c r="D30"/>
  <c r="D29" s="1"/>
  <c r="D22"/>
  <c r="D13"/>
  <c r="D6"/>
  <c r="D142" i="124"/>
  <c r="D137"/>
  <c r="D132"/>
  <c r="D128"/>
  <c r="D147" s="1"/>
  <c r="D124"/>
  <c r="D110"/>
  <c r="D94"/>
  <c r="D127" s="1"/>
  <c r="D81"/>
  <c r="D77"/>
  <c r="D74"/>
  <c r="D69"/>
  <c r="D65"/>
  <c r="D87" s="1"/>
  <c r="D59"/>
  <c r="D54"/>
  <c r="D48"/>
  <c r="D37"/>
  <c r="D31"/>
  <c r="D30" s="1"/>
  <c r="D23"/>
  <c r="D16"/>
  <c r="D9"/>
  <c r="D64" s="1"/>
  <c r="D88" s="1"/>
  <c r="D90" i="97"/>
  <c r="D123" s="1"/>
  <c r="D146" s="1"/>
  <c r="D77"/>
  <c r="D73"/>
  <c r="D70"/>
  <c r="D65"/>
  <c r="D83" s="1"/>
  <c r="D61"/>
  <c r="D55"/>
  <c r="D50"/>
  <c r="D44"/>
  <c r="D27"/>
  <c r="D26" s="1"/>
  <c r="D19"/>
  <c r="D12"/>
  <c r="D5"/>
  <c r="H29" i="73"/>
  <c r="D27"/>
  <c r="D22"/>
  <c r="D29" s="1"/>
  <c r="D21"/>
  <c r="H30" i="61"/>
  <c r="H17"/>
  <c r="H31" s="1"/>
  <c r="D24"/>
  <c r="D18"/>
  <c r="D30" s="1"/>
  <c r="D17"/>
  <c r="E17" i="63"/>
  <c r="E13"/>
  <c r="E18" s="1"/>
  <c r="F13" i="126"/>
  <c r="F11"/>
  <c r="F14" s="1"/>
  <c r="M35" i="2"/>
  <c r="M34"/>
  <c r="M33"/>
  <c r="M31"/>
  <c r="M32"/>
  <c r="M21"/>
  <c r="M26"/>
  <c r="D28" i="1" l="1"/>
  <c r="F28" s="1"/>
  <c r="F29"/>
  <c r="D164"/>
  <c r="F164" s="1"/>
  <c r="F103"/>
  <c r="D94"/>
  <c r="F94" s="1"/>
  <c r="D32" i="61"/>
  <c r="H33"/>
  <c r="H32"/>
  <c r="D30" i="73"/>
  <c r="H31"/>
  <c r="D156" i="95"/>
  <c r="D162" s="1"/>
  <c r="D137" i="1"/>
  <c r="F137" s="1"/>
  <c r="D71"/>
  <c r="D71" i="95"/>
  <c r="D97" s="1"/>
  <c r="D148" i="124"/>
  <c r="D60" i="97"/>
  <c r="D84" s="1"/>
  <c r="H30" i="73"/>
  <c r="H32" s="1"/>
  <c r="D31"/>
  <c r="D31" i="61"/>
  <c r="M39" i="2"/>
  <c r="I39"/>
  <c r="D97" i="1" l="1"/>
  <c r="F97" s="1"/>
  <c r="F71"/>
  <c r="E51" i="106"/>
  <c r="E45"/>
  <c r="E58" s="1"/>
  <c r="E36"/>
  <c r="E29"/>
  <c r="E25"/>
  <c r="E19"/>
  <c r="E8"/>
  <c r="E35" s="1"/>
  <c r="E41" s="1"/>
  <c r="E41" i="105"/>
  <c r="D51" i="106"/>
  <c r="D45"/>
  <c r="D58" s="1"/>
  <c r="D36"/>
  <c r="D29"/>
  <c r="D25"/>
  <c r="D19"/>
  <c r="D8"/>
  <c r="D35" s="1"/>
  <c r="D41" s="1"/>
  <c r="D51" i="105"/>
  <c r="D45"/>
  <c r="D58" s="1"/>
  <c r="D36"/>
  <c r="D29"/>
  <c r="D25"/>
  <c r="D19"/>
  <c r="D8"/>
  <c r="D35" s="1"/>
  <c r="D41" s="1"/>
  <c r="E49" i="117"/>
  <c r="E43"/>
  <c r="E34"/>
  <c r="E27"/>
  <c r="E24"/>
  <c r="E19"/>
  <c r="E8"/>
  <c r="E33" s="1"/>
  <c r="D49"/>
  <c r="D43"/>
  <c r="D34"/>
  <c r="D27"/>
  <c r="D24"/>
  <c r="D19"/>
  <c r="D8"/>
  <c r="D49" i="118"/>
  <c r="D43"/>
  <c r="D34"/>
  <c r="D27"/>
  <c r="D24"/>
  <c r="D19"/>
  <c r="D8"/>
  <c r="F83" i="94"/>
  <c r="F82"/>
  <c r="F81"/>
  <c r="F84" s="1"/>
  <c r="F72"/>
  <c r="F71"/>
  <c r="F73" s="1"/>
  <c r="F70"/>
  <c r="F69"/>
  <c r="F65"/>
  <c r="F61"/>
  <c r="F57"/>
  <c r="F50"/>
  <c r="F43"/>
  <c r="F42"/>
  <c r="F41"/>
  <c r="F44" s="1"/>
  <c r="F40"/>
  <c r="F36"/>
  <c r="F32"/>
  <c r="F28"/>
  <c r="F19"/>
  <c r="F18"/>
  <c r="F17"/>
  <c r="F20" s="1"/>
  <c r="F13"/>
  <c r="F9"/>
  <c r="E66" i="95"/>
  <c r="E43"/>
  <c r="E132"/>
  <c r="E55"/>
  <c r="E29"/>
  <c r="C30"/>
  <c r="D33" i="117" l="1"/>
  <c r="D40" s="1"/>
  <c r="D33" i="118"/>
  <c r="D40" s="1"/>
  <c r="E44" i="113"/>
  <c r="E44" i="3"/>
  <c r="E130" i="113"/>
  <c r="E130" i="3"/>
  <c r="E67"/>
  <c r="F13" i="63"/>
  <c r="E27" i="123"/>
  <c r="F83" i="120"/>
  <c r="F82" l="1"/>
  <c r="F81"/>
  <c r="F18"/>
  <c r="F50"/>
  <c r="D50"/>
  <c r="G72" i="94"/>
  <c r="G71"/>
  <c r="G70"/>
  <c r="G65"/>
  <c r="C49" i="117"/>
  <c r="C34"/>
  <c r="C27"/>
  <c r="C24"/>
  <c r="C19"/>
  <c r="C51" i="106"/>
  <c r="C36"/>
  <c r="C29"/>
  <c r="C25"/>
  <c r="C19"/>
  <c r="E19" i="105" l="1"/>
  <c r="E13" i="95"/>
  <c r="G83" i="94"/>
  <c r="G82"/>
  <c r="G81"/>
  <c r="G69"/>
  <c r="E14" i="126"/>
  <c r="D14"/>
  <c r="E13"/>
  <c r="D13"/>
  <c r="E11"/>
  <c r="D11"/>
  <c r="F17" i="63"/>
  <c r="F18" l="1"/>
  <c r="E105" i="113"/>
  <c r="E15"/>
  <c r="I5" i="123"/>
  <c r="G27"/>
  <c r="F85" i="120"/>
  <c r="F87"/>
  <c r="F86"/>
  <c r="F75"/>
  <c r="F71"/>
  <c r="F67"/>
  <c r="F63"/>
  <c r="F57"/>
  <c r="F58" s="1"/>
  <c r="F46"/>
  <c r="F51" s="1"/>
  <c r="F38"/>
  <c r="F22"/>
  <c r="F14"/>
  <c r="G73" i="94"/>
  <c r="G61"/>
  <c r="G57"/>
  <c r="G50"/>
  <c r="G43"/>
  <c r="G42"/>
  <c r="G41"/>
  <c r="G40"/>
  <c r="G36"/>
  <c r="G32"/>
  <c r="G28"/>
  <c r="G19"/>
  <c r="G18"/>
  <c r="G17"/>
  <c r="G13"/>
  <c r="G9"/>
  <c r="E15" i="3"/>
  <c r="H27" i="123"/>
  <c r="F25" i="120" l="1"/>
  <c r="F78"/>
  <c r="F88"/>
  <c r="G44" i="94"/>
  <c r="G20"/>
  <c r="G84"/>
  <c r="L39" i="2"/>
  <c r="E43" i="118" l="1"/>
  <c r="E45" i="105"/>
  <c r="E8"/>
  <c r="E25"/>
  <c r="E29"/>
  <c r="E36"/>
  <c r="E51"/>
  <c r="E45" i="100"/>
  <c r="E45" i="79"/>
  <c r="E89" i="113"/>
  <c r="E85"/>
  <c r="E82"/>
  <c r="E77"/>
  <c r="E73"/>
  <c r="E62"/>
  <c r="E56"/>
  <c r="E31"/>
  <c r="E30" s="1"/>
  <c r="E23"/>
  <c r="E8"/>
  <c r="E149"/>
  <c r="E144"/>
  <c r="E139"/>
  <c r="E135"/>
  <c r="E154" s="1"/>
  <c r="E116"/>
  <c r="E100"/>
  <c r="E149" i="3"/>
  <c r="E144"/>
  <c r="E139"/>
  <c r="E135"/>
  <c r="E116"/>
  <c r="E105"/>
  <c r="E100" s="1"/>
  <c r="E89"/>
  <c r="E85"/>
  <c r="E82"/>
  <c r="E77"/>
  <c r="E73"/>
  <c r="E62"/>
  <c r="E56"/>
  <c r="E31"/>
  <c r="E30" s="1"/>
  <c r="E23"/>
  <c r="E8"/>
  <c r="I30" i="61"/>
  <c r="I17"/>
  <c r="E24"/>
  <c r="E18"/>
  <c r="E30" s="1"/>
  <c r="E17"/>
  <c r="I29" i="73"/>
  <c r="E27"/>
  <c r="E22"/>
  <c r="E21"/>
  <c r="E151" i="95"/>
  <c r="E146"/>
  <c r="E141"/>
  <c r="E137"/>
  <c r="E118"/>
  <c r="E102"/>
  <c r="E88"/>
  <c r="E84"/>
  <c r="E76"/>
  <c r="E72"/>
  <c r="E61"/>
  <c r="E22"/>
  <c r="E6"/>
  <c r="C27" i="73"/>
  <c r="I33" i="61" l="1"/>
  <c r="E29" i="73"/>
  <c r="E30" s="1"/>
  <c r="E58" i="105"/>
  <c r="I31" i="61"/>
  <c r="E32"/>
  <c r="E31" i="73"/>
  <c r="E95" i="113"/>
  <c r="E95" i="3"/>
  <c r="E154"/>
  <c r="E94" i="95"/>
  <c r="E156"/>
  <c r="I32" i="61"/>
  <c r="I31" i="73"/>
  <c r="E136" i="95"/>
  <c r="E162" s="1"/>
  <c r="E71"/>
  <c r="E97" s="1"/>
  <c r="E134" i="113"/>
  <c r="E160" s="1"/>
  <c r="E134" i="3"/>
  <c r="E72"/>
  <c r="E97" s="1"/>
  <c r="E72" i="113"/>
  <c r="E35" i="105"/>
  <c r="E31" i="61"/>
  <c r="I30" i="73"/>
  <c r="I32" s="1"/>
  <c r="C17" i="63"/>
  <c r="D17"/>
  <c r="H17"/>
  <c r="B17"/>
  <c r="C13"/>
  <c r="C18" s="1"/>
  <c r="D13"/>
  <c r="D18" s="1"/>
  <c r="G13"/>
  <c r="B13"/>
  <c r="H18"/>
  <c r="C77" i="97"/>
  <c r="C73"/>
  <c r="C70"/>
  <c r="C65"/>
  <c r="C61"/>
  <c r="C83" s="1"/>
  <c r="C55"/>
  <c r="C50"/>
  <c r="C44"/>
  <c r="C33"/>
  <c r="C27"/>
  <c r="C26"/>
  <c r="C19"/>
  <c r="C12"/>
  <c r="C5"/>
  <c r="C142" i="124"/>
  <c r="C137"/>
  <c r="C132"/>
  <c r="C128"/>
  <c r="C147" s="1"/>
  <c r="C124"/>
  <c r="C110"/>
  <c r="C94"/>
  <c r="C127" s="1"/>
  <c r="C81"/>
  <c r="C77"/>
  <c r="C74"/>
  <c r="C69"/>
  <c r="C65"/>
  <c r="C87" s="1"/>
  <c r="C59"/>
  <c r="C54"/>
  <c r="C48"/>
  <c r="C37"/>
  <c r="C31"/>
  <c r="C30"/>
  <c r="C23"/>
  <c r="C16"/>
  <c r="C9"/>
  <c r="C64" s="1"/>
  <c r="C88" s="1"/>
  <c r="C151" i="95"/>
  <c r="C146"/>
  <c r="C141"/>
  <c r="C137"/>
  <c r="C132"/>
  <c r="C118"/>
  <c r="C102"/>
  <c r="C88"/>
  <c r="C84"/>
  <c r="C81"/>
  <c r="C76"/>
  <c r="C72"/>
  <c r="C66"/>
  <c r="C61"/>
  <c r="C55"/>
  <c r="C43"/>
  <c r="C29"/>
  <c r="C22"/>
  <c r="C13"/>
  <c r="C6"/>
  <c r="C152" i="1"/>
  <c r="C147"/>
  <c r="C142"/>
  <c r="C138"/>
  <c r="C133"/>
  <c r="C119"/>
  <c r="C103"/>
  <c r="C137" s="1"/>
  <c r="C88"/>
  <c r="C84"/>
  <c r="C76"/>
  <c r="C72"/>
  <c r="C94" s="1"/>
  <c r="C66"/>
  <c r="C61"/>
  <c r="C54"/>
  <c r="C42"/>
  <c r="C29"/>
  <c r="C28" s="1"/>
  <c r="C21"/>
  <c r="C12"/>
  <c r="C5"/>
  <c r="E139" i="114"/>
  <c r="E134"/>
  <c r="E129"/>
  <c r="E125"/>
  <c r="E121"/>
  <c r="E107"/>
  <c r="E91"/>
  <c r="E80"/>
  <c r="E76"/>
  <c r="E73"/>
  <c r="E86" s="1"/>
  <c r="E68"/>
  <c r="E64"/>
  <c r="E58"/>
  <c r="E53"/>
  <c r="E47"/>
  <c r="E36"/>
  <c r="E30"/>
  <c r="E29" s="1"/>
  <c r="E22"/>
  <c r="E15"/>
  <c r="E8"/>
  <c r="E139" i="115"/>
  <c r="E134"/>
  <c r="E129"/>
  <c r="E125"/>
  <c r="E121"/>
  <c r="E91"/>
  <c r="E80"/>
  <c r="E76"/>
  <c r="E73"/>
  <c r="E68"/>
  <c r="E64"/>
  <c r="E86" s="1"/>
  <c r="E58"/>
  <c r="E53"/>
  <c r="E47"/>
  <c r="E36"/>
  <c r="E30"/>
  <c r="E29" s="1"/>
  <c r="E22"/>
  <c r="E15"/>
  <c r="E8"/>
  <c r="C43" i="117"/>
  <c r="C54" s="1"/>
  <c r="C8"/>
  <c r="C33" s="1"/>
  <c r="C40" s="1"/>
  <c r="E49" i="118"/>
  <c r="E34"/>
  <c r="E27"/>
  <c r="E24"/>
  <c r="E19"/>
  <c r="E8"/>
  <c r="E51" i="100"/>
  <c r="E58" s="1"/>
  <c r="E36"/>
  <c r="E29"/>
  <c r="E25"/>
  <c r="E19"/>
  <c r="E8"/>
  <c r="E50" i="98"/>
  <c r="E44"/>
  <c r="E56" s="1"/>
  <c r="E29"/>
  <c r="E25"/>
  <c r="E19"/>
  <c r="E8"/>
  <c r="E35" s="1"/>
  <c r="E40" s="1"/>
  <c r="E51" i="79"/>
  <c r="E36"/>
  <c r="E29"/>
  <c r="E25"/>
  <c r="E19"/>
  <c r="E8"/>
  <c r="C49" i="140"/>
  <c r="C43"/>
  <c r="C54" s="1"/>
  <c r="C36"/>
  <c r="C29"/>
  <c r="C25"/>
  <c r="C19"/>
  <c r="C8"/>
  <c r="C35" s="1"/>
  <c r="C40" s="1"/>
  <c r="C49" i="132"/>
  <c r="C43"/>
  <c r="C36"/>
  <c r="C29"/>
  <c r="C25"/>
  <c r="C19"/>
  <c r="C8"/>
  <c r="C49" i="131"/>
  <c r="C43"/>
  <c r="C36"/>
  <c r="C29"/>
  <c r="C25"/>
  <c r="C19"/>
  <c r="C8"/>
  <c r="C35" s="1"/>
  <c r="C40" s="1"/>
  <c r="C49" i="133"/>
  <c r="C43"/>
  <c r="C54" s="1"/>
  <c r="C36"/>
  <c r="C29"/>
  <c r="C25"/>
  <c r="C19"/>
  <c r="C8"/>
  <c r="C35" s="1"/>
  <c r="C40" s="1"/>
  <c r="C48" i="134"/>
  <c r="C42"/>
  <c r="C53" s="1"/>
  <c r="C36"/>
  <c r="C29"/>
  <c r="C25"/>
  <c r="C19"/>
  <c r="C8"/>
  <c r="C33" i="136"/>
  <c r="B33"/>
  <c r="I17" i="137"/>
  <c r="H16"/>
  <c r="G16"/>
  <c r="F16"/>
  <c r="E16"/>
  <c r="D16"/>
  <c r="I16" s="1"/>
  <c r="I15"/>
  <c r="H14"/>
  <c r="G14"/>
  <c r="F14"/>
  <c r="E14"/>
  <c r="D14"/>
  <c r="I14" s="1"/>
  <c r="I13"/>
  <c r="H12"/>
  <c r="G12"/>
  <c r="F12"/>
  <c r="E12"/>
  <c r="D12"/>
  <c r="I12" s="1"/>
  <c r="I11"/>
  <c r="I10"/>
  <c r="H9"/>
  <c r="G9"/>
  <c r="F9"/>
  <c r="E9"/>
  <c r="D9"/>
  <c r="I9" s="1"/>
  <c r="I8"/>
  <c r="I7"/>
  <c r="H6"/>
  <c r="H18" s="1"/>
  <c r="G6"/>
  <c r="G18" s="1"/>
  <c r="F6"/>
  <c r="F18" s="1"/>
  <c r="E6"/>
  <c r="E18" s="1"/>
  <c r="D6"/>
  <c r="D18" s="1"/>
  <c r="D50" i="125"/>
  <c r="D43"/>
  <c r="C43"/>
  <c r="B43"/>
  <c r="E42"/>
  <c r="E41"/>
  <c r="E40"/>
  <c r="E43" s="1"/>
  <c r="E39"/>
  <c r="D36"/>
  <c r="C36"/>
  <c r="B36"/>
  <c r="E35"/>
  <c r="E34"/>
  <c r="E33"/>
  <c r="E32"/>
  <c r="E31"/>
  <c r="E30"/>
  <c r="E29"/>
  <c r="E36" s="1"/>
  <c r="D21"/>
  <c r="C21"/>
  <c r="B21"/>
  <c r="E20"/>
  <c r="E19"/>
  <c r="E18"/>
  <c r="E17"/>
  <c r="E21" s="1"/>
  <c r="D14"/>
  <c r="C14"/>
  <c r="B14"/>
  <c r="E13"/>
  <c r="E12"/>
  <c r="E11"/>
  <c r="E10"/>
  <c r="E9"/>
  <c r="E8"/>
  <c r="E7"/>
  <c r="E14" s="1"/>
  <c r="B14" i="126"/>
  <c r="H14"/>
  <c r="C9" i="127"/>
  <c r="C12" i="129"/>
  <c r="E11" i="128"/>
  <c r="D11"/>
  <c r="C11"/>
  <c r="F10"/>
  <c r="F9"/>
  <c r="F8"/>
  <c r="F7"/>
  <c r="F6"/>
  <c r="F11" s="1"/>
  <c r="E142" i="124"/>
  <c r="E137"/>
  <c r="E132"/>
  <c r="E128"/>
  <c r="E124"/>
  <c r="E110"/>
  <c r="E94"/>
  <c r="E81"/>
  <c r="E77"/>
  <c r="E74"/>
  <c r="E69"/>
  <c r="E65"/>
  <c r="E59"/>
  <c r="E54"/>
  <c r="E48"/>
  <c r="E37"/>
  <c r="E31"/>
  <c r="E30" s="1"/>
  <c r="E23"/>
  <c r="E16"/>
  <c r="E9"/>
  <c r="D85" i="120"/>
  <c r="D83"/>
  <c r="D82"/>
  <c r="D81"/>
  <c r="D27" i="123"/>
  <c r="E77" i="97"/>
  <c r="E73"/>
  <c r="E70"/>
  <c r="E65"/>
  <c r="E61"/>
  <c r="E55"/>
  <c r="E50"/>
  <c r="E44"/>
  <c r="E27"/>
  <c r="E26" s="1"/>
  <c r="E19"/>
  <c r="E12"/>
  <c r="E5"/>
  <c r="F39" i="2"/>
  <c r="G30" i="61"/>
  <c r="G17"/>
  <c r="C24"/>
  <c r="C18"/>
  <c r="C17"/>
  <c r="G29" i="73"/>
  <c r="C22"/>
  <c r="C29" s="1"/>
  <c r="C21"/>
  <c r="C31" s="1"/>
  <c r="E83" i="94"/>
  <c r="E82"/>
  <c r="E81"/>
  <c r="D87" i="120"/>
  <c r="D86"/>
  <c r="D75"/>
  <c r="D71"/>
  <c r="D67"/>
  <c r="D63"/>
  <c r="D57"/>
  <c r="D58" s="1"/>
  <c r="D46"/>
  <c r="D51" s="1"/>
  <c r="D38"/>
  <c r="D14"/>
  <c r="D25" s="1"/>
  <c r="E72" i="94"/>
  <c r="E71"/>
  <c r="E70"/>
  <c r="E50"/>
  <c r="E43"/>
  <c r="E42"/>
  <c r="E41"/>
  <c r="E40"/>
  <c r="E36"/>
  <c r="E32"/>
  <c r="E28"/>
  <c r="E19"/>
  <c r="E18"/>
  <c r="E17"/>
  <c r="E13"/>
  <c r="E9"/>
  <c r="C105" i="113"/>
  <c r="C100" s="1"/>
  <c r="C105" i="3"/>
  <c r="C45" i="79"/>
  <c r="C43" i="118"/>
  <c r="C49"/>
  <c r="C8"/>
  <c r="C19"/>
  <c r="C24"/>
  <c r="C27"/>
  <c r="C33"/>
  <c r="C34"/>
  <c r="C40"/>
  <c r="C139" i="115"/>
  <c r="C134"/>
  <c r="C129"/>
  <c r="C125"/>
  <c r="C144" s="1"/>
  <c r="C121"/>
  <c r="C107"/>
  <c r="C91"/>
  <c r="C80"/>
  <c r="C76"/>
  <c r="C73"/>
  <c r="C68"/>
  <c r="C64"/>
  <c r="C86" s="1"/>
  <c r="C58"/>
  <c r="C53"/>
  <c r="C47"/>
  <c r="C36"/>
  <c r="C30"/>
  <c r="C29" s="1"/>
  <c r="C22"/>
  <c r="C15"/>
  <c r="C8"/>
  <c r="C63" s="1"/>
  <c r="C87" s="1"/>
  <c r="C139" i="114"/>
  <c r="C134"/>
  <c r="C129"/>
  <c r="C125"/>
  <c r="C121"/>
  <c r="C107"/>
  <c r="C91"/>
  <c r="C80"/>
  <c r="C76"/>
  <c r="C73"/>
  <c r="C68"/>
  <c r="C64"/>
  <c r="C86" s="1"/>
  <c r="C58"/>
  <c r="C53"/>
  <c r="C47"/>
  <c r="C36"/>
  <c r="C30"/>
  <c r="C29" s="1"/>
  <c r="C63" s="1"/>
  <c r="C87" s="1"/>
  <c r="C22"/>
  <c r="C15"/>
  <c r="C8"/>
  <c r="C149" i="113"/>
  <c r="C144"/>
  <c r="C139"/>
  <c r="C135"/>
  <c r="C130"/>
  <c r="C116"/>
  <c r="C89"/>
  <c r="C85"/>
  <c r="C82"/>
  <c r="C77"/>
  <c r="C73"/>
  <c r="C67"/>
  <c r="C62"/>
  <c r="C56"/>
  <c r="C44"/>
  <c r="C31"/>
  <c r="C30" s="1"/>
  <c r="C23"/>
  <c r="C15"/>
  <c r="C8"/>
  <c r="C45" i="106"/>
  <c r="C58" s="1"/>
  <c r="C8"/>
  <c r="C35" s="1"/>
  <c r="C41" s="1"/>
  <c r="C51" i="105"/>
  <c r="C45"/>
  <c r="C58" s="1"/>
  <c r="C36"/>
  <c r="C29"/>
  <c r="C25"/>
  <c r="C19"/>
  <c r="C8"/>
  <c r="C51" i="100"/>
  <c r="C45"/>
  <c r="C36"/>
  <c r="C29"/>
  <c r="C25"/>
  <c r="C19"/>
  <c r="C8"/>
  <c r="C35" s="1"/>
  <c r="C41" s="1"/>
  <c r="C50" i="98"/>
  <c r="C44"/>
  <c r="C56"/>
  <c r="C36"/>
  <c r="C29"/>
  <c r="C25"/>
  <c r="C19"/>
  <c r="C8"/>
  <c r="C35" s="1"/>
  <c r="C40" s="1"/>
  <c r="C100" i="3"/>
  <c r="C116"/>
  <c r="C130"/>
  <c r="C51" i="79"/>
  <c r="C36"/>
  <c r="C29"/>
  <c r="C25"/>
  <c r="C19"/>
  <c r="C149" i="3"/>
  <c r="C144"/>
  <c r="C139"/>
  <c r="C135"/>
  <c r="C89"/>
  <c r="C82"/>
  <c r="C85"/>
  <c r="C77"/>
  <c r="C73"/>
  <c r="C67"/>
  <c r="C62"/>
  <c r="C56"/>
  <c r="C44"/>
  <c r="C31"/>
  <c r="C30" s="1"/>
  <c r="C23"/>
  <c r="C15"/>
  <c r="C8"/>
  <c r="C8" i="79"/>
  <c r="C35" s="1"/>
  <c r="C41" s="1"/>
  <c r="C60" i="97" l="1"/>
  <c r="C136" i="95"/>
  <c r="C30" i="61"/>
  <c r="C156" i="95"/>
  <c r="C162" s="1"/>
  <c r="C154" i="113"/>
  <c r="E97"/>
  <c r="G32" i="61"/>
  <c r="C32"/>
  <c r="D88" i="120"/>
  <c r="E83" i="97"/>
  <c r="C94" i="95"/>
  <c r="C71"/>
  <c r="C35" i="134"/>
  <c r="C40" s="1"/>
  <c r="B18" i="63"/>
  <c r="C35" i="105"/>
  <c r="C41" s="1"/>
  <c r="C58" i="100"/>
  <c r="C59" i="79"/>
  <c r="E124" i="115"/>
  <c r="E144"/>
  <c r="C124" i="114"/>
  <c r="E144"/>
  <c r="C134" i="113"/>
  <c r="C160" s="1"/>
  <c r="C84" i="97"/>
  <c r="C157" i="1"/>
  <c r="C71"/>
  <c r="E35" i="100"/>
  <c r="E41" s="1"/>
  <c r="E35" i="79"/>
  <c r="E60" i="97"/>
  <c r="G31" i="73"/>
  <c r="E124" i="114"/>
  <c r="E145" s="1"/>
  <c r="E63"/>
  <c r="E87" s="1"/>
  <c r="C148" i="124"/>
  <c r="E63" i="115"/>
  <c r="E87" s="1"/>
  <c r="E33" i="118"/>
  <c r="C54"/>
  <c r="C54" i="131"/>
  <c r="C54" i="132"/>
  <c r="C35"/>
  <c r="C40" s="1"/>
  <c r="I6" i="137"/>
  <c r="I18" s="1"/>
  <c r="E147" i="124"/>
  <c r="E64"/>
  <c r="E87"/>
  <c r="E127"/>
  <c r="D78" i="120"/>
  <c r="G31" i="61"/>
  <c r="C31"/>
  <c r="G30" i="73"/>
  <c r="G32" s="1"/>
  <c r="C30"/>
  <c r="C72" i="113"/>
  <c r="C72" i="3"/>
  <c r="C95"/>
  <c r="C154"/>
  <c r="C134"/>
  <c r="C95" i="113"/>
  <c r="C144" i="114"/>
  <c r="C124" i="115"/>
  <c r="C145" s="1"/>
  <c r="E20" i="94"/>
  <c r="E73"/>
  <c r="E84"/>
  <c r="E44"/>
  <c r="C145" i="114"/>
  <c r="G33" i="61" l="1"/>
  <c r="C97" i="95"/>
  <c r="E145" i="115"/>
  <c r="E41" i="79"/>
  <c r="E84" i="97"/>
  <c r="C159" i="3"/>
  <c r="E148" i="124"/>
  <c r="E88"/>
  <c r="C97" i="113"/>
  <c r="C97" i="3"/>
</calcChain>
</file>

<file path=xl/sharedStrings.xml><?xml version="1.0" encoding="utf-8"?>
<sst xmlns="http://schemas.openxmlformats.org/spreadsheetml/2006/main" count="5048" uniqueCount="1235">
  <si>
    <t>Ingatlanhasznosítás</t>
  </si>
  <si>
    <t>KULTÚRHÁZ ÉS KÖNYVTÁR ÖSSZESEN</t>
  </si>
  <si>
    <t>HOSSZABB KÖZFOGLALKOZTATÁS  ÖSSZES</t>
  </si>
  <si>
    <t>Járulékok, adók</t>
  </si>
  <si>
    <t>Költségvetési szervek  működése összesen</t>
  </si>
  <si>
    <t>KOMMUNÁLIS ÁGAZAT ÖSSZESEN</t>
  </si>
  <si>
    <t>Közművelődés összesen</t>
  </si>
  <si>
    <t>Könyvtár összesen</t>
  </si>
  <si>
    <t>Szociális étkeztetés</t>
  </si>
  <si>
    <t>SZOCIÁLIS SEGÉLYEZÉS, CSALÁDVÉDELEM ÖSSZ</t>
  </si>
  <si>
    <t>Rendszeres szociális segély</t>
  </si>
  <si>
    <t>ÖNKORMÁNYZATI IGAZGATÁS ÖSSZESEN</t>
  </si>
  <si>
    <t>Alsós oktatás működtetési feladatok</t>
  </si>
  <si>
    <t>Felsős oktatás működtetési feladatok</t>
  </si>
  <si>
    <t>Művészetoktatás működtetési feladatok</t>
  </si>
  <si>
    <t xml:space="preserve">Háziorvosi alapellátás </t>
  </si>
  <si>
    <t xml:space="preserve">Fogorvosi alapellátás </t>
  </si>
  <si>
    <t>FOGORVOSI ALAPELLÁTÁS ÖSSZESEN</t>
  </si>
  <si>
    <t>Közutak üzemeltetése, fenntartása</t>
  </si>
  <si>
    <t>Árvíz- és belvízvédelemmel összefüggő tev.</t>
  </si>
  <si>
    <t>Köztemető-fenntartás és működtetés</t>
  </si>
  <si>
    <t>Iskolai intézményi étkeztetés</t>
  </si>
  <si>
    <t>Óvodai intézményi étkeztetés</t>
  </si>
  <si>
    <t>Óvodai étkeztetés összesen</t>
  </si>
  <si>
    <t>2014.         eredeti       ( e Ft )</t>
  </si>
  <si>
    <t>Önkormányzati jogalkotás / Önkormányzatok jogalkotó és általános igazgatási tevékenysége</t>
  </si>
  <si>
    <t>Sportlétesítmények működtetése</t>
  </si>
  <si>
    <t>2014.          eredeti            ( E Ft )</t>
  </si>
  <si>
    <t>2014.    eredeti             ( E Ft )</t>
  </si>
  <si>
    <t xml:space="preserve"> Önkormányzati hivatalok igazgatási tevékenység</t>
  </si>
  <si>
    <t>Foglalkozást helyettesítő támogatás</t>
  </si>
  <si>
    <r>
      <t>Átmeneti segély/</t>
    </r>
    <r>
      <rPr>
        <i/>
        <sz val="10"/>
        <rFont val="Arial CE"/>
        <charset val="238"/>
      </rPr>
      <t>Önkormányzati segély</t>
    </r>
  </si>
  <si>
    <r>
      <t>Temetési segély/</t>
    </r>
    <r>
      <rPr>
        <i/>
        <sz val="10"/>
        <rFont val="Arial CE"/>
        <charset val="238"/>
      </rPr>
      <t>Önkormányzati segély</t>
    </r>
  </si>
  <si>
    <r>
      <t>Rendkívüli gyermekvédelmi tám./</t>
    </r>
    <r>
      <rPr>
        <i/>
        <sz val="10"/>
        <rFont val="Arial CE"/>
        <charset val="238"/>
      </rPr>
      <t>Önkormányzati segél</t>
    </r>
    <r>
      <rPr>
        <sz val="10"/>
        <rFont val="Arial CE"/>
        <family val="2"/>
        <charset val="238"/>
      </rPr>
      <t>y</t>
    </r>
  </si>
  <si>
    <t>Nappali ellátás</t>
  </si>
  <si>
    <t>JOGCÍMEK  MEGNEVEZÉSE</t>
  </si>
  <si>
    <t>EREDETI</t>
  </si>
  <si>
    <t>MÓDOSÍTOTT</t>
  </si>
  <si>
    <t>Mutató</t>
  </si>
  <si>
    <t>Önkormányzati Hivatal támogatása</t>
  </si>
  <si>
    <t>Zöldterület-gazdálkodás</t>
  </si>
  <si>
    <t>Közvilágítás fenntartása</t>
  </si>
  <si>
    <t>283 200 Ft/km</t>
  </si>
  <si>
    <t>Köztemető-fenntartás</t>
  </si>
  <si>
    <t>69 Ft /m2</t>
  </si>
  <si>
    <t>Közutak fenntartása</t>
  </si>
  <si>
    <t>227 000 Ft/km</t>
  </si>
  <si>
    <t>Beszámítás</t>
  </si>
  <si>
    <t>Önkormányzati feladatok</t>
  </si>
  <si>
    <t>Üdülőhelyi feladatok</t>
  </si>
  <si>
    <t>Lakott külterülettel kapcs.</t>
  </si>
  <si>
    <t>Pénzbeli szociális juttatás</t>
  </si>
  <si>
    <t>Családsegítő szolgálat kieg.</t>
  </si>
  <si>
    <t>Gyermekjóléti szolgálat kieg.</t>
  </si>
  <si>
    <t>Szociális és gyermekjóléti kiegészítés</t>
  </si>
  <si>
    <t>Szoc. étkeztetés</t>
  </si>
  <si>
    <t>Idősek klubja</t>
  </si>
  <si>
    <t>Szakmai dolgozók bértám.</t>
  </si>
  <si>
    <t>Intézmény-üzemelt. tám.</t>
  </si>
  <si>
    <t>Bölcsődei ellátás kiegészítés</t>
  </si>
  <si>
    <t>Óvodai ellátás/ Ped. bértám.8 hó</t>
  </si>
  <si>
    <t>Óvodai ellátás/Ped. bértám. 4 hó</t>
  </si>
  <si>
    <t>Óvodai ellátás/Ped. bértám. 4 hó kieg</t>
  </si>
  <si>
    <t>Óvodaműködtetési támogatás</t>
  </si>
  <si>
    <t>Étkezés Óvoda                 12 hó</t>
  </si>
  <si>
    <t>Étkezés Iskola                  12 hó</t>
  </si>
  <si>
    <t>Kulturális feladatok támogatása</t>
  </si>
  <si>
    <t>Tájékoztató a 2014. évi állami támogatásokról</t>
  </si>
  <si>
    <t>Járdaépítés fordított áfája</t>
  </si>
  <si>
    <t>2014</t>
  </si>
  <si>
    <t>Telekelőkészítés</t>
  </si>
  <si>
    <t>Felhalmozási célú önkormányzati támogatások (vis maior)</t>
  </si>
  <si>
    <t>6.6.</t>
  </si>
  <si>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</si>
  <si>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</si>
  <si>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</si>
  <si>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</si>
  <si>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</si>
  <si>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</si>
  <si>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</si>
  <si>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</si>
  <si>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</si>
  <si>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</si>
  <si>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</si>
  <si>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</si>
  <si>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</si>
  <si>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</si>
  <si>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</si>
  <si>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</si>
  <si>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</si>
  <si>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</si>
  <si>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</si>
  <si>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</si>
  <si>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</si>
  <si>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</si>
  <si>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</si>
  <si>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</si>
  <si>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</si>
  <si>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</si>
  <si>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</si>
  <si>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</si>
  <si>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</si>
  <si>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</si>
  <si>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</si>
  <si>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</si>
  <si>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</si>
  <si>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</si>
  <si>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</si>
  <si>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</si>
  <si>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</si>
  <si>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</si>
  <si>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</si>
  <si>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</si>
  <si>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</si>
  <si>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</si>
  <si>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</si>
  <si>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</si>
  <si>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</si>
  <si>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</si>
  <si>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</si>
  <si>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</si>
  <si>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</si>
  <si>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</si>
  <si>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</si>
  <si>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</si>
  <si>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</si>
  <si>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</si>
  <si>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</si>
  <si>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</si>
  <si>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</si>
  <si>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</si>
  <si>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</si>
  <si>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</si>
  <si>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</si>
  <si>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</si>
  <si>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</si>
  <si>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</si>
  <si>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</si>
  <si>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</si>
  <si>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</si>
  <si>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</si>
  <si>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</si>
  <si>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</si>
  <si>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</si>
  <si>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</si>
  <si>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</si>
  <si>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</si>
  <si>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</si>
  <si>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</si>
  <si>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</si>
  <si>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</si>
  <si>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</si>
  <si>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</si>
  <si>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</si>
  <si>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</si>
  <si>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</si>
  <si>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</si>
  <si>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</si>
  <si>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</si>
  <si>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</si>
  <si>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</si>
  <si>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</si>
  <si>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</si>
  <si>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</si>
  <si>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</si>
  <si>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</si>
  <si>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</si>
  <si>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</si>
  <si>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</si>
  <si>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</si>
  <si>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</si>
  <si>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</si>
  <si>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</si>
  <si>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</si>
  <si>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</si>
  <si>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</si>
  <si>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</si>
  <si>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</si>
  <si>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</si>
  <si>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</si>
  <si>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</si>
  <si>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</si>
  <si>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</si>
  <si>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</si>
  <si>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</si>
  <si>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</si>
  <si>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</si>
  <si>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</si>
  <si>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</si>
  <si>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</si>
  <si>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</si>
  <si>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</si>
  <si>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</si>
  <si>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</si>
  <si>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</si>
  <si>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</si>
  <si>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</si>
  <si>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</si>
  <si>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</si>
  <si>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2014.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</si>
  <si>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</si>
  <si>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</si>
  <si>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</si>
  <si>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</si>
  <si>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</si>
  <si>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</si>
  <si>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</si>
  <si>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</si>
  <si>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</si>
  <si>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</si>
  <si>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</si>
  <si>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</si>
  <si>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</si>
  <si>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</si>
  <si>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</si>
  <si>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</si>
  <si>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</si>
  <si>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</si>
  <si>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</si>
  <si>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</si>
  <si>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</si>
  <si>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</si>
  <si>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</si>
  <si>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</si>
  <si>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</si>
  <si>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</si>
  <si>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</si>
  <si>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</si>
  <si>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</si>
  <si>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1. sz. melléklet Kiadások táblázat 3. oszlop 9 sora =</t>
  </si>
  <si>
    <t>2014. évi előirányzat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</si>
  <si>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</si>
  <si>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</si>
  <si>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</si>
  <si>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</si>
  <si>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</si>
  <si>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</si>
  <si>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</si>
  <si>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</si>
  <si>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</si>
  <si>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</si>
  <si>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</si>
  <si>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</si>
  <si>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</si>
  <si>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</si>
  <si>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</si>
  <si>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</si>
  <si>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</si>
  <si>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</si>
  <si>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</si>
  <si>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</si>
  <si>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</si>
  <si>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</si>
  <si>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</si>
  <si>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</si>
  <si>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</si>
  <si>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</si>
  <si>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</si>
  <si>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</si>
  <si>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</si>
  <si>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</si>
  <si>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</si>
  <si>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</si>
  <si>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</si>
  <si>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</si>
  <si>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</si>
  <si>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</si>
  <si>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</si>
  <si>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</si>
  <si>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</si>
  <si>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</si>
  <si>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</si>
  <si>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</si>
  <si>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</si>
  <si>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</si>
  <si>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</si>
  <si>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</si>
  <si>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</si>
  <si>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</si>
  <si>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</si>
  <si>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</si>
  <si>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</si>
  <si>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</si>
  <si>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</si>
  <si>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</si>
  <si>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</si>
  <si>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</si>
  <si>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</si>
  <si>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</si>
  <si>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</si>
  <si>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</si>
  <si>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</si>
  <si>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</si>
  <si>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</si>
  <si>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</si>
  <si>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</si>
  <si>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</si>
  <si>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</si>
  <si>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</si>
  <si>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</si>
  <si>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</si>
  <si>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</si>
  <si>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</si>
  <si>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</si>
  <si>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</si>
  <si>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</si>
  <si>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</si>
  <si>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</si>
  <si>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</si>
  <si>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</si>
  <si>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</si>
  <si>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</si>
  <si>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</si>
  <si>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</si>
  <si>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</si>
  <si>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</si>
  <si>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</si>
  <si>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</si>
  <si>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</si>
  <si>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</si>
  <si>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</si>
  <si>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</si>
  <si>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</si>
  <si>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</si>
  <si>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</si>
  <si>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</si>
  <si>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</si>
  <si>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</si>
  <si>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</si>
  <si>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</si>
  <si>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</si>
  <si>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</si>
  <si>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</si>
  <si>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</si>
  <si>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</si>
  <si>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</si>
  <si>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</si>
  <si>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</si>
  <si>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</si>
  <si>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</si>
  <si>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</si>
  <si>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</si>
  <si>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</si>
  <si>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</si>
  <si>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</si>
  <si>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</si>
  <si>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</si>
  <si>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</si>
  <si>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</si>
  <si>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</si>
  <si>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</si>
  <si>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</si>
  <si>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</si>
  <si>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</si>
  <si>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</si>
  <si>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</si>
  <si>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</si>
  <si>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</si>
  <si>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</si>
  <si>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</si>
  <si>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</si>
  <si>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</si>
  <si>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</si>
  <si>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</si>
  <si>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</si>
  <si>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</si>
  <si>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</si>
  <si>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</si>
  <si>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</si>
  <si>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</si>
  <si>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</si>
  <si>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</si>
  <si>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</si>
  <si>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</si>
  <si>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</si>
  <si>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</si>
  <si>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</si>
  <si>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</si>
  <si>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</si>
  <si>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</si>
  <si>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</si>
  <si>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</si>
  <si>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</si>
  <si>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</si>
  <si>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</si>
  <si>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</si>
  <si>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</si>
  <si>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</si>
  <si>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</si>
  <si>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</si>
  <si>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</si>
  <si>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</si>
  <si>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>Hiány belső finanszírozásának bevételei (15.+…+18. )</t>
  </si>
  <si>
    <t xml:space="preserve">Hiány külső finanszírozásának bevételei (20.+…+21.) </t>
  </si>
  <si>
    <t>BEVÉTEL ÖSSZESEN (13.+22.)</t>
  </si>
  <si>
    <t>Likviditási célú hitelek törlesztése</t>
  </si>
  <si>
    <t>Költségvetési kiadások összesen (1.+...+12.)</t>
  </si>
  <si>
    <t>KIADÁSOK ÖSSZESEN (13.+22.)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</si>
  <si>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</si>
  <si>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</si>
  <si>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</si>
  <si>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</si>
  <si>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</si>
  <si>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</si>
  <si>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</si>
  <si>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</si>
  <si>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</si>
  <si>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</si>
  <si>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</si>
  <si>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2014. évi előirányzat BEVÉTELEK</t>
  </si>
  <si>
    <t>2014. évi előirányzat KIADÁSOK</t>
  </si>
  <si>
    <t>1. sz. melléklet Bevételek táblázat 3. oszlop 9 sora =</t>
  </si>
  <si>
    <t xml:space="preserve">2.1. számú melléklet 3. oszlop 13. sor + 2.2. számú melléklet 3. oszlop 12. sor </t>
  </si>
  <si>
    <t>1. sz. melléklet Bevételek táblázat 3. oszlop 16 sora =</t>
  </si>
  <si>
    <t xml:space="preserve">2.1. számú melléklet 3. oszlop 22. sor + 2.2. számú melléklet 3. oszlop 25. sor </t>
  </si>
  <si>
    <t>1. sz. melléklet Bevételek táblázat 3. oszlop 17 sora =</t>
  </si>
  <si>
    <t xml:space="preserve">2.1. számú melléklet 3. oszlop 23. sor + 2.2. számú melléklet 3. oszlop 26. sor </t>
  </si>
  <si>
    <t xml:space="preserve">2.1. számú melléklet 5. oszlop 23. sor + 2.2. számú melléklet 5. oszlop 26. sor </t>
  </si>
  <si>
    <t xml:space="preserve">2.1. számú melléklet 5. oszlop 22. sor + 2.2. számú melléklet 5. oszlop 25. sor </t>
  </si>
  <si>
    <t xml:space="preserve">2.1. számú melléklet 5. oszlop 13. sor + 2.2. számú melléklet 5. oszlop 12. sor </t>
  </si>
  <si>
    <t>1. sz. melléklet Kiadások táblázat 3. oszlop 4 sora =</t>
  </si>
  <si>
    <t>1. sz. melléklet Kiadások táblázat 3. oszlop 10 sora =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</si>
  <si>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</si>
  <si>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</si>
  <si>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</si>
  <si>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</si>
  <si>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</si>
  <si>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</si>
  <si>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</si>
  <si>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</si>
  <si>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</si>
  <si>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</si>
  <si>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</si>
  <si>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</si>
  <si>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</si>
  <si>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</si>
  <si>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</si>
  <si>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</si>
  <si>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</si>
  <si>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</si>
  <si>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</si>
  <si>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</si>
  <si>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</si>
  <si>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</si>
  <si>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</si>
  <si>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</si>
  <si>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</si>
  <si>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</si>
  <si>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</si>
  <si>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</si>
  <si>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</si>
  <si>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</si>
  <si>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</si>
  <si>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</si>
  <si>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</si>
  <si>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</si>
  <si>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</si>
  <si>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</si>
  <si>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</si>
  <si>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</si>
  <si>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</si>
  <si>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</si>
  <si>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</si>
  <si>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Közös önkormányzati hivatal</t>
  </si>
  <si>
    <t>Kultúrház és Könyvtár</t>
  </si>
  <si>
    <t>Szent György Otthon</t>
  </si>
  <si>
    <t>Kommunális adó</t>
  </si>
  <si>
    <t>Házi segítségnyújtás</t>
  </si>
  <si>
    <t>TÁRSULÁS FINANSZÍROZÁSA</t>
  </si>
  <si>
    <t>Házi segítségnyújtás összesen</t>
  </si>
  <si>
    <t>Önkormányzati jogalkotás összesen</t>
  </si>
  <si>
    <t>Alsós oktatás összesen</t>
  </si>
  <si>
    <t>Felsős oktatás összesen</t>
  </si>
  <si>
    <t>Zeneiskolai oktatás összesen</t>
  </si>
  <si>
    <t>Támogatások - Műk. c. pénzeátadás</t>
  </si>
  <si>
    <t>INTÉZMÉNY-MŰKÖDTETÉS ÖSSZESEN</t>
  </si>
  <si>
    <t>Igazgatási tevékenység összesen</t>
  </si>
  <si>
    <t>Közös Önkormányzati  Hivatal összesen</t>
  </si>
  <si>
    <t>Állami t.visszaf</t>
  </si>
  <si>
    <t>Közös Önkormányzati Hivatal</t>
  </si>
  <si>
    <t>KÖZÖS ÖNKORMÁNYZATI HIVATAL ÖSSZ</t>
  </si>
  <si>
    <t>Ssz.</t>
  </si>
  <si>
    <t>I.</t>
  </si>
  <si>
    <t>KIEMELT ELŐIR.</t>
  </si>
  <si>
    <t>Személyi jutt.</t>
  </si>
  <si>
    <t>Dologi</t>
  </si>
  <si>
    <t>Iskolai étkeztetés összesen</t>
  </si>
  <si>
    <t>Bölcsődei ellátás</t>
  </si>
  <si>
    <t>Gyermekjóléti szolgálat</t>
  </si>
  <si>
    <t>Családsegítő szolgálat</t>
  </si>
  <si>
    <t>Közművelődés</t>
  </si>
  <si>
    <t>Könyvtár</t>
  </si>
  <si>
    <t>Teleház</t>
  </si>
  <si>
    <t>Művészeti csoportok</t>
  </si>
  <si>
    <t>Kultúrház intézmény összesen</t>
  </si>
  <si>
    <t>Bentlakásos  ellátás</t>
  </si>
  <si>
    <t>Nappali Klub összesen</t>
  </si>
  <si>
    <t>Szociális étkeztetés összesen</t>
  </si>
  <si>
    <t>Szent György Otthon intézmény összesen</t>
  </si>
  <si>
    <t>SZENT GYÖRGY OTTHON ÖSSZESEN</t>
  </si>
  <si>
    <t>KÖLTSÉGVETÉSI SZERVEK MŰKÖDÉSE ÖSSZESEN</t>
  </si>
  <si>
    <t>FELADATOK</t>
  </si>
  <si>
    <t>Köztisztaság</t>
  </si>
  <si>
    <t>Lakóingatlan üzemeltetése</t>
  </si>
  <si>
    <t>Nem lakóingatlan üzemeltetése</t>
  </si>
  <si>
    <t>Közvilágítás</t>
  </si>
  <si>
    <t>Szem.jutt.</t>
  </si>
  <si>
    <t>ZÖLDTERÜLET-KEZELÉS,PARK  ÖSSZESEN</t>
  </si>
  <si>
    <t>Ápolási díj méltányossági alapon</t>
  </si>
  <si>
    <t>Szoc. ellátás</t>
  </si>
  <si>
    <t>Lakásfenntartási támogatás</t>
  </si>
  <si>
    <t>Tám.ért.kiad</t>
  </si>
  <si>
    <t>VÉDŐNŐK   ÖSSZESEN</t>
  </si>
  <si>
    <t>EGÉSZSÉGÜGY   ÖSSZESEN</t>
  </si>
  <si>
    <t>Pénze. átad.</t>
  </si>
  <si>
    <t>Önkormányzati feladatok összesen</t>
  </si>
  <si>
    <t>ÖNKORMÁNYZATI  FELADATOK ÖSSZESEN</t>
  </si>
  <si>
    <t>Zöldterület-kezelés</t>
  </si>
  <si>
    <t>ÖSSZESEN</t>
  </si>
  <si>
    <t>Államigazgatási feladatok bevételei, kiadásai</t>
  </si>
  <si>
    <t xml:space="preserve">   - Egyéb működési célú támogatások ÁH-n belülre (társulás)</t>
  </si>
  <si>
    <t xml:space="preserve">   - Egyéb felhalmozási célú támogatások államháztartáson kívülre (lakosság)</t>
  </si>
  <si>
    <t>Felhalmozási célú támogatások államháztartáson belülről ( vis maior)</t>
  </si>
  <si>
    <t xml:space="preserve">   - Egyéb működési célú támogatások ÁH-n belülre (KÖH finanszírozása)</t>
  </si>
  <si>
    <t>Időskorúak tartós bentlakásos ellátása közvetett tevékenység</t>
  </si>
  <si>
    <t>Közvetett tevékenység</t>
  </si>
  <si>
    <t>Bentlakásos ellátás/Időskorúak demens bentlakásos ellátás</t>
  </si>
  <si>
    <t>2014. eredeti             ( E Ft )</t>
  </si>
  <si>
    <t>2014.              eredeti            ( E Ft )</t>
  </si>
  <si>
    <t>Országgyűlési választások</t>
  </si>
  <si>
    <t>Országgyűlési választás</t>
  </si>
  <si>
    <t>EP választás</t>
  </si>
  <si>
    <t>Európai Parlamenti választások</t>
  </si>
  <si>
    <t>-</t>
  </si>
  <si>
    <t>Traktorvásárlás</t>
  </si>
  <si>
    <t>Támogatott szervezet neve</t>
  </si>
  <si>
    <t>Támogatás célja</t>
  </si>
  <si>
    <t>Helytörténeti Értékmentő Alapítvány</t>
  </si>
  <si>
    <t>Hozzájárulás a dologi kiadásokhoz</t>
  </si>
  <si>
    <t>Táti Tűzoltóegyesület</t>
  </si>
  <si>
    <t>Német Nemzetiségi Fúvószenekar</t>
  </si>
  <si>
    <t>Sportegyesület ( bérleti díj)</t>
  </si>
  <si>
    <t>Sportegyesület</t>
  </si>
  <si>
    <t>Katolikus Egyház</t>
  </si>
  <si>
    <t>Református Egyház</t>
  </si>
  <si>
    <t>Egyebek</t>
  </si>
  <si>
    <t>29.</t>
  </si>
  <si>
    <t>Összesen:</t>
  </si>
  <si>
    <t>K I M U T A T Á S 
a 2014. évben céljelleggel juttatott támogatásokról</t>
  </si>
  <si>
    <t>Lakosság</t>
  </si>
  <si>
    <t>Hozzájár.a házrobbanás kárenyhítéséhez</t>
  </si>
  <si>
    <t>Nyári gyermekétkeztetés</t>
  </si>
  <si>
    <t>Felhalmozási c. önkorm. tám. ( adósságkonszolidációban részt nem vettek tám. )</t>
  </si>
  <si>
    <t>Egyéb működési célú támogatások bevételei ( OEP)</t>
  </si>
  <si>
    <t>Egyéb működési célú támogatások bevételei ( Munkaügyi Kp)</t>
  </si>
  <si>
    <t>Helyi önkormányzatok kiegészítő támogatásai (ÖNHIKI)</t>
  </si>
  <si>
    <t>Egyéb működési célú támogatások bevételei ( KIK)</t>
  </si>
  <si>
    <t>Egyéb működési célú támogatások bevételei ( Választások)</t>
  </si>
  <si>
    <t>Egyéb felhalmozási célú átvett pénzeszköz (Házrobbanás)</t>
  </si>
  <si>
    <t>Egyéb működési célú támogatások bevételei ( Bérkompenzáció)</t>
  </si>
  <si>
    <t>Egyéb működési célú támogatások bevételei ( Szociális ágazati pótlék)</t>
  </si>
  <si>
    <t>Egyéb működési célú támogatások bevételei (Bérkompenzáció)</t>
  </si>
  <si>
    <t>Egyéb működési célú támogatások bevételei (Választások)</t>
  </si>
  <si>
    <t>Működési célú központosított előirányzatok (gyermekétk, e-út, könyvtári)</t>
  </si>
  <si>
    <t xml:space="preserve">   - Egyéb működési célú támogatások ÁH-n belülre (intézményfin.)</t>
  </si>
  <si>
    <t xml:space="preserve">   - Egyéb működési célú támogatások ÁH-n belülre (Bursa)</t>
  </si>
  <si>
    <t xml:space="preserve">   - Egyéb működési célú támogatások államháztartáson kívülre (tám)</t>
  </si>
  <si>
    <t>Tát Város Önkormányzat</t>
  </si>
  <si>
    <t>2014. ÉVI KÖLTSÉGVETÉS</t>
  </si>
  <si>
    <t>ÖNKÉNT VÁLLALT FELADATAINAK MÉRLEGE</t>
  </si>
  <si>
    <t>Egyéb működési célú támogatások bevételei  (Bérkomp)</t>
  </si>
  <si>
    <t>Egyéb működési célú támogatások bevételei  (KIK)</t>
  </si>
  <si>
    <t>Egyéb működési célú támogatások bevételei (Munkaügyi Kp)</t>
  </si>
  <si>
    <t>Egyéb működési célú támogatások bevételei (OEP)</t>
  </si>
  <si>
    <t>Egyéb működési célú támogatások bevételei (Szociális ágazati pótlék)</t>
  </si>
  <si>
    <t>Felhalmozási célú önkormányzati támogatások (adósságkonsz)</t>
  </si>
  <si>
    <t xml:space="preserve">Egyéb működési célú kiadások </t>
  </si>
  <si>
    <t xml:space="preserve">   - Egyéb működési célú támogatások ÁH-n belülre (tám)</t>
  </si>
  <si>
    <t>Tát Város Önkormányzat adósságot keletkeztető ügyletekből és kezességvállalásokból fennálló kötelezettségei</t>
  </si>
  <si>
    <t>Sor-szám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</si>
  <si>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</si>
  <si>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</si>
  <si>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</si>
  <si>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</si>
  <si>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</si>
  <si>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</si>
  <si>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</si>
  <si>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>Tát Város Önkormányzat saját bevételeinek részletezése az adósságot keletkeztető ügyletből származó tárgyévi fizetési kötelezettség megállapításához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</si>
  <si>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</si>
  <si>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</si>
  <si>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</si>
  <si>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</si>
  <si>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</si>
  <si>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</si>
  <si>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</si>
  <si>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</si>
  <si>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</si>
  <si>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Tát Város Önkormányzat 2014. évi adósságot keletkeztető fejlesztési céljai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</si>
  <si>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</si>
  <si>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</si>
  <si>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</si>
  <si>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</si>
  <si>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</si>
  <si>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 xml:space="preserve">Kultúrház tetőfelújítás </t>
  </si>
  <si>
    <t>Energetikai korszerűsítés önrész</t>
  </si>
  <si>
    <t>Vis maior felújítás</t>
  </si>
  <si>
    <t>Szent György Otthon felújítás</t>
  </si>
  <si>
    <t>EU-s projekt neve, azonosítója:</t>
  </si>
  <si>
    <t>KEOP-5.5.0/B/12-2013-0131</t>
  </si>
  <si>
    <t>Energetikai korszerűsítés a táti III. Béla Általános Iskola "B" épületében és a</t>
  </si>
  <si>
    <t>Kultúrház és Könyvtár épületében</t>
  </si>
  <si>
    <t>Ezer forintban!</t>
  </si>
  <si>
    <t>Források</t>
  </si>
  <si>
    <t>2015. után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</si>
  <si>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</si>
  <si>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</si>
  <si>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</si>
  <si>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</si>
  <si>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</si>
  <si>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</si>
  <si>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</si>
  <si>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</si>
  <si>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</si>
  <si>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</si>
  <si>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</si>
  <si>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</si>
  <si>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</si>
  <si>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TIOP-3.4.2.-11/1-2012-0318</t>
  </si>
  <si>
    <t>Önkormányzaton kívüli EU-s projektekhez történő hozzájárulás 2014. évi előirányzat</t>
  </si>
  <si>
    <t>Támogatott neve</t>
  </si>
  <si>
    <t>Hozzájárulás  (E Ft)</t>
  </si>
  <si>
    <t>Nemleges</t>
  </si>
  <si>
    <t>Többéves kihatással járó döntések számszerűsítése évenkénti bontásban és összesítve célok szerint</t>
  </si>
  <si>
    <t>Kötelezettség jogcíme</t>
  </si>
  <si>
    <t>Köt. váll.
 éve</t>
  </si>
  <si>
    <t>2014 előtti kifizetés</t>
  </si>
  <si>
    <t>Kiadás vonzata évenként</t>
  </si>
  <si>
    <t>2016. 
után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</si>
  <si>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</si>
  <si>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</si>
  <si>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</si>
  <si>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</si>
  <si>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</si>
  <si>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</si>
  <si>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</si>
  <si>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Bursa Hungarica  és ÁH-n kívülitámogatás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</si>
  <si>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</si>
  <si>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</si>
  <si>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</si>
  <si>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</si>
  <si>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</si>
  <si>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</si>
  <si>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</si>
  <si>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</si>
  <si>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</si>
  <si>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</si>
  <si>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</si>
  <si>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</si>
  <si>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</si>
  <si>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</si>
  <si>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</si>
  <si>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</si>
  <si>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</si>
  <si>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</si>
  <si>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</si>
  <si>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</si>
  <si>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Önként vállalt feladatok bevételei, kiadásai</t>
  </si>
  <si>
    <t>Állami (államigazgatási) feladatok bevételei, kiadásai</t>
  </si>
  <si>
    <t xml:space="preserve">   - Egyéb felhalmozási célú támogatások (társulás)</t>
  </si>
  <si>
    <t xml:space="preserve">   - Egyéb felhalmozási célú támogatások ÁH-n belülre (társulás)</t>
  </si>
  <si>
    <t>a 2014. évben céljelleggel juttatott támogatásokról</t>
  </si>
  <si>
    <t>Függő kiadás</t>
  </si>
  <si>
    <t>Záró pénzkészlet</t>
  </si>
  <si>
    <t xml:space="preserve">Költségvetési szerv </t>
  </si>
  <si>
    <t>Bankszámla egyenleg</t>
  </si>
  <si>
    <t>KIADÁSOK ÖSSZESEN: (1.+2.+3.+4.)</t>
  </si>
  <si>
    <t>KIADÁSOK ÖSSZESEN: (4+9+10+11)</t>
  </si>
  <si>
    <t>Bankszámlaegyenleg</t>
  </si>
  <si>
    <t xml:space="preserve">    18.</t>
  </si>
  <si>
    <t>BEVÉTELEK ÖSSZESEN: (9+16+17)</t>
  </si>
  <si>
    <t>Függő bevétel</t>
  </si>
  <si>
    <t xml:space="preserve">   - Részesedés</t>
  </si>
  <si>
    <t>- Vagyoni típusú adók (kommunális adó)</t>
  </si>
  <si>
    <t>- Termékek és szolgáltatások adói (iparűzési adó)</t>
  </si>
  <si>
    <t>Egyéb áruhasználati és szolgáltatási adók (idegenforgalmi adó)</t>
  </si>
  <si>
    <t>Egyéb közhatalmi bevételek (Pótlék, bírság)</t>
  </si>
  <si>
    <t>Egyéb működési célú támogatások bevételei ( Szeretlek Magyarország!)</t>
  </si>
  <si>
    <t>Működési célú garancia- és kezességvállalásból megtérülések  (Alapítvány)</t>
  </si>
  <si>
    <t>Felhalmozási célú  támogatások ( érdekeltségnövelő tám.)</t>
  </si>
  <si>
    <t xml:space="preserve">   - Egyéb felhalmozási célú támogatások ÁH-n belülre(KÖH fin)</t>
  </si>
  <si>
    <t>Tát Város  Önkormányzat által fenntartott Szent György Otthon - Szent János Ispotály integrált intézmény korszerűsítése ( tartalék listán)</t>
  </si>
  <si>
    <t xml:space="preserve">2014. év utáni szükséglet
</t>
  </si>
  <si>
    <t>KÖH számítógép csere</t>
  </si>
  <si>
    <t>Telekvisszavásárlás</t>
  </si>
  <si>
    <t>ÖNKORMÁNYZAT ÖSSZ.</t>
  </si>
  <si>
    <t>INTÉZMÉNYI ÖSSZ.</t>
  </si>
  <si>
    <t xml:space="preserve">   - Egyéb felhalmozási célú támogatások ÁH-n belülre (finansz)</t>
  </si>
  <si>
    <t>Egyéb működési célú támogatások bevételei ( Szeretlek Magyarország!))</t>
  </si>
  <si>
    <t>Felhalmozási c. önkorm. tám. ( érdekeltségnövelő tám. )</t>
  </si>
  <si>
    <t>- Vagyoni típusú adók ( kommunális adó)</t>
  </si>
  <si>
    <t xml:space="preserve">   -Részesedés</t>
  </si>
  <si>
    <t>Egyéb működési célú támogatások bevételei (Szeretlek Magyarország!))</t>
  </si>
  <si>
    <t>Felhalmozási célú önkormányzati támogatások (érdekeltségnövelő tám.)</t>
  </si>
  <si>
    <t>Egyéb áruhasználati és szolgáltatási adók ( idegenforgalmi adó)</t>
  </si>
  <si>
    <t>Egyéb közhatalmi bevételek (pótlék, bírság)</t>
  </si>
  <si>
    <t xml:space="preserve">   - Egyéb felhalmozási célú támogatások (fin)</t>
  </si>
  <si>
    <t xml:space="preserve">Egyéb működési célú átvett pénzeszköz </t>
  </si>
  <si>
    <t>Működési célú támogatások bevételei államháztartáson belülről (Választások)</t>
  </si>
  <si>
    <t>Egyéb működési célú támogatások bevételei (Szeretlek Magyarország!)</t>
  </si>
  <si>
    <t>Felhalm. célú  megtérülések ÁH-n kívülről</t>
  </si>
  <si>
    <t>Működési célú megtérülések ÁH-n kívülről</t>
  </si>
  <si>
    <t>2014. 06. módosított előirányzat</t>
  </si>
  <si>
    <t>Eredeti előirányzat</t>
  </si>
  <si>
    <t>Működési célú közp.t előirányzatok (ny.gyermekétk, e-útdíj)</t>
  </si>
  <si>
    <t>Hozzájárulás a felújítási kiadásokhoz</t>
  </si>
  <si>
    <t>Katolikus Egyház Tát</t>
  </si>
  <si>
    <t>2014. 06. módosított  előirányzat</t>
  </si>
  <si>
    <t>2014. eredeti előirányzat</t>
  </si>
  <si>
    <t xml:space="preserve">Fűkasza </t>
  </si>
  <si>
    <t>Hozzájárulás a beruházási kiadásokhoz</t>
  </si>
  <si>
    <t>Lakosságnak juttatandó ( telek)</t>
  </si>
  <si>
    <t>Besorolás</t>
  </si>
  <si>
    <t>KÖTELEZŐ DOLOGI</t>
  </si>
  <si>
    <t>ÖNKÉNTES DOLOGI</t>
  </si>
  <si>
    <t>ÖNKÉNTES FELHALMOZÁSI</t>
  </si>
  <si>
    <t>Működési célú átvétel  ÁH-n kívülről (Alapítvány)</t>
  </si>
  <si>
    <t xml:space="preserve"> Működési célú pénzeszközátvétel (Alapítvány)</t>
  </si>
  <si>
    <t>Felhalm. célú  pénzátvétel ( Otthon Alapítványtól)</t>
  </si>
  <si>
    <t xml:space="preserve"> - az 1.5-ből: - Társulás</t>
  </si>
  <si>
    <t>0,5</t>
  </si>
  <si>
    <t>17,5</t>
  </si>
  <si>
    <t>Felhalmozási célú  támogatások (KEOP)</t>
  </si>
  <si>
    <t>4.5.</t>
  </si>
  <si>
    <t>Talajterhelési díj</t>
  </si>
  <si>
    <t>2014.12. módosított előirányzat</t>
  </si>
  <si>
    <t>Energetikai korszerűsítés állami tám megel.</t>
  </si>
  <si>
    <t>Energetikai korszerűsítés kiegészítő munka</t>
  </si>
  <si>
    <t>Kultúrház programbeszerzés</t>
  </si>
  <si>
    <t>SZGYO számítógépcsere</t>
  </si>
  <si>
    <t>Önkormányzat összesen</t>
  </si>
  <si>
    <t>Intézmény összesen</t>
  </si>
  <si>
    <t>Felhalm. célú visszatérítendő támogatások visszatér. ÁH-n kívülről</t>
  </si>
  <si>
    <t>Felhalmozási célú visszatérítendő támogatások (KEOP)</t>
  </si>
  <si>
    <t>Egyéb működési célú támogatások bevételei (Kultúrház)</t>
  </si>
  <si>
    <t>1.11</t>
  </si>
  <si>
    <t>1.12</t>
  </si>
  <si>
    <t>1.13</t>
  </si>
  <si>
    <t>1.14</t>
  </si>
  <si>
    <t>1.15</t>
  </si>
  <si>
    <t>Önkormányzati választások</t>
  </si>
  <si>
    <t>Önkormányzati választás</t>
  </si>
  <si>
    <t>Költségek visszatérülései ( 2013. évi maradvány)</t>
  </si>
  <si>
    <t>Költségek visszatérülései = 2013. évi maradvány)</t>
  </si>
  <si>
    <t>Költségek megtérülései ( 2013. évi maradvány)</t>
  </si>
  <si>
    <t>Költségek megtérülései ( gyógyszerköltség)</t>
  </si>
  <si>
    <t>Nem lakóingatlan bérbeadása</t>
  </si>
  <si>
    <t>2015. 02.  módosított ( E Ft )</t>
  </si>
  <si>
    <t>2015. 02.  módosított             ( E Ft )</t>
  </si>
  <si>
    <t>2015.02.  módosított             ( E Ft )</t>
  </si>
  <si>
    <t>2015. 02. módosított         ( E Ft )</t>
  </si>
  <si>
    <t>Védőnők ( csecsemő- és nővédelem )</t>
  </si>
  <si>
    <t>Védőnők (ifjúságvédelem)</t>
  </si>
  <si>
    <t>Foglalkoztatást helyettesítő támogatásra  jogosultak hosszabb időtartamú közfoglalkoztatása  hosszú</t>
  </si>
  <si>
    <t>Foglalkoztatást helyettesítő támogatásra  jogosultak hosszabb időtartamú közfoglalkoztatása téli</t>
  </si>
  <si>
    <t>TÉLI KÖZFOGLALKOZTATÁS  ÖSSZES</t>
  </si>
  <si>
    <t>2015.02. módosított      ( e Ft )</t>
  </si>
  <si>
    <t>2015. 02. módosított  előirányzat</t>
  </si>
  <si>
    <t>2015. 02. módosított előirányzat</t>
  </si>
  <si>
    <t>Közgyógyellátás</t>
  </si>
  <si>
    <t>EGT Alap</t>
  </si>
  <si>
    <t>Iskola /kultúr pályázat</t>
  </si>
  <si>
    <t>HÁZIORVOSI ELLÁTÁS ÖSSZESEN</t>
  </si>
  <si>
    <t>Áll. tám. vissza.</t>
  </si>
  <si>
    <t>2015.02. módosított előirányzat</t>
  </si>
  <si>
    <t>Részesedés</t>
  </si>
  <si>
    <t>2015</t>
  </si>
  <si>
    <t>Ágvágó</t>
  </si>
  <si>
    <t>Polcos szekrény</t>
  </si>
  <si>
    <t>Festés</t>
  </si>
  <si>
    <t xml:space="preserve">Irányító szervi (önkormányzati) támogatás (intézményfinanszírozás) </t>
  </si>
  <si>
    <t>Kommunális adó ( Bruttó hátralék-értékvesztés )</t>
  </si>
  <si>
    <t>Gépjárműadó ( Bruttó hátralék-értékvesztés )</t>
  </si>
  <si>
    <t>Iparűzési adó ( Bruttó hátralék-értékvesztés )</t>
  </si>
  <si>
    <t>Talajterhelési díj ( Bruttó hátralék-értékvesztés )</t>
  </si>
  <si>
    <t>Pótlék, bírság ( Bruttó hátralék-értékvesztés )</t>
  </si>
  <si>
    <t>4.6.</t>
  </si>
  <si>
    <t>4.7.</t>
  </si>
  <si>
    <t>4.8.</t>
  </si>
  <si>
    <t>4.9.</t>
  </si>
  <si>
    <t>4.10.</t>
  </si>
  <si>
    <t>4.11.</t>
  </si>
  <si>
    <t>Idegenforgalmi adó ( Bruttó hátralék-értékvesztés )</t>
  </si>
  <si>
    <t>Valuta/deviza árfolyamnyeresége</t>
  </si>
  <si>
    <t xml:space="preserve">Felhalmozási célú  támogatások </t>
  </si>
  <si>
    <t>EGT Alap + KEOP</t>
  </si>
  <si>
    <t>EGT Alap (49097) + KEOP (4731)</t>
  </si>
  <si>
    <t>3.3</t>
  </si>
  <si>
    <t>Tartalék ( nettó adóhátralék)</t>
  </si>
  <si>
    <t>Köznevelés kiegészítő</t>
  </si>
  <si>
    <t>Kommunális adó  (Bruttó hátralék-értékvesztés)</t>
  </si>
  <si>
    <t>Gépjármű adó  (Bruttó hátralék-értékvesztés)</t>
  </si>
  <si>
    <t>Iparűzési  adó  (Bruttó hátralék-értékvesztés)</t>
  </si>
  <si>
    <t>Idegenforgalmi adó  (Bruttó hátralék-értékvesztés)</t>
  </si>
  <si>
    <t>Talajterhelési díj  (Bruttó hátralék-értékvesztés)</t>
  </si>
  <si>
    <t>Pótlék, bírság  (Bruttó hátralék-értékvesztés)</t>
  </si>
  <si>
    <t>2015. 02.  módosított előirányzat</t>
  </si>
  <si>
    <t>Kommunális adó ( Bruttó hátralék - értékvesztés)</t>
  </si>
  <si>
    <t>Iparűzési adó ( Bruttó hátralék - értékvesztés)</t>
  </si>
  <si>
    <t>Gépjárműadó ( Bruttó hátralék - értékvesztés)</t>
  </si>
  <si>
    <t>Idegenforgalmi adó ( Bruttó hátralék - értékvesztés)</t>
  </si>
  <si>
    <t>Talajterhelési díj ( Bruttó hátralék - értékvesztés)</t>
  </si>
  <si>
    <t>EGT+KEOP</t>
  </si>
  <si>
    <t>2013. évi maradvány</t>
  </si>
  <si>
    <t xml:space="preserve"> Működési célú pénzeszközátvétel Otthon)</t>
  </si>
  <si>
    <t>Pótlék, bírság ( Bruttó hrrtalék - értékvesztés)</t>
  </si>
  <si>
    <t>5.11.</t>
  </si>
  <si>
    <t>Pótlék, bírság ( Bruttó hátralék - értékvesztés)</t>
  </si>
  <si>
    <t>Működési célú megtérülések ÁH-n kívülről (Otthon)</t>
  </si>
  <si>
    <t>EGT alap+KEOP</t>
  </si>
  <si>
    <t>Tartalék ( nettó hátralék)</t>
  </si>
  <si>
    <t>Tartalékok ( nettó adóhátralék)</t>
  </si>
  <si>
    <t>Államháztartási megelőlegezések</t>
  </si>
  <si>
    <t>Céltartalék (EGT Alap is)</t>
  </si>
  <si>
    <t>Működési célú finanszírozási bevételek összesen (14.+20.)</t>
  </si>
  <si>
    <t>Működési célú finanszírozási kiadások összesen (14.+...+20.)</t>
  </si>
  <si>
    <t>*Módosította az 5/2015. (II.24.) önkormányzati rendelet 9. melléklete</t>
  </si>
  <si>
    <t>Teljesítés ( E Ft )</t>
  </si>
  <si>
    <t>Teljesítés             ( E Ft )</t>
  </si>
  <si>
    <t>Teljesítés         ( E Ft )</t>
  </si>
  <si>
    <t>Teljesítés</t>
  </si>
  <si>
    <t>Decemberi nettó bér finanszírozása</t>
  </si>
  <si>
    <t>Decemberi nettó bér kifizetése</t>
  </si>
  <si>
    <t>Finanszírozástörlés</t>
  </si>
  <si>
    <t>BEVÉTELEK ÖSSZESEN: (8.+9.+10.)</t>
  </si>
  <si>
    <t>MÉRLEG 2014.</t>
  </si>
  <si>
    <t>Eszközök</t>
  </si>
  <si>
    <t>2013. évi költségv.</t>
  </si>
  <si>
    <t>Rendezőmérleg</t>
  </si>
  <si>
    <t>2014. évi költségv.</t>
  </si>
  <si>
    <t>beszámoló záró</t>
  </si>
  <si>
    <t>2013 és 2014 között</t>
  </si>
  <si>
    <t>A) BEFEKTETETT ESZKÖZÖK</t>
  </si>
  <si>
    <t>I. Immateriális javak</t>
  </si>
  <si>
    <t>II. Tárgyi eszközök</t>
  </si>
  <si>
    <t>III. Befektetett pénzügyi eszközök</t>
  </si>
  <si>
    <t>IV. Üzemeltetésre, kezelésre átadott</t>
  </si>
  <si>
    <t>B) FORGÓESZKÖZÖK</t>
  </si>
  <si>
    <t>B) NEMZETI VAGYONBA TARTOZÓ FORGÓESZK.</t>
  </si>
  <si>
    <t>I. Készletek</t>
  </si>
  <si>
    <t>II. Követelések</t>
  </si>
  <si>
    <t>II. Értékpapírok</t>
  </si>
  <si>
    <t>III. Értékpapírok</t>
  </si>
  <si>
    <t>IV. Pénzeszközök</t>
  </si>
  <si>
    <t>C) PÉNZESZKÖZÖK</t>
  </si>
  <si>
    <t>D)KÖVETELÉSEK</t>
  </si>
  <si>
    <t>V. Egyéb aktív pénzügyi elszámolás</t>
  </si>
  <si>
    <t>F) AKTÍV IDŐBELI ELHATÁROLÁSOK</t>
  </si>
  <si>
    <t>ESZKÖZÖK  ÖSSZESEN</t>
  </si>
  <si>
    <t xml:space="preserve">2013. évi költségv. </t>
  </si>
  <si>
    <t>D) SAJÁT TŐKE</t>
  </si>
  <si>
    <t>G) SAJÁT TŐKE</t>
  </si>
  <si>
    <t>1. Tartós tőke</t>
  </si>
  <si>
    <t>1. Nemzeti vagyon induláskori értéke</t>
  </si>
  <si>
    <t>2. Tőkeváltozások</t>
  </si>
  <si>
    <t>2. Nemzeti vagyon változásai</t>
  </si>
  <si>
    <t>3. Értékelési tartalék</t>
  </si>
  <si>
    <t>3. Egyéb eszközök induláskori ért. és vált.</t>
  </si>
  <si>
    <t>5. Felhalmozott eredmény</t>
  </si>
  <si>
    <t>6. Eszközök értékhelyesbítésének forrása</t>
  </si>
  <si>
    <t>7. Mérleg szerinti eredmény</t>
  </si>
  <si>
    <t>E) TARTALÉKOK</t>
  </si>
  <si>
    <t>I. Költségvetési tartalékok</t>
  </si>
  <si>
    <t>II.Vállalkozási tartalékok</t>
  </si>
  <si>
    <t>F) KÖTELEZETTSÉGEK</t>
  </si>
  <si>
    <t>H) KÖTELEZETTSÉGEK</t>
  </si>
  <si>
    <t>I. Hosszú lejáratú kötelezettségek</t>
  </si>
  <si>
    <t>I. Költségvetési évben esedékes</t>
  </si>
  <si>
    <t>II.Rövid lejáratú kötelezettségek</t>
  </si>
  <si>
    <t>II. Költségvetési évet követően esedékes</t>
  </si>
  <si>
    <t>III. Kötelezettség jellegű sajátos elszám.</t>
  </si>
  <si>
    <t>III. Egyéb passzív pénzügyi elszám.</t>
  </si>
  <si>
    <t>K) PASSZÍV IDŐBELI ELSZÁMOLÁSOK</t>
  </si>
  <si>
    <t>FORRÁSOK  ÖSSZESEN</t>
  </si>
  <si>
    <t>2014. ÉVRŐL</t>
  </si>
  <si>
    <t>Maradványkimutatás</t>
  </si>
  <si>
    <t>Ezer ft</t>
  </si>
  <si>
    <t>Sorsz.</t>
  </si>
  <si>
    <t>Összeg</t>
  </si>
  <si>
    <t>Alaptevékenység költségvetési bevételei</t>
  </si>
  <si>
    <t>Alaptevékenység költségvetési kiadásai</t>
  </si>
  <si>
    <t>I) Alaptevékenység költségvetési egyenlege</t>
  </si>
  <si>
    <t>Alaptevékenység finanszírozási bevételei</t>
  </si>
  <si>
    <t>Alaptevékenység finanszírozási kiadásai</t>
  </si>
  <si>
    <t>II) Alaptevékenység finanszírozási egyenlege</t>
  </si>
  <si>
    <t>A) Alaptevékenység maradványa</t>
  </si>
  <si>
    <t>Vállalkozási tevékenység költségvetési bevételei</t>
  </si>
  <si>
    <t>Vállalkozási tevékenység költségvetési kiadásai</t>
  </si>
  <si>
    <t>III) Vállalkozási tevékenység költségvetési egyenlege</t>
  </si>
  <si>
    <t>Vállalkozási tevékenység finanszírozási bevételei</t>
  </si>
  <si>
    <t>Vállalkozási tevékenység finanszírozási kiadásai</t>
  </si>
  <si>
    <t>IV) Vállalkozási tevékenység finanszírozási egyenlege</t>
  </si>
  <si>
    <t>B) Vállalkozási tevékenység maradványa</t>
  </si>
  <si>
    <t>C) Összes maradvány</t>
  </si>
  <si>
    <t>D) Alaptevékenység kötelezettségvállalással terhelt maradványa</t>
  </si>
  <si>
    <t>E) Alaptevékenység szabad maradványa</t>
  </si>
  <si>
    <t>F) Vállalkozási tevékenységet terhelő befizetési kötelezettség</t>
  </si>
  <si>
    <t>G) Vállalkozási tevékenység felhasználható maradványa</t>
  </si>
  <si>
    <t>Eredménykimutatás</t>
  </si>
  <si>
    <t>Előző évi</t>
  </si>
  <si>
    <t>Módosítások</t>
  </si>
  <si>
    <t>Tárgyévi</t>
  </si>
  <si>
    <t>költségv.</t>
  </si>
  <si>
    <t>beszámoló</t>
  </si>
  <si>
    <t>záró adatai</t>
  </si>
  <si>
    <t>Közhatalmi eredményszemléletű bevételek</t>
  </si>
  <si>
    <t>Eszközök és szolgáltatások értékesítése nettó eredményszeml. bevételei</t>
  </si>
  <si>
    <t>Tevékenység egyéb nettó eredményszemléletű bevételei</t>
  </si>
  <si>
    <t>I. Tevékenység  nettó eredményszemléletű bevétele (=1+2+3)</t>
  </si>
  <si>
    <t>Saját termelésű készletek állományváltozása</t>
  </si>
  <si>
    <t>Saját termelésű készletek aktivált értéke</t>
  </si>
  <si>
    <t>II. Aktivált saját teljesítmények értéke (=5+6)</t>
  </si>
  <si>
    <t>Központi működési célú támogatások eredményszemléletű bevételei</t>
  </si>
  <si>
    <t>Egyéb működési célú támogatások eredményszemléletű bevételei</t>
  </si>
  <si>
    <t>Különféle egyéb eredményszemléletű bevételei</t>
  </si>
  <si>
    <t>III. Egyéb eredményszemléletű bevételek(=8+9+10)</t>
  </si>
  <si>
    <t>Anyagköltség</t>
  </si>
  <si>
    <t>Igénybe vett szolgáltatások értéke</t>
  </si>
  <si>
    <t>Eladutt áruk beszerzési értéke</t>
  </si>
  <si>
    <t>Eladott (közvetített) szolgáltatások értéke</t>
  </si>
  <si>
    <t>IV. Anyagjellegű ráfordítások (=12+13+14+15)</t>
  </si>
  <si>
    <t>Bérköltség</t>
  </si>
  <si>
    <t>Személyi jellegű egyéb kifizetések</t>
  </si>
  <si>
    <t>Bérjárulékok</t>
  </si>
  <si>
    <t>V. Személyi jellegű ráfordítások (=17+18+19)</t>
  </si>
  <si>
    <t>VI. Értékcsökkenési leírás</t>
  </si>
  <si>
    <t>VII. Egyéb ráfordítások</t>
  </si>
  <si>
    <t>A) TEVÉKENYSÉGEK EREDMÉNYE (=I+II+III-IV-V-VI-VII)</t>
  </si>
  <si>
    <t>Kapott (járó) osztalék és részesedés</t>
  </si>
  <si>
    <t>Kapott (járó) kamatok és kamatjellegű eredményszemléletű bevételek</t>
  </si>
  <si>
    <t>Pénzügyi műveletek egyéb eredményszemléletű bevételei</t>
  </si>
  <si>
    <t>-ebből: árfolyamnyereség</t>
  </si>
  <si>
    <t>VIII. Pénzügyi műveletek eredményszemléletű bevételei (=24+25+26)</t>
  </si>
  <si>
    <t>Fizetendő kamatok és kamatjellegű ráfordítások</t>
  </si>
  <si>
    <t>30.</t>
  </si>
  <si>
    <t>Részesedések, értékpapírok, pénzeszközök értékvesztése</t>
  </si>
  <si>
    <t>31.</t>
  </si>
  <si>
    <t>Pénzügyi műveletek egyéb ráfordításai</t>
  </si>
  <si>
    <t>32.</t>
  </si>
  <si>
    <t>-ebből: árfolyamveszteség</t>
  </si>
  <si>
    <t>33.</t>
  </si>
  <si>
    <t>IX Pénzügyi műveletek ráfordításai (=29+30+31)</t>
  </si>
  <si>
    <t>34.</t>
  </si>
  <si>
    <t>B) PÉNZÜGYI MŰVELETEK EREDMÉNYE (=28-33)</t>
  </si>
  <si>
    <t>35.</t>
  </si>
  <si>
    <t>C) SZOKÁSOS EREDMÉNY (=+-23+-34)</t>
  </si>
  <si>
    <t>36.</t>
  </si>
  <si>
    <t>Felhalmozási célú támogatások eredményszeml</t>
  </si>
  <si>
    <t>37.</t>
  </si>
  <si>
    <t>Különféle rendkívüli eredményszemléletű bevételek</t>
  </si>
  <si>
    <t>38.</t>
  </si>
  <si>
    <t>X Rendkívüli eredményszemléletű bevételek (=36+37)</t>
  </si>
  <si>
    <t>39.</t>
  </si>
  <si>
    <t>XI Rendkívüli ráfordítások</t>
  </si>
  <si>
    <t>40.</t>
  </si>
  <si>
    <t>D) RENDKÍVÜLI EREDMÉNY (=38-39)</t>
  </si>
  <si>
    <t>41.</t>
  </si>
  <si>
    <t>E) MÉRLEG SZERINTI EREDMÉNY (=+-35+-40)</t>
  </si>
  <si>
    <t xml:space="preserve">2014. évi </t>
  </si>
  <si>
    <t>pénzeszközök változásának bemutatása</t>
  </si>
  <si>
    <t>Összeg  (E Ft)</t>
  </si>
  <si>
    <t>31. számlák nyitó egyenlege</t>
  </si>
  <si>
    <t>32. számlák nyitó egyenlege</t>
  </si>
  <si>
    <t>33. számlák nyitó egyenlege</t>
  </si>
  <si>
    <t>NYITÓ PÉNZKÉSZLET (1+2+3)</t>
  </si>
  <si>
    <t>Bevételi rovatos forgalom</t>
  </si>
  <si>
    <t>- Maradvány igénybevétele</t>
  </si>
  <si>
    <t>Kiadási rovatos forgalom</t>
  </si>
  <si>
    <t>36. forgalom</t>
  </si>
  <si>
    <t>413. forgalom</t>
  </si>
  <si>
    <t>494. forgalom</t>
  </si>
  <si>
    <t>852. forgalom</t>
  </si>
  <si>
    <t>843. forgalom</t>
  </si>
  <si>
    <t>PÉNZKÉSZLET VÁLTOZÁSA ÖSSZESEN (5-6+7+…+12)</t>
  </si>
  <si>
    <t>31. számlák záró egyenlege</t>
  </si>
  <si>
    <t>32. számlák záró egyenlege</t>
  </si>
  <si>
    <t>33. számlák záró egyenlege</t>
  </si>
  <si>
    <t>ZÁRÓ PÉNZKÉSZLET (14+15+16)</t>
  </si>
  <si>
    <t>Számolt pénzkészlet (4+12)</t>
  </si>
  <si>
    <t>TÁT VÁROS ÖNKORMÁNYZATA</t>
  </si>
  <si>
    <t>TÁT VÁROS ÖNKORMÁNYZAT</t>
  </si>
  <si>
    <t xml:space="preserve">Központosított előirányzatok és egyéb kötött felhasználású támogatások elszámolása  Ft-ban                        </t>
  </si>
  <si>
    <t>Központosított előirányzatok megnevezése</t>
  </si>
  <si>
    <t>Rendelkezésre bocsátott</t>
  </si>
  <si>
    <t>Ténylegesen felhasznált összeg</t>
  </si>
  <si>
    <t>Az önkorm.által fel nem használt, de a következő évben  felhaszn. összeg</t>
  </si>
  <si>
    <t>Eltérés</t>
  </si>
  <si>
    <t>Lakossági közműfejlesztés támogatása</t>
  </si>
  <si>
    <t>Lakossági víz- és csatornaszolgáltatás támogatása</t>
  </si>
  <si>
    <t>Az e-útdíj miatti bevételkiesés ellentételezése</t>
  </si>
  <si>
    <t>Kompok, révek fenntartásának, felújít.támog.</t>
  </si>
  <si>
    <t>Határátkelőhelyek fenntartásának támogatása</t>
  </si>
  <si>
    <t>Helyi szervezési intézkedésekhezt kapcs.</t>
  </si>
  <si>
    <t>Ózdi martinsalak felhaszn.miatt kártszenv.ép.t.</t>
  </si>
  <si>
    <t>Önkorm. és társulásaik EU pály.saját forr.</t>
  </si>
  <si>
    <t>Gyermekszeg. elleni pr. keretében nyári étk.</t>
  </si>
  <si>
    <t>Önkormányzati feladatellátást szolgáló fejl.</t>
  </si>
  <si>
    <t>"Art" mozihálózat dig.fejlesztésének támogatása</t>
  </si>
  <si>
    <t>Könyvtási és közműv.érdekeltségnövelő tám.</t>
  </si>
  <si>
    <t>A 2013.évről áthúzódó bérkompenzáció tám.</t>
  </si>
  <si>
    <t>A pécsi Zsolnay Kulturális Negyed és a Kodály Központ működ. támog.</t>
  </si>
  <si>
    <t>Üdülőhelyi feladatok támogatása</t>
  </si>
  <si>
    <t>Települési önk. köznevelési feladatainak tám.</t>
  </si>
  <si>
    <t>Lakott külterülettel kapcsololatos fe.tám.</t>
  </si>
  <si>
    <t>Kötelezően ellátandó helyi közösségi közl. tám.</t>
  </si>
  <si>
    <t>A települési önkorm. Helyi közösségi közl. tám.</t>
  </si>
  <si>
    <t>"Szombathely a segítsés városa" program tám.</t>
  </si>
  <si>
    <t>Miskolactapolcai Strandfürdő fejl. támog.</t>
  </si>
  <si>
    <t>Központosított előirányzatok össz. (01+…+21)</t>
  </si>
  <si>
    <t>Egyes jövedelempótló támogatások kiegészítése</t>
  </si>
  <si>
    <t>Megyei hatókörű városi múzeumok feladat. tám.</t>
  </si>
  <si>
    <t>Megyei könyvtárak feladatainak támogatása</t>
  </si>
  <si>
    <t>Megyeszékhely/Szentendre városok közműv.tám</t>
  </si>
  <si>
    <t>Tel. önkorm. nyilvános könyvtári/közműv.fel. tám.</t>
  </si>
  <si>
    <t>Tel. önkorm. muzeális int. feladatai támogatása</t>
  </si>
  <si>
    <t>Budapest múzeumi, könyvtári és közműv. tám.</t>
  </si>
  <si>
    <t>Fővárosi kerületek közművelődési támogatása</t>
  </si>
  <si>
    <t>Megyei könyvtár kistelepülési könyvtári tám.</t>
  </si>
  <si>
    <t>Könyvtári, közműv. és múzeumi fel. tám. (24+…+31)</t>
  </si>
  <si>
    <t>A nemzeti minősítésű színházműv. szerv.műv.</t>
  </si>
  <si>
    <t>A nemzeti minősítésű színházműv. szerv.gazd.</t>
  </si>
  <si>
    <t>A kiemelt minősítésű színházműv.szerv.műv.</t>
  </si>
  <si>
    <t>A kiemelt minősítésű színházműv.szerv.gazd.</t>
  </si>
  <si>
    <t>A nemzeti minősítésű táncműv.szerv.műv.</t>
  </si>
  <si>
    <t>A kiemelt minősítésű táncműv.szerv.gazd.</t>
  </si>
  <si>
    <t>A nemzeti minősítésű zenekarok támogatása</t>
  </si>
  <si>
    <t>A kiemelt minősítésű zenekarok támogtatása</t>
  </si>
  <si>
    <t xml:space="preserve">A nemzeti minősítésű énekkarok támogatása </t>
  </si>
  <si>
    <t>42.</t>
  </si>
  <si>
    <t>A kiemelt minősítésű énekkarok támogatása</t>
  </si>
  <si>
    <t>43.</t>
  </si>
  <si>
    <t>Helyi önkormányzatok által fennt. előadóm.</t>
  </si>
  <si>
    <t>44.</t>
  </si>
  <si>
    <t>Települési önk. rendkív. támogatása</t>
  </si>
  <si>
    <t>45.</t>
  </si>
  <si>
    <t>Megyei önkorm. tartalékból kapott támogatás</t>
  </si>
  <si>
    <t>46.</t>
  </si>
  <si>
    <t xml:space="preserve">A tartósan fizetésképtelen önkorm. </t>
  </si>
  <si>
    <t>47.</t>
  </si>
  <si>
    <t>Adósságkonsz. törl.célú tám. kapott összeg</t>
  </si>
  <si>
    <t>48.</t>
  </si>
  <si>
    <t>Szociális és gyermekvédelmi ágazati pótlék</t>
  </si>
  <si>
    <t>49.</t>
  </si>
  <si>
    <t>A Duna-korzó közterület felújításának támogatása</t>
  </si>
  <si>
    <t>50.</t>
  </si>
  <si>
    <t>A Mátyás-templom és a Halászbástya</t>
  </si>
  <si>
    <t>51.</t>
  </si>
  <si>
    <t>Veszprém Aréna</t>
  </si>
  <si>
    <t>52.</t>
  </si>
  <si>
    <t>Szigetszentmiklósi iskolafejlesztés</t>
  </si>
  <si>
    <t>53.</t>
  </si>
  <si>
    <t>Veszprém feladatainak támogatása</t>
  </si>
  <si>
    <t>54.</t>
  </si>
  <si>
    <t>A költségvetési szerveknél foglalk. 2014. évi k.</t>
  </si>
  <si>
    <t>Vagyonleltár</t>
  </si>
  <si>
    <t>E Ft-ban</t>
  </si>
  <si>
    <t>ESZKÖZÖK</t>
  </si>
  <si>
    <t>Nemzeti vagyonba tartozó befektetett eszközök</t>
  </si>
  <si>
    <t>Immateriális javak</t>
  </si>
  <si>
    <t>Tárgyi eszközök</t>
  </si>
  <si>
    <t>Ingatlanok</t>
  </si>
  <si>
    <t>Gépek, berendezések</t>
  </si>
  <si>
    <t>Járművek</t>
  </si>
  <si>
    <t>Befejezetlen beruházások</t>
  </si>
  <si>
    <t>Befekt püi eszk</t>
  </si>
  <si>
    <t>Értékpapírok</t>
  </si>
  <si>
    <t>Koncesszióba, vagyonkezelésbe adott eszközök</t>
  </si>
  <si>
    <t>Nemzeti vagyonba tartozó forgóeszközök</t>
  </si>
  <si>
    <t>Készletek</t>
  </si>
  <si>
    <t>Pénzeszközök</t>
  </si>
  <si>
    <t>Követelések</t>
  </si>
  <si>
    <t>Költségvetési évben esedékes</t>
  </si>
  <si>
    <t>Költségvetési évet követően esedékes</t>
  </si>
  <si>
    <t>Követelés jellegű sajátos elszámolások</t>
  </si>
  <si>
    <t>Egyéb sajátos eszközoldali elszámolások</t>
  </si>
  <si>
    <t>Aktív időbeli elhatárolások</t>
  </si>
  <si>
    <t>FORRÁSOK</t>
  </si>
  <si>
    <t>Saját tőke</t>
  </si>
  <si>
    <t>Nemzeti vagyon induláskori értéke</t>
  </si>
  <si>
    <t>Nemzeti vagyon változásai</t>
  </si>
  <si>
    <t>Egyéb eszközök induláskori értéke és változásai</t>
  </si>
  <si>
    <t>Felhalmozott eredmény</t>
  </si>
  <si>
    <t>Eszközök értékhelyesbítésének forrása</t>
  </si>
  <si>
    <t xml:space="preserve">Mérleg szerinti eredmény </t>
  </si>
  <si>
    <t>Kötelezettségek</t>
  </si>
  <si>
    <t>Kötelezettség jellegű sajátos elszámolások</t>
  </si>
  <si>
    <t>Egyéb sajátos forrásoldali elszámolások</t>
  </si>
  <si>
    <t>Kincstári számlavezetéssel kapcsolatos elszámolások</t>
  </si>
  <si>
    <t>Passzív időbeli elhatárolások</t>
  </si>
  <si>
    <t>A) NEMZETI VAGYONBA TARTOZÓ BEFEKTETETT ESZKÖZÖK</t>
  </si>
  <si>
    <t>ELTÉRÉS</t>
  </si>
  <si>
    <t>TELJESÍTÉS</t>
  </si>
  <si>
    <t>Közvetlen segítők bértám. 8 hó</t>
  </si>
  <si>
    <t>Közvetlen segítők bértám. 4 hó</t>
  </si>
  <si>
    <t>…</t>
  </si>
  <si>
    <t>68.</t>
  </si>
  <si>
    <t>"Itthon vagy - Magyarország szeretlek" programsorozat</t>
  </si>
  <si>
    <t>Teljesítés     ( e Ft )</t>
  </si>
  <si>
    <t>J) KINCSTÁRI SZLAVEZ .ELSZÁM.</t>
  </si>
  <si>
    <t xml:space="preserve">I) EGYÉB SAJÁTOS ESZKÖZOLDALI </t>
  </si>
  <si>
    <t xml:space="preserve">E) EGYÉB SAJÁTOS ESZKÖZOLDALI  </t>
  </si>
  <si>
    <t>Saját bevétel és adósságot keletkeztető ügyletből eredő fizetési kötelezettség összegei</t>
  </si>
  <si>
    <t>ÖSSZESEN
7=(3+4+5+6)</t>
  </si>
  <si>
    <t>Osztalék, koncessziós díjak</t>
  </si>
  <si>
    <t>Díjak, pótlékok, bírságok</t>
  </si>
  <si>
    <t>Tárgyi eszközök, immateriális javak, vagyoni értékű jog értékesítése, vagyonhasznosításból származó bevétel</t>
  </si>
  <si>
    <t>Részvények, részesedések értékesítése</t>
  </si>
  <si>
    <t>05</t>
  </si>
  <si>
    <t>Vállalatértékesítésből, privatizációból származó bevételek</t>
  </si>
  <si>
    <t>06</t>
  </si>
  <si>
    <t>07</t>
  </si>
  <si>
    <t>Saját bevételek (01+… .+07)</t>
  </si>
  <si>
    <t>08</t>
  </si>
  <si>
    <t xml:space="preserve">Saját bevételek  (08. sor)  50%-a </t>
  </si>
  <si>
    <t>09</t>
  </si>
  <si>
    <t>Előző év(ek)ben keletkezett tárgyévi fizetési kötelezettség (11+…..+17)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</si>
  <si>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</si>
  <si>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</si>
  <si>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</si>
  <si>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</si>
  <si>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</si>
  <si>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</si>
  <si>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</si>
  <si>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 (19+…..+25)</t>
  </si>
  <si>
    <t>Fizetési kötelezettség összesen (10+18)</t>
  </si>
  <si>
    <t>Fizetési kötelezettséggel csökkentett saját bevétel (09-26)</t>
  </si>
  <si>
    <t>Tát Város Önkormányzat adósságot keletkeztető ügyleteiből eredő fizetési kötelezettségeinek bemutatása</t>
  </si>
  <si>
    <t>Bérelőleg</t>
  </si>
  <si>
    <t>KIADÁSOK ÖSSZESEN: (1.+2+3.+4.+5.)</t>
  </si>
  <si>
    <t>Forgótőke</t>
  </si>
  <si>
    <t>Gépjárműadó 60%-a</t>
  </si>
  <si>
    <t>Decemberi nettó bér+gépjárműadó</t>
  </si>
  <si>
    <t>KIADÁSOK ÖSSZESEN: (4+9+10+11+12+13+14)</t>
  </si>
  <si>
    <t>%</t>
  </si>
  <si>
    <t>Finanszírozáskülönbözet</t>
  </si>
  <si>
    <t>Finanszírozáskülönbözet ( KÖH, Kultúr)</t>
  </si>
  <si>
    <t>Finanszírozástörlés (Szent György Otthon)</t>
  </si>
  <si>
    <t>PÉNZMARADVÁNY JÓVÁHAGYÁSA</t>
  </si>
  <si>
    <t>Kultúrház</t>
  </si>
  <si>
    <t>Szent Gy. Otthon</t>
  </si>
  <si>
    <t>ÖSSZES</t>
  </si>
  <si>
    <t>Tárgyévi helyesbített</t>
  </si>
  <si>
    <t>Túlfinanszírozás</t>
  </si>
  <si>
    <t>Befizetés</t>
  </si>
  <si>
    <t>Alulfinanszírozás</t>
  </si>
  <si>
    <t>Növekedés</t>
  </si>
  <si>
    <t>Pm.vissza köt.terh</t>
  </si>
  <si>
    <t>TERVEZÉSNÉL</t>
  </si>
  <si>
    <t>2. Kiadási oldalon:</t>
  </si>
  <si>
    <t>-intézményműk. (isk+zeneisk)</t>
  </si>
  <si>
    <t xml:space="preserve">FELOSZTHATÓ KORR. MARADVÁNY </t>
  </si>
  <si>
    <t>Fejlesztési céltartalék</t>
  </si>
  <si>
    <t>Működési céltartalék</t>
  </si>
  <si>
    <t>Személyi juttatás</t>
  </si>
  <si>
    <t>Járulék</t>
  </si>
  <si>
    <t>2014. ÉVI</t>
  </si>
  <si>
    <t>Finanszírozáskülönbözet ( Kultúr)</t>
  </si>
  <si>
    <t>Bankszámlaegyenleg (EGT Alap)</t>
  </si>
  <si>
    <t xml:space="preserve">Bankszámlaegyenleg </t>
  </si>
  <si>
    <t>Decemberi nettó bér megelőlegezése</t>
  </si>
  <si>
    <t>Fajlagos Ft</t>
  </si>
  <si>
    <t>Előirányz. E Ft</t>
  </si>
  <si>
    <t>E Ft</t>
  </si>
  <si>
    <t>Ssz</t>
  </si>
  <si>
    <t>Szoc.adó</t>
  </si>
  <si>
    <t>KIADÁSOK ÖSSZESEN: (1.+2.+3.)</t>
  </si>
  <si>
    <t>BEVÉTELEK ÖSSZESEN: (8.+9+10.11.)</t>
  </si>
  <si>
    <t>KIADÁSOK ÖSSZESEN: (4+9+10+11+12+13+14+15)</t>
  </si>
  <si>
    <t>KÖLTSÉGVETÉSI ÉS FINANSZÍROZÁSI BEVÉTELEK ÖSSZESEN: (9+16+17+18)</t>
  </si>
  <si>
    <t>Finanszírozástörlés ( Szent György Otthon)</t>
  </si>
  <si>
    <t>KIADÁSOK ÖSSZESEN: (4+9+10+11+…+14)</t>
  </si>
  <si>
    <t xml:space="preserve">    19.</t>
  </si>
  <si>
    <t>- beruházás</t>
  </si>
  <si>
    <t>- felújítás</t>
  </si>
  <si>
    <t>- fejl. pénze. átadás</t>
  </si>
  <si>
    <t>-tartalék fejl.</t>
  </si>
  <si>
    <t>-tartalék működési</t>
  </si>
  <si>
    <t>Közös  Önkorm. Hivatal</t>
  </si>
  <si>
    <t>önkormányzati rendelethez</t>
  </si>
  <si>
    <t>HELYI ADÓK FELHASZNÁLÁSA</t>
  </si>
  <si>
    <t>ADÓNEM</t>
  </si>
  <si>
    <t>ÖSSZEG</t>
  </si>
  <si>
    <t>FELHASZNÁLÁS</t>
  </si>
  <si>
    <t>Iparűzési adó</t>
  </si>
  <si>
    <t>Működés (int.finanszírozás)</t>
  </si>
  <si>
    <t>Idegenforgalmi adó</t>
  </si>
  <si>
    <t>Működés (rendezvények)</t>
  </si>
  <si>
    <t>2014. évben</t>
  </si>
  <si>
    <t>Beruházás, felújítás</t>
  </si>
  <si>
    <t xml:space="preserve">1. Bevételi oldalon: </t>
  </si>
  <si>
    <t>- fejlesztési pénzmaradvány</t>
  </si>
  <si>
    <t>- működési  pénzmaradvány</t>
  </si>
  <si>
    <t>Szállítói kötelezettséggel terhelt</t>
  </si>
  <si>
    <t>ÖSSZES FELOSZTHATÓ</t>
  </si>
  <si>
    <t>ÖSSZES FELHASZNÁLHATÓ</t>
  </si>
  <si>
    <t>MÓDOSÍTOTT PÉNZMARADVÁNY</t>
  </si>
  <si>
    <t>Elvonás</t>
  </si>
  <si>
    <t xml:space="preserve">2.1. melléklet a 7/2015. (IV.28.) önkormányzati rendelethez     </t>
  </si>
  <si>
    <t xml:space="preserve">2.2. melléklet a 7/2015. (IV.28.) önkormányzati rendelethez     </t>
  </si>
  <si>
    <t>9.1. melléklet a 7/2015. (IV.28.) önkormányzati rendelethez</t>
  </si>
  <si>
    <t>9.2. melléklet a 7/2015. (IV.28.) önkormányzati rendelethez</t>
  </si>
  <si>
    <t>9.2.1. melléklet a 7/2015. (IV.28.) önkormányzati rendelethez</t>
  </si>
  <si>
    <t>9.2.2. melléklet a 7/2015. (IV.28.) önkormányzati rendelethez</t>
  </si>
  <si>
    <t>9.2.3. melléklet a 7/2015. (IV.28.) önkormányzati rendelethez</t>
  </si>
  <si>
    <t>9.3. melléklet a 7/2015. (IV.28.) önkormányzati rendelethez</t>
  </si>
  <si>
    <t>9.3.1. melléklet a 7/2015. (IV.28.) önkormányzati rendelethez</t>
  </si>
  <si>
    <t>9.3.2. melléklet a 7/2015. (IV.28.) önkormányzati rendelethez</t>
  </si>
  <si>
    <t>9.3.3. melléklet a 7/2015. (IV.28.) önkormányzati rendelethez</t>
  </si>
  <si>
    <t>9.4. melléklet a 7/2015. (IV.28.) önkormányzati rendelethez</t>
  </si>
  <si>
    <t>9.4.1. melléklet a 7/2015. (IV.28.) önkormányzati rendelethez</t>
  </si>
  <si>
    <t>9.4.2. melléklet a 7/2015. (IV.28.) önkormányzati rendelethez</t>
  </si>
  <si>
    <t>9.4.3. melléklet a 7/2015. (IV.28.) önkormányzati rendelethez</t>
  </si>
  <si>
    <t>10.sz.mell. A 7/2015. (IV.28.) önkormányzati rendelethez</t>
  </si>
  <si>
    <t>11. sz. melléklet a 7/2015. (IV.28.) önkormányzati rendelethez</t>
  </si>
  <si>
    <t>12. sz. melléklet a 7/2015. (IV.28.) önkormányzati rendelethez</t>
  </si>
  <si>
    <t>13. melléklet a 7/2015. (IV.28.) önkormányzati rendelethez</t>
  </si>
  <si>
    <t xml:space="preserve">                       14. melléklet a 7/2015. (IV.28.) önkormányzati rendelethez</t>
  </si>
  <si>
    <t>15. sz. melléklet a 7/2015. (IV. 28.) önkormányzati rendelethez</t>
  </si>
  <si>
    <t>16. melléklet a 7/2015. (IV.28.) önkormányzati rendelethez</t>
  </si>
  <si>
    <t>17. sz. mell. a 7/2015. (IV.28.) önkormányzati rendelethez</t>
  </si>
  <si>
    <t>18. sz. mell. a 7/2015. (IV.28.) önkormányzati rendelethez</t>
  </si>
  <si>
    <t>20. sz. melléklet a 7/2015. (IV.29.) önkormányzati rendelethez</t>
  </si>
  <si>
    <t>21. sz. melléklet a 7/2015. (IV.28.) önkormányzati rendelethez</t>
  </si>
  <si>
    <t>22. sz. melléklet a 7/2015. (IV.28.) önkormányzati rendelethez</t>
  </si>
  <si>
    <t>23. melléklet a 7/2015. (IV.28.)</t>
  </si>
  <si>
    <t>24. sz. melléklet a 7/2015. (IV.28.) önkormányzati rendelethez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</si>
</sst>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#,###"/>
    <numFmt numFmtId="165" formatCode="#,##0.0"/>
    <numFmt numFmtId="166" formatCode="0.0"/>
    <numFmt numFmtId="167" formatCode="_-* #,##0\ _F_t_-;\-* #,##0\ _F_t_-;_-* &quot;-&quot;??\ _F_t_-;_-@_-"/>
    <numFmt numFmtId="168" formatCode="0.0%"/>
  </numFmts>
  <fonts count="72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family val="2"/>
      <charset val="238"/>
    </font>
    <font>
      <b/>
      <sz val="10"/>
      <name val="MS Sans Serif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1"/>
      <name val="Arial"/>
      <family val="2"/>
      <charset val="238"/>
    </font>
    <font>
      <i/>
      <sz val="10"/>
      <name val="Arial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1"/>
      <name val="Times New Roman CE"/>
      <charset val="238"/>
    </font>
    <font>
      <b/>
      <i/>
      <sz val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i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i/>
      <sz val="9"/>
      <name val="Times New Roman CE"/>
      <charset val="238"/>
    </font>
  </fonts>
  <fills count="11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darkHorizontal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1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medium">
        <color indexed="64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hair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/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</borders>
  <cellStyleXfs count="1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7" fillId="0" borderId="0"/>
    <xf numFmtId="0" fontId="10" fillId="0" borderId="0"/>
    <xf numFmtId="43" fontId="1" fillId="0" borderId="0" applyFont="0" applyFill="0" applyBorder="0" applyAlignment="0" applyProtection="0"/>
    <xf numFmtId="0" fontId="45" fillId="0" borderId="0"/>
    <xf numFmtId="0" fontId="45" fillId="0" borderId="0"/>
    <xf numFmtId="0" fontId="39" fillId="0" borderId="0"/>
    <xf numFmtId="0" fontId="39" fillId="0" borderId="0"/>
    <xf numFmtId="0" fontId="39" fillId="0" borderId="0"/>
    <xf numFmtId="9" fontId="1" fillId="0" borderId="0" applyFont="0" applyFill="0" applyBorder="0" applyAlignment="0" applyProtection="0"/>
    <xf numFmtId="0" fontId="39" fillId="0" borderId="0"/>
  </cellStyleXfs>
  <cellXfs count="159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9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0" fontId="17" fillId="0" borderId="21" xfId="5" applyFont="1" applyFill="1" applyBorder="1" applyAlignment="1" applyProtection="1">
      <alignment horizontal="center" vertical="center" wrapText="1"/>
    </xf>
    <xf numFmtId="0" fontId="7" fillId="0" borderId="21" xfId="5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/>
    <xf numFmtId="0" fontId="15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right" wrapText="1"/>
    </xf>
    <xf numFmtId="164" fontId="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2" xfId="0" applyNumberFormat="1" applyFont="1" applyFill="1" applyBorder="1" applyAlignment="1" applyProtection="1">
      <alignment horizontal="center" vertical="center" wrapText="1"/>
    </xf>
    <xf numFmtId="164" fontId="17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0" fontId="30" fillId="0" borderId="0" xfId="0" applyFont="1" applyFill="1"/>
    <xf numFmtId="0" fontId="25" fillId="0" borderId="23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31" xfId="5" applyFont="1" applyFill="1" applyBorder="1" applyAlignment="1" applyProtection="1">
      <alignment horizontal="left" vertical="center" wrapText="1" indent="6"/>
    </xf>
    <xf numFmtId="0" fontId="33" fillId="0" borderId="0" xfId="0" applyFont="1" applyFill="1"/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9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39" xfId="0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1" fillId="0" borderId="41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1" xfId="0" applyFont="1" applyFill="1" applyBorder="1" applyAlignment="1" applyProtection="1">
      <alignment vertical="center" wrapText="1"/>
    </xf>
    <xf numFmtId="0" fontId="32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4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2" xfId="0" applyFont="1" applyBorder="1" applyAlignment="1" applyProtection="1">
      <alignment horizontal="left" vertical="center" wrapText="1" indent="1"/>
    </xf>
    <xf numFmtId="164" fontId="17" fillId="0" borderId="33" xfId="5" applyNumberFormat="1" applyFont="1" applyFill="1" applyBorder="1" applyAlignment="1" applyProtection="1">
      <alignment horizontal="right" vertical="center" wrapText="1" indent="1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3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1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1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2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31" xfId="0" applyFont="1" applyFill="1" applyBorder="1" applyAlignment="1" applyProtection="1">
      <alignment horizontal="center" vertical="center"/>
    </xf>
    <xf numFmtId="0" fontId="7" fillId="0" borderId="20" xfId="0" quotePrefix="1" applyFont="1" applyFill="1" applyBorder="1" applyAlignment="1" applyProtection="1">
      <alignment horizontal="right" vertical="center" indent="1"/>
    </xf>
    <xf numFmtId="0" fontId="7" fillId="0" borderId="49" xfId="0" applyFont="1" applyFill="1" applyBorder="1" applyAlignment="1" applyProtection="1">
      <alignment horizontal="right" vertical="center" indent="1"/>
    </xf>
    <xf numFmtId="0" fontId="7" fillId="0" borderId="33" xfId="0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right" vertical="center" wrapText="1" indent="1"/>
    </xf>
    <xf numFmtId="164" fontId="1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right" vertical="center" wrapText="1" indent="1"/>
    </xf>
    <xf numFmtId="164" fontId="17" fillId="0" borderId="21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7" fillId="0" borderId="20" xfId="0" applyNumberFormat="1" applyFont="1" applyFill="1" applyBorder="1" applyAlignment="1" applyProtection="1">
      <alignment horizontal="right" vertical="center"/>
    </xf>
    <xf numFmtId="49" fontId="7" fillId="0" borderId="49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1" fillId="0" borderId="23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5" fillId="0" borderId="18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center" vertical="center" wrapText="1"/>
    </xf>
    <xf numFmtId="0" fontId="17" fillId="0" borderId="33" xfId="5" applyFont="1" applyFill="1" applyBorder="1" applyAlignment="1" applyProtection="1">
      <alignment horizontal="center" vertical="center" wrapText="1"/>
    </xf>
    <xf numFmtId="164" fontId="18" fillId="0" borderId="30" xfId="5" applyNumberFormat="1" applyFont="1" applyFill="1" applyBorder="1" applyAlignment="1" applyProtection="1">
      <alignment horizontal="righ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2" xfId="0" applyFont="1" applyBorder="1" applyAlignment="1" applyProtection="1">
      <alignment wrapText="1"/>
    </xf>
    <xf numFmtId="0" fontId="23" fillId="0" borderId="23" xfId="0" applyFont="1" applyBorder="1" applyAlignment="1" applyProtection="1">
      <alignment wrapText="1"/>
    </xf>
    <xf numFmtId="0" fontId="10" fillId="0" borderId="0" xfId="5" applyFill="1" applyAlignment="1" applyProtection="1"/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20" fillId="0" borderId="0" xfId="5" applyFont="1" applyFill="1" applyProtection="1"/>
    <xf numFmtId="0" fontId="19" fillId="0" borderId="0" xfId="5" applyFont="1" applyFill="1" applyProtection="1"/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2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0" fontId="7" fillId="0" borderId="37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5" applyFont="1" applyFill="1" applyBorder="1" applyAlignment="1" applyProtection="1">
      <alignment horizontal="left" vertical="center" wrapText="1" indent="1"/>
    </xf>
    <xf numFmtId="0" fontId="25" fillId="0" borderId="2" xfId="5" applyFont="1" applyFill="1" applyBorder="1" applyAlignment="1" applyProtection="1">
      <alignment horizontal="left" vertical="center" wrapText="1" indent="1"/>
    </xf>
    <xf numFmtId="0" fontId="25" fillId="0" borderId="23" xfId="5" quotePrefix="1" applyFont="1" applyFill="1" applyBorder="1" applyAlignment="1" applyProtection="1">
      <alignment horizontal="left" vertical="center" wrapText="1" indent="1"/>
    </xf>
    <xf numFmtId="0" fontId="32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6" xfId="5" applyNumberFormat="1" applyFont="1" applyFill="1" applyBorder="1" applyAlignment="1" applyProtection="1">
      <alignment horizontal="right" vertical="center" wrapText="1" indent="1"/>
    </xf>
    <xf numFmtId="164" fontId="18" fillId="2" borderId="18" xfId="5" applyNumberFormat="1" applyFont="1" applyFill="1" applyBorder="1" applyAlignment="1" applyProtection="1">
      <alignment horizontal="right" vertical="center" wrapText="1" indent="1"/>
    </xf>
    <xf numFmtId="164" fontId="25" fillId="0" borderId="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37" fillId="0" borderId="0" xfId="3"/>
    <xf numFmtId="3" fontId="39" fillId="0" borderId="59" xfId="3" applyNumberFormat="1" applyFont="1" applyFill="1" applyBorder="1" applyAlignment="1">
      <alignment horizontal="center"/>
    </xf>
    <xf numFmtId="3" fontId="39" fillId="0" borderId="60" xfId="3" applyNumberFormat="1" applyFont="1" applyFill="1" applyBorder="1"/>
    <xf numFmtId="3" fontId="39" fillId="0" borderId="30" xfId="3" applyNumberFormat="1" applyFont="1" applyFill="1" applyBorder="1"/>
    <xf numFmtId="3" fontId="39" fillId="0" borderId="61" xfId="3" applyNumberFormat="1" applyFont="1" applyFill="1" applyBorder="1" applyAlignment="1">
      <alignment horizontal="center"/>
    </xf>
    <xf numFmtId="3" fontId="39" fillId="0" borderId="62" xfId="3" applyNumberFormat="1" applyFont="1" applyFill="1" applyBorder="1"/>
    <xf numFmtId="3" fontId="39" fillId="0" borderId="63" xfId="3" applyNumberFormat="1" applyFont="1" applyFill="1" applyBorder="1" applyAlignment="1">
      <alignment horizontal="center"/>
    </xf>
    <xf numFmtId="3" fontId="39" fillId="0" borderId="64" xfId="3" applyNumberFormat="1" applyFont="1" applyFill="1" applyBorder="1"/>
    <xf numFmtId="3" fontId="39" fillId="0" borderId="65" xfId="3" applyNumberFormat="1" applyFont="1" applyFill="1" applyBorder="1" applyAlignment="1">
      <alignment horizontal="center"/>
    </xf>
    <xf numFmtId="3" fontId="39" fillId="0" borderId="16" xfId="3" applyNumberFormat="1" applyFont="1" applyFill="1" applyBorder="1"/>
    <xf numFmtId="0" fontId="39" fillId="0" borderId="69" xfId="3" applyFont="1" applyBorder="1" applyAlignment="1"/>
    <xf numFmtId="3" fontId="38" fillId="0" borderId="42" xfId="3" applyNumberFormat="1" applyFont="1" applyFill="1" applyBorder="1" applyAlignment="1">
      <alignment horizontal="center"/>
    </xf>
    <xf numFmtId="3" fontId="38" fillId="0" borderId="0" xfId="3" applyNumberFormat="1" applyFont="1" applyFill="1" applyBorder="1" applyAlignment="1">
      <alignment horizontal="center"/>
    </xf>
    <xf numFmtId="3" fontId="39" fillId="0" borderId="53" xfId="3" applyNumberFormat="1" applyFont="1" applyFill="1" applyBorder="1"/>
    <xf numFmtId="3" fontId="39" fillId="0" borderId="44" xfId="3" applyNumberFormat="1" applyFont="1" applyFill="1" applyBorder="1"/>
    <xf numFmtId="3" fontId="39" fillId="0" borderId="76" xfId="3" applyNumberFormat="1" applyFont="1" applyFill="1" applyBorder="1" applyAlignment="1">
      <alignment horizontal="center"/>
    </xf>
    <xf numFmtId="3" fontId="39" fillId="0" borderId="77" xfId="3" applyNumberFormat="1" applyFont="1" applyFill="1" applyBorder="1" applyAlignment="1">
      <alignment horizontal="center"/>
    </xf>
    <xf numFmtId="3" fontId="39" fillId="0" borderId="39" xfId="3" applyNumberFormat="1" applyFont="1" applyFill="1" applyBorder="1" applyAlignment="1"/>
    <xf numFmtId="3" fontId="39" fillId="0" borderId="58" xfId="3" applyNumberFormat="1" applyFont="1" applyFill="1" applyBorder="1" applyAlignment="1">
      <alignment horizontal="left"/>
    </xf>
    <xf numFmtId="3" fontId="39" fillId="0" borderId="78" xfId="3" applyNumberFormat="1" applyFont="1" applyFill="1" applyBorder="1"/>
    <xf numFmtId="3" fontId="39" fillId="0" borderId="66" xfId="3" applyNumberFormat="1" applyFont="1" applyFill="1" applyBorder="1"/>
    <xf numFmtId="3" fontId="38" fillId="0" borderId="0" xfId="3" applyNumberFormat="1" applyFont="1" applyFill="1" applyBorder="1" applyAlignment="1"/>
    <xf numFmtId="3" fontId="39" fillId="0" borderId="79" xfId="3" applyNumberFormat="1" applyFont="1" applyFill="1" applyBorder="1" applyAlignment="1">
      <alignment horizontal="center"/>
    </xf>
    <xf numFmtId="3" fontId="39" fillId="0" borderId="80" xfId="3" applyNumberFormat="1" applyFont="1" applyFill="1" applyBorder="1" applyAlignment="1">
      <alignment horizontal="center"/>
    </xf>
    <xf numFmtId="3" fontId="39" fillId="0" borderId="81" xfId="3" applyNumberFormat="1" applyFont="1" applyFill="1" applyBorder="1" applyAlignment="1">
      <alignment horizontal="center"/>
    </xf>
    <xf numFmtId="3" fontId="39" fillId="0" borderId="18" xfId="3" applyNumberFormat="1" applyFont="1" applyFill="1" applyBorder="1"/>
    <xf numFmtId="3" fontId="39" fillId="0" borderId="82" xfId="3" applyNumberFormat="1" applyFont="1" applyFill="1" applyBorder="1" applyAlignment="1">
      <alignment horizontal="center"/>
    </xf>
    <xf numFmtId="3" fontId="38" fillId="0" borderId="58" xfId="3" applyNumberFormat="1" applyFont="1" applyFill="1" applyBorder="1" applyAlignment="1"/>
    <xf numFmtId="3" fontId="39" fillId="0" borderId="47" xfId="3" applyNumberFormat="1" applyFont="1" applyFill="1" applyBorder="1" applyAlignment="1">
      <alignment horizontal="center"/>
    </xf>
    <xf numFmtId="3" fontId="39" fillId="0" borderId="30" xfId="3" applyNumberFormat="1" applyFont="1" applyFill="1" applyBorder="1" applyAlignment="1">
      <alignment horizontal="right"/>
    </xf>
    <xf numFmtId="3" fontId="39" fillId="0" borderId="17" xfId="3" applyNumberFormat="1" applyFont="1" applyFill="1" applyBorder="1" applyAlignment="1">
      <alignment horizontal="right"/>
    </xf>
    <xf numFmtId="3" fontId="39" fillId="0" borderId="83" xfId="3" applyNumberFormat="1" applyFont="1" applyFill="1" applyBorder="1" applyAlignment="1">
      <alignment horizontal="center"/>
    </xf>
    <xf numFmtId="3" fontId="37" fillId="0" borderId="84" xfId="3" applyNumberFormat="1" applyFont="1" applyFill="1" applyBorder="1" applyAlignment="1">
      <alignment horizontal="center"/>
    </xf>
    <xf numFmtId="3" fontId="42" fillId="0" borderId="85" xfId="3" applyNumberFormat="1" applyFont="1" applyFill="1" applyBorder="1"/>
    <xf numFmtId="3" fontId="37" fillId="0" borderId="61" xfId="3" applyNumberFormat="1" applyFont="1" applyFill="1" applyBorder="1" applyAlignment="1">
      <alignment horizontal="center"/>
    </xf>
    <xf numFmtId="3" fontId="42" fillId="0" borderId="62" xfId="3" applyNumberFormat="1" applyFont="1" applyFill="1" applyBorder="1"/>
    <xf numFmtId="3" fontId="42" fillId="0" borderId="26" xfId="3" applyNumberFormat="1" applyFont="1" applyFill="1" applyBorder="1"/>
    <xf numFmtId="3" fontId="43" fillId="0" borderId="47" xfId="3" applyNumberFormat="1" applyFont="1" applyFill="1" applyBorder="1" applyAlignment="1">
      <alignment horizontal="center"/>
    </xf>
    <xf numFmtId="3" fontId="42" fillId="0" borderId="60" xfId="3" applyNumberFormat="1" applyFont="1" applyFill="1" applyBorder="1"/>
    <xf numFmtId="3" fontId="45" fillId="0" borderId="88" xfId="3" applyNumberFormat="1" applyFont="1" applyFill="1" applyBorder="1"/>
    <xf numFmtId="3" fontId="45" fillId="0" borderId="26" xfId="3" applyNumberFormat="1" applyFont="1" applyFill="1" applyBorder="1"/>
    <xf numFmtId="3" fontId="43" fillId="0" borderId="82" xfId="3" applyNumberFormat="1" applyFont="1" applyFill="1" applyBorder="1" applyAlignment="1">
      <alignment horizontal="center"/>
    </xf>
    <xf numFmtId="3" fontId="44" fillId="0" borderId="89" xfId="3" applyNumberFormat="1" applyFont="1" applyFill="1" applyBorder="1" applyAlignment="1"/>
    <xf numFmtId="3" fontId="44" fillId="0" borderId="58" xfId="3" applyNumberFormat="1" applyFont="1" applyFill="1" applyBorder="1" applyAlignment="1"/>
    <xf numFmtId="3" fontId="37" fillId="0" borderId="90" xfId="3" applyNumberFormat="1" applyFont="1" applyFill="1" applyBorder="1" applyAlignment="1">
      <alignment horizontal="center"/>
    </xf>
    <xf numFmtId="3" fontId="42" fillId="0" borderId="91" xfId="3" applyNumberFormat="1" applyFont="1" applyFill="1" applyBorder="1"/>
    <xf numFmtId="3" fontId="42" fillId="0" borderId="27" xfId="3" applyNumberFormat="1" applyFont="1" applyFill="1" applyBorder="1"/>
    <xf numFmtId="3" fontId="43" fillId="0" borderId="92" xfId="3" quotePrefix="1" applyNumberFormat="1" applyFont="1" applyFill="1" applyBorder="1" applyAlignment="1">
      <alignment horizontal="center"/>
    </xf>
    <xf numFmtId="3" fontId="45" fillId="0" borderId="27" xfId="3" applyNumberFormat="1" applyFont="1" applyFill="1" applyBorder="1"/>
    <xf numFmtId="3" fontId="43" fillId="0" borderId="94" xfId="3" quotePrefix="1" applyNumberFormat="1" applyFont="1" applyFill="1" applyBorder="1" applyAlignment="1">
      <alignment horizontal="center"/>
    </xf>
    <xf numFmtId="3" fontId="45" fillId="0" borderId="89" xfId="3" applyNumberFormat="1" applyFont="1" applyFill="1" applyBorder="1" applyAlignment="1"/>
    <xf numFmtId="3" fontId="46" fillId="0" borderId="89" xfId="3" applyNumberFormat="1" applyFont="1" applyFill="1" applyBorder="1" applyAlignment="1"/>
    <xf numFmtId="3" fontId="42" fillId="0" borderId="89" xfId="3" applyNumberFormat="1" applyFont="1" applyFill="1" applyBorder="1"/>
    <xf numFmtId="3" fontId="37" fillId="0" borderId="59" xfId="3" applyNumberFormat="1" applyFont="1" applyFill="1" applyBorder="1" applyAlignment="1">
      <alignment horizontal="center"/>
    </xf>
    <xf numFmtId="3" fontId="42" fillId="0" borderId="99" xfId="3" applyNumberFormat="1" applyFont="1" applyFill="1" applyBorder="1"/>
    <xf numFmtId="3" fontId="43" fillId="0" borderId="100" xfId="3" applyNumberFormat="1" applyFont="1" applyFill="1" applyBorder="1" applyAlignment="1">
      <alignment horizontal="center"/>
    </xf>
    <xf numFmtId="3" fontId="43" fillId="0" borderId="0" xfId="3" applyNumberFormat="1" applyFont="1" applyFill="1" applyBorder="1" applyAlignment="1">
      <alignment horizontal="center"/>
    </xf>
    <xf numFmtId="3" fontId="44" fillId="0" borderId="0" xfId="3" applyNumberFormat="1" applyFont="1" applyFill="1" applyBorder="1" applyAlignment="1"/>
    <xf numFmtId="3" fontId="40" fillId="0" borderId="21" xfId="3" applyNumberFormat="1" applyFont="1" applyBorder="1" applyAlignment="1">
      <alignment horizontal="center" wrapText="1"/>
    </xf>
    <xf numFmtId="3" fontId="39" fillId="0" borderId="30" xfId="3" applyNumberFormat="1" applyFont="1" applyBorder="1" applyAlignment="1">
      <alignment horizontal="right"/>
    </xf>
    <xf numFmtId="3" fontId="39" fillId="0" borderId="102" xfId="3" applyNumberFormat="1" applyFont="1" applyFill="1" applyBorder="1" applyAlignment="1">
      <alignment horizontal="right"/>
    </xf>
    <xf numFmtId="0" fontId="47" fillId="0" borderId="0" xfId="3" applyFont="1"/>
    <xf numFmtId="3" fontId="38" fillId="0" borderId="103" xfId="4" applyNumberFormat="1" applyFont="1" applyFill="1" applyBorder="1" applyAlignment="1">
      <alignment horizontal="center" vertical="center" wrapText="1"/>
    </xf>
    <xf numFmtId="3" fontId="44" fillId="0" borderId="104" xfId="4" applyNumberFormat="1" applyFont="1" applyFill="1" applyBorder="1" applyAlignment="1">
      <alignment horizontal="center" vertical="center" wrapText="1"/>
    </xf>
    <xf numFmtId="3" fontId="37" fillId="0" borderId="105" xfId="4" applyNumberFormat="1" applyFont="1" applyBorder="1" applyAlignment="1">
      <alignment horizontal="center" vertical="center" wrapText="1"/>
    </xf>
    <xf numFmtId="3" fontId="44" fillId="0" borderId="106" xfId="4" applyNumberFormat="1" applyFont="1" applyFill="1" applyBorder="1" applyAlignment="1">
      <alignment horizontal="center" vertical="center" wrapText="1"/>
    </xf>
    <xf numFmtId="3" fontId="37" fillId="0" borderId="59" xfId="4" applyNumberFormat="1" applyFont="1" applyFill="1" applyBorder="1" applyAlignment="1">
      <alignment horizontal="center"/>
    </xf>
    <xf numFmtId="3" fontId="42" fillId="0" borderId="107" xfId="4" applyNumberFormat="1" applyFont="1" applyFill="1" applyBorder="1"/>
    <xf numFmtId="3" fontId="42" fillId="0" borderId="108" xfId="4" applyNumberFormat="1" applyFont="1" applyFill="1" applyBorder="1"/>
    <xf numFmtId="3" fontId="42" fillId="0" borderId="26" xfId="4" applyNumberFormat="1" applyFont="1" applyFill="1" applyBorder="1"/>
    <xf numFmtId="3" fontId="37" fillId="0" borderId="61" xfId="4" applyNumberFormat="1" applyFont="1" applyFill="1" applyBorder="1" applyAlignment="1">
      <alignment horizontal="center"/>
    </xf>
    <xf numFmtId="3" fontId="42" fillId="0" borderId="109" xfId="4" applyNumberFormat="1" applyFont="1" applyFill="1" applyBorder="1"/>
    <xf numFmtId="3" fontId="42" fillId="0" borderId="110" xfId="4" applyNumberFormat="1" applyFont="1" applyFill="1" applyBorder="1"/>
    <xf numFmtId="3" fontId="42" fillId="3" borderId="26" xfId="4" applyNumberFormat="1" applyFont="1" applyFill="1" applyBorder="1"/>
    <xf numFmtId="3" fontId="37" fillId="0" borderId="63" xfId="4" applyNumberFormat="1" applyFont="1" applyFill="1" applyBorder="1" applyAlignment="1">
      <alignment horizontal="center"/>
    </xf>
    <xf numFmtId="3" fontId="42" fillId="0" borderId="111" xfId="4" applyNumberFormat="1" applyFont="1" applyFill="1" applyBorder="1"/>
    <xf numFmtId="3" fontId="37" fillId="0" borderId="65" xfId="4" applyNumberFormat="1" applyFont="1" applyFill="1" applyBorder="1" applyAlignment="1">
      <alignment horizontal="center"/>
    </xf>
    <xf numFmtId="3" fontId="37" fillId="0" borderId="112" xfId="4" applyNumberFormat="1" applyFont="1" applyFill="1" applyBorder="1" applyAlignment="1">
      <alignment horizontal="center"/>
    </xf>
    <xf numFmtId="3" fontId="42" fillId="0" borderId="113" xfId="4" applyNumberFormat="1" applyFont="1" applyFill="1" applyBorder="1"/>
    <xf numFmtId="3" fontId="42" fillId="0" borderId="114" xfId="4" applyNumberFormat="1" applyFont="1" applyFill="1" applyBorder="1"/>
    <xf numFmtId="3" fontId="43" fillId="0" borderId="100" xfId="4" quotePrefix="1" applyNumberFormat="1" applyFont="1" applyFill="1" applyBorder="1" applyAlignment="1">
      <alignment horizontal="center"/>
    </xf>
    <xf numFmtId="3" fontId="37" fillId="0" borderId="95" xfId="4" applyNumberFormat="1" applyFont="1" applyFill="1" applyBorder="1" applyAlignment="1">
      <alignment horizontal="center"/>
    </xf>
    <xf numFmtId="3" fontId="42" fillId="0" borderId="97" xfId="4" applyNumberFormat="1" applyFont="1" applyFill="1" applyBorder="1"/>
    <xf numFmtId="3" fontId="42" fillId="0" borderId="28" xfId="4" applyNumberFormat="1" applyFont="1" applyFill="1" applyBorder="1"/>
    <xf numFmtId="3" fontId="43" fillId="0" borderId="116" xfId="4" quotePrefix="1" applyNumberFormat="1" applyFont="1" applyFill="1" applyBorder="1" applyAlignment="1">
      <alignment horizontal="center"/>
    </xf>
    <xf numFmtId="3" fontId="37" fillId="0" borderId="118" xfId="4" applyNumberFormat="1" applyFont="1" applyFill="1" applyBorder="1" applyAlignment="1">
      <alignment horizontal="center"/>
    </xf>
    <xf numFmtId="3" fontId="42" fillId="0" borderId="119" xfId="4" applyNumberFormat="1" applyFont="1" applyFill="1" applyBorder="1" applyAlignment="1">
      <alignment vertical="center"/>
    </xf>
    <xf numFmtId="3" fontId="42" fillId="0" borderId="120" xfId="4" applyNumberFormat="1" applyFont="1" applyFill="1" applyBorder="1"/>
    <xf numFmtId="0" fontId="37" fillId="0" borderId="98" xfId="4" applyFont="1" applyBorder="1" applyAlignment="1">
      <alignment vertical="center"/>
    </xf>
    <xf numFmtId="3" fontId="42" fillId="0" borderId="121" xfId="4" applyNumberFormat="1" applyFont="1" applyFill="1" applyBorder="1"/>
    <xf numFmtId="3" fontId="42" fillId="0" borderId="85" xfId="4" applyNumberFormat="1" applyFont="1" applyFill="1" applyBorder="1"/>
    <xf numFmtId="3" fontId="42" fillId="0" borderId="86" xfId="4" applyNumberFormat="1" applyFont="1" applyFill="1" applyBorder="1"/>
    <xf numFmtId="3" fontId="42" fillId="0" borderId="62" xfId="4" applyNumberFormat="1" applyFont="1" applyFill="1" applyBorder="1"/>
    <xf numFmtId="3" fontId="42" fillId="0" borderId="122" xfId="4" applyNumberFormat="1" applyFont="1" applyFill="1" applyBorder="1"/>
    <xf numFmtId="3" fontId="37" fillId="0" borderId="123" xfId="4" applyNumberFormat="1" applyFont="1" applyFill="1" applyBorder="1"/>
    <xf numFmtId="3" fontId="39" fillId="0" borderId="26" xfId="4" applyNumberFormat="1" applyFont="1" applyFill="1" applyBorder="1"/>
    <xf numFmtId="3" fontId="43" fillId="0" borderId="112" xfId="4" applyNumberFormat="1" applyFont="1" applyFill="1" applyBorder="1" applyAlignment="1">
      <alignment horizontal="center"/>
    </xf>
    <xf numFmtId="3" fontId="44" fillId="0" borderId="124" xfId="4" applyNumberFormat="1" applyFont="1" applyFill="1" applyBorder="1" applyAlignment="1"/>
    <xf numFmtId="3" fontId="44" fillId="0" borderId="125" xfId="4" applyNumberFormat="1" applyFont="1" applyFill="1" applyBorder="1" applyAlignment="1"/>
    <xf numFmtId="3" fontId="42" fillId="0" borderId="60" xfId="4" applyNumberFormat="1" applyFont="1" applyFill="1" applyBorder="1"/>
    <xf numFmtId="3" fontId="39" fillId="0" borderId="30" xfId="4" applyNumberFormat="1" applyFont="1" applyFill="1" applyBorder="1" applyAlignment="1">
      <alignment horizontal="right"/>
    </xf>
    <xf numFmtId="3" fontId="39" fillId="0" borderId="16" xfId="4" applyNumberFormat="1" applyFont="1" applyFill="1" applyBorder="1" applyAlignment="1">
      <alignment horizontal="right"/>
    </xf>
    <xf numFmtId="3" fontId="43" fillId="0" borderId="65" xfId="4" applyNumberFormat="1" applyFont="1" applyFill="1" applyBorder="1" applyAlignment="1">
      <alignment horizontal="center"/>
    </xf>
    <xf numFmtId="3" fontId="44" fillId="0" borderId="66" xfId="4" applyNumberFormat="1" applyFont="1" applyFill="1" applyBorder="1" applyAlignment="1"/>
    <xf numFmtId="3" fontId="44" fillId="0" borderId="69" xfId="4" applyNumberFormat="1" applyFont="1" applyFill="1" applyBorder="1" applyAlignment="1"/>
    <xf numFmtId="3" fontId="42" fillId="0" borderId="66" xfId="4" applyNumberFormat="1" applyFont="1" applyFill="1" applyBorder="1"/>
    <xf numFmtId="3" fontId="43" fillId="0" borderId="42" xfId="4" quotePrefix="1" applyNumberFormat="1" applyFont="1" applyFill="1" applyBorder="1" applyAlignment="1">
      <alignment horizontal="center"/>
    </xf>
    <xf numFmtId="3" fontId="44" fillId="0" borderId="34" xfId="4" applyNumberFormat="1" applyFont="1" applyFill="1" applyBorder="1" applyAlignment="1"/>
    <xf numFmtId="0" fontId="37" fillId="0" borderId="43" xfId="4" applyFont="1" applyBorder="1" applyAlignment="1"/>
    <xf numFmtId="3" fontId="43" fillId="0" borderId="0" xfId="4" quotePrefix="1" applyNumberFormat="1" applyFont="1" applyFill="1" applyBorder="1" applyAlignment="1">
      <alignment horizontal="center"/>
    </xf>
    <xf numFmtId="3" fontId="44" fillId="0" borderId="0" xfId="4" applyNumberFormat="1" applyFont="1" applyFill="1" applyBorder="1" applyAlignment="1"/>
    <xf numFmtId="0" fontId="37" fillId="0" borderId="0" xfId="4" applyFont="1" applyBorder="1" applyAlignment="1"/>
    <xf numFmtId="3" fontId="44" fillId="0" borderId="0" xfId="4" applyNumberFormat="1" applyFont="1" applyFill="1" applyBorder="1"/>
    <xf numFmtId="3" fontId="37" fillId="0" borderId="84" xfId="4" applyNumberFormat="1" applyFont="1" applyFill="1" applyBorder="1" applyAlignment="1">
      <alignment horizontal="center"/>
    </xf>
    <xf numFmtId="3" fontId="37" fillId="0" borderId="70" xfId="4" applyNumberFormat="1" applyFont="1" applyFill="1" applyBorder="1" applyAlignment="1">
      <alignment horizontal="center"/>
    </xf>
    <xf numFmtId="3" fontId="42" fillId="0" borderId="71" xfId="4" applyNumberFormat="1" applyFont="1" applyFill="1" applyBorder="1"/>
    <xf numFmtId="3" fontId="37" fillId="0" borderId="72" xfId="4" applyNumberFormat="1" applyFont="1" applyFill="1" applyBorder="1" applyAlignment="1">
      <alignment horizontal="center"/>
    </xf>
    <xf numFmtId="3" fontId="42" fillId="0" borderId="67" xfId="4" applyNumberFormat="1" applyFont="1" applyFill="1" applyBorder="1"/>
    <xf numFmtId="3" fontId="46" fillId="0" borderId="127" xfId="4" applyNumberFormat="1" applyFont="1" applyFill="1" applyBorder="1" applyAlignment="1">
      <alignment vertical="center"/>
    </xf>
    <xf numFmtId="3" fontId="37" fillId="0" borderId="128" xfId="4" applyNumberFormat="1" applyFont="1" applyFill="1" applyBorder="1" applyAlignment="1">
      <alignment horizontal="center"/>
    </xf>
    <xf numFmtId="3" fontId="44" fillId="0" borderId="43" xfId="4" applyNumberFormat="1" applyFont="1" applyFill="1" applyBorder="1" applyAlignment="1"/>
    <xf numFmtId="0" fontId="37" fillId="0" borderId="21" xfId="4" applyFont="1" applyBorder="1" applyAlignment="1"/>
    <xf numFmtId="3" fontId="42" fillId="0" borderId="64" xfId="4" applyNumberFormat="1" applyFont="1" applyFill="1" applyBorder="1"/>
    <xf numFmtId="3" fontId="37" fillId="0" borderId="73" xfId="4" applyNumberFormat="1" applyFont="1" applyFill="1" applyBorder="1" applyAlignment="1">
      <alignment horizontal="center"/>
    </xf>
    <xf numFmtId="3" fontId="42" fillId="0" borderId="74" xfId="4" applyNumberFormat="1" applyFont="1" applyFill="1" applyBorder="1"/>
    <xf numFmtId="3" fontId="37" fillId="0" borderId="100" xfId="4" applyNumberFormat="1" applyFont="1" applyFill="1" applyBorder="1" applyAlignment="1">
      <alignment horizontal="center"/>
    </xf>
    <xf numFmtId="3" fontId="44" fillId="0" borderId="131" xfId="4" applyNumberFormat="1" applyFont="1" applyFill="1" applyBorder="1"/>
    <xf numFmtId="3" fontId="44" fillId="0" borderId="115" xfId="4" applyNumberFormat="1" applyFont="1" applyFill="1" applyBorder="1"/>
    <xf numFmtId="3" fontId="37" fillId="0" borderId="0" xfId="4" applyNumberFormat="1" applyFill="1" applyBorder="1" applyAlignment="1">
      <alignment horizontal="center"/>
    </xf>
    <xf numFmtId="3" fontId="37" fillId="0" borderId="0" xfId="4" applyNumberFormat="1" applyFill="1" applyBorder="1"/>
    <xf numFmtId="3" fontId="0" fillId="0" borderId="0" xfId="0" applyNumberFormat="1" applyBorder="1"/>
    <xf numFmtId="0" fontId="0" fillId="0" borderId="47" xfId="0" applyBorder="1"/>
    <xf numFmtId="0" fontId="0" fillId="0" borderId="137" xfId="0" applyBorder="1"/>
    <xf numFmtId="164" fontId="3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" xfId="0" applyNumberFormat="1" applyFont="1" applyFill="1" applyBorder="1" applyAlignment="1" applyProtection="1">
      <alignment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6" xfId="0" applyNumberFormat="1" applyFont="1" applyFill="1" applyBorder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left" vertical="center" wrapText="1"/>
    </xf>
    <xf numFmtId="164" fontId="6" fillId="0" borderId="14" xfId="0" applyNumberFormat="1" applyFont="1" applyFill="1" applyBorder="1" applyAlignment="1" applyProtection="1">
      <alignment vertical="center" wrapText="1"/>
    </xf>
    <xf numFmtId="164" fontId="6" fillId="2" borderId="14" xfId="0" applyNumberFormat="1" applyFont="1" applyFill="1" applyBorder="1" applyAlignment="1" applyProtection="1">
      <alignment vertical="center" wrapText="1"/>
    </xf>
    <xf numFmtId="164" fontId="6" fillId="0" borderId="21" xfId="0" applyNumberFormat="1" applyFont="1" applyFill="1" applyBorder="1" applyAlignment="1" applyProtection="1">
      <alignment vertical="center" wrapText="1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8" xfId="0" applyNumberFormat="1" applyFont="1" applyFill="1" applyBorder="1" applyAlignment="1" applyProtection="1">
      <alignment vertical="center" wrapText="1"/>
    </xf>
    <xf numFmtId="0" fontId="22" fillId="0" borderId="1" xfId="0" applyFont="1" applyBorder="1" applyAlignment="1" applyProtection="1">
      <alignment horizontal="left" wrapText="1" indent="1"/>
    </xf>
    <xf numFmtId="164" fontId="25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2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3" fontId="38" fillId="5" borderId="0" xfId="3" applyNumberFormat="1" applyFont="1" applyFill="1" applyBorder="1" applyAlignment="1">
      <alignment horizontal="right"/>
    </xf>
    <xf numFmtId="0" fontId="17" fillId="0" borderId="34" xfId="5" applyFont="1" applyFill="1" applyBorder="1" applyAlignment="1" applyProtection="1">
      <alignment horizontal="center" vertical="center" wrapText="1"/>
    </xf>
    <xf numFmtId="0" fontId="17" fillId="0" borderId="54" xfId="5" applyFont="1" applyFill="1" applyBorder="1" applyAlignment="1" applyProtection="1">
      <alignment vertical="center" wrapText="1"/>
    </xf>
    <xf numFmtId="0" fontId="18" fillId="0" borderId="56" xfId="5" applyFont="1" applyFill="1" applyBorder="1" applyAlignment="1" applyProtection="1">
      <alignment horizontal="left" vertical="center" wrapText="1" indent="1"/>
    </xf>
    <xf numFmtId="0" fontId="18" fillId="0" borderId="56" xfId="5" applyFont="1" applyFill="1" applyBorder="1" applyAlignment="1" applyProtection="1">
      <alignment horizontal="left" vertical="center" wrapText="1" indent="6"/>
    </xf>
    <xf numFmtId="0" fontId="18" fillId="0" borderId="45" xfId="5" applyFont="1" applyFill="1" applyBorder="1" applyAlignment="1" applyProtection="1">
      <alignment horizontal="left" vertical="center" wrapText="1" indent="6"/>
    </xf>
    <xf numFmtId="0" fontId="17" fillId="0" borderId="34" xfId="5" applyFont="1" applyFill="1" applyBorder="1" applyAlignment="1" applyProtection="1">
      <alignment vertical="center" wrapText="1"/>
    </xf>
    <xf numFmtId="0" fontId="18" fillId="0" borderId="57" xfId="5" applyFont="1" applyFill="1" applyBorder="1" applyAlignment="1" applyProtection="1">
      <alignment horizontal="left" vertical="center" wrapText="1" indent="1"/>
    </xf>
    <xf numFmtId="0" fontId="18" fillId="0" borderId="51" xfId="5" applyFont="1" applyFill="1" applyBorder="1" applyAlignment="1" applyProtection="1">
      <alignment horizontal="left" vertical="center" wrapText="1" indent="1"/>
    </xf>
    <xf numFmtId="0" fontId="24" fillId="0" borderId="34" xfId="5" applyFont="1" applyFill="1" applyBorder="1" applyAlignment="1" applyProtection="1">
      <alignment horizontal="left" vertical="center" wrapText="1" indent="1"/>
    </xf>
    <xf numFmtId="164" fontId="7" fillId="0" borderId="41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7" fillId="0" borderId="43" xfId="0" applyNumberFormat="1" applyFont="1" applyFill="1" applyBorder="1" applyAlignment="1" applyProtection="1">
      <alignment horizontal="centerContinuous" vertical="center" wrapText="1"/>
    </xf>
    <xf numFmtId="164" fontId="24" fillId="0" borderId="43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Border="1" applyAlignment="1" applyProtection="1">
      <alignment horizontal="center"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29" fillId="0" borderId="0" xfId="5" applyNumberFormat="1" applyFont="1" applyFill="1" applyBorder="1" applyAlignment="1" applyProtection="1">
      <alignment horizontal="left"/>
    </xf>
    <xf numFmtId="0" fontId="0" fillId="0" borderId="0" xfId="0" applyProtection="1"/>
    <xf numFmtId="0" fontId="25" fillId="0" borderId="11" xfId="0" applyFont="1" applyBorder="1" applyAlignment="1" applyProtection="1">
      <alignment horizontal="right" vertical="center" indent="1"/>
    </xf>
    <xf numFmtId="0" fontId="25" fillId="0" borderId="4" xfId="0" applyFont="1" applyBorder="1" applyAlignment="1" applyProtection="1">
      <alignment horizontal="left" vertical="center" indent="1"/>
      <protection locked="0"/>
    </xf>
    <xf numFmtId="0" fontId="25" fillId="0" borderId="8" xfId="0" applyFont="1" applyBorder="1" applyAlignment="1" applyProtection="1">
      <alignment horizontal="right" vertical="center" indent="1"/>
    </xf>
    <xf numFmtId="0" fontId="25" fillId="0" borderId="2" xfId="0" applyFont="1" applyBorder="1" applyAlignment="1" applyProtection="1">
      <alignment horizontal="left" vertical="center" indent="1"/>
      <protection locked="0"/>
    </xf>
    <xf numFmtId="0" fontId="25" fillId="0" borderId="3" xfId="0" applyFont="1" applyBorder="1" applyAlignment="1" applyProtection="1">
      <alignment horizontal="left" vertical="center" indent="1"/>
      <protection locked="0"/>
    </xf>
    <xf numFmtId="0" fontId="25" fillId="0" borderId="10" xfId="0" applyFont="1" applyBorder="1" applyAlignment="1" applyProtection="1">
      <alignment horizontal="right" vertical="center" indent="1"/>
    </xf>
    <xf numFmtId="0" fontId="25" fillId="0" borderId="6" xfId="0" applyFont="1" applyBorder="1" applyAlignment="1" applyProtection="1">
      <alignment horizontal="left" vertical="center" indent="1"/>
      <protection locked="0"/>
    </xf>
    <xf numFmtId="164" fontId="13" fillId="6" borderId="25" xfId="0" applyNumberFormat="1" applyFont="1" applyFill="1" applyBorder="1" applyAlignment="1" applyProtection="1">
      <alignment horizontal="left" vertical="center" wrapText="1" indent="2"/>
    </xf>
    <xf numFmtId="0" fontId="2" fillId="0" borderId="0" xfId="5" applyFont="1" applyFill="1"/>
    <xf numFmtId="164" fontId="49" fillId="0" borderId="0" xfId="5" applyNumberFormat="1" applyFont="1" applyFill="1" applyBorder="1" applyAlignment="1" applyProtection="1">
      <alignment horizontal="centerContinuous" vertical="center"/>
    </xf>
    <xf numFmtId="0" fontId="50" fillId="0" borderId="0" xfId="0" applyFont="1" applyFill="1" applyBorder="1" applyAlignment="1" applyProtection="1"/>
    <xf numFmtId="0" fontId="27" fillId="0" borderId="6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/>
    </xf>
    <xf numFmtId="0" fontId="13" fillId="0" borderId="14" xfId="5" applyFont="1" applyFill="1" applyBorder="1" applyAlignment="1">
      <alignment horizontal="center" vertical="center"/>
    </xf>
    <xf numFmtId="0" fontId="13" fillId="0" borderId="2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horizontal="center" vertical="center"/>
    </xf>
    <xf numFmtId="0" fontId="13" fillId="0" borderId="3" xfId="5" applyFont="1" applyFill="1" applyBorder="1" applyProtection="1">
      <protection locked="0"/>
    </xf>
    <xf numFmtId="167" fontId="13" fillId="0" borderId="3" xfId="6" applyNumberFormat="1" applyFont="1" applyFill="1" applyBorder="1" applyProtection="1">
      <protection locked="0"/>
    </xf>
    <xf numFmtId="167" fontId="13" fillId="0" borderId="30" xfId="6" applyNumberFormat="1" applyFont="1" applyFill="1" applyBorder="1"/>
    <xf numFmtId="0" fontId="13" fillId="0" borderId="8" xfId="5" applyFont="1" applyFill="1" applyBorder="1" applyAlignment="1">
      <alignment horizontal="center" vertical="center"/>
    </xf>
    <xf numFmtId="0" fontId="13" fillId="0" borderId="2" xfId="5" applyFont="1" applyFill="1" applyBorder="1" applyProtection="1">
      <protection locked="0"/>
    </xf>
    <xf numFmtId="167" fontId="13" fillId="0" borderId="2" xfId="6" applyNumberFormat="1" applyFont="1" applyFill="1" applyBorder="1" applyProtection="1">
      <protection locked="0"/>
    </xf>
    <xf numFmtId="167" fontId="13" fillId="0" borderId="16" xfId="6" applyNumberFormat="1" applyFont="1" applyFill="1" applyBorder="1"/>
    <xf numFmtId="0" fontId="13" fillId="0" borderId="10" xfId="5" applyFont="1" applyFill="1" applyBorder="1" applyAlignment="1">
      <alignment horizontal="center" vertical="center"/>
    </xf>
    <xf numFmtId="0" fontId="13" fillId="0" borderId="6" xfId="5" applyFont="1" applyFill="1" applyBorder="1" applyProtection="1">
      <protection locked="0"/>
    </xf>
    <xf numFmtId="167" fontId="13" fillId="0" borderId="6" xfId="6" applyNumberFormat="1" applyFont="1" applyFill="1" applyBorder="1" applyProtection="1">
      <protection locked="0"/>
    </xf>
    <xf numFmtId="0" fontId="27" fillId="0" borderId="13" xfId="5" applyFont="1" applyFill="1" applyBorder="1" applyAlignment="1">
      <alignment horizontal="center" vertical="center"/>
    </xf>
    <xf numFmtId="0" fontId="27" fillId="0" borderId="14" xfId="5" applyFont="1" applyFill="1" applyBorder="1"/>
    <xf numFmtId="167" fontId="27" fillId="0" borderId="14" xfId="5" applyNumberFormat="1" applyFont="1" applyFill="1" applyBorder="1"/>
    <xf numFmtId="167" fontId="27" fillId="0" borderId="21" xfId="5" applyNumberFormat="1" applyFont="1" applyFill="1" applyBorder="1"/>
    <xf numFmtId="0" fontId="52" fillId="0" borderId="0" xfId="5" applyFont="1" applyFill="1"/>
    <xf numFmtId="0" fontId="53" fillId="0" borderId="0" xfId="0" applyFont="1" applyFill="1" applyBorder="1" applyAlignment="1" applyProtection="1">
      <alignment horizontal="right"/>
    </xf>
    <xf numFmtId="0" fontId="24" fillId="0" borderId="11" xfId="5" applyFont="1" applyFill="1" applyBorder="1" applyAlignment="1" applyProtection="1">
      <alignment horizontal="center" vertical="center" wrapText="1"/>
    </xf>
    <xf numFmtId="0" fontId="24" fillId="0" borderId="4" xfId="5" applyFont="1" applyFill="1" applyBorder="1" applyAlignment="1" applyProtection="1">
      <alignment horizontal="center" vertical="center" wrapText="1"/>
    </xf>
    <xf numFmtId="0" fontId="24" fillId="0" borderId="20" xfId="5" applyFont="1" applyFill="1" applyBorder="1" applyAlignment="1" applyProtection="1">
      <alignment horizontal="center" vertical="center" wrapText="1"/>
    </xf>
    <xf numFmtId="0" fontId="25" fillId="0" borderId="13" xfId="5" applyFont="1" applyFill="1" applyBorder="1" applyAlignment="1" applyProtection="1">
      <alignment horizontal="center" vertical="center"/>
    </xf>
    <xf numFmtId="0" fontId="25" fillId="0" borderId="14" xfId="5" applyFont="1" applyFill="1" applyBorder="1" applyAlignment="1" applyProtection="1">
      <alignment horizontal="center" vertical="center"/>
    </xf>
    <xf numFmtId="0" fontId="25" fillId="0" borderId="21" xfId="5" applyFont="1" applyFill="1" applyBorder="1" applyAlignment="1" applyProtection="1">
      <alignment horizontal="center" vertical="center"/>
    </xf>
    <xf numFmtId="0" fontId="25" fillId="0" borderId="11" xfId="5" applyFont="1" applyFill="1" applyBorder="1" applyAlignment="1" applyProtection="1">
      <alignment horizontal="center" vertical="center"/>
    </xf>
    <xf numFmtId="0" fontId="25" fillId="0" borderId="3" xfId="5" applyFont="1" applyFill="1" applyBorder="1" applyProtection="1"/>
    <xf numFmtId="167" fontId="25" fillId="0" borderId="160" xfId="6" applyNumberFormat="1" applyFont="1" applyFill="1" applyBorder="1" applyProtection="1">
      <protection locked="0"/>
    </xf>
    <xf numFmtId="0" fontId="25" fillId="0" borderId="8" xfId="5" applyFont="1" applyFill="1" applyBorder="1" applyAlignment="1" applyProtection="1">
      <alignment horizontal="center" vertical="center"/>
    </xf>
    <xf numFmtId="0" fontId="32" fillId="0" borderId="2" xfId="0" applyFont="1" applyBorder="1" applyAlignment="1">
      <alignment horizontal="justify" wrapText="1"/>
    </xf>
    <xf numFmtId="167" fontId="25" fillId="0" borderId="44" xfId="6" applyNumberFormat="1" applyFont="1" applyFill="1" applyBorder="1" applyProtection="1">
      <protection locked="0"/>
    </xf>
    <xf numFmtId="0" fontId="32" fillId="0" borderId="2" xfId="0" applyFont="1" applyBorder="1" applyAlignment="1">
      <alignment wrapText="1"/>
    </xf>
    <xf numFmtId="0" fontId="25" fillId="0" borderId="10" xfId="5" applyFont="1" applyFill="1" applyBorder="1" applyAlignment="1" applyProtection="1">
      <alignment horizontal="center" vertical="center"/>
    </xf>
    <xf numFmtId="167" fontId="25" fillId="0" borderId="40" xfId="6" applyNumberFormat="1" applyFont="1" applyFill="1" applyBorder="1" applyProtection="1">
      <protection locked="0"/>
    </xf>
    <xf numFmtId="0" fontId="32" fillId="0" borderId="31" xfId="0" applyFont="1" applyBorder="1" applyAlignment="1">
      <alignment wrapText="1"/>
    </xf>
    <xf numFmtId="167" fontId="24" fillId="0" borderId="21" xfId="6" applyNumberFormat="1" applyFont="1" applyFill="1" applyBorder="1" applyProtection="1"/>
    <xf numFmtId="0" fontId="25" fillId="0" borderId="4" xfId="5" applyFont="1" applyFill="1" applyBorder="1" applyProtection="1">
      <protection locked="0"/>
    </xf>
    <xf numFmtId="167" fontId="25" fillId="0" borderId="20" xfId="6" applyNumberFormat="1" applyFont="1" applyFill="1" applyBorder="1" applyProtection="1">
      <protection locked="0"/>
    </xf>
    <xf numFmtId="0" fontId="25" fillId="0" borderId="2" xfId="5" applyFont="1" applyFill="1" applyBorder="1" applyProtection="1">
      <protection locked="0"/>
    </xf>
    <xf numFmtId="167" fontId="25" fillId="0" borderId="16" xfId="6" applyNumberFormat="1" applyFont="1" applyFill="1" applyBorder="1" applyProtection="1">
      <protection locked="0"/>
    </xf>
    <xf numFmtId="0" fontId="25" fillId="0" borderId="6" xfId="5" applyFont="1" applyFill="1" applyBorder="1" applyProtection="1">
      <protection locked="0"/>
    </xf>
    <xf numFmtId="167" fontId="25" fillId="0" borderId="18" xfId="6" applyNumberFormat="1" applyFont="1" applyFill="1" applyBorder="1" applyProtection="1">
      <protection locked="0"/>
    </xf>
    <xf numFmtId="0" fontId="24" fillId="0" borderId="13" xfId="5" applyFont="1" applyFill="1" applyBorder="1" applyAlignment="1" applyProtection="1">
      <alignment horizontal="center" vertical="center"/>
    </xf>
    <xf numFmtId="0" fontId="24" fillId="0" borderId="14" xfId="5" applyFont="1" applyFill="1" applyBorder="1" applyAlignment="1" applyProtection="1">
      <alignment horizontal="left" vertical="center" wrapText="1"/>
    </xf>
    <xf numFmtId="0" fontId="0" fillId="0" borderId="0" xfId="0" applyFill="1" applyProtection="1"/>
    <xf numFmtId="0" fontId="19" fillId="0" borderId="0" xfId="0" applyFont="1" applyFill="1" applyProtection="1"/>
    <xf numFmtId="0" fontId="26" fillId="0" borderId="15" xfId="0" applyFont="1" applyFill="1" applyBorder="1" applyAlignment="1" applyProtection="1">
      <alignment vertical="center"/>
    </xf>
    <xf numFmtId="0" fontId="26" fillId="0" borderId="19" xfId="0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 applyProtection="1">
      <alignment horizontal="center" vertical="center"/>
    </xf>
    <xf numFmtId="49" fontId="25" fillId="0" borderId="11" xfId="0" applyNumberFormat="1" applyFont="1" applyFill="1" applyBorder="1" applyAlignment="1" applyProtection="1">
      <alignment vertical="center"/>
    </xf>
    <xf numFmtId="3" fontId="25" fillId="0" borderId="4" xfId="0" applyNumberFormat="1" applyFont="1" applyFill="1" applyBorder="1" applyAlignment="1" applyProtection="1">
      <alignment vertical="center"/>
      <protection locked="0"/>
    </xf>
    <xf numFmtId="3" fontId="25" fillId="0" borderId="20" xfId="0" applyNumberFormat="1" applyFont="1" applyFill="1" applyBorder="1" applyAlignment="1" applyProtection="1">
      <alignment vertical="center"/>
    </xf>
    <xf numFmtId="49" fontId="28" fillId="0" borderId="8" xfId="0" quotePrefix="1" applyNumberFormat="1" applyFont="1" applyFill="1" applyBorder="1" applyAlignment="1" applyProtection="1">
      <alignment horizontal="left" vertical="center" indent="1"/>
    </xf>
    <xf numFmtId="3" fontId="28" fillId="0" borderId="2" xfId="0" applyNumberFormat="1" applyFont="1" applyFill="1" applyBorder="1" applyAlignment="1" applyProtection="1">
      <alignment vertical="center"/>
      <protection locked="0"/>
    </xf>
    <xf numFmtId="3" fontId="28" fillId="0" borderId="16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vertical="center"/>
    </xf>
    <xf numFmtId="3" fontId="25" fillId="0" borderId="2" xfId="0" applyNumberFormat="1" applyFont="1" applyFill="1" applyBorder="1" applyAlignment="1" applyProtection="1">
      <alignment vertical="center"/>
      <protection locked="0"/>
    </xf>
    <xf numFmtId="3" fontId="25" fillId="0" borderId="16" xfId="0" applyNumberFormat="1" applyFont="1" applyFill="1" applyBorder="1" applyAlignment="1" applyProtection="1">
      <alignment vertical="center"/>
    </xf>
    <xf numFmtId="49" fontId="25" fillId="0" borderId="10" xfId="0" applyNumberFormat="1" applyFont="1" applyFill="1" applyBorder="1" applyAlignment="1" applyProtection="1">
      <alignment vertical="center"/>
      <protection locked="0"/>
    </xf>
    <xf numFmtId="3" fontId="25" fillId="0" borderId="6" xfId="0" applyNumberFormat="1" applyFont="1" applyFill="1" applyBorder="1" applyAlignment="1" applyProtection="1">
      <alignment vertical="center"/>
      <protection locked="0"/>
    </xf>
    <xf numFmtId="49" fontId="26" fillId="0" borderId="13" xfId="0" applyNumberFormat="1" applyFont="1" applyFill="1" applyBorder="1" applyAlignment="1" applyProtection="1">
      <alignment vertical="center"/>
    </xf>
    <xf numFmtId="3" fontId="25" fillId="0" borderId="14" xfId="0" applyNumberFormat="1" applyFont="1" applyFill="1" applyBorder="1" applyAlignment="1" applyProtection="1">
      <alignment vertical="center"/>
    </xf>
    <xf numFmtId="3" fontId="25" fillId="0" borderId="21" xfId="0" applyNumberFormat="1" applyFont="1" applyFill="1" applyBorder="1" applyAlignment="1" applyProtection="1">
      <alignment vertical="center"/>
    </xf>
    <xf numFmtId="49" fontId="25" fillId="0" borderId="8" xfId="0" applyNumberFormat="1" applyFont="1" applyFill="1" applyBorder="1" applyAlignment="1" applyProtection="1">
      <alignment horizontal="left" vertical="center"/>
    </xf>
    <xf numFmtId="164" fontId="5" fillId="0" borderId="0" xfId="0" applyNumberFormat="1" applyFont="1" applyFill="1" applyAlignment="1" applyProtection="1">
      <alignment horizontal="right"/>
    </xf>
    <xf numFmtId="164" fontId="49" fillId="0" borderId="0" xfId="0" applyNumberFormat="1" applyFont="1" applyFill="1" applyAlignment="1" applyProtection="1">
      <alignment vertical="center"/>
    </xf>
    <xf numFmtId="164" fontId="7" fillId="0" borderId="45" xfId="0" applyNumberFormat="1" applyFont="1" applyFill="1" applyBorder="1" applyAlignment="1" applyProtection="1">
      <alignment horizontal="center" vertical="center"/>
    </xf>
    <xf numFmtId="164" fontId="7" fillId="0" borderId="32" xfId="0" applyNumberFormat="1" applyFont="1" applyFill="1" applyBorder="1" applyAlignment="1" applyProtection="1">
      <alignment horizontal="center" vertical="center" wrapText="1"/>
    </xf>
    <xf numFmtId="164" fontId="49" fillId="0" borderId="0" xfId="0" applyNumberFormat="1" applyFont="1" applyFill="1" applyAlignment="1" applyProtection="1">
      <alignment horizontal="center" vertical="center"/>
    </xf>
    <xf numFmtId="164" fontId="17" fillId="0" borderId="42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center" vertical="center" wrapText="1"/>
    </xf>
    <xf numFmtId="164" fontId="17" fillId="0" borderId="34" xfId="0" applyNumberFormat="1" applyFont="1" applyFill="1" applyBorder="1" applyAlignment="1" applyProtection="1">
      <alignment horizontal="center" vertical="center" wrapText="1"/>
    </xf>
    <xf numFmtId="164" fontId="17" fillId="0" borderId="21" xfId="0" applyNumberFormat="1" applyFont="1" applyFill="1" applyBorder="1" applyAlignment="1" applyProtection="1">
      <alignment horizontal="center" vertical="center" wrapText="1"/>
    </xf>
    <xf numFmtId="164" fontId="17" fillId="0" borderId="29" xfId="0" applyNumberFormat="1" applyFont="1" applyFill="1" applyBorder="1" applyAlignment="1" applyProtection="1">
      <alignment horizontal="center" vertical="center" wrapText="1"/>
    </xf>
    <xf numFmtId="164" fontId="49" fillId="0" borderId="0" xfId="0" applyNumberFormat="1" applyFont="1" applyFill="1" applyAlignment="1" applyProtection="1">
      <alignment horizontal="center" vertical="center" wrapText="1"/>
    </xf>
    <xf numFmtId="164" fontId="17" fillId="0" borderId="13" xfId="0" applyNumberFormat="1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left" vertical="center" wrapText="1" indent="1"/>
    </xf>
    <xf numFmtId="49" fontId="18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5" xfId="0" applyNumberFormat="1" applyFont="1" applyFill="1" applyBorder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vertical="center" wrapText="1"/>
    </xf>
    <xf numFmtId="164" fontId="18" fillId="0" borderId="14" xfId="0" applyNumberFormat="1" applyFont="1" applyFill="1" applyBorder="1" applyAlignment="1" applyProtection="1">
      <alignment vertical="center" wrapText="1"/>
    </xf>
    <xf numFmtId="164" fontId="18" fillId="0" borderId="21" xfId="0" applyNumberFormat="1" applyFont="1" applyFill="1" applyBorder="1" applyAlignment="1" applyProtection="1">
      <alignment vertical="center" wrapText="1"/>
    </xf>
    <xf numFmtId="164" fontId="17" fillId="0" borderId="8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Fill="1" applyBorder="1" applyAlignment="1" applyProtection="1">
      <alignment vertical="center" wrapText="1"/>
      <protection locked="0"/>
    </xf>
    <xf numFmtId="164" fontId="18" fillId="0" borderId="16" xfId="0" applyNumberFormat="1" applyFont="1" applyFill="1" applyBorder="1" applyAlignment="1" applyProtection="1">
      <alignment vertical="center" wrapText="1"/>
      <protection locked="0"/>
    </xf>
    <xf numFmtId="164" fontId="18" fillId="0" borderId="26" xfId="0" applyNumberFormat="1" applyFont="1" applyFill="1" applyBorder="1" applyAlignment="1" applyProtection="1">
      <alignment vertical="center" wrapText="1"/>
    </xf>
    <xf numFmtId="49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  <protection locked="0"/>
    </xf>
    <xf numFmtId="164" fontId="18" fillId="0" borderId="10" xfId="0" applyNumberFormat="1" applyFont="1" applyFill="1" applyBorder="1" applyAlignment="1" applyProtection="1">
      <alignment vertical="center" wrapText="1"/>
      <protection locked="0"/>
    </xf>
    <xf numFmtId="164" fontId="18" fillId="0" borderId="6" xfId="0" applyNumberFormat="1" applyFont="1" applyFill="1" applyBorder="1" applyAlignment="1" applyProtection="1">
      <alignment vertical="center" wrapText="1"/>
      <protection locked="0"/>
    </xf>
    <xf numFmtId="164" fontId="18" fillId="0" borderId="18" xfId="0" applyNumberFormat="1" applyFont="1" applyFill="1" applyBorder="1" applyAlignment="1" applyProtection="1">
      <alignment vertical="center" wrapText="1"/>
      <protection locked="0"/>
    </xf>
    <xf numFmtId="164" fontId="18" fillId="0" borderId="27" xfId="0" applyNumberFormat="1" applyFont="1" applyFill="1" applyBorder="1" applyAlignment="1" applyProtection="1">
      <alignment vertical="center" wrapText="1"/>
    </xf>
    <xf numFmtId="164" fontId="24" fillId="0" borderId="25" xfId="0" applyNumberFormat="1" applyFont="1" applyFill="1" applyBorder="1" applyAlignment="1" applyProtection="1">
      <alignment horizontal="left" vertical="center" wrapText="1" indent="1"/>
    </xf>
    <xf numFmtId="164" fontId="17" fillId="0" borderId="7" xfId="0" applyNumberFormat="1" applyFont="1" applyFill="1" applyBorder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49" fontId="13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164" fontId="18" fillId="0" borderId="1" xfId="0" applyNumberFormat="1" applyFont="1" applyFill="1" applyBorder="1" applyAlignment="1" applyProtection="1">
      <alignment vertical="center" wrapText="1"/>
      <protection locked="0"/>
    </xf>
    <xf numFmtId="164" fontId="18" fillId="0" borderId="17" xfId="0" applyNumberFormat="1" applyFont="1" applyFill="1" applyBorder="1" applyAlignment="1" applyProtection="1">
      <alignment vertical="center" wrapText="1"/>
      <protection locked="0"/>
    </xf>
    <xf numFmtId="164" fontId="18" fillId="0" borderId="29" xfId="0" applyNumberFormat="1" applyFont="1" applyFill="1" applyBorder="1" applyAlignment="1" applyProtection="1">
      <alignment vertical="center" wrapText="1"/>
    </xf>
    <xf numFmtId="164" fontId="13" fillId="2" borderId="34" xfId="0" applyNumberFormat="1" applyFont="1" applyFill="1" applyBorder="1" applyAlignment="1" applyProtection="1">
      <alignment horizontal="left" vertical="center" wrapText="1" indent="2"/>
    </xf>
    <xf numFmtId="0" fontId="55" fillId="0" borderId="0" xfId="0" applyFont="1" applyAlignment="1">
      <alignment horizontal="center" wrapText="1"/>
    </xf>
    <xf numFmtId="164" fontId="9" fillId="0" borderId="0" xfId="0" applyNumberFormat="1" applyFont="1" applyFill="1" applyAlignment="1">
      <alignment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2" fillId="0" borderId="35" xfId="0" applyFont="1" applyFill="1" applyBorder="1" applyAlignment="1" applyProtection="1">
      <alignment horizontal="left" vertical="center" wrapText="1" indent="1"/>
    </xf>
    <xf numFmtId="164" fontId="25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1"/>
    </xf>
    <xf numFmtId="164" fontId="2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5" xfId="0" applyFont="1" applyFill="1" applyBorder="1" applyAlignment="1" applyProtection="1">
      <alignment horizontal="left" vertical="center" wrapText="1" indent="8"/>
    </xf>
    <xf numFmtId="0" fontId="25" fillId="0" borderId="3" xfId="0" applyFont="1" applyFill="1" applyBorder="1" applyAlignment="1" applyProtection="1">
      <alignment vertical="center" wrapText="1"/>
      <protection locked="0"/>
    </xf>
    <xf numFmtId="0" fontId="25" fillId="0" borderId="2" xfId="0" applyFont="1" applyFill="1" applyBorder="1" applyAlignment="1" applyProtection="1">
      <alignment vertical="center" wrapText="1"/>
      <protection locked="0"/>
    </xf>
    <xf numFmtId="0" fontId="25" fillId="0" borderId="31" xfId="0" applyFont="1" applyFill="1" applyBorder="1" applyAlignment="1" applyProtection="1">
      <alignment vertical="center" wrapText="1"/>
      <protection locked="0"/>
    </xf>
    <xf numFmtId="164" fontId="25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23" xfId="0" applyFont="1" applyFill="1" applyBorder="1" applyAlignment="1" applyProtection="1">
      <alignment vertical="center" wrapText="1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24" fillId="0" borderId="24" xfId="0" applyNumberFormat="1" applyFont="1" applyFill="1" applyBorder="1" applyAlignment="1" applyProtection="1">
      <alignment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0" fillId="0" borderId="0" xfId="0" applyFill="1" applyBorder="1"/>
    <xf numFmtId="164" fontId="17" fillId="0" borderId="0" xfId="5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Border="1" applyAlignment="1" applyProtection="1">
      <alignment horizontal="left" vertical="center" wrapText="1" indent="1"/>
    </xf>
    <xf numFmtId="164" fontId="21" fillId="0" borderId="0" xfId="0" quotePrefix="1" applyNumberFormat="1" applyFont="1" applyBorder="1" applyAlignment="1" applyProtection="1">
      <alignment horizontal="right" vertical="center" wrapText="1" indent="1"/>
    </xf>
    <xf numFmtId="164" fontId="2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7" xfId="0" applyNumberFormat="1" applyFont="1" applyFill="1" applyBorder="1" applyAlignment="1" applyProtection="1">
      <alignment horizontal="center" vertical="center" wrapText="1"/>
    </xf>
    <xf numFmtId="49" fontId="25" fillId="0" borderId="10" xfId="0" applyNumberFormat="1" applyFont="1" applyFill="1" applyBorder="1" applyAlignment="1" applyProtection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3" xfId="0" applyNumberFormat="1" applyFont="1" applyFill="1" applyBorder="1" applyAlignment="1" applyProtection="1">
      <alignment horizontal="center" vertical="center" wrapText="1"/>
    </xf>
    <xf numFmtId="164" fontId="2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5" xfId="0" applyFont="1" applyBorder="1" applyAlignment="1" applyProtection="1">
      <alignment horizontal="center" vertical="center" wrapText="1"/>
    </xf>
    <xf numFmtId="0" fontId="24" fillId="0" borderId="19" xfId="5" applyFont="1" applyFill="1" applyBorder="1" applyAlignment="1" applyProtection="1">
      <alignment horizontal="left" vertical="center" wrapText="1" indent="1"/>
    </xf>
    <xf numFmtId="164" fontId="24" fillId="0" borderId="164" xfId="0" applyNumberFormat="1" applyFont="1" applyFill="1" applyBorder="1" applyAlignment="1" applyProtection="1">
      <alignment horizontal="right" vertical="center" wrapText="1" indent="1"/>
    </xf>
    <xf numFmtId="0" fontId="25" fillId="0" borderId="4" xfId="5" applyFont="1" applyFill="1" applyBorder="1" applyAlignment="1" applyProtection="1">
      <alignment horizontal="left" vertical="center" wrapText="1" indent="1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49" fontId="25" fillId="0" borderId="12" xfId="0" applyNumberFormat="1" applyFont="1" applyFill="1" applyBorder="1" applyAlignment="1" applyProtection="1">
      <alignment horizontal="center" vertical="center" wrapText="1"/>
    </xf>
    <xf numFmtId="164" fontId="24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49" fontId="24" fillId="0" borderId="13" xfId="0" applyNumberFormat="1" applyFont="1" applyFill="1" applyBorder="1" applyAlignment="1" applyProtection="1">
      <alignment horizontal="center" vertical="center" wrapText="1"/>
    </xf>
    <xf numFmtId="0" fontId="25" fillId="0" borderId="1" xfId="5" applyFont="1" applyFill="1" applyBorder="1" applyAlignment="1" applyProtection="1">
      <alignment horizontal="left" vertical="center" wrapText="1" indent="1"/>
    </xf>
    <xf numFmtId="164" fontId="25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41" xfId="5" applyFont="1" applyFill="1" applyBorder="1" applyAlignment="1" applyProtection="1">
      <alignment horizontal="left" vertical="center" wrapText="1" indent="1"/>
    </xf>
    <xf numFmtId="0" fontId="17" fillId="0" borderId="33" xfId="0" applyFont="1" applyFill="1" applyBorder="1" applyAlignment="1" applyProtection="1">
      <alignment horizontal="center" vertical="center" wrapText="1"/>
    </xf>
    <xf numFmtId="164" fontId="17" fillId="0" borderId="25" xfId="0" applyNumberFormat="1" applyFont="1" applyFill="1" applyBorder="1" applyAlignment="1" applyProtection="1">
      <alignment horizontal="right" vertical="center" wrapText="1" indent="1"/>
    </xf>
    <xf numFmtId="0" fontId="27" fillId="0" borderId="101" xfId="0" applyFont="1" applyFill="1" applyBorder="1" applyAlignment="1" applyProtection="1">
      <alignment horizontal="right" vertical="center" wrapText="1"/>
    </xf>
    <xf numFmtId="0" fontId="7" fillId="0" borderId="37" xfId="0" applyFont="1" applyFill="1" applyBorder="1" applyAlignment="1" applyProtection="1">
      <alignment vertical="center" wrapText="1"/>
    </xf>
    <xf numFmtId="0" fontId="7" fillId="0" borderId="52" xfId="0" applyFont="1" applyFill="1" applyBorder="1" applyAlignment="1" applyProtection="1">
      <alignment horizontal="left" vertical="center" wrapText="1"/>
    </xf>
    <xf numFmtId="0" fontId="24" fillId="0" borderId="23" xfId="5" applyFont="1" applyFill="1" applyBorder="1" applyAlignment="1" applyProtection="1">
      <alignment horizontal="left" vertical="center" wrapText="1" indent="1"/>
    </xf>
    <xf numFmtId="0" fontId="23" fillId="0" borderId="14" xfId="0" applyFont="1" applyBorder="1" applyAlignment="1" applyProtection="1">
      <alignment vertical="center" wrapText="1"/>
    </xf>
    <xf numFmtId="0" fontId="22" fillId="0" borderId="2" xfId="0" quotePrefix="1" applyFont="1" applyBorder="1" applyAlignment="1" applyProtection="1">
      <alignment horizontal="left" wrapText="1" indent="1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4" xfId="5" applyFont="1" applyFill="1" applyBorder="1" applyAlignment="1" applyProtection="1">
      <alignment horizontal="center" vertical="center" wrapText="1"/>
    </xf>
    <xf numFmtId="0" fontId="21" fillId="0" borderId="139" xfId="0" applyFont="1" applyBorder="1" applyAlignment="1" applyProtection="1">
      <alignment horizontal="left" vertical="center" wrapText="1" indent="1"/>
    </xf>
    <xf numFmtId="0" fontId="7" fillId="0" borderId="0" xfId="5" applyFont="1" applyFill="1" applyBorder="1" applyAlignment="1" applyProtection="1">
      <alignment horizontal="center" vertical="center" wrapText="1"/>
    </xf>
    <xf numFmtId="0" fontId="17" fillId="0" borderId="0" xfId="5" applyFont="1" applyFill="1" applyBorder="1" applyAlignment="1" applyProtection="1">
      <alignment horizontal="center" vertical="center" wrapText="1"/>
    </xf>
    <xf numFmtId="164" fontId="18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0" xfId="5" applyNumberFormat="1" applyFont="1" applyFill="1" applyBorder="1" applyAlignment="1" applyProtection="1">
      <alignment horizontal="right" vertical="center" wrapText="1" indent="1"/>
    </xf>
    <xf numFmtId="164" fontId="25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0" xfId="0" applyNumberFormat="1" applyFont="1" applyBorder="1" applyAlignment="1" applyProtection="1">
      <alignment horizontal="right" vertical="center" wrapText="1" indent="1"/>
    </xf>
    <xf numFmtId="0" fontId="7" fillId="0" borderId="48" xfId="5" applyFont="1" applyFill="1" applyBorder="1" applyAlignment="1" applyProtection="1">
      <alignment horizontal="center" vertical="center" wrapText="1"/>
    </xf>
    <xf numFmtId="0" fontId="17" fillId="0" borderId="48" xfId="5" applyFont="1" applyFill="1" applyBorder="1" applyAlignment="1" applyProtection="1">
      <alignment horizontal="center"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164" fontId="3" fillId="0" borderId="3" xfId="0" applyNumberFormat="1" applyFont="1" applyFill="1" applyBorder="1" applyAlignment="1" applyProtection="1">
      <alignment vertical="center" wrapText="1"/>
      <protection locked="0"/>
    </xf>
    <xf numFmtId="164" fontId="3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4" xfId="0" applyNumberFormat="1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1" xfId="0" applyNumberFormat="1" applyFont="1" applyFill="1" applyBorder="1" applyAlignment="1" applyProtection="1">
      <alignment vertical="center" wrapText="1"/>
      <protection locked="0"/>
    </xf>
    <xf numFmtId="164" fontId="19" fillId="0" borderId="13" xfId="0" applyNumberFormat="1" applyFont="1" applyFill="1" applyBorder="1" applyAlignment="1" applyProtection="1">
      <alignment horizontal="left" vertical="center" wrapText="1"/>
      <protection locked="0"/>
    </xf>
    <xf numFmtId="164" fontId="19" fillId="0" borderId="14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8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39" xfId="0" quotePrefix="1" applyNumberFormat="1" applyFont="1" applyBorder="1" applyAlignment="1" applyProtection="1">
      <alignment horizontal="right" vertical="center" wrapText="1" indent="1"/>
    </xf>
    <xf numFmtId="0" fontId="22" fillId="0" borderId="3" xfId="0" applyFont="1" applyBorder="1" applyAlignment="1" applyProtection="1">
      <alignment horizontal="left" indent="1"/>
    </xf>
    <xf numFmtId="0" fontId="22" fillId="0" borderId="2" xfId="0" applyFont="1" applyBorder="1" applyAlignment="1" applyProtection="1">
      <alignment horizontal="left" indent="1"/>
    </xf>
    <xf numFmtId="164" fontId="24" fillId="0" borderId="139" xfId="5" applyNumberFormat="1" applyFont="1" applyFill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21" fillId="0" borderId="101" xfId="0" quotePrefix="1" applyNumberFormat="1" applyFont="1" applyBorder="1" applyAlignment="1" applyProtection="1">
      <alignment horizontal="right" vertical="center" wrapText="1" indent="1"/>
    </xf>
    <xf numFmtId="164" fontId="17" fillId="0" borderId="14" xfId="0" applyNumberFormat="1" applyFont="1" applyFill="1" applyBorder="1" applyAlignment="1" applyProtection="1">
      <alignment horizontal="center" vertical="center" wrapText="1"/>
    </xf>
    <xf numFmtId="164" fontId="26" fillId="0" borderId="43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164" fontId="26" fillId="0" borderId="48" xfId="0" applyNumberFormat="1" applyFont="1" applyFill="1" applyBorder="1" applyAlignment="1" applyProtection="1">
      <alignment horizontal="right" vertical="center" wrapText="1" indent="1"/>
    </xf>
    <xf numFmtId="0" fontId="24" fillId="0" borderId="139" xfId="5" applyFont="1" applyFill="1" applyBorder="1" applyAlignment="1" applyProtection="1">
      <alignment horizontal="left" vertical="center" wrapText="1" inden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14" xfId="0" quotePrefix="1" applyNumberFormat="1" applyFont="1" applyFill="1" applyBorder="1" applyAlignment="1" applyProtection="1">
      <alignment horizontal="right" vertical="center" wrapText="1" indent="1"/>
    </xf>
    <xf numFmtId="0" fontId="5" fillId="0" borderId="36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36" xfId="0" applyFont="1" applyFill="1" applyBorder="1" applyAlignment="1" applyProtection="1">
      <alignment horizontal="right"/>
    </xf>
    <xf numFmtId="164" fontId="18" fillId="0" borderId="160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6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vertical="center" wrapText="1" indent="1"/>
    </xf>
    <xf numFmtId="0" fontId="18" fillId="0" borderId="18" xfId="5" applyFont="1" applyFill="1" applyBorder="1" applyAlignment="1" applyProtection="1">
      <alignment horizontal="left" indent="6"/>
    </xf>
    <xf numFmtId="0" fontId="18" fillId="0" borderId="18" xfId="5" applyFont="1" applyFill="1" applyBorder="1" applyAlignment="1" applyProtection="1">
      <alignment horizontal="left" vertical="center" wrapText="1" indent="6"/>
    </xf>
    <xf numFmtId="0" fontId="18" fillId="0" borderId="32" xfId="5" applyFont="1" applyFill="1" applyBorder="1" applyAlignment="1" applyProtection="1">
      <alignment horizontal="left" vertical="center" wrapText="1" indent="6"/>
    </xf>
    <xf numFmtId="0" fontId="18" fillId="0" borderId="30" xfId="5" applyFont="1" applyFill="1" applyBorder="1" applyAlignment="1" applyProtection="1">
      <alignment horizontal="center" vertical="center" wrapText="1"/>
    </xf>
    <xf numFmtId="0" fontId="18" fillId="0" borderId="17" xfId="5" applyFont="1" applyFill="1" applyBorder="1" applyAlignment="1" applyProtection="1">
      <alignment horizontal="left" vertical="center" wrapText="1" indent="1"/>
    </xf>
    <xf numFmtId="0" fontId="22" fillId="0" borderId="18" xfId="0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6"/>
    </xf>
    <xf numFmtId="0" fontId="18" fillId="0" borderId="16" xfId="5" applyFont="1" applyFill="1" applyBorder="1" applyAlignment="1" applyProtection="1">
      <alignment horizontal="left" vertical="center" wrapText="1" indent="6"/>
    </xf>
    <xf numFmtId="0" fontId="24" fillId="0" borderId="21" xfId="5" applyFont="1" applyFill="1" applyBorder="1" applyAlignment="1" applyProtection="1">
      <alignment horizontal="left" vertical="center" wrapText="1" indent="1"/>
    </xf>
    <xf numFmtId="0" fontId="18" fillId="0" borderId="30" xfId="5" applyFont="1" applyFill="1" applyBorder="1" applyAlignment="1" applyProtection="1">
      <alignment horizontal="left" vertical="center" wrapText="1" indent="1"/>
    </xf>
    <xf numFmtId="0" fontId="18" fillId="0" borderId="20" xfId="5" applyFont="1" applyFill="1" applyBorder="1" applyAlignment="1" applyProtection="1">
      <alignment horizontal="left" vertical="center" wrapText="1" indent="1"/>
    </xf>
    <xf numFmtId="0" fontId="18" fillId="0" borderId="24" xfId="5" applyFont="1" applyFill="1" applyBorder="1" applyAlignment="1" applyProtection="1">
      <alignment horizontal="left" vertical="center" wrapText="1" indent="1"/>
    </xf>
    <xf numFmtId="0" fontId="24" fillId="0" borderId="21" xfId="5" applyFont="1" applyFill="1" applyBorder="1" applyAlignment="1" applyProtection="1">
      <alignment horizontal="center" vertical="center" wrapText="1"/>
    </xf>
    <xf numFmtId="0" fontId="24" fillId="0" borderId="24" xfId="5" applyFont="1" applyFill="1" applyBorder="1" applyAlignment="1" applyProtection="1">
      <alignment horizontal="center" vertical="center" wrapText="1"/>
    </xf>
    <xf numFmtId="164" fontId="17" fillId="0" borderId="164" xfId="5" applyNumberFormat="1" applyFont="1" applyFill="1" applyBorder="1" applyAlignment="1" applyProtection="1">
      <alignment horizontal="right" vertical="center" wrapText="1" indent="1"/>
    </xf>
    <xf numFmtId="0" fontId="35" fillId="0" borderId="137" xfId="0" applyFont="1" applyFill="1" applyBorder="1" applyAlignment="1" applyProtection="1">
      <alignment horizontal="left" vertical="center" wrapText="1"/>
    </xf>
    <xf numFmtId="0" fontId="35" fillId="0" borderId="36" xfId="0" applyFont="1" applyFill="1" applyBorder="1" applyAlignment="1" applyProtection="1">
      <alignment vertical="center" wrapText="1"/>
    </xf>
    <xf numFmtId="0" fontId="35" fillId="0" borderId="36" xfId="0" applyFont="1" applyFill="1" applyBorder="1" applyAlignment="1" applyProtection="1">
      <alignment horizontal="right" vertical="center" wrapText="1" indent="1"/>
    </xf>
    <xf numFmtId="0" fontId="0" fillId="0" borderId="49" xfId="0" applyFill="1" applyBorder="1" applyAlignment="1">
      <alignment vertical="center" wrapText="1"/>
    </xf>
    <xf numFmtId="0" fontId="57" fillId="0" borderId="51" xfId="0" applyFont="1" applyFill="1" applyBorder="1"/>
    <xf numFmtId="3" fontId="57" fillId="0" borderId="0" xfId="0" applyNumberFormat="1" applyFont="1" applyFill="1" applyBorder="1"/>
    <xf numFmtId="0" fontId="57" fillId="0" borderId="0" xfId="0" applyFont="1" applyBorder="1"/>
    <xf numFmtId="3" fontId="23" fillId="0" borderId="139" xfId="0" applyNumberFormat="1" applyFont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vertical="center"/>
    </xf>
    <xf numFmtId="0" fontId="25" fillId="0" borderId="1" xfId="0" applyFont="1" applyBorder="1" applyAlignment="1" applyProtection="1">
      <alignment horizontal="left" vertical="center" indent="1"/>
      <protection locked="0"/>
    </xf>
    <xf numFmtId="0" fontId="25" fillId="0" borderId="9" xfId="0" applyFont="1" applyBorder="1" applyAlignment="1" applyProtection="1">
      <alignment horizontal="right" vertical="center" indent="1"/>
    </xf>
    <xf numFmtId="0" fontId="25" fillId="0" borderId="12" xfId="0" applyFont="1" applyBorder="1" applyAlignment="1" applyProtection="1">
      <alignment horizontal="right" vertical="center" indent="1"/>
    </xf>
    <xf numFmtId="0" fontId="25" fillId="0" borderId="31" xfId="0" applyFont="1" applyBorder="1" applyAlignment="1" applyProtection="1">
      <alignment horizontal="left" vertical="center" indent="1"/>
      <protection locked="0"/>
    </xf>
    <xf numFmtId="0" fontId="25" fillId="0" borderId="23" xfId="0" applyFont="1" applyBorder="1" applyAlignment="1" applyProtection="1">
      <alignment horizontal="left" vertical="center" indent="1"/>
      <protection locked="0"/>
    </xf>
    <xf numFmtId="164" fontId="6" fillId="0" borderId="0" xfId="5" applyNumberFormat="1" applyFont="1" applyFill="1" applyBorder="1" applyAlignment="1" applyProtection="1">
      <alignment horizontal="center" vertical="center"/>
    </xf>
    <xf numFmtId="3" fontId="25" fillId="0" borderId="2" xfId="0" applyNumberFormat="1" applyFont="1" applyBorder="1" applyAlignment="1" applyProtection="1">
      <alignment horizontal="right" vertical="center" indent="1"/>
      <protection locked="0"/>
    </xf>
    <xf numFmtId="3" fontId="25" fillId="0" borderId="55" xfId="0" applyNumberFormat="1" applyFont="1" applyBorder="1" applyAlignment="1" applyProtection="1">
      <alignment horizontal="right" vertical="center" indent="1"/>
      <protection locked="0"/>
    </xf>
    <xf numFmtId="3" fontId="25" fillId="0" borderId="46" xfId="0" applyNumberFormat="1" applyFont="1" applyBorder="1" applyAlignment="1" applyProtection="1">
      <alignment horizontal="right" vertical="center" indent="1"/>
      <protection locked="0"/>
    </xf>
    <xf numFmtId="3" fontId="25" fillId="0" borderId="57" xfId="0" applyNumberFormat="1" applyFont="1" applyBorder="1" applyAlignment="1" applyProtection="1">
      <alignment horizontal="right" vertical="center" indent="1"/>
      <protection locked="0"/>
    </xf>
    <xf numFmtId="3" fontId="25" fillId="0" borderId="56" xfId="0" applyNumberFormat="1" applyFont="1" applyBorder="1" applyAlignment="1" applyProtection="1">
      <alignment horizontal="right" vertical="center" indent="1"/>
      <protection locked="0"/>
    </xf>
    <xf numFmtId="3" fontId="25" fillId="0" borderId="45" xfId="0" applyNumberFormat="1" applyFont="1" applyBorder="1" applyAlignment="1" applyProtection="1">
      <alignment horizontal="right" vertical="center" indent="1"/>
      <protection locked="0"/>
    </xf>
    <xf numFmtId="3" fontId="27" fillId="0" borderId="34" xfId="0" applyNumberFormat="1" applyFont="1" applyFill="1" applyBorder="1" applyAlignment="1" applyProtection="1">
      <alignment horizontal="right" vertical="center" indent="1"/>
    </xf>
    <xf numFmtId="3" fontId="25" fillId="0" borderId="160" xfId="0" applyNumberFormat="1" applyFont="1" applyBorder="1" applyAlignment="1" applyProtection="1">
      <alignment horizontal="right" vertical="center" indent="1"/>
      <protection locked="0"/>
    </xf>
    <xf numFmtId="3" fontId="25" fillId="0" borderId="44" xfId="0" applyNumberFormat="1" applyFont="1" applyBorder="1" applyAlignment="1" applyProtection="1">
      <alignment horizontal="right" vertical="center" indent="1"/>
      <protection locked="0"/>
    </xf>
    <xf numFmtId="3" fontId="25" fillId="0" borderId="53" xfId="0" applyNumberFormat="1" applyFont="1" applyBorder="1" applyAlignment="1" applyProtection="1">
      <alignment horizontal="right" vertical="center" indent="1"/>
      <protection locked="0"/>
    </xf>
    <xf numFmtId="3" fontId="25" fillId="0" borderId="49" xfId="0" applyNumberFormat="1" applyFont="1" applyBorder="1" applyAlignment="1" applyProtection="1">
      <alignment horizontal="right" vertical="center" indent="1"/>
      <protection locked="0"/>
    </xf>
    <xf numFmtId="3" fontId="25" fillId="0" borderId="165" xfId="0" applyNumberFormat="1" applyFont="1" applyBorder="1" applyAlignment="1" applyProtection="1">
      <alignment horizontal="right" vertical="center" indent="1"/>
      <protection locked="0"/>
    </xf>
    <xf numFmtId="3" fontId="27" fillId="0" borderId="48" xfId="0" applyNumberFormat="1" applyFont="1" applyFill="1" applyBorder="1" applyAlignment="1" applyProtection="1">
      <alignment horizontal="right" vertical="center" indent="1"/>
    </xf>
    <xf numFmtId="3" fontId="25" fillId="0" borderId="3" xfId="0" applyNumberFormat="1" applyFont="1" applyBorder="1" applyAlignment="1" applyProtection="1">
      <alignment horizontal="right" vertical="center" indent="1"/>
      <protection locked="0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/>
    </xf>
    <xf numFmtId="0" fontId="27" fillId="0" borderId="34" xfId="0" applyFont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vertical="center" wrapText="1"/>
    </xf>
    <xf numFmtId="0" fontId="27" fillId="0" borderId="48" xfId="0" applyFont="1" applyBorder="1" applyAlignment="1" applyProtection="1">
      <alignment horizontal="center" vertical="center" wrapText="1"/>
    </xf>
    <xf numFmtId="3" fontId="25" fillId="0" borderId="6" xfId="0" applyNumberFormat="1" applyFont="1" applyBorder="1" applyAlignment="1" applyProtection="1">
      <alignment horizontal="right" vertical="center" indent="1"/>
      <protection locked="0"/>
    </xf>
    <xf numFmtId="3" fontId="25" fillId="0" borderId="40" xfId="0" applyNumberFormat="1" applyFont="1" applyBorder="1" applyAlignment="1" applyProtection="1">
      <alignment horizontal="right" vertical="center" indent="1"/>
      <protection locked="0"/>
    </xf>
    <xf numFmtId="3" fontId="27" fillId="0" borderId="14" xfId="0" applyNumberFormat="1" applyFont="1" applyFill="1" applyBorder="1" applyAlignment="1" applyProtection="1">
      <alignment horizontal="right" vertical="center" indent="1"/>
    </xf>
    <xf numFmtId="3" fontId="25" fillId="0" borderId="4" xfId="0" applyNumberFormat="1" applyFont="1" applyBorder="1" applyAlignment="1" applyProtection="1">
      <alignment horizontal="right" vertical="center" indent="1"/>
      <protection locked="0"/>
    </xf>
    <xf numFmtId="3" fontId="25" fillId="0" borderId="31" xfId="0" applyNumberFormat="1" applyFont="1" applyBorder="1" applyAlignment="1" applyProtection="1">
      <alignment horizontal="right" vertical="center" indent="1"/>
      <protection locked="0"/>
    </xf>
    <xf numFmtId="0" fontId="27" fillId="0" borderId="25" xfId="0" applyFont="1" applyBorder="1" applyAlignment="1">
      <alignment horizontal="center" vertical="center"/>
    </xf>
    <xf numFmtId="3" fontId="21" fillId="0" borderId="101" xfId="0" applyNumberFormat="1" applyFont="1" applyBorder="1" applyAlignment="1" applyProtection="1">
      <alignment horizontal="left" vertical="center" wrapText="1" indent="1"/>
    </xf>
    <xf numFmtId="0" fontId="24" fillId="0" borderId="0" xfId="0" applyFont="1" applyFill="1" applyBorder="1" applyAlignment="1" applyProtection="1">
      <alignment horizontal="center" vertical="center" wrapText="1"/>
    </xf>
    <xf numFmtId="3" fontId="4" fillId="0" borderId="21" xfId="0" quotePrefix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7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11" xfId="0" applyNumberFormat="1" applyFont="1" applyFill="1" applyBorder="1" applyAlignment="1">
      <alignment horizontal="left"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14" xfId="0" applyNumberFormat="1" applyFont="1" applyFill="1" applyBorder="1" applyAlignment="1" applyProtection="1">
      <alignment vertical="center" wrapText="1"/>
      <protection locked="0"/>
    </xf>
    <xf numFmtId="49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1" xfId="0" applyNumberFormat="1" applyFont="1" applyFill="1" applyBorder="1" applyAlignment="1" applyProtection="1">
      <alignment vertical="center" wrapText="1"/>
    </xf>
    <xf numFmtId="164" fontId="2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49" fontId="19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2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13" xfId="0" applyNumberFormat="1" applyFont="1" applyFill="1" applyBorder="1" applyAlignment="1" applyProtection="1">
      <alignment horizontal="left" vertical="center" wrapText="1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3" fontId="37" fillId="0" borderId="47" xfId="3" applyNumberFormat="1" applyFont="1" applyFill="1" applyBorder="1" applyAlignment="1">
      <alignment horizontal="center"/>
    </xf>
    <xf numFmtId="3" fontId="43" fillId="0" borderId="95" xfId="3" quotePrefix="1" applyNumberFormat="1" applyFont="1" applyFill="1" applyBorder="1" applyAlignment="1">
      <alignment horizontal="center"/>
    </xf>
    <xf numFmtId="3" fontId="43" fillId="0" borderId="47" xfId="3" quotePrefix="1" applyNumberFormat="1" applyFont="1" applyFill="1" applyBorder="1" applyAlignment="1">
      <alignment horizontal="center"/>
    </xf>
    <xf numFmtId="3" fontId="37" fillId="0" borderId="73" xfId="3" applyNumberFormat="1" applyFont="1" applyFill="1" applyBorder="1" applyAlignment="1">
      <alignment horizontal="center"/>
    </xf>
    <xf numFmtId="3" fontId="42" fillId="0" borderId="74" xfId="3" applyNumberFormat="1" applyFont="1" applyFill="1" applyBorder="1"/>
    <xf numFmtId="3" fontId="42" fillId="0" borderId="101" xfId="3" applyNumberFormat="1" applyFont="1" applyFill="1" applyBorder="1"/>
    <xf numFmtId="3" fontId="43" fillId="0" borderId="112" xfId="3" applyNumberFormat="1" applyFont="1" applyFill="1" applyBorder="1" applyAlignment="1">
      <alignment horizontal="center"/>
    </xf>
    <xf numFmtId="3" fontId="44" fillId="0" borderId="124" xfId="3" applyNumberFormat="1" applyFont="1" applyFill="1" applyBorder="1" applyAlignment="1"/>
    <xf numFmtId="3" fontId="37" fillId="0" borderId="167" xfId="4" applyNumberFormat="1" applyFont="1" applyFill="1" applyBorder="1" applyAlignment="1">
      <alignment horizontal="center"/>
    </xf>
    <xf numFmtId="3" fontId="42" fillId="0" borderId="168" xfId="4" applyNumberFormat="1" applyFont="1" applyFill="1" applyBorder="1"/>
    <xf numFmtId="3" fontId="42" fillId="0" borderId="27" xfId="4" applyNumberFormat="1" applyFont="1" applyFill="1" applyBorder="1"/>
    <xf numFmtId="3" fontId="37" fillId="0" borderId="94" xfId="4" applyNumberFormat="1" applyFont="1" applyFill="1" applyBorder="1" applyAlignment="1">
      <alignment horizontal="center"/>
    </xf>
    <xf numFmtId="3" fontId="42" fillId="0" borderId="29" xfId="4" applyNumberFormat="1" applyFont="1" applyFill="1" applyBorder="1"/>
    <xf numFmtId="164" fontId="6" fillId="0" borderId="4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  <protection locked="0"/>
    </xf>
    <xf numFmtId="164" fontId="3" fillId="0" borderId="161" xfId="0" applyNumberFormat="1" applyFont="1" applyFill="1" applyBorder="1" applyAlignment="1">
      <alignment vertical="center" wrapText="1"/>
    </xf>
    <xf numFmtId="164" fontId="3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" fontId="42" fillId="0" borderId="68" xfId="4" applyNumberFormat="1" applyFont="1" applyFill="1" applyBorder="1"/>
    <xf numFmtId="0" fontId="39" fillId="0" borderId="132" xfId="4" applyFont="1" applyBorder="1" applyAlignment="1">
      <alignment vertical="center"/>
    </xf>
    <xf numFmtId="164" fontId="10" fillId="0" borderId="2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36" xfId="0" applyNumberFormat="1" applyFont="1" applyFill="1" applyBorder="1" applyAlignment="1" applyProtection="1">
      <alignment vertical="center" wrapText="1"/>
      <protection locked="0"/>
    </xf>
    <xf numFmtId="164" fontId="3" fillId="0" borderId="23" xfId="0" applyNumberFormat="1" applyFont="1" applyFill="1" applyBorder="1" applyAlignment="1" applyProtection="1">
      <alignment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0" applyNumberFormat="1" applyFont="1" applyFill="1" applyBorder="1" applyAlignment="1" applyProtection="1">
      <alignment vertical="center" wrapText="1"/>
      <protection locked="0"/>
    </xf>
    <xf numFmtId="0" fontId="7" fillId="0" borderId="160" xfId="0" quotePrefix="1" applyFont="1" applyFill="1" applyBorder="1" applyAlignment="1" applyProtection="1">
      <alignment horizontal="right" vertical="center" indent="1"/>
    </xf>
    <xf numFmtId="0" fontId="7" fillId="0" borderId="47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5" fillId="0" borderId="170" xfId="0" applyFont="1" applyFill="1" applyBorder="1" applyAlignment="1" applyProtection="1">
      <alignment horizontal="right"/>
    </xf>
    <xf numFmtId="164" fontId="18" fillId="0" borderId="86" xfId="5" applyNumberFormat="1" applyFont="1" applyFill="1" applyBorder="1" applyAlignment="1" applyProtection="1">
      <alignment horizontal="right" vertical="center" wrapText="1" indent="1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01" xfId="5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0" fontId="57" fillId="0" borderId="0" xfId="0" applyFont="1"/>
    <xf numFmtId="0" fontId="57" fillId="0" borderId="0" xfId="0" applyFont="1" applyAlignment="1">
      <alignment horizontal="right"/>
    </xf>
    <xf numFmtId="0" fontId="57" fillId="0" borderId="0" xfId="7" applyFont="1" applyBorder="1"/>
    <xf numFmtId="0" fontId="23" fillId="0" borderId="106" xfId="0" applyFont="1" applyBorder="1" applyAlignment="1">
      <alignment horizontal="center"/>
    </xf>
    <xf numFmtId="0" fontId="23" fillId="0" borderId="164" xfId="0" applyFont="1" applyBorder="1" applyAlignment="1">
      <alignment horizontal="center"/>
    </xf>
    <xf numFmtId="0" fontId="23" fillId="0" borderId="0" xfId="7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170" xfId="0" applyFont="1" applyBorder="1" applyAlignment="1">
      <alignment horizontal="center"/>
    </xf>
    <xf numFmtId="0" fontId="58" fillId="0" borderId="106" xfId="0" applyFont="1" applyBorder="1"/>
    <xf numFmtId="3" fontId="58" fillId="0" borderId="106" xfId="0" applyNumberFormat="1" applyFont="1" applyBorder="1"/>
    <xf numFmtId="0" fontId="58" fillId="0" borderId="29" xfId="0" applyFont="1" applyBorder="1"/>
    <xf numFmtId="3" fontId="58" fillId="0" borderId="29" xfId="0" applyNumberFormat="1" applyFont="1" applyBorder="1"/>
    <xf numFmtId="0" fontId="57" fillId="0" borderId="29" xfId="0" applyFont="1" applyBorder="1"/>
    <xf numFmtId="3" fontId="57" fillId="0" borderId="29" xfId="0" applyNumberFormat="1" applyFont="1" applyBorder="1"/>
    <xf numFmtId="3" fontId="58" fillId="0" borderId="0" xfId="7" applyNumberFormat="1" applyFont="1" applyBorder="1"/>
    <xf numFmtId="3" fontId="57" fillId="0" borderId="0" xfId="7" applyNumberFormat="1" applyFont="1" applyBorder="1"/>
    <xf numFmtId="0" fontId="57" fillId="0" borderId="101" xfId="0" applyFont="1" applyBorder="1"/>
    <xf numFmtId="3" fontId="57" fillId="0" borderId="101" xfId="0" applyNumberFormat="1" applyFont="1" applyBorder="1"/>
    <xf numFmtId="0" fontId="58" fillId="0" borderId="135" xfId="0" applyFont="1" applyBorder="1"/>
    <xf numFmtId="3" fontId="58" fillId="0" borderId="164" xfId="0" applyNumberFormat="1" applyFont="1" applyBorder="1"/>
    <xf numFmtId="0" fontId="57" fillId="0" borderId="47" xfId="0" applyFont="1" applyBorder="1"/>
    <xf numFmtId="3" fontId="57" fillId="0" borderId="170" xfId="0" applyNumberFormat="1" applyFont="1" applyBorder="1"/>
    <xf numFmtId="0" fontId="57" fillId="7" borderId="47" xfId="0" applyFont="1" applyFill="1" applyBorder="1"/>
    <xf numFmtId="3" fontId="57" fillId="7" borderId="29" xfId="0" applyNumberFormat="1" applyFont="1" applyFill="1" applyBorder="1"/>
    <xf numFmtId="3" fontId="57" fillId="7" borderId="170" xfId="0" applyNumberFormat="1" applyFont="1" applyFill="1" applyBorder="1"/>
    <xf numFmtId="0" fontId="58" fillId="0" borderId="36" xfId="0" applyFont="1" applyBorder="1"/>
    <xf numFmtId="3" fontId="58" fillId="0" borderId="101" xfId="0" applyNumberFormat="1" applyFont="1" applyBorder="1"/>
    <xf numFmtId="0" fontId="27" fillId="7" borderId="43" xfId="0" applyFont="1" applyFill="1" applyBorder="1"/>
    <xf numFmtId="0" fontId="0" fillId="0" borderId="101" xfId="0" applyBorder="1"/>
    <xf numFmtId="0" fontId="0" fillId="0" borderId="49" xfId="0" applyBorder="1"/>
    <xf numFmtId="0" fontId="58" fillId="0" borderId="0" xfId="0" applyFont="1" applyBorder="1"/>
    <xf numFmtId="0" fontId="59" fillId="0" borderId="25" xfId="0" applyFont="1" applyBorder="1"/>
    <xf numFmtId="3" fontId="59" fillId="0" borderId="25" xfId="0" applyNumberFormat="1" applyFont="1" applyBorder="1"/>
    <xf numFmtId="3" fontId="59" fillId="0" borderId="48" xfId="0" applyNumberFormat="1" applyFont="1" applyBorder="1"/>
    <xf numFmtId="0" fontId="59" fillId="0" borderId="42" xfId="0" applyFont="1" applyBorder="1"/>
    <xf numFmtId="0" fontId="59" fillId="0" borderId="0" xfId="0" applyFont="1" applyBorder="1"/>
    <xf numFmtId="3" fontId="59" fillId="0" borderId="0" xfId="0" applyNumberFormat="1" applyFont="1" applyBorder="1"/>
    <xf numFmtId="3" fontId="23" fillId="0" borderId="106" xfId="0" applyNumberFormat="1" applyFont="1" applyBorder="1" applyAlignment="1">
      <alignment horizontal="center"/>
    </xf>
    <xf numFmtId="3" fontId="23" fillId="0" borderId="0" xfId="7" applyNumberFormat="1" applyFont="1" applyBorder="1" applyAlignment="1">
      <alignment horizontal="center"/>
    </xf>
    <xf numFmtId="3" fontId="23" fillId="0" borderId="29" xfId="0" applyNumberFormat="1" applyFont="1" applyBorder="1" applyAlignment="1">
      <alignment horizontal="center"/>
    </xf>
    <xf numFmtId="3" fontId="58" fillId="0" borderId="135" xfId="0" applyNumberFormat="1" applyFont="1" applyBorder="1"/>
    <xf numFmtId="3" fontId="57" fillId="0" borderId="47" xfId="0" applyNumberFormat="1" applyFont="1" applyBorder="1"/>
    <xf numFmtId="0" fontId="57" fillId="8" borderId="47" xfId="0" applyFont="1" applyFill="1" applyBorder="1"/>
    <xf numFmtId="3" fontId="57" fillId="8" borderId="47" xfId="0" applyNumberFormat="1" applyFont="1" applyFill="1" applyBorder="1"/>
    <xf numFmtId="3" fontId="57" fillId="8" borderId="47" xfId="0" quotePrefix="1" applyNumberFormat="1" applyFont="1" applyFill="1" applyBorder="1" applyAlignment="1">
      <alignment horizontal="right"/>
    </xf>
    <xf numFmtId="3" fontId="57" fillId="0" borderId="47" xfId="0" quotePrefix="1" applyNumberFormat="1" applyFont="1" applyBorder="1" applyAlignment="1">
      <alignment horizontal="right"/>
    </xf>
    <xf numFmtId="0" fontId="57" fillId="9" borderId="29" xfId="0" applyFont="1" applyFill="1" applyBorder="1"/>
    <xf numFmtId="3" fontId="57" fillId="9" borderId="29" xfId="0" applyNumberFormat="1" applyFont="1" applyFill="1" applyBorder="1"/>
    <xf numFmtId="0" fontId="57" fillId="8" borderId="29" xfId="0" applyFont="1" applyFill="1" applyBorder="1"/>
    <xf numFmtId="3" fontId="57" fillId="8" borderId="29" xfId="0" quotePrefix="1" applyNumberFormat="1" applyFont="1" applyFill="1" applyBorder="1"/>
    <xf numFmtId="3" fontId="57" fillId="0" borderId="137" xfId="0" applyNumberFormat="1" applyFont="1" applyBorder="1"/>
    <xf numFmtId="0" fontId="58" fillId="9" borderId="106" xfId="0" applyFont="1" applyFill="1" applyBorder="1"/>
    <xf numFmtId="3" fontId="58" fillId="9" borderId="29" xfId="0" applyNumberFormat="1" applyFont="1" applyFill="1" applyBorder="1"/>
    <xf numFmtId="0" fontId="57" fillId="9" borderId="101" xfId="0" applyFont="1" applyFill="1" applyBorder="1"/>
    <xf numFmtId="3" fontId="57" fillId="9" borderId="101" xfId="0" applyNumberFormat="1" applyFont="1" applyFill="1" applyBorder="1"/>
    <xf numFmtId="3" fontId="57" fillId="0" borderId="0" xfId="0" applyNumberFormat="1" applyFont="1" applyBorder="1"/>
    <xf numFmtId="0" fontId="57" fillId="0" borderId="49" xfId="0" applyFont="1" applyBorder="1"/>
    <xf numFmtId="3" fontId="57" fillId="0" borderId="106" xfId="0" applyNumberFormat="1" applyFont="1" applyBorder="1"/>
    <xf numFmtId="0" fontId="58" fillId="0" borderId="25" xfId="0" applyFont="1" applyBorder="1" applyAlignment="1">
      <alignment horizontal="left" wrapText="1"/>
    </xf>
    <xf numFmtId="3" fontId="58" fillId="0" borderId="25" xfId="0" applyNumberFormat="1" applyFont="1" applyBorder="1"/>
    <xf numFmtId="0" fontId="58" fillId="0" borderId="25" xfId="0" applyFont="1" applyBorder="1"/>
    <xf numFmtId="0" fontId="58" fillId="0" borderId="101" xfId="0" applyFont="1" applyBorder="1"/>
    <xf numFmtId="3" fontId="58" fillId="0" borderId="0" xfId="0" applyNumberFormat="1" applyFont="1" applyBorder="1"/>
    <xf numFmtId="0" fontId="58" fillId="0" borderId="0" xfId="0" applyFont="1" applyAlignment="1">
      <alignment horizontal="center" wrapText="1"/>
    </xf>
    <xf numFmtId="0" fontId="60" fillId="0" borderId="0" xfId="8" applyFont="1"/>
    <xf numFmtId="0" fontId="60" fillId="0" borderId="0" xfId="8" applyFont="1" applyAlignment="1">
      <alignment horizontal="right"/>
    </xf>
    <xf numFmtId="0" fontId="27" fillId="0" borderId="25" xfId="0" applyFont="1" applyBorder="1" applyAlignment="1">
      <alignment horizontal="center"/>
    </xf>
    <xf numFmtId="0" fontId="61" fillId="0" borderId="48" xfId="8" applyFont="1" applyBorder="1" applyAlignment="1">
      <alignment horizontal="center"/>
    </xf>
    <xf numFmtId="3" fontId="61" fillId="0" borderId="25" xfId="8" applyNumberFormat="1" applyFont="1" applyBorder="1" applyAlignment="1">
      <alignment horizontal="center"/>
    </xf>
    <xf numFmtId="0" fontId="0" fillId="0" borderId="25" xfId="0" applyBorder="1"/>
    <xf numFmtId="0" fontId="60" fillId="0" borderId="48" xfId="8" applyFont="1" applyBorder="1" applyAlignment="1">
      <alignment horizontal="left"/>
    </xf>
    <xf numFmtId="3" fontId="57" fillId="0" borderId="29" xfId="8" applyNumberFormat="1" applyFont="1" applyBorder="1" applyAlignment="1">
      <alignment horizontal="right"/>
    </xf>
    <xf numFmtId="3" fontId="57" fillId="0" borderId="106" xfId="8" applyNumberFormat="1" applyFont="1" applyBorder="1" applyAlignment="1">
      <alignment horizontal="right"/>
    </xf>
    <xf numFmtId="0" fontId="27" fillId="0" borderId="25" xfId="0" applyFont="1" applyBorder="1"/>
    <xf numFmtId="0" fontId="61" fillId="0" borderId="48" xfId="8" applyFont="1" applyBorder="1" applyAlignment="1">
      <alignment horizontal="left"/>
    </xf>
    <xf numFmtId="3" fontId="61" fillId="0" borderId="25" xfId="8" applyNumberFormat="1" applyFont="1" applyBorder="1" applyAlignment="1">
      <alignment horizontal="right"/>
    </xf>
    <xf numFmtId="0" fontId="58" fillId="0" borderId="48" xfId="8" applyFont="1" applyBorder="1" applyAlignment="1">
      <alignment horizontal="left"/>
    </xf>
    <xf numFmtId="3" fontId="61" fillId="0" borderId="29" xfId="8" applyNumberFormat="1" applyFont="1" applyBorder="1" applyAlignment="1">
      <alignment horizontal="right"/>
    </xf>
    <xf numFmtId="3" fontId="60" fillId="0" borderId="25" xfId="8" applyNumberFormat="1" applyFont="1" applyBorder="1" applyAlignment="1">
      <alignment horizontal="right"/>
    </xf>
    <xf numFmtId="3" fontId="61" fillId="0" borderId="106" xfId="8" applyNumberFormat="1" applyFont="1" applyBorder="1" applyAlignment="1">
      <alignment horizontal="right"/>
    </xf>
    <xf numFmtId="0" fontId="61" fillId="0" borderId="170" xfId="8" applyFont="1" applyBorder="1" applyAlignment="1">
      <alignment horizontal="left"/>
    </xf>
    <xf numFmtId="0" fontId="60" fillId="0" borderId="0" xfId="0" applyFont="1" applyBorder="1"/>
    <xf numFmtId="0" fontId="57" fillId="0" borderId="0" xfId="0" applyFont="1" applyBorder="1" applyAlignment="1">
      <alignment wrapText="1"/>
    </xf>
    <xf numFmtId="0" fontId="57" fillId="0" borderId="0" xfId="0" applyFont="1" applyAlignment="1">
      <alignment horizontal="center" wrapText="1"/>
    </xf>
    <xf numFmtId="0" fontId="57" fillId="0" borderId="0" xfId="0" applyFont="1" applyBorder="1" applyAlignment="1">
      <alignment horizontal="center" wrapText="1"/>
    </xf>
    <xf numFmtId="0" fontId="60" fillId="0" borderId="106" xfId="0" applyFont="1" applyBorder="1"/>
    <xf numFmtId="0" fontId="61" fillId="0" borderId="106" xfId="0" applyFont="1" applyBorder="1" applyAlignment="1">
      <alignment horizontal="center"/>
    </xf>
    <xf numFmtId="0" fontId="60" fillId="0" borderId="29" xfId="0" applyFont="1" applyBorder="1"/>
    <xf numFmtId="0" fontId="61" fillId="0" borderId="29" xfId="0" applyFont="1" applyBorder="1" applyAlignment="1">
      <alignment horizontal="center"/>
    </xf>
    <xf numFmtId="0" fontId="61" fillId="0" borderId="29" xfId="0" applyFont="1" applyBorder="1"/>
    <xf numFmtId="0" fontId="60" fillId="0" borderId="101" xfId="0" applyFont="1" applyBorder="1"/>
    <xf numFmtId="0" fontId="61" fillId="0" borderId="101" xfId="0" applyFont="1" applyBorder="1" applyAlignment="1">
      <alignment horizontal="center"/>
    </xf>
    <xf numFmtId="0" fontId="60" fillId="0" borderId="25" xfId="0" applyFont="1" applyBorder="1"/>
    <xf numFmtId="3" fontId="60" fillId="0" borderId="25" xfId="0" applyNumberFormat="1" applyFont="1" applyBorder="1"/>
    <xf numFmtId="0" fontId="61" fillId="0" borderId="25" xfId="0" applyFont="1" applyBorder="1"/>
    <xf numFmtId="3" fontId="61" fillId="0" borderId="25" xfId="0" applyNumberFormat="1" applyFont="1" applyBorder="1"/>
    <xf numFmtId="3" fontId="58" fillId="0" borderId="25" xfId="0" quotePrefix="1" applyNumberFormat="1" applyFont="1" applyBorder="1"/>
    <xf numFmtId="0" fontId="60" fillId="0" borderId="25" xfId="0" quotePrefix="1" applyFont="1" applyBorder="1"/>
    <xf numFmtId="14" fontId="38" fillId="0" borderId="0" xfId="9" applyNumberFormat="1" applyFont="1" applyAlignment="1">
      <alignment horizontal="right"/>
    </xf>
    <xf numFmtId="14" fontId="38" fillId="0" borderId="0" xfId="9" applyNumberFormat="1" applyFont="1" applyAlignment="1">
      <alignment horizontal="left"/>
    </xf>
    <xf numFmtId="0" fontId="38" fillId="0" borderId="0" xfId="9" applyFont="1" applyAlignment="1">
      <alignment horizontal="left"/>
    </xf>
    <xf numFmtId="0" fontId="39" fillId="0" borderId="0" xfId="9" applyAlignment="1">
      <alignment wrapText="1"/>
    </xf>
    <xf numFmtId="0" fontId="38" fillId="0" borderId="0" xfId="9" applyFont="1" applyAlignment="1" applyProtection="1">
      <alignment horizontal="center" vertical="center" wrapText="1"/>
      <protection locked="0"/>
    </xf>
    <xf numFmtId="0" fontId="38" fillId="0" borderId="2" xfId="9" applyFont="1" applyBorder="1" applyAlignment="1">
      <alignment horizontal="center" vertical="center" wrapText="1"/>
    </xf>
    <xf numFmtId="0" fontId="41" fillId="0" borderId="2" xfId="9" applyFont="1" applyBorder="1" applyAlignment="1">
      <alignment horizontal="center" vertical="center"/>
    </xf>
    <xf numFmtId="0" fontId="39" fillId="0" borderId="2" xfId="9" applyFont="1" applyBorder="1" applyAlignment="1">
      <alignment horizontal="center" vertical="center"/>
    </xf>
    <xf numFmtId="0" fontId="39" fillId="0" borderId="2" xfId="9" applyFont="1" applyBorder="1" applyAlignment="1" applyProtection="1">
      <alignment horizontal="left" vertical="center" wrapText="1" indent="1"/>
      <protection locked="0"/>
    </xf>
    <xf numFmtId="0" fontId="38" fillId="0" borderId="2" xfId="9" applyFont="1" applyBorder="1" applyAlignment="1">
      <alignment horizontal="center" vertical="center"/>
    </xf>
    <xf numFmtId="0" fontId="38" fillId="0" borderId="2" xfId="9" applyFont="1" applyBorder="1" applyAlignment="1">
      <alignment vertical="center"/>
    </xf>
    <xf numFmtId="0" fontId="39" fillId="0" borderId="2" xfId="9" applyFont="1" applyBorder="1" applyAlignment="1">
      <alignment horizontal="left" vertical="center" indent="1"/>
    </xf>
    <xf numFmtId="0" fontId="39" fillId="0" borderId="2" xfId="9" quotePrefix="1" applyFont="1" applyBorder="1" applyAlignment="1">
      <alignment horizontal="left" vertical="center" indent="1"/>
    </xf>
    <xf numFmtId="0" fontId="39" fillId="0" borderId="2" xfId="9" applyFont="1" applyBorder="1" applyAlignment="1">
      <alignment vertical="center"/>
    </xf>
    <xf numFmtId="0" fontId="38" fillId="0" borderId="0" xfId="11" applyFont="1" applyAlignment="1"/>
    <xf numFmtId="0" fontId="38" fillId="0" borderId="0" xfId="11" applyFont="1" applyAlignment="1">
      <alignment horizontal="center"/>
    </xf>
    <xf numFmtId="0" fontId="39" fillId="0" borderId="2" xfId="11" applyBorder="1"/>
    <xf numFmtId="3" fontId="39" fillId="0" borderId="2" xfId="11" applyNumberFormat="1" applyBorder="1" applyAlignment="1">
      <alignment horizontal="center"/>
    </xf>
    <xf numFmtId="0" fontId="38" fillId="0" borderId="2" xfId="11" applyFont="1" applyBorder="1"/>
    <xf numFmtId="3" fontId="38" fillId="0" borderId="2" xfId="11" applyNumberFormat="1" applyFont="1" applyBorder="1" applyAlignment="1">
      <alignment horizontal="center"/>
    </xf>
    <xf numFmtId="0" fontId="39" fillId="0" borderId="0" xfId="11" applyBorder="1"/>
    <xf numFmtId="3" fontId="39" fillId="0" borderId="0" xfId="11" applyNumberFormat="1" applyBorder="1" applyAlignment="1">
      <alignment horizontal="center"/>
    </xf>
    <xf numFmtId="0" fontId="38" fillId="0" borderId="0" xfId="0" applyFont="1" applyAlignment="1">
      <alignment horizontal="right"/>
    </xf>
    <xf numFmtId="0" fontId="38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3" fontId="39" fillId="0" borderId="25" xfId="0" applyNumberFormat="1" applyFont="1" applyBorder="1"/>
    <xf numFmtId="3" fontId="39" fillId="0" borderId="86" xfId="0" applyNumberFormat="1" applyFont="1" applyBorder="1" applyAlignment="1">
      <alignment horizontal="right" vertical="center"/>
    </xf>
    <xf numFmtId="3" fontId="39" fillId="0" borderId="28" xfId="0" applyNumberFormat="1" applyFont="1" applyBorder="1" applyAlignment="1">
      <alignment horizontal="right" vertical="center"/>
    </xf>
    <xf numFmtId="3" fontId="39" fillId="0" borderId="26" xfId="0" applyNumberFormat="1" applyFont="1" applyBorder="1" applyAlignment="1">
      <alignment horizontal="right" vertical="center"/>
    </xf>
    <xf numFmtId="3" fontId="39" fillId="0" borderId="101" xfId="0" applyNumberFormat="1" applyFont="1" applyBorder="1" applyAlignment="1">
      <alignment horizontal="right" vertical="center"/>
    </xf>
    <xf numFmtId="3" fontId="64" fillId="0" borderId="25" xfId="0" applyNumberFormat="1" applyFont="1" applyBorder="1" applyAlignment="1">
      <alignment horizontal="center" wrapText="1"/>
    </xf>
    <xf numFmtId="3" fontId="39" fillId="0" borderId="86" xfId="0" applyNumberFormat="1" applyFont="1" applyBorder="1"/>
    <xf numFmtId="3" fontId="39" fillId="0" borderId="27" xfId="0" applyNumberFormat="1" applyFont="1" applyBorder="1"/>
    <xf numFmtId="3" fontId="39" fillId="0" borderId="28" xfId="0" applyNumberFormat="1" applyFont="1" applyBorder="1"/>
    <xf numFmtId="3" fontId="39" fillId="0" borderId="101" xfId="0" applyNumberFormat="1" applyFont="1" applyBorder="1"/>
    <xf numFmtId="3" fontId="38" fillId="0" borderId="42" xfId="0" applyNumberFormat="1" applyFont="1" applyBorder="1"/>
    <xf numFmtId="3" fontId="38" fillId="0" borderId="42" xfId="0" applyNumberFormat="1" applyFont="1" applyFill="1" applyBorder="1" applyAlignment="1"/>
    <xf numFmtId="3" fontId="39" fillId="0" borderId="43" xfId="0" applyNumberFormat="1" applyFont="1" applyBorder="1" applyAlignment="1"/>
    <xf numFmtId="3" fontId="39" fillId="0" borderId="26" xfId="0" applyNumberFormat="1" applyFont="1" applyBorder="1"/>
    <xf numFmtId="3" fontId="39" fillId="0" borderId="11" xfId="0" applyNumberFormat="1" applyFont="1" applyFill="1" applyBorder="1" applyAlignment="1">
      <alignment horizontal="left" vertical="center"/>
    </xf>
    <xf numFmtId="3" fontId="39" fillId="0" borderId="4" xfId="0" applyNumberFormat="1" applyFont="1" applyBorder="1" applyAlignment="1">
      <alignment horizontal="left"/>
    </xf>
    <xf numFmtId="3" fontId="39" fillId="0" borderId="55" xfId="0" applyNumberFormat="1" applyFont="1" applyBorder="1" applyAlignment="1">
      <alignment horizontal="left"/>
    </xf>
    <xf numFmtId="3" fontId="39" fillId="0" borderId="9" xfId="0" applyNumberFormat="1" applyFont="1" applyFill="1" applyBorder="1" applyAlignment="1">
      <alignment horizontal="left" vertical="center"/>
    </xf>
    <xf numFmtId="3" fontId="39" fillId="0" borderId="3" xfId="0" applyNumberFormat="1" applyFont="1" applyBorder="1" applyAlignment="1">
      <alignment horizontal="left"/>
    </xf>
    <xf numFmtId="3" fontId="39" fillId="0" borderId="57" xfId="0" applyNumberFormat="1" applyFont="1" applyBorder="1" applyAlignment="1">
      <alignment horizontal="left"/>
    </xf>
    <xf numFmtId="3" fontId="39" fillId="0" borderId="29" xfId="0" applyNumberFormat="1" applyFont="1" applyBorder="1"/>
    <xf numFmtId="3" fontId="39" fillId="0" borderId="130" xfId="0" applyNumberFormat="1" applyFont="1" applyBorder="1"/>
    <xf numFmtId="3" fontId="38" fillId="0" borderId="43" xfId="0" applyNumberFormat="1" applyFont="1" applyBorder="1"/>
    <xf numFmtId="3" fontId="38" fillId="0" borderId="43" xfId="0" applyNumberFormat="1" applyFont="1" applyBorder="1" applyAlignment="1"/>
    <xf numFmtId="3" fontId="38" fillId="0" borderId="48" xfId="0" applyNumberFormat="1" applyFont="1" applyBorder="1" applyAlignment="1"/>
    <xf numFmtId="0" fontId="58" fillId="0" borderId="50" xfId="0" applyFont="1" applyBorder="1" applyAlignment="1">
      <alignment horizontal="left" wrapText="1"/>
    </xf>
    <xf numFmtId="0" fontId="58" fillId="0" borderId="106" xfId="0" applyFont="1" applyBorder="1" applyAlignment="1">
      <alignment horizontal="left" wrapText="1"/>
    </xf>
    <xf numFmtId="0" fontId="23" fillId="0" borderId="101" xfId="0" applyFont="1" applyBorder="1" applyAlignment="1">
      <alignment horizontal="center"/>
    </xf>
    <xf numFmtId="3" fontId="27" fillId="7" borderId="25" xfId="0" applyNumberFormat="1" applyFont="1" applyFill="1" applyBorder="1"/>
    <xf numFmtId="0" fontId="57" fillId="0" borderId="0" xfId="0" applyFont="1" applyFill="1" applyBorder="1"/>
    <xf numFmtId="0" fontId="57" fillId="0" borderId="133" xfId="0" applyFont="1" applyBorder="1"/>
    <xf numFmtId="4" fontId="57" fillId="0" borderId="0" xfId="0" applyNumberFormat="1" applyFont="1" applyBorder="1"/>
    <xf numFmtId="0" fontId="58" fillId="0" borderId="0" xfId="0" quotePrefix="1" applyNumberFormat="1" applyFont="1" applyBorder="1"/>
    <xf numFmtId="0" fontId="57" fillId="0" borderId="138" xfId="0" applyFont="1" applyBorder="1"/>
    <xf numFmtId="3" fontId="57" fillId="0" borderId="42" xfId="0" applyNumberFormat="1" applyFont="1" applyBorder="1"/>
    <xf numFmtId="3" fontId="57" fillId="0" borderId="43" xfId="0" applyNumberFormat="1" applyFont="1" applyBorder="1"/>
    <xf numFmtId="3" fontId="57" fillId="0" borderId="51" xfId="0" applyNumberFormat="1" applyFont="1" applyBorder="1"/>
    <xf numFmtId="166" fontId="57" fillId="0" borderId="0" xfId="0" applyNumberFormat="1" applyFont="1" applyBorder="1"/>
    <xf numFmtId="3" fontId="57" fillId="4" borderId="0" xfId="0" applyNumberFormat="1" applyFont="1" applyFill="1" applyBorder="1"/>
    <xf numFmtId="2" fontId="57" fillId="0" borderId="0" xfId="0" applyNumberFormat="1" applyFont="1" applyBorder="1"/>
    <xf numFmtId="3" fontId="57" fillId="0" borderId="43" xfId="0" applyNumberFormat="1" applyFont="1" applyFill="1" applyBorder="1"/>
    <xf numFmtId="0" fontId="57" fillId="0" borderId="51" xfId="0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 wrapText="1"/>
    </xf>
    <xf numFmtId="0" fontId="57" fillId="0" borderId="0" xfId="0" applyFont="1" applyBorder="1" applyAlignment="1">
      <alignment horizontal="right" vertical="center" wrapText="1"/>
    </xf>
    <xf numFmtId="165" fontId="57" fillId="0" borderId="51" xfId="0" applyNumberFormat="1" applyFont="1" applyBorder="1"/>
    <xf numFmtId="165" fontId="57" fillId="0" borderId="0" xfId="0" applyNumberFormat="1" applyFont="1" applyBorder="1"/>
    <xf numFmtId="1" fontId="57" fillId="0" borderId="51" xfId="0" applyNumberFormat="1" applyFont="1" applyBorder="1"/>
    <xf numFmtId="0" fontId="57" fillId="4" borderId="0" xfId="0" applyFont="1" applyFill="1" applyBorder="1" applyAlignment="1">
      <alignment horizontal="right" vertical="center" wrapText="1"/>
    </xf>
    <xf numFmtId="1" fontId="57" fillId="0" borderId="0" xfId="0" applyNumberFormat="1" applyFont="1" applyBorder="1"/>
    <xf numFmtId="3" fontId="58" fillId="0" borderId="43" xfId="0" applyNumberFormat="1" applyFont="1" applyFill="1" applyBorder="1"/>
    <xf numFmtId="3" fontId="57" fillId="0" borderId="133" xfId="0" applyNumberFormat="1" applyFont="1" applyBorder="1"/>
    <xf numFmtId="0" fontId="58" fillId="0" borderId="133" xfId="0" quotePrefix="1" applyNumberFormat="1" applyFont="1" applyBorder="1"/>
    <xf numFmtId="3" fontId="57" fillId="0" borderId="41" xfId="0" applyNumberFormat="1" applyFont="1" applyBorder="1"/>
    <xf numFmtId="3" fontId="57" fillId="4" borderId="133" xfId="0" applyNumberFormat="1" applyFont="1" applyFill="1" applyBorder="1"/>
    <xf numFmtId="0" fontId="57" fillId="0" borderId="133" xfId="0" applyFont="1" applyBorder="1" applyAlignment="1">
      <alignment horizontal="right" vertical="center" wrapText="1"/>
    </xf>
    <xf numFmtId="0" fontId="57" fillId="4" borderId="133" xfId="0" applyFont="1" applyFill="1" applyBorder="1" applyAlignment="1">
      <alignment horizontal="right" vertical="center" wrapText="1"/>
    </xf>
    <xf numFmtId="3" fontId="57" fillId="0" borderId="133" xfId="0" applyNumberFormat="1" applyFont="1" applyFill="1" applyBorder="1"/>
    <xf numFmtId="3" fontId="58" fillId="0" borderId="41" xfId="0" applyNumberFormat="1" applyFont="1" applyFill="1" applyBorder="1"/>
    <xf numFmtId="0" fontId="55" fillId="0" borderId="0" xfId="0" applyFont="1" applyFill="1" applyAlignment="1">
      <alignment horizontal="center"/>
    </xf>
    <xf numFmtId="0" fontId="62" fillId="0" borderId="0" xfId="0" applyFont="1" applyFill="1" applyAlignment="1"/>
    <xf numFmtId="0" fontId="57" fillId="0" borderId="0" xfId="0" applyFont="1" applyAlignment="1"/>
    <xf numFmtId="0" fontId="57" fillId="0" borderId="0" xfId="0" applyFont="1" applyFill="1"/>
    <xf numFmtId="165" fontId="58" fillId="0" borderId="51" xfId="0" applyNumberFormat="1" applyFont="1" applyBorder="1"/>
    <xf numFmtId="3" fontId="57" fillId="0" borderId="0" xfId="0" applyNumberFormat="1" applyFont="1" applyBorder="1" applyAlignment="1">
      <alignment horizontal="right"/>
    </xf>
    <xf numFmtId="165" fontId="58" fillId="0" borderId="0" xfId="0" applyNumberFormat="1" applyFont="1" applyBorder="1"/>
    <xf numFmtId="3" fontId="57" fillId="0" borderId="133" xfId="0" applyNumberFormat="1" applyFont="1" applyBorder="1" applyAlignment="1">
      <alignment horizontal="right"/>
    </xf>
    <xf numFmtId="3" fontId="58" fillId="0" borderId="133" xfId="0" applyNumberFormat="1" applyFont="1" applyBorder="1"/>
    <xf numFmtId="0" fontId="57" fillId="0" borderId="0" xfId="0" applyFont="1" applyFill="1" applyAlignment="1"/>
    <xf numFmtId="165" fontId="58" fillId="0" borderId="57" xfId="0" applyNumberFormat="1" applyFont="1" applyBorder="1"/>
    <xf numFmtId="3" fontId="58" fillId="0" borderId="134" xfId="0" applyNumberFormat="1" applyFont="1" applyBorder="1"/>
    <xf numFmtId="165" fontId="58" fillId="0" borderId="134" xfId="0" applyNumberFormat="1" applyFont="1" applyBorder="1"/>
    <xf numFmtId="3" fontId="58" fillId="0" borderId="35" xfId="0" applyNumberFormat="1" applyFont="1" applyBorder="1"/>
    <xf numFmtId="0" fontId="65" fillId="0" borderId="0" xfId="0" applyFont="1" applyFill="1" applyAlignment="1">
      <alignment vertical="center"/>
    </xf>
    <xf numFmtId="0" fontId="57" fillId="0" borderId="135" xfId="0" applyFont="1" applyBorder="1"/>
    <xf numFmtId="0" fontId="57" fillId="0" borderId="50" xfId="0" applyFont="1" applyBorder="1"/>
    <xf numFmtId="0" fontId="57" fillId="0" borderId="136" xfId="0" applyFont="1" applyBorder="1"/>
    <xf numFmtId="0" fontId="57" fillId="0" borderId="137" xfId="0" applyFont="1" applyBorder="1"/>
    <xf numFmtId="0" fontId="57" fillId="0" borderId="36" xfId="0" applyFont="1" applyBorder="1"/>
    <xf numFmtId="0" fontId="57" fillId="0" borderId="0" xfId="0" applyFont="1" applyBorder="1" applyAlignment="1"/>
    <xf numFmtId="0" fontId="57" fillId="0" borderId="133" xfId="0" applyFont="1" applyBorder="1" applyAlignment="1"/>
    <xf numFmtId="0" fontId="57" fillId="0" borderId="0" xfId="0" applyFont="1" applyFill="1" applyAlignment="1" applyProtection="1">
      <alignment vertical="center"/>
    </xf>
    <xf numFmtId="0" fontId="57" fillId="0" borderId="0" xfId="0" applyFont="1" applyFill="1" applyBorder="1" applyAlignment="1"/>
    <xf numFmtId="0" fontId="57" fillId="0" borderId="41" xfId="0" applyFont="1" applyBorder="1" applyAlignment="1">
      <alignment horizontal="right"/>
    </xf>
    <xf numFmtId="0" fontId="55" fillId="0" borderId="0" xfId="0" applyFont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locked="0"/>
    </xf>
    <xf numFmtId="0" fontId="0" fillId="0" borderId="0" xfId="0" applyFill="1" applyBorder="1" applyProtection="1"/>
    <xf numFmtId="0" fontId="0" fillId="0" borderId="0" xfId="0" applyFill="1" applyBorder="1" applyProtection="1">
      <protection locked="0"/>
    </xf>
    <xf numFmtId="0" fontId="56" fillId="0" borderId="0" xfId="0" applyFont="1" applyFill="1" applyBorder="1" applyProtection="1"/>
    <xf numFmtId="0" fontId="56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24" fillId="0" borderId="0" xfId="0" applyNumberFormat="1" applyFont="1" applyFill="1" applyBorder="1" applyAlignment="1" applyProtection="1">
      <alignment vertical="center"/>
    </xf>
    <xf numFmtId="0" fontId="4" fillId="0" borderId="0" xfId="0" applyFont="1" applyFill="1" applyBorder="1"/>
    <xf numFmtId="3" fontId="39" fillId="0" borderId="28" xfId="4" applyNumberFormat="1" applyFont="1" applyFill="1" applyBorder="1" applyAlignment="1">
      <alignment horizontal="right"/>
    </xf>
    <xf numFmtId="3" fontId="39" fillId="0" borderId="26" xfId="4" applyNumberFormat="1" applyFont="1" applyFill="1" applyBorder="1" applyAlignment="1">
      <alignment horizontal="right"/>
    </xf>
    <xf numFmtId="0" fontId="58" fillId="0" borderId="25" xfId="0" applyFont="1" applyBorder="1" applyAlignment="1">
      <alignment horizontal="left" vertical="top" wrapText="1"/>
    </xf>
    <xf numFmtId="3" fontId="27" fillId="0" borderId="25" xfId="0" applyNumberFormat="1" applyFont="1" applyBorder="1"/>
    <xf numFmtId="0" fontId="19" fillId="0" borderId="0" xfId="0" applyFont="1" applyFill="1" applyBorder="1" applyAlignment="1"/>
    <xf numFmtId="0" fontId="3" fillId="0" borderId="0" xfId="0" applyFont="1" applyFill="1" applyBorder="1" applyAlignment="1" applyProtection="1">
      <protection locked="0"/>
    </xf>
    <xf numFmtId="0" fontId="54" fillId="0" borderId="0" xfId="0" applyFont="1" applyBorder="1" applyAlignment="1"/>
    <xf numFmtId="0" fontId="67" fillId="0" borderId="0" xfId="0" applyFont="1"/>
    <xf numFmtId="0" fontId="68" fillId="0" borderId="0" xfId="0" applyFont="1" applyAlignment="1">
      <alignment horizontal="right"/>
    </xf>
    <xf numFmtId="0" fontId="69" fillId="0" borderId="31" xfId="0" applyFont="1" applyBorder="1" applyAlignment="1">
      <alignment horizontal="center" vertical="center" wrapText="1"/>
    </xf>
    <xf numFmtId="0" fontId="70" fillId="0" borderId="11" xfId="0" applyFont="1" applyBorder="1" applyAlignment="1">
      <alignment horizontal="center" wrapText="1"/>
    </xf>
    <xf numFmtId="0" fontId="70" fillId="0" borderId="4" xfId="0" applyFont="1" applyBorder="1" applyAlignment="1">
      <alignment horizontal="center" wrapText="1"/>
    </xf>
    <xf numFmtId="0" fontId="70" fillId="0" borderId="8" xfId="0" applyFont="1" applyBorder="1" applyAlignment="1">
      <alignment horizontal="left" vertical="center" wrapText="1"/>
    </xf>
    <xf numFmtId="49" fontId="70" fillId="0" borderId="2" xfId="0" applyNumberFormat="1" applyFont="1" applyBorder="1" applyAlignment="1">
      <alignment horizontal="center" wrapText="1"/>
    </xf>
    <xf numFmtId="167" fontId="70" fillId="0" borderId="2" xfId="6" applyNumberFormat="1" applyFont="1" applyBorder="1" applyAlignment="1" applyProtection="1">
      <alignment horizontal="right" vertical="center" wrapText="1"/>
      <protection locked="0"/>
    </xf>
    <xf numFmtId="167" fontId="70" fillId="0" borderId="26" xfId="6" applyNumberFormat="1" applyFont="1" applyBorder="1" applyAlignment="1">
      <alignment horizontal="right" vertical="center" wrapText="1"/>
    </xf>
    <xf numFmtId="0" fontId="70" fillId="0" borderId="10" xfId="0" applyFont="1" applyBorder="1" applyAlignment="1">
      <alignment horizontal="left" vertical="center" wrapText="1"/>
    </xf>
    <xf numFmtId="49" fontId="70" fillId="0" borderId="6" xfId="0" applyNumberFormat="1" applyFont="1" applyBorder="1" applyAlignment="1">
      <alignment horizontal="center" wrapText="1"/>
    </xf>
    <xf numFmtId="167" fontId="70" fillId="0" borderId="6" xfId="6" applyNumberFormat="1" applyFont="1" applyBorder="1" applyAlignment="1" applyProtection="1">
      <alignment horizontal="right" vertical="center" wrapText="1"/>
      <protection locked="0"/>
    </xf>
    <xf numFmtId="167" fontId="70" fillId="0" borderId="27" xfId="6" applyNumberFormat="1" applyFont="1" applyBorder="1" applyAlignment="1">
      <alignment horizontal="right" vertical="center" wrapText="1"/>
    </xf>
    <xf numFmtId="0" fontId="69" fillId="0" borderId="13" xfId="0" applyFont="1" applyBorder="1" applyAlignment="1">
      <alignment horizontal="left" vertical="center" wrapText="1"/>
    </xf>
    <xf numFmtId="49" fontId="69" fillId="0" borderId="14" xfId="0" applyNumberFormat="1" applyFont="1" applyBorder="1" applyAlignment="1">
      <alignment horizontal="center" wrapText="1"/>
    </xf>
    <xf numFmtId="167" fontId="69" fillId="0" borderId="14" xfId="6" applyNumberFormat="1" applyFont="1" applyBorder="1" applyAlignment="1">
      <alignment horizontal="right" vertical="center" wrapText="1"/>
    </xf>
    <xf numFmtId="167" fontId="70" fillId="0" borderId="25" xfId="6" applyNumberFormat="1" applyFont="1" applyBorder="1" applyAlignment="1">
      <alignment horizontal="right" vertical="center" wrapText="1"/>
    </xf>
    <xf numFmtId="0" fontId="69" fillId="0" borderId="7" xfId="0" applyFont="1" applyBorder="1" applyAlignment="1">
      <alignment horizontal="left" vertical="center" wrapText="1"/>
    </xf>
    <xf numFmtId="49" fontId="69" fillId="0" borderId="1" xfId="0" applyNumberFormat="1" applyFont="1" applyBorder="1" applyAlignment="1">
      <alignment horizontal="center" wrapText="1"/>
    </xf>
    <xf numFmtId="167" fontId="69" fillId="0" borderId="1" xfId="6" applyNumberFormat="1" applyFont="1" applyBorder="1" applyAlignment="1">
      <alignment horizontal="right" vertical="center" wrapText="1"/>
    </xf>
    <xf numFmtId="0" fontId="69" fillId="0" borderId="14" xfId="0" applyFont="1" applyBorder="1" applyAlignment="1">
      <alignment horizontal="center" wrapText="1"/>
    </xf>
    <xf numFmtId="0" fontId="70" fillId="0" borderId="9" xfId="0" applyFont="1" applyBorder="1" applyAlignment="1">
      <alignment horizontal="left" vertical="center" wrapText="1"/>
    </xf>
    <xf numFmtId="0" fontId="70" fillId="0" borderId="3" xfId="0" applyFont="1" applyBorder="1" applyAlignment="1">
      <alignment horizontal="center" wrapText="1"/>
    </xf>
    <xf numFmtId="167" fontId="70" fillId="0" borderId="3" xfId="6" applyNumberFormat="1" applyFont="1" applyBorder="1" applyAlignment="1" applyProtection="1">
      <alignment horizontal="right" vertical="center" wrapText="1"/>
      <protection locked="0"/>
    </xf>
    <xf numFmtId="167" fontId="70" fillId="0" borderId="28" xfId="6" applyNumberFormat="1" applyFont="1" applyBorder="1" applyAlignment="1">
      <alignment horizontal="right" vertical="center" wrapText="1"/>
    </xf>
    <xf numFmtId="0" fontId="70" fillId="0" borderId="2" xfId="0" applyFont="1" applyBorder="1" applyAlignment="1">
      <alignment horizontal="center" wrapText="1"/>
    </xf>
    <xf numFmtId="0" fontId="70" fillId="0" borderId="6" xfId="0" applyFont="1" applyBorder="1" applyAlignment="1">
      <alignment horizontal="center" wrapText="1"/>
    </xf>
    <xf numFmtId="0" fontId="66" fillId="0" borderId="0" xfId="0" applyFont="1" applyAlignment="1" applyProtection="1">
      <alignment horizontal="center" vertical="center" wrapText="1"/>
      <protection locked="0"/>
    </xf>
    <xf numFmtId="167" fontId="69" fillId="0" borderId="25" xfId="6" applyNumberFormat="1" applyFont="1" applyBorder="1" applyAlignment="1">
      <alignment horizontal="right" vertical="center" wrapText="1"/>
    </xf>
    <xf numFmtId="0" fontId="69" fillId="0" borderId="106" xfId="0" applyFont="1" applyBorder="1" applyAlignment="1">
      <alignment horizontal="center" wrapText="1"/>
    </xf>
    <xf numFmtId="167" fontId="69" fillId="0" borderId="26" xfId="6" applyNumberFormat="1" applyFont="1" applyBorder="1" applyAlignment="1">
      <alignment horizontal="right" vertical="center" wrapText="1"/>
    </xf>
    <xf numFmtId="167" fontId="69" fillId="0" borderId="27" xfId="6" applyNumberFormat="1" applyFont="1" applyBorder="1" applyAlignment="1">
      <alignment horizontal="right" vertical="center" wrapText="1"/>
    </xf>
    <xf numFmtId="167" fontId="69" fillId="0" borderId="29" xfId="6" applyNumberFormat="1" applyFont="1" applyBorder="1" applyAlignment="1">
      <alignment horizontal="right" vertical="center" wrapText="1"/>
    </xf>
    <xf numFmtId="164" fontId="29" fillId="0" borderId="36" xfId="5" applyNumberFormat="1" applyFont="1" applyFill="1" applyBorder="1" applyAlignment="1" applyProtection="1">
      <alignment horizontal="left"/>
    </xf>
    <xf numFmtId="0" fontId="19" fillId="0" borderId="25" xfId="5" applyFont="1" applyFill="1" applyBorder="1" applyAlignment="1" applyProtection="1">
      <alignment horizontal="center" vertical="center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3" fontId="21" fillId="0" borderId="0" xfId="0" applyNumberFormat="1" applyFont="1" applyBorder="1" applyAlignment="1" applyProtection="1">
      <alignment horizontal="left" vertical="center" wrapText="1" indent="1"/>
    </xf>
    <xf numFmtId="3" fontId="21" fillId="0" borderId="0" xfId="0" applyNumberFormat="1" applyFont="1" applyBorder="1" applyAlignment="1" applyProtection="1">
      <alignment horizontal="center" vertical="center" wrapText="1"/>
    </xf>
    <xf numFmtId="164" fontId="17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52" xfId="5" applyNumberFormat="1" applyFont="1" applyFill="1" applyBorder="1" applyAlignment="1" applyProtection="1">
      <alignment horizontal="right" vertical="center" wrapText="1" indent="1"/>
    </xf>
    <xf numFmtId="164" fontId="18" fillId="0" borderId="8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37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7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5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06" xfId="5" applyFont="1" applyFill="1" applyBorder="1" applyAlignment="1" applyProtection="1">
      <alignment horizontal="center" vertical="center"/>
    </xf>
    <xf numFmtId="168" fontId="24" fillId="0" borderId="25" xfId="5" applyNumberFormat="1" applyFont="1" applyFill="1" applyBorder="1" applyAlignment="1" applyProtection="1">
      <alignment horizontal="right" vertical="center" wrapText="1" indent="1"/>
    </xf>
    <xf numFmtId="168" fontId="25" fillId="0" borderId="86" xfId="5" applyNumberFormat="1" applyFont="1" applyFill="1" applyBorder="1" applyAlignment="1" applyProtection="1">
      <alignment horizontal="right" vertical="center" wrapText="1" indent="1"/>
    </xf>
    <xf numFmtId="168" fontId="25" fillId="0" borderId="26" xfId="5" applyNumberFormat="1" applyFont="1" applyFill="1" applyBorder="1" applyAlignment="1" applyProtection="1">
      <alignment horizontal="right" vertical="center" wrapText="1" indent="1"/>
    </xf>
    <xf numFmtId="168" fontId="25" fillId="0" borderId="130" xfId="5" applyNumberFormat="1" applyFont="1" applyFill="1" applyBorder="1" applyAlignment="1" applyProtection="1">
      <alignment horizontal="right" vertical="center" wrapText="1" indent="1"/>
    </xf>
    <xf numFmtId="168" fontId="25" fillId="0" borderId="25" xfId="5" applyNumberFormat="1" applyFont="1" applyFill="1" applyBorder="1" applyAlignment="1" applyProtection="1">
      <alignment horizontal="right" vertical="center" wrapText="1" indent="1"/>
    </xf>
    <xf numFmtId="168" fontId="25" fillId="0" borderId="27" xfId="5" applyNumberFormat="1" applyFont="1" applyFill="1" applyBorder="1" applyAlignment="1" applyProtection="1">
      <alignment horizontal="right" vertical="center" wrapText="1" indent="1"/>
    </xf>
    <xf numFmtId="0" fontId="18" fillId="0" borderId="55" xfId="5" applyFont="1" applyFill="1" applyBorder="1" applyAlignment="1" applyProtection="1">
      <alignment horizontal="left" vertical="center" wrapText="1" indent="1"/>
    </xf>
    <xf numFmtId="0" fontId="18" fillId="0" borderId="46" xfId="5" applyFont="1" applyFill="1" applyBorder="1" applyAlignment="1" applyProtection="1">
      <alignment horizontal="left" vertical="center" wrapText="1" indent="1"/>
    </xf>
    <xf numFmtId="0" fontId="18" fillId="0" borderId="58" xfId="5" applyFont="1" applyFill="1" applyBorder="1" applyAlignment="1" applyProtection="1">
      <alignment horizontal="left" vertical="center" wrapText="1" indent="1"/>
    </xf>
    <xf numFmtId="0" fontId="18" fillId="0" borderId="46" xfId="5" applyFont="1" applyFill="1" applyBorder="1" applyAlignment="1" applyProtection="1">
      <alignment horizontal="left" indent="6"/>
    </xf>
    <xf numFmtId="0" fontId="18" fillId="0" borderId="46" xfId="5" applyFont="1" applyFill="1" applyBorder="1" applyAlignment="1" applyProtection="1">
      <alignment horizontal="left" vertical="center" wrapText="1" indent="6"/>
    </xf>
    <xf numFmtId="0" fontId="22" fillId="0" borderId="56" xfId="0" applyFont="1" applyBorder="1" applyAlignment="1" applyProtection="1">
      <alignment horizontal="left" vertical="center" wrapText="1" indent="1"/>
    </xf>
    <xf numFmtId="0" fontId="22" fillId="0" borderId="46" xfId="0" applyFont="1" applyBorder="1" applyAlignment="1" applyProtection="1">
      <alignment horizontal="left" vertical="center" wrapText="1" indent="1"/>
    </xf>
    <xf numFmtId="0" fontId="18" fillId="0" borderId="57" xfId="5" applyFont="1" applyFill="1" applyBorder="1" applyAlignment="1" applyProtection="1">
      <alignment horizontal="left" vertical="center" wrapText="1" indent="6"/>
    </xf>
    <xf numFmtId="0" fontId="18" fillId="0" borderId="44" xfId="5" applyFont="1" applyFill="1" applyBorder="1" applyAlignment="1" applyProtection="1">
      <alignment horizontal="left" vertical="center" wrapText="1" indent="1"/>
    </xf>
    <xf numFmtId="0" fontId="18" fillId="0" borderId="40" xfId="5" applyFont="1" applyFill="1" applyBorder="1" applyAlignment="1" applyProtection="1">
      <alignment horizontal="left" vertical="center" wrapText="1" indent="1"/>
    </xf>
    <xf numFmtId="0" fontId="18" fillId="0" borderId="40" xfId="5" applyFont="1" applyFill="1" applyBorder="1" applyAlignment="1" applyProtection="1">
      <alignment horizontal="left" indent="6"/>
    </xf>
    <xf numFmtId="0" fontId="18" fillId="0" borderId="40" xfId="5" applyFont="1" applyFill="1" applyBorder="1" applyAlignment="1" applyProtection="1">
      <alignment horizontal="left" vertical="center" wrapText="1" indent="6"/>
    </xf>
    <xf numFmtId="0" fontId="18" fillId="0" borderId="165" xfId="5" applyFont="1" applyFill="1" applyBorder="1" applyAlignment="1" applyProtection="1">
      <alignment horizontal="left" vertical="center" wrapText="1" indent="6"/>
    </xf>
    <xf numFmtId="0" fontId="18" fillId="0" borderId="53" xfId="5" applyFont="1" applyFill="1" applyBorder="1" applyAlignment="1" applyProtection="1">
      <alignment horizontal="center" vertical="center" wrapText="1"/>
    </xf>
    <xf numFmtId="0" fontId="18" fillId="0" borderId="170" xfId="5" applyFont="1" applyFill="1" applyBorder="1" applyAlignment="1" applyProtection="1">
      <alignment horizontal="left" vertical="center" wrapText="1" indent="1"/>
    </xf>
    <xf numFmtId="0" fontId="22" fillId="0" borderId="40" xfId="0" applyFont="1" applyBorder="1" applyAlignment="1" applyProtection="1">
      <alignment horizontal="left" vertical="center" wrapText="1" indent="1"/>
    </xf>
    <xf numFmtId="0" fontId="22" fillId="0" borderId="44" xfId="0" applyFont="1" applyBorder="1" applyAlignment="1" applyProtection="1">
      <alignment horizontal="left" vertical="center" wrapText="1" indent="1"/>
    </xf>
    <xf numFmtId="0" fontId="18" fillId="0" borderId="53" xfId="5" applyFont="1" applyFill="1" applyBorder="1" applyAlignment="1" applyProtection="1">
      <alignment horizontal="left" vertical="center" wrapText="1" indent="6"/>
    </xf>
    <xf numFmtId="0" fontId="18" fillId="0" borderId="44" xfId="5" applyFont="1" applyFill="1" applyBorder="1" applyAlignment="1" applyProtection="1">
      <alignment horizontal="left" vertical="center" wrapText="1" indent="6"/>
    </xf>
    <xf numFmtId="0" fontId="24" fillId="0" borderId="48" xfId="5" applyFont="1" applyFill="1" applyBorder="1" applyAlignment="1" applyProtection="1">
      <alignment horizontal="left" vertical="center" wrapText="1" indent="1"/>
    </xf>
    <xf numFmtId="0" fontId="18" fillId="0" borderId="53" xfId="5" applyFont="1" applyFill="1" applyBorder="1" applyAlignment="1" applyProtection="1">
      <alignment horizontal="left" vertical="center" wrapText="1" indent="1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0" fontId="18" fillId="0" borderId="160" xfId="5" applyFont="1" applyFill="1" applyBorder="1" applyAlignment="1" applyProtection="1">
      <alignment horizontal="left" vertical="center" wrapText="1" indent="1"/>
    </xf>
    <xf numFmtId="0" fontId="18" fillId="0" borderId="49" xfId="5" applyFont="1" applyFill="1" applyBorder="1" applyAlignment="1" applyProtection="1">
      <alignment horizontal="left" vertical="center" wrapText="1" indent="1"/>
    </xf>
    <xf numFmtId="0" fontId="24" fillId="0" borderId="48" xfId="5" applyFont="1" applyFill="1" applyBorder="1" applyAlignment="1" applyProtection="1">
      <alignment horizontal="center" vertical="center" wrapText="1"/>
    </xf>
    <xf numFmtId="0" fontId="24" fillId="0" borderId="49" xfId="5" applyFont="1" applyFill="1" applyBorder="1" applyAlignment="1" applyProtection="1">
      <alignment horizontal="center" vertical="center" wrapText="1"/>
    </xf>
    <xf numFmtId="0" fontId="7" fillId="0" borderId="25" xfId="5" applyFont="1" applyFill="1" applyBorder="1" applyAlignment="1" applyProtection="1">
      <alignment horizontal="center" vertical="center" wrapText="1"/>
    </xf>
    <xf numFmtId="0" fontId="17" fillId="0" borderId="25" xfId="5" applyFont="1" applyFill="1" applyBorder="1" applyAlignment="1" applyProtection="1">
      <alignment horizontal="center" vertical="center" wrapText="1"/>
    </xf>
    <xf numFmtId="0" fontId="17" fillId="0" borderId="106" xfId="5" applyFont="1" applyFill="1" applyBorder="1" applyAlignment="1" applyProtection="1">
      <alignment vertical="center" wrapText="1"/>
    </xf>
    <xf numFmtId="164" fontId="18" fillId="0" borderId="86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6" xfId="5" applyFont="1" applyFill="1" applyBorder="1" applyAlignment="1" applyProtection="1">
      <alignment horizontal="left" vertical="center" wrapText="1" indent="1"/>
    </xf>
    <xf numFmtId="0" fontId="18" fillId="0" borderId="27" xfId="5" applyFont="1" applyFill="1" applyBorder="1" applyAlignment="1" applyProtection="1">
      <alignment horizontal="left" vertical="center" wrapText="1" indent="1"/>
    </xf>
    <xf numFmtId="0" fontId="18" fillId="0" borderId="27" xfId="5" applyFont="1" applyFill="1" applyBorder="1" applyAlignment="1" applyProtection="1">
      <alignment horizontal="left" indent="6"/>
    </xf>
    <xf numFmtId="0" fontId="18" fillId="0" borderId="27" xfId="5" applyFont="1" applyFill="1" applyBorder="1" applyAlignment="1" applyProtection="1">
      <alignment horizontal="left" vertical="center" wrapText="1" indent="6"/>
    </xf>
    <xf numFmtId="0" fontId="18" fillId="0" borderId="130" xfId="5" applyFont="1" applyFill="1" applyBorder="1" applyAlignment="1" applyProtection="1">
      <alignment horizontal="left" vertical="center" wrapText="1" indent="6"/>
    </xf>
    <xf numFmtId="0" fontId="17" fillId="0" borderId="25" xfId="5" applyFont="1" applyFill="1" applyBorder="1" applyAlignment="1" applyProtection="1">
      <alignment vertical="center" wrapText="1"/>
    </xf>
    <xf numFmtId="0" fontId="18" fillId="0" borderId="28" xfId="5" applyFont="1" applyFill="1" applyBorder="1" applyAlignment="1" applyProtection="1">
      <alignment horizontal="left" vertical="center" wrapText="1" indent="1"/>
    </xf>
    <xf numFmtId="0" fontId="18" fillId="0" borderId="29" xfId="5" applyFont="1" applyFill="1" applyBorder="1" applyAlignment="1" applyProtection="1">
      <alignment horizontal="left" vertical="center" wrapText="1" indent="1"/>
    </xf>
    <xf numFmtId="0" fontId="22" fillId="0" borderId="27" xfId="0" applyFont="1" applyBorder="1" applyAlignment="1" applyProtection="1">
      <alignment horizontal="left" vertical="center" wrapText="1" indent="1"/>
    </xf>
    <xf numFmtId="0" fontId="22" fillId="0" borderId="26" xfId="0" applyFont="1" applyBorder="1" applyAlignment="1" applyProtection="1">
      <alignment horizontal="left" vertical="center" wrapText="1" indent="1"/>
    </xf>
    <xf numFmtId="0" fontId="18" fillId="0" borderId="28" xfId="5" applyFont="1" applyFill="1" applyBorder="1" applyAlignment="1" applyProtection="1">
      <alignment horizontal="left" vertical="center" wrapText="1" indent="6"/>
    </xf>
    <xf numFmtId="0" fontId="18" fillId="0" borderId="26" xfId="5" applyFont="1" applyFill="1" applyBorder="1" applyAlignment="1" applyProtection="1">
      <alignment horizontal="left" vertical="center" wrapText="1" indent="6"/>
    </xf>
    <xf numFmtId="0" fontId="24" fillId="0" borderId="25" xfId="5" applyFont="1" applyFill="1" applyBorder="1" applyAlignment="1" applyProtection="1">
      <alignment horizontal="left" vertical="center" wrapText="1" indent="1"/>
    </xf>
    <xf numFmtId="0" fontId="24" fillId="0" borderId="25" xfId="5" applyFont="1" applyFill="1" applyBorder="1" applyAlignment="1" applyProtection="1">
      <alignment horizontal="right" vertical="center" wrapText="1" indent="1"/>
    </xf>
    <xf numFmtId="0" fontId="18" fillId="0" borderId="86" xfId="5" applyFont="1" applyFill="1" applyBorder="1" applyAlignment="1" applyProtection="1">
      <alignment horizontal="left" vertical="center" wrapText="1" indent="1"/>
    </xf>
    <xf numFmtId="0" fontId="18" fillId="0" borderId="101" xfId="5" applyFont="1" applyFill="1" applyBorder="1" applyAlignment="1" applyProtection="1">
      <alignment horizontal="left" vertical="center" wrapText="1" indent="1"/>
    </xf>
    <xf numFmtId="0" fontId="24" fillId="0" borderId="101" xfId="5" applyFont="1" applyFill="1" applyBorder="1" applyAlignment="1" applyProtection="1">
      <alignment horizontal="left" vertical="center" wrapText="1" indent="1"/>
    </xf>
    <xf numFmtId="3" fontId="21" fillId="0" borderId="101" xfId="0" applyNumberFormat="1" applyFont="1" applyBorder="1" applyAlignment="1" applyProtection="1">
      <alignment horizontal="right" vertical="center" wrapText="1" indent="1"/>
    </xf>
    <xf numFmtId="164" fontId="17" fillId="0" borderId="106" xfId="5" applyNumberFormat="1" applyFont="1" applyFill="1" applyBorder="1" applyAlignment="1" applyProtection="1">
      <alignment horizontal="right" vertical="center" wrapText="1" indent="1"/>
    </xf>
    <xf numFmtId="164" fontId="18" fillId="0" borderId="130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0" fontId="17" fillId="0" borderId="54" xfId="5" applyFont="1" applyFill="1" applyBorder="1" applyAlignment="1" applyProtection="1">
      <alignment horizontal="center" vertical="center" wrapText="1"/>
    </xf>
    <xf numFmtId="0" fontId="17" fillId="0" borderId="34" xfId="5" applyFont="1" applyFill="1" applyBorder="1" applyAlignment="1" applyProtection="1">
      <alignment horizontal="left" vertical="center" wrapText="1" indent="1"/>
    </xf>
    <xf numFmtId="0" fontId="22" fillId="0" borderId="57" xfId="0" applyFont="1" applyBorder="1" applyAlignment="1" applyProtection="1">
      <alignment horizontal="left" wrapText="1" indent="1"/>
    </xf>
    <xf numFmtId="0" fontId="22" fillId="0" borderId="46" xfId="0" applyFont="1" applyBorder="1" applyAlignment="1" applyProtection="1">
      <alignment horizontal="left" wrapText="1" indent="1"/>
    </xf>
    <xf numFmtId="0" fontId="22" fillId="0" borderId="56" xfId="0" applyFont="1" applyBorder="1" applyAlignment="1" applyProtection="1">
      <alignment horizontal="left" wrapText="1" indent="1"/>
    </xf>
    <xf numFmtId="0" fontId="23" fillId="0" borderId="34" xfId="0" applyFont="1" applyBorder="1" applyAlignment="1" applyProtection="1">
      <alignment horizontal="left" vertical="center" wrapText="1" indent="1"/>
    </xf>
    <xf numFmtId="0" fontId="22" fillId="0" borderId="46" xfId="0" quotePrefix="1" applyFont="1" applyBorder="1" applyAlignment="1" applyProtection="1">
      <alignment horizontal="left" wrapText="1" indent="1"/>
    </xf>
    <xf numFmtId="0" fontId="22" fillId="0" borderId="51" xfId="0" applyFont="1" applyBorder="1" applyAlignment="1" applyProtection="1">
      <alignment horizontal="left" wrapText="1" indent="1"/>
    </xf>
    <xf numFmtId="0" fontId="22" fillId="0" borderId="56" xfId="0" applyFont="1" applyBorder="1" applyAlignment="1" applyProtection="1">
      <alignment wrapText="1"/>
    </xf>
    <xf numFmtId="0" fontId="23" fillId="0" borderId="34" xfId="0" applyFont="1" applyBorder="1" applyAlignment="1" applyProtection="1">
      <alignment wrapText="1"/>
    </xf>
    <xf numFmtId="0" fontId="23" fillId="0" borderId="139" xfId="0" applyFont="1" applyBorder="1" applyAlignment="1" applyProtection="1">
      <alignment wrapText="1"/>
    </xf>
    <xf numFmtId="0" fontId="17" fillId="0" borderId="106" xfId="5" applyFont="1" applyFill="1" applyBorder="1" applyAlignment="1" applyProtection="1">
      <alignment horizontal="center" vertical="center" wrapText="1"/>
    </xf>
    <xf numFmtId="164" fontId="18" fillId="0" borderId="28" xfId="5" applyNumberFormat="1" applyFont="1" applyFill="1" applyBorder="1" applyAlignment="1" applyProtection="1">
      <alignment horizontal="right" vertical="center" wrapText="1" indent="1"/>
    </xf>
    <xf numFmtId="164" fontId="25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5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49" xfId="0" quotePrefix="1" applyNumberFormat="1" applyFont="1" applyBorder="1" applyAlignment="1" applyProtection="1">
      <alignment horizontal="right" vertical="center" wrapText="1" indent="1"/>
    </xf>
    <xf numFmtId="164" fontId="32" fillId="0" borderId="44" xfId="0" quotePrefix="1" applyNumberFormat="1" applyFont="1" applyBorder="1" applyAlignment="1" applyProtection="1">
      <alignment horizontal="right" vertical="center" wrapText="1" inden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26" fillId="0" borderId="21" xfId="0" quotePrefix="1" applyNumberFormat="1" applyFont="1" applyFill="1" applyBorder="1" applyAlignment="1" applyProtection="1">
      <alignment horizontal="right" vertical="center" wrapText="1" indent="1"/>
    </xf>
    <xf numFmtId="164" fontId="17" fillId="0" borderId="48" xfId="0" applyNumberFormat="1" applyFont="1" applyFill="1" applyBorder="1" applyAlignment="1" applyProtection="1">
      <alignment horizontal="center" vertical="center" wrapText="1"/>
    </xf>
    <xf numFmtId="164" fontId="24" fillId="0" borderId="48" xfId="0" applyNumberFormat="1" applyFont="1" applyFill="1" applyBorder="1" applyAlignment="1" applyProtection="1">
      <alignment horizontal="center" vertical="center" wrapText="1"/>
    </xf>
    <xf numFmtId="164" fontId="32" fillId="0" borderId="53" xfId="0" quotePrefix="1" applyNumberFormat="1" applyFont="1" applyBorder="1" applyAlignment="1" applyProtection="1">
      <alignment horizontal="right" vertical="center" wrapText="1" indent="1"/>
    </xf>
    <xf numFmtId="164" fontId="17" fillId="0" borderId="41" xfId="0" applyNumberFormat="1" applyFont="1" applyFill="1" applyBorder="1" applyAlignment="1" applyProtection="1">
      <alignment horizontal="center" vertical="center" wrapText="1"/>
    </xf>
    <xf numFmtId="164" fontId="32" fillId="0" borderId="35" xfId="0" quotePrefix="1" applyNumberFormat="1" applyFont="1" applyBorder="1" applyAlignment="1" applyProtection="1">
      <alignment horizontal="right" vertical="center" wrapText="1" indent="1"/>
    </xf>
    <xf numFmtId="164" fontId="32" fillId="0" borderId="5" xfId="0" quotePrefix="1" applyNumberFormat="1" applyFont="1" applyBorder="1" applyAlignment="1" applyProtection="1">
      <alignment horizontal="right" vertical="center" wrapText="1" indent="1"/>
    </xf>
    <xf numFmtId="164" fontId="32" fillId="0" borderId="138" xfId="0" quotePrefix="1" applyNumberFormat="1" applyFont="1" applyBorder="1" applyAlignment="1" applyProtection="1">
      <alignment horizontal="right" vertical="center" wrapText="1" indent="1"/>
    </xf>
    <xf numFmtId="164" fontId="26" fillId="0" borderId="41" xfId="0" applyNumberFormat="1" applyFont="1" applyFill="1" applyBorder="1" applyAlignment="1" applyProtection="1">
      <alignment horizontal="right" vertical="center" wrapText="1" indent="1"/>
    </xf>
    <xf numFmtId="164" fontId="32" fillId="0" borderId="3" xfId="0" quotePrefix="1" applyNumberFormat="1" applyFont="1" applyBorder="1" applyAlignment="1" applyProtection="1">
      <alignment horizontal="right" vertical="center" wrapText="1" indent="1"/>
    </xf>
    <xf numFmtId="164" fontId="32" fillId="0" borderId="2" xfId="0" quotePrefix="1" applyNumberFormat="1" applyFont="1" applyBorder="1" applyAlignment="1" applyProtection="1">
      <alignment horizontal="right" vertical="center" wrapText="1" indent="1"/>
    </xf>
    <xf numFmtId="164" fontId="32" fillId="0" borderId="23" xfId="0" quotePrefix="1" applyNumberFormat="1" applyFont="1" applyBorder="1" applyAlignment="1" applyProtection="1">
      <alignment horizontal="right" vertical="center" wrapText="1" indent="1"/>
    </xf>
    <xf numFmtId="164" fontId="30" fillId="0" borderId="28" xfId="0" applyNumberFormat="1" applyFont="1" applyFill="1" applyBorder="1" applyAlignment="1" applyProtection="1">
      <alignment horizontal="left" vertical="center" wrapText="1" indent="1"/>
    </xf>
    <xf numFmtId="164" fontId="16" fillId="0" borderId="35" xfId="0" applyNumberFormat="1" applyFont="1" applyFill="1" applyBorder="1" applyAlignment="1" applyProtection="1">
      <alignment horizontal="left" vertical="center" wrapText="1" indent="1"/>
    </xf>
    <xf numFmtId="164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6" xfId="0" applyNumberFormat="1" applyFont="1" applyFill="1" applyBorder="1" applyAlignment="1" applyProtection="1">
      <alignment horizontal="left" vertical="center" wrapText="1" indent="1"/>
    </xf>
    <xf numFmtId="164" fontId="16" fillId="0" borderId="5" xfId="0" applyNumberFormat="1" applyFont="1" applyFill="1" applyBorder="1" applyAlignment="1" applyProtection="1">
      <alignment horizontal="left" vertical="center" wrapText="1" indent="1"/>
    </xf>
    <xf numFmtId="164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0" xfId="0" applyNumberFormat="1" applyFont="1" applyFill="1" applyBorder="1" applyAlignment="1" applyProtection="1">
      <alignment horizontal="left" vertical="center" wrapText="1" indent="1"/>
    </xf>
    <xf numFmtId="164" fontId="1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5" xfId="5" applyFont="1" applyFill="1" applyBorder="1" applyAlignment="1" applyProtection="1">
      <alignment horizontal="left" vertical="center" wrapText="1" indent="1"/>
    </xf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5" xfId="5" applyFont="1" applyFill="1" applyBorder="1" applyAlignment="1" applyProtection="1">
      <alignment horizontal="left" vertical="center" wrapText="1" indent="1"/>
    </xf>
    <xf numFmtId="0" fontId="30" fillId="0" borderId="8" xfId="5" applyFont="1" applyFill="1" applyBorder="1" applyAlignment="1" applyProtection="1">
      <alignment horizontal="left" vertical="center" wrapText="1" indent="1"/>
    </xf>
    <xf numFmtId="164" fontId="30" fillId="0" borderId="29" xfId="0" applyNumberFormat="1" applyFont="1" applyFill="1" applyBorder="1" applyAlignment="1" applyProtection="1">
      <alignment horizontal="left" vertical="center" wrapText="1" indent="1"/>
    </xf>
    <xf numFmtId="164" fontId="16" fillId="0" borderId="133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38" xfId="5" applyFont="1" applyFill="1" applyBorder="1" applyAlignment="1" applyProtection="1">
      <alignment horizontal="left" vertical="center" wrapText="1" indent="1"/>
    </xf>
    <xf numFmtId="164" fontId="26" fillId="0" borderId="25" xfId="0" applyNumberFormat="1" applyFont="1" applyFill="1" applyBorder="1" applyAlignment="1" applyProtection="1">
      <alignment horizontal="left" vertical="center" wrapText="1" indent="1"/>
    </xf>
    <xf numFmtId="164" fontId="26" fillId="0" borderId="41" xfId="0" applyNumberFormat="1" applyFont="1" applyFill="1" applyBorder="1" applyAlignment="1" applyProtection="1">
      <alignment horizontal="left" vertical="center" wrapText="1" indent="1"/>
    </xf>
    <xf numFmtId="164" fontId="30" fillId="0" borderId="133" xfId="0" applyNumberFormat="1" applyFont="1" applyFill="1" applyBorder="1" applyAlignment="1" applyProtection="1">
      <alignment horizontal="left" vertical="center" wrapText="1" indent="1"/>
    </xf>
    <xf numFmtId="164" fontId="71" fillId="0" borderId="1" xfId="0" applyNumberFormat="1" applyFont="1" applyFill="1" applyBorder="1" applyAlignment="1" applyProtection="1">
      <alignment horizontal="right" vertical="center" wrapText="1" indent="1"/>
    </xf>
    <xf numFmtId="164" fontId="71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5" xfId="0" applyNumberFormat="1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3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7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71" fillId="0" borderId="2" xfId="0" applyNumberFormat="1" applyFont="1" applyFill="1" applyBorder="1" applyAlignment="1" applyProtection="1">
      <alignment horizontal="right" vertical="center" wrapText="1" indent="1"/>
    </xf>
    <xf numFmtId="164" fontId="71" fillId="0" borderId="16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0" applyNumberFormat="1" applyFont="1" applyFill="1" applyBorder="1" applyAlignment="1" applyProtection="1">
      <alignment horizontal="left" vertical="center" wrapText="1" indent="1"/>
    </xf>
    <xf numFmtId="164" fontId="26" fillId="0" borderId="101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3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26" fillId="0" borderId="13" xfId="0" applyNumberFormat="1" applyFont="1" applyFill="1" applyBorder="1" applyAlignment="1" applyProtection="1">
      <alignment horizontal="left" vertical="center" wrapText="1" indent="1"/>
    </xf>
    <xf numFmtId="164" fontId="71" fillId="0" borderId="7" xfId="0" applyNumberFormat="1" applyFont="1" applyFill="1" applyBorder="1" applyAlignment="1" applyProtection="1">
      <alignment horizontal="left" vertical="center" wrapText="1" indent="1"/>
    </xf>
    <xf numFmtId="164" fontId="71" fillId="0" borderId="3" xfId="0" applyNumberFormat="1" applyFont="1" applyFill="1" applyBorder="1" applyAlignment="1" applyProtection="1">
      <alignment horizontal="righ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71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2"/>
    </xf>
    <xf numFmtId="164" fontId="30" fillId="0" borderId="10" xfId="0" applyNumberFormat="1" applyFont="1" applyFill="1" applyBorder="1" applyAlignment="1" applyProtection="1">
      <alignment horizontal="left" vertical="center" wrapText="1" indent="2"/>
    </xf>
    <xf numFmtId="164" fontId="26" fillId="0" borderId="48" xfId="0" quotePrefix="1" applyNumberFormat="1" applyFont="1" applyFill="1" applyBorder="1" applyAlignment="1" applyProtection="1">
      <alignment horizontal="right" vertical="center" wrapText="1" indent="1"/>
    </xf>
    <xf numFmtId="164" fontId="30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8" fontId="17" fillId="0" borderId="33" xfId="12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4" xfId="0" applyNumberFormat="1" applyFont="1" applyBorder="1" applyAlignment="1" applyProtection="1">
      <alignment horizontal="right" vertical="center" wrapText="1" indent="1"/>
    </xf>
    <xf numFmtId="164" fontId="21" fillId="0" borderId="34" xfId="0" quotePrefix="1" applyNumberFormat="1" applyFont="1" applyBorder="1" applyAlignment="1" applyProtection="1">
      <alignment horizontal="right" vertical="center" wrapText="1" indent="1"/>
    </xf>
    <xf numFmtId="164" fontId="21" fillId="0" borderId="36" xfId="0" quotePrefix="1" applyNumberFormat="1" applyFont="1" applyBorder="1" applyAlignment="1" applyProtection="1">
      <alignment horizontal="right" vertical="center" wrapText="1" indent="1"/>
    </xf>
    <xf numFmtId="3" fontId="21" fillId="0" borderId="137" xfId="0" applyNumberFormat="1" applyFont="1" applyBorder="1" applyAlignment="1" applyProtection="1">
      <alignment horizontal="center" vertical="center" wrapText="1"/>
    </xf>
    <xf numFmtId="168" fontId="17" fillId="0" borderId="86" xfId="12" applyNumberFormat="1" applyFont="1" applyFill="1" applyBorder="1" applyAlignment="1" applyProtection="1">
      <alignment horizontal="right" vertical="center" wrapText="1" indent="1"/>
    </xf>
    <xf numFmtId="168" fontId="17" fillId="0" borderId="26" xfId="12" applyNumberFormat="1" applyFont="1" applyFill="1" applyBorder="1" applyAlignment="1" applyProtection="1">
      <alignment horizontal="right" vertical="center" wrapText="1" indent="1"/>
    </xf>
    <xf numFmtId="168" fontId="17" fillId="0" borderId="130" xfId="12" applyNumberFormat="1" applyFont="1" applyFill="1" applyBorder="1" applyAlignment="1" applyProtection="1">
      <alignment horizontal="right" vertical="center" wrapText="1" indent="1"/>
    </xf>
    <xf numFmtId="168" fontId="17" fillId="0" borderId="25" xfId="12" applyNumberFormat="1" applyFont="1" applyFill="1" applyBorder="1" applyAlignment="1" applyProtection="1">
      <alignment horizontal="right" vertical="center" wrapText="1" indent="1"/>
    </xf>
    <xf numFmtId="168" fontId="25" fillId="0" borderId="86" xfId="12" applyNumberFormat="1" applyFont="1" applyFill="1" applyBorder="1" applyAlignment="1" applyProtection="1">
      <alignment horizontal="right" vertical="center" wrapText="1" indent="1"/>
    </xf>
    <xf numFmtId="168" fontId="25" fillId="0" borderId="26" xfId="12" applyNumberFormat="1" applyFont="1" applyFill="1" applyBorder="1" applyAlignment="1" applyProtection="1">
      <alignment horizontal="right" vertical="center" wrapText="1" indent="1"/>
    </xf>
    <xf numFmtId="168" fontId="25" fillId="0" borderId="130" xfId="12" applyNumberFormat="1" applyFont="1" applyFill="1" applyBorder="1" applyAlignment="1" applyProtection="1">
      <alignment horizontal="right" vertical="center" wrapText="1" indent="1"/>
    </xf>
    <xf numFmtId="3" fontId="42" fillId="0" borderId="78" xfId="4" applyNumberFormat="1" applyFont="1" applyFill="1" applyBorder="1" applyAlignment="1">
      <alignment vertical="center" wrapText="1"/>
    </xf>
    <xf numFmtId="3" fontId="44" fillId="0" borderId="115" xfId="4" applyNumberFormat="1" applyFont="1" applyFill="1" applyBorder="1" applyAlignment="1"/>
    <xf numFmtId="11" fontId="58" fillId="0" borderId="3" xfId="0" applyNumberFormat="1" applyFont="1" applyBorder="1" applyAlignment="1">
      <alignment horizontal="center"/>
    </xf>
    <xf numFmtId="4" fontId="57" fillId="0" borderId="51" xfId="0" applyNumberFormat="1" applyFont="1" applyBorder="1"/>
    <xf numFmtId="3" fontId="57" fillId="0" borderId="34" xfId="0" applyNumberFormat="1" applyFont="1" applyBorder="1"/>
    <xf numFmtId="3" fontId="58" fillId="0" borderId="34" xfId="0" applyNumberFormat="1" applyFont="1" applyFill="1" applyBorder="1"/>
    <xf numFmtId="168" fontId="39" fillId="0" borderId="53" xfId="3" applyNumberFormat="1" applyFont="1" applyFill="1" applyBorder="1"/>
    <xf numFmtId="168" fontId="39" fillId="9" borderId="53" xfId="3" applyNumberFormat="1" applyFont="1" applyFill="1" applyBorder="1"/>
    <xf numFmtId="168" fontId="38" fillId="9" borderId="53" xfId="3" applyNumberFormat="1" applyFont="1" applyFill="1" applyBorder="1"/>
    <xf numFmtId="168" fontId="39" fillId="0" borderId="170" xfId="3" applyNumberFormat="1" applyFont="1" applyFill="1" applyBorder="1"/>
    <xf numFmtId="168" fontId="38" fillId="9" borderId="25" xfId="3" applyNumberFormat="1" applyFont="1" applyFill="1" applyBorder="1"/>
    <xf numFmtId="168" fontId="39" fillId="0" borderId="30" xfId="3" applyNumberFormat="1" applyFont="1" applyFill="1" applyBorder="1"/>
    <xf numFmtId="168" fontId="39" fillId="9" borderId="30" xfId="3" applyNumberFormat="1" applyFont="1" applyFill="1" applyBorder="1"/>
    <xf numFmtId="168" fontId="38" fillId="9" borderId="30" xfId="3" applyNumberFormat="1" applyFont="1" applyFill="1" applyBorder="1"/>
    <xf numFmtId="168" fontId="39" fillId="0" borderId="17" xfId="3" applyNumberFormat="1" applyFont="1" applyFill="1" applyBorder="1"/>
    <xf numFmtId="3" fontId="38" fillId="10" borderId="16" xfId="3" applyNumberFormat="1" applyFont="1" applyFill="1" applyBorder="1" applyAlignment="1">
      <alignment horizontal="right"/>
    </xf>
    <xf numFmtId="3" fontId="39" fillId="9" borderId="16" xfId="3" applyNumberFormat="1" applyFont="1" applyFill="1" applyBorder="1"/>
    <xf numFmtId="3" fontId="39" fillId="9" borderId="44" xfId="3" applyNumberFormat="1" applyFont="1" applyFill="1" applyBorder="1"/>
    <xf numFmtId="3" fontId="38" fillId="10" borderId="21" xfId="3" applyNumberFormat="1" applyFont="1" applyFill="1" applyBorder="1" applyAlignment="1">
      <alignment horizontal="right"/>
    </xf>
    <xf numFmtId="3" fontId="44" fillId="10" borderId="87" xfId="3" applyNumberFormat="1" applyFont="1" applyFill="1" applyBorder="1"/>
    <xf numFmtId="3" fontId="44" fillId="10" borderId="26" xfId="3" applyNumberFormat="1" applyFont="1" applyFill="1" applyBorder="1"/>
    <xf numFmtId="3" fontId="46" fillId="9" borderId="26" xfId="3" applyNumberFormat="1" applyFont="1" applyFill="1" applyBorder="1"/>
    <xf numFmtId="3" fontId="44" fillId="10" borderId="48" xfId="3" applyNumberFormat="1" applyFont="1" applyFill="1" applyBorder="1"/>
    <xf numFmtId="3" fontId="38" fillId="9" borderId="25" xfId="3" applyNumberFormat="1" applyFont="1" applyFill="1" applyBorder="1" applyAlignment="1">
      <alignment horizontal="right"/>
    </xf>
    <xf numFmtId="3" fontId="39" fillId="0" borderId="57" xfId="3" applyNumberFormat="1" applyFont="1" applyBorder="1" applyAlignment="1">
      <alignment horizontal="right"/>
    </xf>
    <xf numFmtId="3" fontId="42" fillId="0" borderId="82" xfId="3" applyNumberFormat="1" applyFont="1" applyFill="1" applyBorder="1"/>
    <xf numFmtId="3" fontId="44" fillId="10" borderId="77" xfId="3" applyNumberFormat="1" applyFont="1" applyFill="1" applyBorder="1"/>
    <xf numFmtId="3" fontId="45" fillId="0" borderId="172" xfId="3" applyNumberFormat="1" applyFont="1" applyFill="1" applyBorder="1"/>
    <xf numFmtId="3" fontId="45" fillId="0" borderId="82" xfId="3" applyNumberFormat="1" applyFont="1" applyFill="1" applyBorder="1"/>
    <xf numFmtId="3" fontId="44" fillId="10" borderId="82" xfId="3" applyNumberFormat="1" applyFont="1" applyFill="1" applyBorder="1"/>
    <xf numFmtId="3" fontId="42" fillId="0" borderId="38" xfId="3" applyNumberFormat="1" applyFont="1" applyFill="1" applyBorder="1"/>
    <xf numFmtId="3" fontId="45" fillId="0" borderId="38" xfId="3" applyNumberFormat="1" applyFont="1" applyFill="1" applyBorder="1"/>
    <xf numFmtId="3" fontId="46" fillId="9" borderId="82" xfId="3" applyNumberFormat="1" applyFont="1" applyFill="1" applyBorder="1"/>
    <xf numFmtId="3" fontId="42" fillId="0" borderId="79" xfId="3" applyNumberFormat="1" applyFont="1" applyFill="1" applyBorder="1"/>
    <xf numFmtId="3" fontId="44" fillId="10" borderId="43" xfId="3" applyNumberFormat="1" applyFont="1" applyFill="1" applyBorder="1"/>
    <xf numFmtId="3" fontId="40" fillId="0" borderId="34" xfId="3" applyNumberFormat="1" applyFont="1" applyBorder="1" applyAlignment="1">
      <alignment horizontal="center" wrapText="1"/>
    </xf>
    <xf numFmtId="168" fontId="39" fillId="0" borderId="26" xfId="3" applyNumberFormat="1" applyFont="1" applyFill="1" applyBorder="1"/>
    <xf numFmtId="168" fontId="38" fillId="9" borderId="26" xfId="3" applyNumberFormat="1" applyFont="1" applyFill="1" applyBorder="1"/>
    <xf numFmtId="168" fontId="39" fillId="0" borderId="27" xfId="3" applyNumberFormat="1" applyFont="1" applyFill="1" applyBorder="1"/>
    <xf numFmtId="168" fontId="39" fillId="0" borderId="28" xfId="3" applyNumberFormat="1" applyFont="1" applyFill="1" applyBorder="1"/>
    <xf numFmtId="3" fontId="40" fillId="0" borderId="25" xfId="3" applyNumberFormat="1" applyFont="1" applyBorder="1" applyAlignment="1">
      <alignment horizontal="center" vertical="center" wrapText="1"/>
    </xf>
    <xf numFmtId="3" fontId="39" fillId="0" borderId="18" xfId="3" applyNumberFormat="1" applyFont="1" applyFill="1" applyBorder="1" applyAlignment="1">
      <alignment horizontal="right"/>
    </xf>
    <xf numFmtId="3" fontId="39" fillId="0" borderId="174" xfId="3" applyNumberFormat="1" applyFont="1" applyFill="1" applyBorder="1" applyAlignment="1">
      <alignment horizontal="right"/>
    </xf>
    <xf numFmtId="3" fontId="39" fillId="0" borderId="129" xfId="3" applyNumberFormat="1" applyFont="1" applyFill="1" applyBorder="1" applyAlignment="1">
      <alignment horizontal="right"/>
    </xf>
    <xf numFmtId="3" fontId="39" fillId="0" borderId="29" xfId="3" applyNumberFormat="1" applyFont="1" applyFill="1" applyBorder="1" applyAlignment="1">
      <alignment horizontal="right"/>
    </xf>
    <xf numFmtId="3" fontId="44" fillId="0" borderId="125" xfId="3" applyNumberFormat="1" applyFont="1" applyFill="1" applyBorder="1" applyAlignment="1"/>
    <xf numFmtId="3" fontId="42" fillId="0" borderId="175" xfId="3" applyNumberFormat="1" applyFont="1" applyFill="1" applyBorder="1"/>
    <xf numFmtId="3" fontId="40" fillId="0" borderId="25" xfId="3" applyNumberFormat="1" applyFont="1" applyBorder="1" applyAlignment="1">
      <alignment horizontal="center" wrapText="1"/>
    </xf>
    <xf numFmtId="3" fontId="39" fillId="0" borderId="28" xfId="3" applyNumberFormat="1" applyFont="1" applyBorder="1" applyAlignment="1">
      <alignment horizontal="right"/>
    </xf>
    <xf numFmtId="3" fontId="44" fillId="10" borderId="25" xfId="3" applyNumberFormat="1" applyFont="1" applyFill="1" applyBorder="1"/>
    <xf numFmtId="3" fontId="39" fillId="0" borderId="28" xfId="3" applyNumberFormat="1" applyFont="1" applyFill="1" applyBorder="1"/>
    <xf numFmtId="3" fontId="39" fillId="0" borderId="26" xfId="3" applyNumberFormat="1" applyFont="1" applyFill="1" applyBorder="1"/>
    <xf numFmtId="3" fontId="39" fillId="0" borderId="27" xfId="3" applyNumberFormat="1" applyFont="1" applyFill="1" applyBorder="1"/>
    <xf numFmtId="3" fontId="38" fillId="10" borderId="26" xfId="3" applyNumberFormat="1" applyFont="1" applyFill="1" applyBorder="1" applyAlignment="1">
      <alignment horizontal="right"/>
    </xf>
    <xf numFmtId="3" fontId="39" fillId="0" borderId="28" xfId="3" applyNumberFormat="1" applyFont="1" applyFill="1" applyBorder="1" applyAlignment="1">
      <alignment horizontal="right"/>
    </xf>
    <xf numFmtId="3" fontId="38" fillId="10" borderId="25" xfId="3" applyNumberFormat="1" applyFont="1" applyFill="1" applyBorder="1" applyAlignment="1">
      <alignment horizontal="right"/>
    </xf>
    <xf numFmtId="3" fontId="44" fillId="10" borderId="87" xfId="4" applyNumberFormat="1" applyFont="1" applyFill="1" applyBorder="1"/>
    <xf numFmtId="3" fontId="44" fillId="10" borderId="25" xfId="4" applyNumberFormat="1" applyFont="1" applyFill="1" applyBorder="1"/>
    <xf numFmtId="3" fontId="44" fillId="10" borderId="117" xfId="4" applyNumberFormat="1" applyFont="1" applyFill="1" applyBorder="1"/>
    <xf numFmtId="3" fontId="44" fillId="10" borderId="26" xfId="4" applyNumberFormat="1" applyFont="1" applyFill="1" applyBorder="1"/>
    <xf numFmtId="3" fontId="44" fillId="10" borderId="101" xfId="4" applyNumberFormat="1" applyFont="1" applyFill="1" applyBorder="1"/>
    <xf numFmtId="3" fontId="44" fillId="10" borderId="28" xfId="4" applyNumberFormat="1" applyFont="1" applyFill="1" applyBorder="1"/>
    <xf numFmtId="3" fontId="44" fillId="10" borderId="53" xfId="4" applyNumberFormat="1" applyFont="1" applyFill="1" applyBorder="1"/>
    <xf numFmtId="3" fontId="44" fillId="10" borderId="48" xfId="4" applyNumberFormat="1" applyFont="1" applyFill="1" applyBorder="1"/>
    <xf numFmtId="3" fontId="44" fillId="10" borderId="88" xfId="4" applyNumberFormat="1" applyFont="1" applyFill="1" applyBorder="1"/>
    <xf numFmtId="3" fontId="44" fillId="10" borderId="126" xfId="4" applyNumberFormat="1" applyFont="1" applyFill="1" applyBorder="1"/>
    <xf numFmtId="3" fontId="46" fillId="9" borderId="101" xfId="4" applyNumberFormat="1" applyFont="1" applyFill="1" applyBorder="1"/>
    <xf numFmtId="3" fontId="46" fillId="9" borderId="129" xfId="4" applyNumberFormat="1" applyFont="1" applyFill="1" applyBorder="1"/>
    <xf numFmtId="3" fontId="42" fillId="10" borderId="86" xfId="4" applyNumberFormat="1" applyFont="1" applyFill="1" applyBorder="1"/>
    <xf numFmtId="3" fontId="42" fillId="10" borderId="26" xfId="4" applyNumberFormat="1" applyFont="1" applyFill="1" applyBorder="1"/>
    <xf numFmtId="3" fontId="42" fillId="10" borderId="28" xfId="4" applyNumberFormat="1" applyFont="1" applyFill="1" applyBorder="1"/>
    <xf numFmtId="3" fontId="42" fillId="10" borderId="130" xfId="4" applyNumberFormat="1" applyFont="1" applyFill="1" applyBorder="1"/>
    <xf numFmtId="168" fontId="42" fillId="0" borderId="26" xfId="4" applyNumberFormat="1" applyFont="1" applyFill="1" applyBorder="1"/>
    <xf numFmtId="168" fontId="42" fillId="0" borderId="27" xfId="4" applyNumberFormat="1" applyFont="1" applyFill="1" applyBorder="1"/>
    <xf numFmtId="168" fontId="42" fillId="0" borderId="28" xfId="4" applyNumberFormat="1" applyFont="1" applyFill="1" applyBorder="1"/>
    <xf numFmtId="168" fontId="46" fillId="9" borderId="25" xfId="4" applyNumberFormat="1" applyFont="1" applyFill="1" applyBorder="1"/>
    <xf numFmtId="168" fontId="46" fillId="9" borderId="26" xfId="4" applyNumberFormat="1" applyFont="1" applyFill="1" applyBorder="1"/>
    <xf numFmtId="168" fontId="46" fillId="9" borderId="27" xfId="4" applyNumberFormat="1" applyFont="1" applyFill="1" applyBorder="1"/>
    <xf numFmtId="168" fontId="45" fillId="9" borderId="26" xfId="4" applyNumberFormat="1" applyFont="1" applyFill="1" applyBorder="1"/>
    <xf numFmtId="168" fontId="45" fillId="9" borderId="28" xfId="4" applyNumberFormat="1" applyFont="1" applyFill="1" applyBorder="1"/>
    <xf numFmtId="168" fontId="45" fillId="9" borderId="27" xfId="4" applyNumberFormat="1" applyFont="1" applyFill="1" applyBorder="1"/>
    <xf numFmtId="168" fontId="42" fillId="0" borderId="29" xfId="4" applyNumberFormat="1" applyFont="1" applyFill="1" applyBorder="1"/>
    <xf numFmtId="168" fontId="42" fillId="0" borderId="86" xfId="4" applyNumberFormat="1" applyFont="1" applyFill="1" applyBorder="1"/>
    <xf numFmtId="0" fontId="17" fillId="0" borderId="15" xfId="5" applyFont="1" applyFill="1" applyBorder="1" applyAlignment="1" applyProtection="1">
      <alignment horizontal="left" vertical="center" wrapText="1"/>
    </xf>
    <xf numFmtId="0" fontId="23" fillId="0" borderId="13" xfId="0" applyFont="1" applyBorder="1" applyAlignment="1" applyProtection="1">
      <alignment horizontal="left" wrapText="1"/>
    </xf>
    <xf numFmtId="0" fontId="22" fillId="0" borderId="9" xfId="0" applyFont="1" applyBorder="1" applyAlignment="1" applyProtection="1">
      <alignment horizontal="left" wrapText="1"/>
    </xf>
    <xf numFmtId="0" fontId="22" fillId="0" borderId="8" xfId="0" applyFont="1" applyBorder="1" applyAlignment="1" applyProtection="1">
      <alignment horizontal="left" wrapText="1"/>
    </xf>
    <xf numFmtId="0" fontId="22" fillId="0" borderId="10" xfId="0" applyFont="1" applyBorder="1" applyAlignment="1" applyProtection="1">
      <alignment horizontal="left" wrapText="1"/>
    </xf>
    <xf numFmtId="0" fontId="13" fillId="0" borderId="0" xfId="5" applyFont="1" applyFill="1" applyBorder="1" applyProtection="1"/>
    <xf numFmtId="168" fontId="25" fillId="0" borderId="0" xfId="5" applyNumberFormat="1" applyFont="1" applyFill="1" applyBorder="1" applyAlignment="1" applyProtection="1">
      <alignment horizontal="right" vertical="center" wrapText="1" indent="1"/>
    </xf>
    <xf numFmtId="0" fontId="30" fillId="0" borderId="9" xfId="5" applyFont="1" applyFill="1" applyBorder="1" applyAlignment="1" applyProtection="1">
      <alignment horizontal="left" vertical="center" wrapText="1" indent="1"/>
    </xf>
    <xf numFmtId="0" fontId="0" fillId="0" borderId="0" xfId="0" applyAlignment="1">
      <alignment wrapText="1"/>
    </xf>
    <xf numFmtId="0" fontId="39" fillId="0" borderId="0" xfId="13"/>
    <xf numFmtId="0" fontId="38" fillId="0" borderId="0" xfId="13" applyFont="1" applyAlignment="1">
      <alignment horizontal="center"/>
    </xf>
    <xf numFmtId="0" fontId="39" fillId="0" borderId="0" xfId="13" applyAlignment="1"/>
    <xf numFmtId="0" fontId="39" fillId="0" borderId="137" xfId="13" applyBorder="1"/>
    <xf numFmtId="0" fontId="39" fillId="0" borderId="36" xfId="13" applyBorder="1"/>
    <xf numFmtId="3" fontId="39" fillId="0" borderId="137" xfId="13" applyNumberFormat="1" applyBorder="1"/>
    <xf numFmtId="3" fontId="39" fillId="0" borderId="49" xfId="13" applyNumberFormat="1" applyBorder="1"/>
    <xf numFmtId="0" fontId="39" fillId="0" borderId="0" xfId="13" applyFont="1" applyAlignment="1"/>
    <xf numFmtId="0" fontId="0" fillId="0" borderId="16" xfId="0" applyBorder="1"/>
    <xf numFmtId="0" fontId="0" fillId="0" borderId="8" xfId="0" applyBorder="1"/>
    <xf numFmtId="0" fontId="27" fillId="0" borderId="13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7" fillId="0" borderId="43" xfId="0" applyFont="1" applyBorder="1" applyAlignment="1">
      <alignment vertical="center"/>
    </xf>
    <xf numFmtId="3" fontId="0" fillId="0" borderId="58" xfId="0" applyNumberFormat="1" applyBorder="1"/>
    <xf numFmtId="0" fontId="0" fillId="0" borderId="58" xfId="0" applyBorder="1"/>
    <xf numFmtId="0" fontId="27" fillId="0" borderId="25" xfId="0" applyFont="1" applyBorder="1" applyAlignment="1">
      <alignment horizontal="left" vertical="center" wrapText="1"/>
    </xf>
    <xf numFmtId="3" fontId="0" fillId="0" borderId="26" xfId="0" applyNumberFormat="1" applyBorder="1"/>
    <xf numFmtId="0" fontId="0" fillId="0" borderId="26" xfId="0" applyBorder="1"/>
    <xf numFmtId="0" fontId="27" fillId="0" borderId="48" xfId="0" applyFont="1" applyBorder="1" applyAlignment="1">
      <alignment vertical="center"/>
    </xf>
    <xf numFmtId="3" fontId="0" fillId="0" borderId="44" xfId="0" applyNumberFormat="1" applyBorder="1"/>
    <xf numFmtId="0" fontId="0" fillId="0" borderId="44" xfId="0" applyBorder="1"/>
    <xf numFmtId="0" fontId="27" fillId="0" borderId="25" xfId="0" applyFont="1" applyBorder="1" applyAlignment="1">
      <alignment vertical="center" wrapText="1"/>
    </xf>
    <xf numFmtId="0" fontId="0" fillId="0" borderId="8" xfId="0" quotePrefix="1" applyBorder="1"/>
    <xf numFmtId="0" fontId="27" fillId="0" borderId="13" xfId="0" applyFont="1" applyBorder="1"/>
    <xf numFmtId="0" fontId="27" fillId="0" borderId="21" xfId="0" applyFont="1" applyBorder="1"/>
    <xf numFmtId="3" fontId="27" fillId="0" borderId="43" xfId="0" applyNumberFormat="1" applyFont="1" applyBorder="1"/>
    <xf numFmtId="0" fontId="27" fillId="0" borderId="43" xfId="0" applyFont="1" applyBorder="1"/>
    <xf numFmtId="3" fontId="27" fillId="0" borderId="48" xfId="0" applyNumberFormat="1" applyFont="1" applyBorder="1"/>
    <xf numFmtId="165" fontId="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 applyProtection="1">
      <alignment horizontal="left" vertic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29" fillId="0" borderId="36" xfId="5" applyNumberFormat="1" applyFont="1" applyFill="1" applyBorder="1" applyAlignment="1" applyProtection="1">
      <alignment horizontal="left" vertical="center"/>
    </xf>
    <xf numFmtId="164" fontId="29" fillId="0" borderId="36" xfId="5" applyNumberFormat="1" applyFont="1" applyFill="1" applyBorder="1" applyAlignment="1" applyProtection="1">
      <alignment horizontal="left"/>
    </xf>
    <xf numFmtId="0" fontId="5" fillId="0" borderId="36" xfId="0" applyFont="1" applyFill="1" applyBorder="1" applyAlignment="1" applyProtection="1">
      <alignment horizontal="right" vertical="center"/>
    </xf>
    <xf numFmtId="0" fontId="27" fillId="0" borderId="0" xfId="0" applyFont="1" applyAlignment="1">
      <alignment horizontal="center"/>
    </xf>
    <xf numFmtId="164" fontId="26" fillId="0" borderId="106" xfId="0" applyNumberFormat="1" applyFont="1" applyFill="1" applyBorder="1" applyAlignment="1" applyProtection="1">
      <alignment horizontal="center" vertical="center" wrapText="1"/>
    </xf>
    <xf numFmtId="164" fontId="26" fillId="0" borderId="101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36" fillId="0" borderId="50" xfId="0" applyNumberFormat="1" applyFont="1" applyFill="1" applyBorder="1" applyAlignment="1" applyProtection="1">
      <alignment horizontal="center" vertical="center" wrapText="1"/>
    </xf>
    <xf numFmtId="164" fontId="26" fillId="0" borderId="86" xfId="0" applyNumberFormat="1" applyFont="1" applyFill="1" applyBorder="1" applyAlignment="1" applyProtection="1">
      <alignment horizontal="center" vertical="center" wrapText="1"/>
    </xf>
    <xf numFmtId="164" fontId="26" fillId="0" borderId="130" xfId="0" applyNumberFormat="1" applyFont="1" applyFill="1" applyBorder="1" applyAlignment="1" applyProtection="1">
      <alignment horizontal="center" vertical="center" wrapText="1"/>
    </xf>
    <xf numFmtId="164" fontId="49" fillId="0" borderId="0" xfId="5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Border="1" applyAlignment="1" applyProtection="1">
      <alignment horizontal="right"/>
    </xf>
    <xf numFmtId="0" fontId="51" fillId="0" borderId="0" xfId="0" applyFont="1" applyFill="1" applyBorder="1" applyAlignment="1" applyProtection="1">
      <alignment horizontal="right"/>
    </xf>
    <xf numFmtId="0" fontId="27" fillId="0" borderId="11" xfId="5" applyFont="1" applyFill="1" applyBorder="1" applyAlignment="1">
      <alignment horizontal="center" vertical="center" wrapText="1"/>
    </xf>
    <xf numFmtId="0" fontId="27" fillId="0" borderId="10" xfId="5" applyFont="1" applyFill="1" applyBorder="1" applyAlignment="1">
      <alignment horizontal="center" vertical="center" wrapText="1"/>
    </xf>
    <xf numFmtId="0" fontId="27" fillId="0" borderId="4" xfId="5" applyFont="1" applyFill="1" applyBorder="1" applyAlignment="1">
      <alignment horizontal="center" vertical="center" wrapText="1"/>
    </xf>
    <xf numFmtId="0" fontId="27" fillId="0" borderId="6" xfId="5" applyFont="1" applyFill="1" applyBorder="1" applyAlignment="1">
      <alignment horizontal="center" vertical="center" wrapText="1"/>
    </xf>
    <xf numFmtId="0" fontId="27" fillId="0" borderId="20" xfId="5" applyFont="1" applyFill="1" applyBorder="1" applyAlignment="1">
      <alignment horizontal="center" vertical="center" wrapText="1"/>
    </xf>
    <xf numFmtId="0" fontId="27" fillId="0" borderId="18" xfId="5" applyFont="1" applyFill="1" applyBorder="1" applyAlignment="1">
      <alignment horizontal="center" vertical="center" wrapText="1"/>
    </xf>
    <xf numFmtId="0" fontId="26" fillId="0" borderId="13" xfId="5" applyFont="1" applyFill="1" applyBorder="1" applyAlignment="1" applyProtection="1">
      <alignment horizontal="left"/>
    </xf>
    <xf numFmtId="0" fontId="26" fillId="0" borderId="14" xfId="5" applyFont="1" applyFill="1" applyBorder="1" applyAlignment="1" applyProtection="1">
      <alignment horizontal="left"/>
    </xf>
    <xf numFmtId="0" fontId="18" fillId="0" borderId="50" xfId="5" applyFont="1" applyFill="1" applyBorder="1" applyAlignment="1">
      <alignment horizontal="justify" vertical="center" wrapText="1"/>
    </xf>
    <xf numFmtId="164" fontId="19" fillId="0" borderId="0" xfId="0" applyNumberFormat="1" applyFont="1" applyFill="1" applyAlignment="1">
      <alignment horizontal="center" vertical="center" wrapText="1"/>
    </xf>
    <xf numFmtId="0" fontId="25" fillId="0" borderId="38" xfId="0" applyFont="1" applyFill="1" applyBorder="1" applyAlignment="1" applyProtection="1">
      <alignment horizontal="left" indent="1"/>
      <protection locked="0"/>
    </xf>
    <xf numFmtId="0" fontId="25" fillId="0" borderId="39" xfId="0" applyFont="1" applyFill="1" applyBorder="1" applyAlignment="1" applyProtection="1">
      <alignment horizontal="left" indent="1"/>
      <protection locked="0"/>
    </xf>
    <xf numFmtId="0" fontId="25" fillId="0" borderId="163" xfId="0" applyFont="1" applyFill="1" applyBorder="1" applyAlignment="1" applyProtection="1">
      <alignment horizontal="left" indent="1"/>
      <protection locked="0"/>
    </xf>
    <xf numFmtId="0" fontId="25" fillId="0" borderId="6" xfId="0" applyFont="1" applyFill="1" applyBorder="1" applyAlignment="1" applyProtection="1">
      <alignment horizontal="right" indent="1"/>
      <protection locked="0"/>
    </xf>
    <xf numFmtId="0" fontId="25" fillId="0" borderId="18" xfId="0" applyFont="1" applyFill="1" applyBorder="1" applyAlignment="1" applyProtection="1">
      <alignment horizontal="right" indent="1"/>
      <protection locked="0"/>
    </xf>
    <xf numFmtId="0" fontId="26" fillId="0" borderId="42" xfId="0" applyFont="1" applyFill="1" applyBorder="1" applyAlignment="1" applyProtection="1">
      <alignment horizontal="left" indent="1"/>
    </xf>
    <xf numFmtId="0" fontId="26" fillId="0" borderId="43" xfId="0" applyFont="1" applyFill="1" applyBorder="1" applyAlignment="1" applyProtection="1">
      <alignment horizontal="left" indent="1"/>
    </xf>
    <xf numFmtId="0" fontId="26" fillId="0" borderId="41" xfId="0" applyFont="1" applyFill="1" applyBorder="1" applyAlignment="1" applyProtection="1">
      <alignment horizontal="left" indent="1"/>
    </xf>
    <xf numFmtId="0" fontId="24" fillId="0" borderId="14" xfId="0" applyFont="1" applyFill="1" applyBorder="1" applyAlignment="1" applyProtection="1">
      <alignment horizontal="right" indent="1"/>
    </xf>
    <xf numFmtId="0" fontId="24" fillId="0" borderId="21" xfId="0" applyFont="1" applyFill="1" applyBorder="1" applyAlignment="1" applyProtection="1">
      <alignment horizontal="right" indent="1"/>
    </xf>
    <xf numFmtId="0" fontId="54" fillId="0" borderId="0" xfId="0" applyFont="1" applyFill="1" applyBorder="1" applyAlignment="1" applyProtection="1">
      <alignment horizontal="right"/>
    </xf>
    <xf numFmtId="49" fontId="19" fillId="0" borderId="0" xfId="0" applyNumberFormat="1" applyFont="1" applyFill="1" applyBorder="1" applyAlignment="1" applyProtection="1">
      <alignment horizontal="left" vertical="center" wrapText="1"/>
    </xf>
    <xf numFmtId="0" fontId="26" fillId="0" borderId="135" xfId="0" applyFont="1" applyFill="1" applyBorder="1" applyAlignment="1" applyProtection="1">
      <alignment horizontal="center"/>
    </xf>
    <xf numFmtId="0" fontId="26" fillId="0" borderId="50" xfId="0" applyFont="1" applyFill="1" applyBorder="1" applyAlignment="1" applyProtection="1">
      <alignment horizontal="center"/>
    </xf>
    <xf numFmtId="0" fontId="26" fillId="0" borderId="136" xfId="0" applyFont="1" applyFill="1" applyBorder="1" applyAlignment="1" applyProtection="1">
      <alignment horizontal="center"/>
    </xf>
    <xf numFmtId="0" fontId="26" fillId="0" borderId="19" xfId="0" applyFont="1" applyFill="1" applyBorder="1" applyAlignment="1" applyProtection="1">
      <alignment horizontal="center"/>
    </xf>
    <xf numFmtId="0" fontId="26" fillId="0" borderId="33" xfId="0" applyFont="1" applyFill="1" applyBorder="1" applyAlignment="1" applyProtection="1">
      <alignment horizontal="center"/>
    </xf>
    <xf numFmtId="0" fontId="25" fillId="0" borderId="52" xfId="0" applyFont="1" applyFill="1" applyBorder="1" applyAlignment="1" applyProtection="1">
      <alignment horizontal="left" indent="1"/>
      <protection locked="0"/>
    </xf>
    <xf numFmtId="0" fontId="25" fillId="0" borderId="161" xfId="0" applyFont="1" applyFill="1" applyBorder="1" applyAlignment="1" applyProtection="1">
      <alignment horizontal="left" indent="1"/>
      <protection locked="0"/>
    </xf>
    <xf numFmtId="0" fontId="25" fillId="0" borderId="162" xfId="0" applyFont="1" applyFill="1" applyBorder="1" applyAlignment="1" applyProtection="1">
      <alignment horizontal="left" indent="1"/>
      <protection locked="0"/>
    </xf>
    <xf numFmtId="0" fontId="25" fillId="0" borderId="4" xfId="0" applyFont="1" applyFill="1" applyBorder="1" applyAlignment="1" applyProtection="1">
      <alignment horizontal="right" indent="1"/>
      <protection locked="0"/>
    </xf>
    <xf numFmtId="0" fontId="25" fillId="0" borderId="20" xfId="0" applyFont="1" applyFill="1" applyBorder="1" applyAlignment="1" applyProtection="1">
      <alignment horizontal="right" indent="1"/>
      <protection locked="0"/>
    </xf>
    <xf numFmtId="0" fontId="19" fillId="0" borderId="0" xfId="0" applyFont="1" applyFill="1" applyAlignment="1" applyProtection="1">
      <alignment wrapText="1"/>
    </xf>
    <xf numFmtId="0" fontId="0" fillId="0" borderId="0" xfId="0" applyAlignment="1">
      <alignment wrapText="1"/>
    </xf>
    <xf numFmtId="0" fontId="19" fillId="0" borderId="0" xfId="0" applyFont="1" applyFill="1" applyAlignment="1" applyProtection="1">
      <alignment horizontal="left"/>
    </xf>
    <xf numFmtId="0" fontId="19" fillId="0" borderId="0" xfId="0" applyFont="1" applyFill="1" applyAlignment="1" applyProtection="1"/>
    <xf numFmtId="0" fontId="0" fillId="0" borderId="0" xfId="0" applyAlignment="1"/>
    <xf numFmtId="0" fontId="66" fillId="0" borderId="0" xfId="0" applyFont="1" applyAlignment="1" applyProtection="1">
      <alignment horizontal="center" vertical="center" wrapText="1"/>
      <protection locked="0"/>
    </xf>
    <xf numFmtId="0" fontId="31" fillId="0" borderId="15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1" fillId="0" borderId="57" xfId="0" applyFont="1" applyBorder="1" applyAlignment="1">
      <alignment horizontal="center" vertical="center" wrapText="1"/>
    </xf>
    <xf numFmtId="0" fontId="31" fillId="0" borderId="134" xfId="0" applyFont="1" applyBorder="1" applyAlignment="1">
      <alignment horizontal="center" vertical="center" wrapText="1"/>
    </xf>
    <xf numFmtId="0" fontId="31" fillId="0" borderId="106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101" xfId="0" applyFont="1" applyBorder="1" applyAlignment="1">
      <alignment horizontal="center" vertical="center" wrapText="1"/>
    </xf>
    <xf numFmtId="0" fontId="67" fillId="0" borderId="0" xfId="0" applyFont="1" applyAlignment="1" applyProtection="1">
      <alignment horizontal="right" vertical="center" wrapText="1"/>
      <protection locked="0"/>
    </xf>
    <xf numFmtId="0" fontId="58" fillId="0" borderId="106" xfId="0" applyFont="1" applyBorder="1" applyAlignment="1">
      <alignment horizontal="center" vertical="center" wrapText="1"/>
    </xf>
    <xf numFmtId="0" fontId="58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8" fillId="0" borderId="101" xfId="0" applyFont="1" applyBorder="1" applyAlignment="1">
      <alignment horizontal="center" vertical="center" wrapText="1"/>
    </xf>
    <xf numFmtId="0" fontId="58" fillId="0" borderId="0" xfId="0" applyFont="1" applyAlignment="1">
      <alignment horizontal="center" wrapText="1"/>
    </xf>
    <xf numFmtId="0" fontId="57" fillId="0" borderId="0" xfId="0" applyFont="1" applyBorder="1" applyAlignment="1">
      <alignment horizontal="left" wrapText="1"/>
    </xf>
    <xf numFmtId="3" fontId="63" fillId="0" borderId="2" xfId="9" applyNumberFormat="1" applyFont="1" applyFill="1" applyBorder="1" applyAlignment="1" applyProtection="1">
      <alignment horizontal="center" vertical="center"/>
      <protection locked="0"/>
    </xf>
    <xf numFmtId="3" fontId="40" fillId="0" borderId="2" xfId="9" applyNumberFormat="1" applyFont="1" applyFill="1" applyBorder="1" applyAlignment="1" applyProtection="1">
      <alignment horizontal="center" vertical="center"/>
    </xf>
    <xf numFmtId="3" fontId="40" fillId="0" borderId="2" xfId="9" applyNumberFormat="1" applyFont="1" applyFill="1" applyBorder="1" applyAlignment="1" applyProtection="1">
      <alignment horizontal="center" vertical="center"/>
      <protection locked="0"/>
    </xf>
    <xf numFmtId="3" fontId="40" fillId="0" borderId="2" xfId="9" quotePrefix="1" applyNumberFormat="1" applyFont="1" applyFill="1" applyBorder="1" applyAlignment="1" applyProtection="1">
      <alignment horizontal="center" vertical="center"/>
    </xf>
    <xf numFmtId="3" fontId="63" fillId="0" borderId="46" xfId="9" applyNumberFormat="1" applyFont="1" applyFill="1" applyBorder="1" applyAlignment="1" applyProtection="1">
      <alignment horizontal="center" vertical="center"/>
      <protection locked="0"/>
    </xf>
    <xf numFmtId="3" fontId="39" fillId="0" borderId="5" xfId="9" applyNumberFormat="1" applyBorder="1" applyAlignment="1">
      <alignment horizontal="center" vertical="center"/>
    </xf>
    <xf numFmtId="3" fontId="63" fillId="0" borderId="2" xfId="9" quotePrefix="1" applyNumberFormat="1" applyFont="1" applyFill="1" applyBorder="1" applyAlignment="1" applyProtection="1">
      <alignment horizontal="center" vertical="center"/>
      <protection locked="0"/>
    </xf>
    <xf numFmtId="3" fontId="63" fillId="0" borderId="2" xfId="9" quotePrefix="1" applyNumberFormat="1" applyFont="1" applyFill="1" applyBorder="1" applyAlignment="1" applyProtection="1">
      <alignment horizontal="center" vertical="center"/>
    </xf>
    <xf numFmtId="3" fontId="63" fillId="0" borderId="2" xfId="9" applyNumberFormat="1" applyFont="1" applyFill="1" applyBorder="1" applyAlignment="1" applyProtection="1">
      <alignment horizontal="center" vertical="center"/>
    </xf>
    <xf numFmtId="0" fontId="62" fillId="0" borderId="0" xfId="10" applyFont="1" applyAlignment="1">
      <alignment horizontal="right" wrapText="1"/>
    </xf>
    <xf numFmtId="0" fontId="38" fillId="0" borderId="0" xfId="9" applyFont="1" applyAlignment="1">
      <alignment horizontal="center" vertical="center"/>
    </xf>
    <xf numFmtId="0" fontId="38" fillId="0" borderId="0" xfId="9" applyFont="1" applyAlignment="1" applyProtection="1">
      <alignment horizontal="center" vertical="center" wrapText="1"/>
      <protection locked="0"/>
    </xf>
    <xf numFmtId="0" fontId="41" fillId="0" borderId="2" xfId="9" applyFont="1" applyBorder="1" applyAlignment="1">
      <alignment horizontal="right" vertical="center" wrapText="1"/>
    </xf>
    <xf numFmtId="0" fontId="58" fillId="0" borderId="42" xfId="0" applyFont="1" applyBorder="1" applyAlignment="1">
      <alignment horizontal="left"/>
    </xf>
    <xf numFmtId="0" fontId="57" fillId="0" borderId="43" xfId="0" applyFont="1" applyBorder="1" applyAlignment="1">
      <alignment horizontal="left"/>
    </xf>
    <xf numFmtId="0" fontId="57" fillId="0" borderId="0" xfId="0" applyFont="1" applyBorder="1" applyAlignment="1"/>
    <xf numFmtId="0" fontId="57" fillId="0" borderId="133" xfId="0" applyFont="1" applyBorder="1" applyAlignment="1"/>
    <xf numFmtId="4" fontId="57" fillId="0" borderId="51" xfId="0" applyNumberFormat="1" applyFont="1" applyBorder="1" applyAlignment="1">
      <alignment horizontal="right" vertical="center"/>
    </xf>
    <xf numFmtId="3" fontId="57" fillId="0" borderId="133" xfId="0" applyNumberFormat="1" applyFont="1" applyBorder="1" applyAlignment="1">
      <alignment horizontal="right" vertical="center" wrapText="1"/>
    </xf>
    <xf numFmtId="0" fontId="57" fillId="0" borderId="133" xfId="0" applyFont="1" applyBorder="1" applyAlignment="1">
      <alignment horizontal="right" vertical="center" wrapText="1"/>
    </xf>
    <xf numFmtId="3" fontId="57" fillId="0" borderId="0" xfId="0" applyNumberFormat="1" applyFont="1" applyBorder="1" applyAlignment="1">
      <alignment horizontal="right" vertical="center" wrapText="1"/>
    </xf>
    <xf numFmtId="0" fontId="57" fillId="0" borderId="0" xfId="0" applyFont="1" applyBorder="1" applyAlignment="1">
      <alignment horizontal="right" vertical="center" wrapText="1"/>
    </xf>
    <xf numFmtId="0" fontId="19" fillId="0" borderId="0" xfId="0" applyFont="1" applyFill="1" applyAlignment="1">
      <alignment horizontal="center"/>
    </xf>
    <xf numFmtId="0" fontId="57" fillId="0" borderId="0" xfId="0" applyFont="1" applyAlignment="1"/>
    <xf numFmtId="0" fontId="58" fillId="0" borderId="51" xfId="0" applyFont="1" applyFill="1" applyBorder="1" applyAlignment="1">
      <alignment horizontal="left"/>
    </xf>
    <xf numFmtId="0" fontId="58" fillId="0" borderId="0" xfId="0" applyFont="1" applyFill="1" applyAlignment="1">
      <alignment horizontal="left"/>
    </xf>
    <xf numFmtId="0" fontId="57" fillId="0" borderId="0" xfId="0" applyFont="1" applyBorder="1" applyAlignment="1">
      <alignment horizontal="left"/>
    </xf>
    <xf numFmtId="0" fontId="57" fillId="0" borderId="133" xfId="0" applyFont="1" applyBorder="1" applyAlignment="1">
      <alignment horizontal="left"/>
    </xf>
    <xf numFmtId="4" fontId="57" fillId="0" borderId="0" xfId="0" applyNumberFormat="1" applyFont="1" applyBorder="1" applyAlignment="1">
      <alignment horizontal="right" vertical="center"/>
    </xf>
    <xf numFmtId="0" fontId="39" fillId="0" borderId="0" xfId="11" applyFill="1" applyBorder="1" applyAlignment="1"/>
    <xf numFmtId="3" fontId="39" fillId="0" borderId="0" xfId="11" applyNumberFormat="1" applyBorder="1" applyAlignment="1">
      <alignment horizontal="center"/>
    </xf>
    <xf numFmtId="0" fontId="39" fillId="0" borderId="2" xfId="11" applyFont="1" applyFill="1" applyBorder="1" applyAlignment="1"/>
    <xf numFmtId="0" fontId="39" fillId="0" borderId="2" xfId="11" applyFill="1" applyBorder="1" applyAlignment="1"/>
    <xf numFmtId="3" fontId="39" fillId="0" borderId="2" xfId="11" applyNumberFormat="1" applyBorder="1" applyAlignment="1">
      <alignment horizontal="center"/>
    </xf>
    <xf numFmtId="3" fontId="39" fillId="0" borderId="46" xfId="11" applyNumberFormat="1" applyBorder="1" applyAlignment="1">
      <alignment horizontal="center"/>
    </xf>
    <xf numFmtId="0" fontId="39" fillId="0" borderId="5" xfId="11" applyBorder="1" applyAlignment="1">
      <alignment horizontal="center"/>
    </xf>
    <xf numFmtId="0" fontId="38" fillId="0" borderId="2" xfId="11" applyFont="1" applyFill="1" applyBorder="1" applyAlignment="1"/>
    <xf numFmtId="3" fontId="38" fillId="0" borderId="46" xfId="11" applyNumberFormat="1" applyFont="1" applyBorder="1" applyAlignment="1">
      <alignment horizontal="center"/>
    </xf>
    <xf numFmtId="0" fontId="38" fillId="0" borderId="5" xfId="11" applyFont="1" applyBorder="1" applyAlignment="1">
      <alignment horizontal="center"/>
    </xf>
    <xf numFmtId="3" fontId="39" fillId="0" borderId="5" xfId="11" applyNumberFormat="1" applyBorder="1" applyAlignment="1">
      <alignment horizontal="center"/>
    </xf>
    <xf numFmtId="0" fontId="39" fillId="0" borderId="46" xfId="11" applyFont="1" applyFill="1" applyBorder="1" applyAlignment="1"/>
    <xf numFmtId="0" fontId="39" fillId="0" borderId="58" xfId="11" applyBorder="1" applyAlignment="1"/>
    <xf numFmtId="0" fontId="39" fillId="0" borderId="5" xfId="11" applyBorder="1" applyAlignment="1"/>
    <xf numFmtId="0" fontId="38" fillId="0" borderId="46" xfId="11" applyFont="1" applyFill="1" applyBorder="1" applyAlignment="1"/>
    <xf numFmtId="0" fontId="38" fillId="0" borderId="58" xfId="11" applyFont="1" applyBorder="1" applyAlignment="1"/>
    <xf numFmtId="0" fontId="38" fillId="0" borderId="5" xfId="11" applyFont="1" applyBorder="1" applyAlignment="1"/>
    <xf numFmtId="3" fontId="39" fillId="0" borderId="56" xfId="11" applyNumberFormat="1" applyBorder="1" applyAlignment="1">
      <alignment horizontal="center"/>
    </xf>
    <xf numFmtId="3" fontId="39" fillId="0" borderId="39" xfId="11" applyNumberFormat="1" applyBorder="1" applyAlignment="1">
      <alignment horizontal="center"/>
    </xf>
    <xf numFmtId="0" fontId="39" fillId="0" borderId="58" xfId="11" applyFill="1" applyBorder="1" applyAlignment="1"/>
    <xf numFmtId="0" fontId="39" fillId="0" borderId="5" xfId="11" applyFill="1" applyBorder="1" applyAlignment="1"/>
    <xf numFmtId="0" fontId="39" fillId="0" borderId="2" xfId="11" applyBorder="1" applyAlignment="1"/>
    <xf numFmtId="0" fontId="39" fillId="0" borderId="134" xfId="11" applyFont="1" applyBorder="1" applyAlignment="1">
      <alignment horizontal="right" wrapText="1"/>
    </xf>
    <xf numFmtId="0" fontId="64" fillId="0" borderId="6" xfId="11" applyFont="1" applyBorder="1" applyAlignment="1">
      <alignment horizontal="center" vertical="center"/>
    </xf>
    <xf numFmtId="0" fontId="64" fillId="0" borderId="3" xfId="11" applyFont="1" applyBorder="1" applyAlignment="1">
      <alignment horizontal="center" vertical="center"/>
    </xf>
    <xf numFmtId="0" fontId="64" fillId="0" borderId="56" xfId="11" applyFont="1" applyBorder="1" applyAlignment="1">
      <alignment horizontal="center" vertical="center"/>
    </xf>
    <xf numFmtId="0" fontId="64" fillId="0" borderId="39" xfId="11" applyFont="1" applyBorder="1" applyAlignment="1">
      <alignment horizontal="center" vertical="center"/>
    </xf>
    <xf numFmtId="0" fontId="64" fillId="0" borderId="163" xfId="11" applyFont="1" applyBorder="1" applyAlignment="1">
      <alignment horizontal="center" vertical="center"/>
    </xf>
    <xf numFmtId="0" fontId="64" fillId="0" borderId="57" xfId="11" applyFont="1" applyBorder="1" applyAlignment="1">
      <alignment horizontal="center" vertical="center"/>
    </xf>
    <xf numFmtId="0" fontId="64" fillId="0" borderId="134" xfId="11" applyFont="1" applyBorder="1" applyAlignment="1">
      <alignment horizontal="center" vertical="center"/>
    </xf>
    <xf numFmtId="0" fontId="64" fillId="0" borderId="35" xfId="11" applyFont="1" applyBorder="1" applyAlignment="1">
      <alignment horizontal="center" vertical="center"/>
    </xf>
    <xf numFmtId="0" fontId="64" fillId="0" borderId="56" xfId="11" applyFont="1" applyBorder="1" applyAlignment="1">
      <alignment horizontal="center" vertical="center" wrapText="1"/>
    </xf>
    <xf numFmtId="0" fontId="64" fillId="0" borderId="163" xfId="11" applyFont="1" applyBorder="1" applyAlignment="1">
      <alignment horizontal="center" vertical="center" wrapText="1"/>
    </xf>
    <xf numFmtId="0" fontId="64" fillId="0" borderId="57" xfId="11" applyFont="1" applyBorder="1" applyAlignment="1">
      <alignment horizontal="center" vertical="center" wrapText="1"/>
    </xf>
    <xf numFmtId="0" fontId="64" fillId="0" borderId="35" xfId="11" applyFont="1" applyBorder="1" applyAlignment="1">
      <alignment horizontal="center" vertical="center" wrapText="1"/>
    </xf>
    <xf numFmtId="0" fontId="64" fillId="0" borderId="6" xfId="11" applyFont="1" applyBorder="1" applyAlignment="1">
      <alignment horizontal="center" vertical="center" wrapText="1"/>
    </xf>
    <xf numFmtId="0" fontId="64" fillId="0" borderId="3" xfId="11" applyFont="1" applyBorder="1" applyAlignment="1">
      <alignment horizontal="center" vertical="center" wrapText="1"/>
    </xf>
    <xf numFmtId="0" fontId="39" fillId="0" borderId="2" xfId="11" applyFont="1" applyBorder="1" applyAlignment="1"/>
    <xf numFmtId="0" fontId="55" fillId="0" borderId="0" xfId="0" applyFont="1" applyAlignment="1">
      <alignment horizontal="center" wrapText="1"/>
    </xf>
    <xf numFmtId="0" fontId="25" fillId="0" borderId="50" xfId="0" applyFont="1" applyFill="1" applyBorder="1" applyAlignment="1">
      <alignment horizontal="justify" vertical="center" wrapText="1"/>
    </xf>
    <xf numFmtId="0" fontId="62" fillId="0" borderId="0" xfId="0" applyFont="1" applyAlignment="1">
      <alignment horizontal="right" wrapText="1"/>
    </xf>
    <xf numFmtId="3" fontId="38" fillId="0" borderId="43" xfId="0" applyNumberFormat="1" applyFont="1" applyBorder="1" applyAlignment="1"/>
    <xf numFmtId="3" fontId="38" fillId="0" borderId="106" xfId="0" applyNumberFormat="1" applyFont="1" applyBorder="1" applyAlignment="1">
      <alignment horizontal="center" vertical="center" wrapText="1"/>
    </xf>
    <xf numFmtId="3" fontId="38" fillId="0" borderId="29" xfId="0" applyNumberFormat="1" applyFont="1" applyBorder="1" applyAlignment="1">
      <alignment horizontal="center" vertical="center" wrapText="1"/>
    </xf>
    <xf numFmtId="3" fontId="38" fillId="0" borderId="101" xfId="0" applyNumberFormat="1" applyFont="1" applyBorder="1" applyAlignment="1">
      <alignment horizontal="center" vertical="center" wrapText="1"/>
    </xf>
    <xf numFmtId="3" fontId="38" fillId="0" borderId="106" xfId="0" applyNumberFormat="1" applyFont="1" applyBorder="1" applyAlignment="1">
      <alignment horizontal="center" vertical="center"/>
    </xf>
    <xf numFmtId="3" fontId="38" fillId="0" borderId="29" xfId="0" applyNumberFormat="1" applyFont="1" applyBorder="1" applyAlignment="1">
      <alignment horizontal="center" vertical="center"/>
    </xf>
    <xf numFmtId="3" fontId="38" fillId="0" borderId="101" xfId="0" applyNumberFormat="1" applyFont="1" applyBorder="1" applyAlignment="1">
      <alignment horizontal="center" vertical="center"/>
    </xf>
    <xf numFmtId="3" fontId="39" fillId="0" borderId="52" xfId="0" applyNumberFormat="1" applyFont="1" applyBorder="1" applyAlignment="1">
      <alignment horizontal="left"/>
    </xf>
    <xf numFmtId="3" fontId="39" fillId="0" borderId="161" xfId="0" applyNumberFormat="1" applyFont="1" applyBorder="1" applyAlignment="1">
      <alignment horizontal="left"/>
    </xf>
    <xf numFmtId="3" fontId="39" fillId="0" borderId="160" xfId="0" applyNumberFormat="1" applyFont="1" applyBorder="1" applyAlignment="1">
      <alignment horizontal="left"/>
    </xf>
    <xf numFmtId="3" fontId="39" fillId="0" borderId="82" xfId="0" applyNumberFormat="1" applyFont="1" applyBorder="1" applyAlignment="1">
      <alignment horizontal="left"/>
    </xf>
    <xf numFmtId="3" fontId="39" fillId="0" borderId="58" xfId="0" applyNumberFormat="1" applyFont="1" applyBorder="1" applyAlignment="1">
      <alignment horizontal="left"/>
    </xf>
    <xf numFmtId="3" fontId="39" fillId="0" borderId="44" xfId="0" applyNumberFormat="1" applyFont="1" applyBorder="1" applyAlignment="1">
      <alignment horizontal="left"/>
    </xf>
    <xf numFmtId="3" fontId="39" fillId="0" borderId="37" xfId="0" applyNumberFormat="1" applyFont="1" applyBorder="1" applyAlignment="1">
      <alignment horizontal="left"/>
    </xf>
    <xf numFmtId="3" fontId="39" fillId="0" borderId="171" xfId="0" applyNumberFormat="1" applyFont="1" applyBorder="1" applyAlignment="1">
      <alignment horizontal="left"/>
    </xf>
    <xf numFmtId="3" fontId="39" fillId="0" borderId="165" xfId="0" applyNumberFormat="1" applyFont="1" applyBorder="1" applyAlignment="1">
      <alignment horizontal="left"/>
    </xf>
    <xf numFmtId="3" fontId="38" fillId="0" borderId="106" xfId="0" applyNumberFormat="1" applyFont="1" applyBorder="1" applyAlignment="1">
      <alignment vertical="center" wrapText="1"/>
    </xf>
    <xf numFmtId="3" fontId="38" fillId="0" borderId="29" xfId="0" applyNumberFormat="1" applyFont="1" applyBorder="1" applyAlignment="1">
      <alignment vertical="center" wrapText="1"/>
    </xf>
    <xf numFmtId="3" fontId="39" fillId="0" borderId="101" xfId="0" applyNumberFormat="1" applyFont="1" applyBorder="1" applyAlignment="1">
      <alignment vertical="center"/>
    </xf>
    <xf numFmtId="3" fontId="38" fillId="0" borderId="52" xfId="0" applyNumberFormat="1" applyFont="1" applyFill="1" applyBorder="1" applyAlignment="1"/>
    <xf numFmtId="3" fontId="39" fillId="0" borderId="161" xfId="0" applyNumberFormat="1" applyFont="1" applyBorder="1" applyAlignment="1"/>
    <xf numFmtId="3" fontId="38" fillId="0" borderId="38" xfId="0" applyNumberFormat="1" applyFont="1" applyFill="1" applyBorder="1" applyAlignment="1"/>
    <xf numFmtId="3" fontId="39" fillId="0" borderId="39" xfId="0" applyNumberFormat="1" applyFont="1" applyBorder="1" applyAlignment="1"/>
    <xf numFmtId="3" fontId="38" fillId="0" borderId="42" xfId="0" applyNumberFormat="1" applyFont="1" applyBorder="1" applyAlignment="1">
      <alignment horizontal="left"/>
    </xf>
    <xf numFmtId="3" fontId="38" fillId="0" borderId="43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38" fillId="0" borderId="106" xfId="0" applyNumberFormat="1" applyFont="1" applyBorder="1" applyAlignment="1">
      <alignment horizontal="center" vertical="center" textRotation="90"/>
    </xf>
    <xf numFmtId="3" fontId="38" fillId="0" borderId="29" xfId="0" applyNumberFormat="1" applyFont="1" applyBorder="1" applyAlignment="1">
      <alignment horizontal="center" vertical="center" textRotation="90"/>
    </xf>
    <xf numFmtId="3" fontId="38" fillId="0" borderId="101" xfId="0" applyNumberFormat="1" applyFont="1" applyBorder="1" applyAlignment="1">
      <alignment horizontal="center" vertical="center" textRotation="90"/>
    </xf>
    <xf numFmtId="3" fontId="38" fillId="0" borderId="106" xfId="0" applyNumberFormat="1" applyFont="1" applyBorder="1" applyAlignment="1">
      <alignment horizontal="center" vertical="center" textRotation="90" wrapText="1"/>
    </xf>
    <xf numFmtId="3" fontId="39" fillId="0" borderId="29" xfId="0" applyNumberFormat="1" applyFont="1" applyBorder="1"/>
    <xf numFmtId="3" fontId="39" fillId="0" borderId="101" xfId="0" applyNumberFormat="1" applyFont="1" applyBorder="1"/>
    <xf numFmtId="3" fontId="38" fillId="0" borderId="42" xfId="0" applyNumberFormat="1" applyFont="1" applyBorder="1" applyAlignment="1"/>
    <xf numFmtId="3" fontId="39" fillId="0" borderId="43" xfId="0" applyNumberFormat="1" applyFont="1" applyBorder="1" applyAlignment="1"/>
    <xf numFmtId="3" fontId="39" fillId="0" borderId="11" xfId="0" applyNumberFormat="1" applyFont="1" applyBorder="1" applyAlignment="1"/>
    <xf numFmtId="3" fontId="39" fillId="0" borderId="55" xfId="0" applyNumberFormat="1" applyFont="1" applyBorder="1" applyAlignment="1"/>
    <xf numFmtId="3" fontId="39" fillId="0" borderId="8" xfId="0" applyNumberFormat="1" applyFont="1" applyBorder="1" applyAlignment="1"/>
    <xf numFmtId="3" fontId="39" fillId="0" borderId="46" xfId="0" applyNumberFormat="1" applyFont="1" applyBorder="1" applyAlignment="1"/>
    <xf numFmtId="3" fontId="38" fillId="0" borderId="135" xfId="0" applyNumberFormat="1" applyFont="1" applyBorder="1" applyAlignment="1">
      <alignment horizontal="left"/>
    </xf>
    <xf numFmtId="3" fontId="38" fillId="0" borderId="50" xfId="0" applyNumberFormat="1" applyFont="1" applyBorder="1" applyAlignment="1">
      <alignment horizontal="left"/>
    </xf>
    <xf numFmtId="3" fontId="39" fillId="0" borderId="8" xfId="0" applyNumberFormat="1" applyFont="1" applyFill="1" applyBorder="1" applyAlignment="1"/>
    <xf numFmtId="3" fontId="39" fillId="0" borderId="46" xfId="0" applyNumberFormat="1" applyFont="1" applyFill="1" applyBorder="1" applyAlignment="1"/>
    <xf numFmtId="3" fontId="39" fillId="0" borderId="10" xfId="0" applyNumberFormat="1" applyFont="1" applyFill="1" applyBorder="1" applyAlignment="1"/>
    <xf numFmtId="3" fontId="39" fillId="0" borderId="56" xfId="0" applyNumberFormat="1" applyFont="1" applyFill="1" applyBorder="1" applyAlignment="1"/>
    <xf numFmtId="3" fontId="39" fillId="0" borderId="162" xfId="0" applyNumberFormat="1" applyFont="1" applyFill="1" applyBorder="1" applyAlignment="1"/>
    <xf numFmtId="3" fontId="39" fillId="0" borderId="55" xfId="0" applyNumberFormat="1" applyFont="1" applyFill="1" applyBorder="1" applyAlignment="1"/>
    <xf numFmtId="3" fontId="38" fillId="0" borderId="42" xfId="0" applyNumberFormat="1" applyFont="1" applyFill="1" applyBorder="1" applyAlignment="1"/>
    <xf numFmtId="164" fontId="7" fillId="0" borderId="42" xfId="0" applyNumberFormat="1" applyFont="1" applyFill="1" applyBorder="1" applyAlignment="1" applyProtection="1">
      <alignment horizontal="left" vertical="center" wrapText="1" indent="2"/>
    </xf>
    <xf numFmtId="164" fontId="7" fillId="0" borderId="48" xfId="0" applyNumberFormat="1" applyFont="1" applyFill="1" applyBorder="1" applyAlignment="1" applyProtection="1">
      <alignment horizontal="left" vertical="center" wrapText="1" indent="2"/>
    </xf>
    <xf numFmtId="164" fontId="19" fillId="0" borderId="0" xfId="0" applyNumberFormat="1" applyFont="1" applyFill="1" applyAlignment="1" applyProtection="1">
      <alignment horizontal="center" vertical="center" wrapText="1"/>
    </xf>
    <xf numFmtId="164" fontId="7" fillId="0" borderId="106" xfId="0" applyNumberFormat="1" applyFont="1" applyFill="1" applyBorder="1" applyAlignment="1" applyProtection="1">
      <alignment horizontal="center" vertical="center" wrapText="1"/>
    </xf>
    <xf numFmtId="164" fontId="7" fillId="0" borderId="101" xfId="0" applyNumberFormat="1" applyFont="1" applyFill="1" applyBorder="1" applyAlignment="1" applyProtection="1">
      <alignment horizontal="center" vertical="center" wrapText="1"/>
    </xf>
    <xf numFmtId="164" fontId="7" fillId="0" borderId="106" xfId="0" applyNumberFormat="1" applyFont="1" applyFill="1" applyBorder="1" applyAlignment="1" applyProtection="1">
      <alignment horizontal="center" vertical="center"/>
    </xf>
    <xf numFmtId="164" fontId="7" fillId="0" borderId="101" xfId="0" applyNumberFormat="1" applyFont="1" applyFill="1" applyBorder="1" applyAlignment="1" applyProtection="1">
      <alignment horizontal="center" vertical="center"/>
    </xf>
    <xf numFmtId="164" fontId="7" fillId="0" borderId="52" xfId="0" applyNumberFormat="1" applyFont="1" applyFill="1" applyBorder="1" applyAlignment="1" applyProtection="1">
      <alignment horizontal="center" vertical="center"/>
    </xf>
    <xf numFmtId="164" fontId="7" fillId="0" borderId="161" xfId="0" applyNumberFormat="1" applyFont="1" applyFill="1" applyBorder="1" applyAlignment="1" applyProtection="1">
      <alignment horizontal="center" vertical="center"/>
    </xf>
    <xf numFmtId="164" fontId="7" fillId="0" borderId="160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 applyProtection="1">
      <alignment horizontal="right"/>
    </xf>
    <xf numFmtId="0" fontId="26" fillId="0" borderId="42" xfId="0" applyFont="1" applyBorder="1" applyAlignment="1" applyProtection="1">
      <alignment horizontal="left" vertical="center" indent="2"/>
    </xf>
    <xf numFmtId="0" fontId="26" fillId="0" borderId="41" xfId="0" applyFont="1" applyBorder="1" applyAlignment="1" applyProtection="1">
      <alignment horizontal="left" vertical="center" indent="2"/>
    </xf>
    <xf numFmtId="3" fontId="27" fillId="0" borderId="106" xfId="0" applyNumberFormat="1" applyFont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7" fillId="0" borderId="101" xfId="0" applyFont="1" applyBorder="1" applyAlignment="1">
      <alignment horizontal="center" vertical="center"/>
    </xf>
    <xf numFmtId="3" fontId="41" fillId="0" borderId="11" xfId="3" applyNumberFormat="1" applyFont="1" applyFill="1" applyBorder="1" applyAlignment="1">
      <alignment horizontal="center" vertical="center" wrapText="1"/>
    </xf>
    <xf numFmtId="3" fontId="41" fillId="0" borderId="9" xfId="3" applyNumberFormat="1" applyFont="1" applyFill="1" applyBorder="1" applyAlignment="1">
      <alignment horizontal="center" vertical="center" wrapText="1"/>
    </xf>
    <xf numFmtId="0" fontId="37" fillId="0" borderId="8" xfId="3" applyBorder="1" applyAlignment="1">
      <alignment horizontal="center" vertical="center" wrapText="1"/>
    </xf>
    <xf numFmtId="3" fontId="41" fillId="0" borderId="4" xfId="3" applyNumberFormat="1" applyFont="1" applyFill="1" applyBorder="1" applyAlignment="1">
      <alignment horizontal="center" vertical="center" wrapText="1"/>
    </xf>
    <xf numFmtId="3" fontId="41" fillId="0" borderId="55" xfId="3" applyNumberFormat="1" applyFont="1" applyFill="1" applyBorder="1" applyAlignment="1">
      <alignment horizontal="center" vertical="center" wrapText="1"/>
    </xf>
    <xf numFmtId="3" fontId="41" fillId="0" borderId="3" xfId="3" applyNumberFormat="1" applyFont="1" applyFill="1" applyBorder="1" applyAlignment="1">
      <alignment horizontal="center" vertical="center" wrapText="1"/>
    </xf>
    <xf numFmtId="3" fontId="41" fillId="0" borderId="57" xfId="3" applyNumberFormat="1" applyFont="1" applyFill="1" applyBorder="1" applyAlignment="1">
      <alignment horizontal="center" vertical="center" wrapText="1"/>
    </xf>
    <xf numFmtId="0" fontId="37" fillId="0" borderId="2" xfId="3" applyBorder="1" applyAlignment="1">
      <alignment horizontal="center" vertical="center" wrapText="1"/>
    </xf>
    <xf numFmtId="0" fontId="37" fillId="0" borderId="46" xfId="3" applyBorder="1" applyAlignment="1">
      <alignment horizontal="center" vertical="center" wrapText="1"/>
    </xf>
    <xf numFmtId="3" fontId="40" fillId="0" borderId="33" xfId="3" applyNumberFormat="1" applyFont="1" applyBorder="1" applyAlignment="1">
      <alignment horizontal="center" wrapText="1"/>
    </xf>
    <xf numFmtId="3" fontId="40" fillId="0" borderId="17" xfId="3" applyNumberFormat="1" applyFont="1" applyBorder="1" applyAlignment="1">
      <alignment horizontal="center" wrapText="1"/>
    </xf>
    <xf numFmtId="3" fontId="40" fillId="0" borderId="30" xfId="3" applyNumberFormat="1" applyFont="1" applyBorder="1" applyAlignment="1">
      <alignment horizontal="center" wrapText="1"/>
    </xf>
    <xf numFmtId="3" fontId="40" fillId="0" borderId="106" xfId="3" applyNumberFormat="1" applyFont="1" applyBorder="1" applyAlignment="1">
      <alignment horizontal="center" wrapText="1"/>
    </xf>
    <xf numFmtId="3" fontId="40" fillId="0" borderId="29" xfId="3" applyNumberFormat="1" applyFont="1" applyBorder="1" applyAlignment="1">
      <alignment horizontal="center" wrapText="1"/>
    </xf>
    <xf numFmtId="3" fontId="40" fillId="0" borderId="28" xfId="3" applyNumberFormat="1" applyFont="1" applyBorder="1" applyAlignment="1">
      <alignment horizontal="center" wrapText="1"/>
    </xf>
    <xf numFmtId="3" fontId="39" fillId="0" borderId="98" xfId="3" applyNumberFormat="1" applyFont="1" applyFill="1" applyBorder="1" applyAlignment="1">
      <alignment vertical="center"/>
    </xf>
    <xf numFmtId="3" fontId="39" fillId="0" borderId="149" xfId="3" applyNumberFormat="1" applyFont="1" applyFill="1" applyBorder="1" applyAlignment="1">
      <alignment vertical="center"/>
    </xf>
    <xf numFmtId="3" fontId="38" fillId="0" borderId="150" xfId="3" applyNumberFormat="1" applyFont="1" applyFill="1" applyBorder="1" applyAlignment="1"/>
    <xf numFmtId="3" fontId="38" fillId="0" borderId="66" xfId="3" applyNumberFormat="1" applyFont="1" applyFill="1" applyBorder="1" applyAlignment="1"/>
    <xf numFmtId="3" fontId="38" fillId="0" borderId="145" xfId="3" applyNumberFormat="1" applyFont="1" applyFill="1" applyBorder="1" applyAlignment="1"/>
    <xf numFmtId="3" fontId="38" fillId="0" borderId="146" xfId="3" applyNumberFormat="1" applyFont="1" applyFill="1" applyBorder="1" applyAlignment="1"/>
    <xf numFmtId="3" fontId="38" fillId="0" borderId="143" xfId="3" applyNumberFormat="1" applyFont="1" applyFill="1" applyBorder="1" applyAlignment="1">
      <alignment vertical="center" wrapText="1"/>
    </xf>
    <xf numFmtId="3" fontId="38" fillId="0" borderId="98" xfId="3" applyNumberFormat="1" applyFont="1" applyFill="1" applyBorder="1" applyAlignment="1">
      <alignment vertical="center" wrapText="1"/>
    </xf>
    <xf numFmtId="3" fontId="38" fillId="0" borderId="148" xfId="3" applyNumberFormat="1" applyFont="1" applyFill="1" applyBorder="1" applyAlignment="1">
      <alignment vertical="center" wrapText="1"/>
    </xf>
    <xf numFmtId="3" fontId="38" fillId="0" borderId="151" xfId="3" applyNumberFormat="1" applyFont="1" applyFill="1" applyBorder="1" applyAlignment="1"/>
    <xf numFmtId="3" fontId="38" fillId="0" borderId="115" xfId="3" applyNumberFormat="1" applyFont="1" applyFill="1" applyBorder="1" applyAlignment="1"/>
    <xf numFmtId="3" fontId="38" fillId="0" borderId="142" xfId="3" applyNumberFormat="1" applyFont="1" applyFill="1" applyBorder="1" applyAlignment="1">
      <alignment wrapText="1"/>
    </xf>
    <xf numFmtId="3" fontId="38" fillId="0" borderId="173" xfId="3" applyNumberFormat="1" applyFont="1" applyFill="1" applyBorder="1" applyAlignment="1">
      <alignment wrapText="1"/>
    </xf>
    <xf numFmtId="3" fontId="46" fillId="0" borderId="98" xfId="3" applyNumberFormat="1" applyFont="1" applyFill="1" applyBorder="1" applyAlignment="1">
      <alignment vertical="center" wrapText="1"/>
    </xf>
    <xf numFmtId="3" fontId="46" fillId="0" borderId="148" xfId="3" applyNumberFormat="1" applyFont="1" applyFill="1" applyBorder="1" applyAlignment="1">
      <alignment vertical="center" wrapText="1"/>
    </xf>
    <xf numFmtId="3" fontId="41" fillId="0" borderId="43" xfId="3" applyNumberFormat="1" applyFont="1" applyFill="1" applyBorder="1" applyAlignment="1">
      <alignment horizontal="center" vertical="center"/>
    </xf>
    <xf numFmtId="3" fontId="42" fillId="0" borderId="93" xfId="3" applyNumberFormat="1" applyFont="1" applyFill="1" applyBorder="1" applyAlignment="1">
      <alignment horizontal="left" vertical="center" wrapText="1"/>
    </xf>
    <xf numFmtId="3" fontId="42" fillId="0" borderId="166" xfId="3" applyNumberFormat="1" applyFont="1" applyFill="1" applyBorder="1" applyAlignment="1">
      <alignment horizontal="left" vertical="center" wrapText="1"/>
    </xf>
    <xf numFmtId="3" fontId="42" fillId="0" borderId="96" xfId="3" applyNumberFormat="1" applyFont="1" applyFill="1" applyBorder="1" applyAlignment="1">
      <alignment horizontal="left" vertical="center" wrapText="1"/>
    </xf>
    <xf numFmtId="3" fontId="41" fillId="0" borderId="15" xfId="3" applyNumberFormat="1" applyFont="1" applyFill="1" applyBorder="1" applyAlignment="1">
      <alignment horizontal="center" vertical="center" wrapText="1"/>
    </xf>
    <xf numFmtId="3" fontId="41" fillId="0" borderId="7" xfId="3" applyNumberFormat="1" applyFont="1" applyFill="1" applyBorder="1" applyAlignment="1">
      <alignment horizontal="center" vertical="center" wrapText="1"/>
    </xf>
    <xf numFmtId="3" fontId="41" fillId="0" borderId="54" xfId="3" applyNumberFormat="1" applyFont="1" applyFill="1" applyBorder="1" applyAlignment="1">
      <alignment horizontal="left" vertical="center" wrapText="1"/>
    </xf>
    <xf numFmtId="3" fontId="41" fillId="0" borderId="50" xfId="3" applyNumberFormat="1" applyFont="1" applyFill="1" applyBorder="1" applyAlignment="1">
      <alignment horizontal="left" vertical="center" wrapText="1"/>
    </xf>
    <xf numFmtId="3" fontId="41" fillId="0" borderId="51" xfId="3" applyNumberFormat="1" applyFont="1" applyFill="1" applyBorder="1" applyAlignment="1">
      <alignment horizontal="left" vertical="center" wrapText="1"/>
    </xf>
    <xf numFmtId="3" fontId="41" fillId="0" borderId="0" xfId="3" applyNumberFormat="1" applyFont="1" applyFill="1" applyBorder="1" applyAlignment="1">
      <alignment horizontal="left" vertical="center" wrapText="1"/>
    </xf>
    <xf numFmtId="3" fontId="41" fillId="0" borderId="57" xfId="3" applyNumberFormat="1" applyFont="1" applyFill="1" applyBorder="1" applyAlignment="1">
      <alignment horizontal="left" vertical="center" wrapText="1"/>
    </xf>
    <xf numFmtId="3" fontId="41" fillId="0" borderId="134" xfId="3" applyNumberFormat="1" applyFont="1" applyFill="1" applyBorder="1" applyAlignment="1">
      <alignment horizontal="left" vertical="center" wrapText="1"/>
    </xf>
    <xf numFmtId="3" fontId="42" fillId="0" borderId="144" xfId="3" applyNumberFormat="1" applyFont="1" applyFill="1" applyBorder="1" applyAlignment="1">
      <alignment vertical="center" wrapText="1"/>
    </xf>
    <xf numFmtId="3" fontId="42" fillId="0" borderId="98" xfId="3" applyNumberFormat="1" applyFont="1" applyFill="1" applyBorder="1" applyAlignment="1">
      <alignment vertical="center" wrapText="1"/>
    </xf>
    <xf numFmtId="3" fontId="42" fillId="0" borderId="78" xfId="3" applyNumberFormat="1" applyFont="1" applyFill="1" applyBorder="1" applyAlignment="1">
      <alignment vertical="center" wrapText="1"/>
    </xf>
    <xf numFmtId="3" fontId="45" fillId="0" borderId="98" xfId="3" applyNumberFormat="1" applyFont="1" applyFill="1" applyBorder="1" applyAlignment="1">
      <alignment wrapText="1"/>
    </xf>
    <xf numFmtId="3" fontId="45" fillId="0" borderId="96" xfId="3" applyNumberFormat="1" applyFont="1" applyFill="1" applyBorder="1" applyAlignment="1">
      <alignment wrapText="1"/>
    </xf>
    <xf numFmtId="3" fontId="39" fillId="0" borderId="140" xfId="3" applyNumberFormat="1" applyFont="1" applyFill="1" applyBorder="1" applyAlignment="1">
      <alignment vertical="center" wrapText="1"/>
    </xf>
    <xf numFmtId="3" fontId="39" fillId="0" borderId="141" xfId="3" applyNumberFormat="1" applyFont="1" applyFill="1" applyBorder="1" applyAlignment="1">
      <alignment vertical="center" wrapText="1"/>
    </xf>
    <xf numFmtId="3" fontId="44" fillId="0" borderId="75" xfId="3" applyNumberFormat="1" applyFont="1" applyFill="1" applyBorder="1" applyAlignment="1"/>
    <xf numFmtId="3" fontId="44" fillId="0" borderId="115" xfId="3" applyNumberFormat="1" applyFont="1" applyFill="1" applyBorder="1" applyAlignment="1"/>
    <xf numFmtId="3" fontId="42" fillId="0" borderId="98" xfId="3" applyNumberFormat="1" applyFont="1" applyFill="1" applyBorder="1" applyAlignment="1">
      <alignment horizontal="left" vertical="center" wrapText="1"/>
    </xf>
    <xf numFmtId="3" fontId="39" fillId="0" borderId="147" xfId="3" applyNumberFormat="1" applyFont="1" applyFill="1" applyBorder="1" applyAlignment="1">
      <alignment vertical="center" wrapText="1"/>
    </xf>
    <xf numFmtId="3" fontId="40" fillId="0" borderId="106" xfId="3" applyNumberFormat="1" applyFont="1" applyBorder="1" applyAlignment="1">
      <alignment horizontal="center" vertical="center" wrapText="1"/>
    </xf>
    <xf numFmtId="3" fontId="40" fillId="0" borderId="29" xfId="3" applyNumberFormat="1" applyFont="1" applyBorder="1" applyAlignment="1">
      <alignment horizontal="center" vertical="center" wrapText="1"/>
    </xf>
    <xf numFmtId="3" fontId="40" fillId="0" borderId="28" xfId="3" applyNumberFormat="1" applyFont="1" applyBorder="1" applyAlignment="1">
      <alignment horizontal="center" vertical="center" wrapText="1"/>
    </xf>
    <xf numFmtId="3" fontId="38" fillId="0" borderId="43" xfId="3" applyNumberFormat="1" applyFont="1" applyFill="1" applyBorder="1" applyAlignment="1"/>
    <xf numFmtId="3" fontId="38" fillId="0" borderId="58" xfId="3" applyNumberFormat="1" applyFont="1" applyFill="1" applyBorder="1" applyAlignment="1"/>
    <xf numFmtId="3" fontId="39" fillId="0" borderId="56" xfId="3" applyNumberFormat="1" applyFont="1" applyFill="1" applyBorder="1" applyAlignment="1">
      <alignment vertical="center" wrapText="1"/>
    </xf>
    <xf numFmtId="3" fontId="39" fillId="0" borderId="51" xfId="3" applyNumberFormat="1" applyFont="1" applyFill="1" applyBorder="1" applyAlignment="1">
      <alignment vertical="center" wrapText="1"/>
    </xf>
    <xf numFmtId="3" fontId="39" fillId="0" borderId="57" xfId="3" applyNumberFormat="1" applyFont="1" applyFill="1" applyBorder="1" applyAlignment="1">
      <alignment vertical="center" wrapText="1"/>
    </xf>
    <xf numFmtId="3" fontId="38" fillId="0" borderId="51" xfId="3" applyNumberFormat="1" applyFont="1" applyFill="1" applyBorder="1" applyAlignment="1">
      <alignment vertical="center" wrapText="1"/>
    </xf>
    <xf numFmtId="3" fontId="38" fillId="0" borderId="139" xfId="3" applyNumberFormat="1" applyFont="1" applyFill="1" applyBorder="1" applyAlignment="1">
      <alignment vertical="center" wrapText="1"/>
    </xf>
    <xf numFmtId="3" fontId="39" fillId="0" borderId="140" xfId="3" applyNumberFormat="1" applyFont="1" applyFill="1" applyBorder="1" applyAlignment="1">
      <alignment horizontal="left" vertical="center"/>
    </xf>
    <xf numFmtId="3" fontId="39" fillId="0" borderId="141" xfId="3" applyNumberFormat="1" applyFont="1" applyFill="1" applyBorder="1" applyAlignment="1">
      <alignment horizontal="left" vertical="center"/>
    </xf>
    <xf numFmtId="3" fontId="39" fillId="0" borderId="147" xfId="3" applyNumberFormat="1" applyFont="1" applyFill="1" applyBorder="1" applyAlignment="1">
      <alignment horizontal="left" vertical="center"/>
    </xf>
    <xf numFmtId="3" fontId="44" fillId="0" borderId="158" xfId="4" applyNumberFormat="1" applyFont="1" applyFill="1" applyBorder="1" applyAlignment="1"/>
    <xf numFmtId="3" fontId="42" fillId="0" borderId="143" xfId="4" applyNumberFormat="1" applyFont="1" applyFill="1" applyBorder="1" applyAlignment="1">
      <alignment vertical="center" wrapText="1"/>
    </xf>
    <xf numFmtId="3" fontId="42" fillId="0" borderId="98" xfId="4" applyNumberFormat="1" applyFont="1" applyFill="1" applyBorder="1" applyAlignment="1">
      <alignment vertical="center" wrapText="1"/>
    </xf>
    <xf numFmtId="3" fontId="42" fillId="0" borderId="78" xfId="4" applyNumberFormat="1" applyFont="1" applyFill="1" applyBorder="1" applyAlignment="1">
      <alignment vertical="center" wrapText="1"/>
    </xf>
    <xf numFmtId="3" fontId="44" fillId="0" borderId="150" xfId="4" applyNumberFormat="1" applyFont="1" applyFill="1" applyBorder="1" applyAlignment="1"/>
    <xf numFmtId="3" fontId="42" fillId="0" borderId="144" xfId="4" applyNumberFormat="1" applyFont="1" applyFill="1" applyBorder="1" applyAlignment="1">
      <alignment vertical="center"/>
    </xf>
    <xf numFmtId="3" fontId="42" fillId="0" borderId="119" xfId="4" applyNumberFormat="1" applyFont="1" applyFill="1" applyBorder="1" applyAlignment="1">
      <alignment vertical="center"/>
    </xf>
    <xf numFmtId="0" fontId="39" fillId="0" borderId="152" xfId="4" applyFont="1" applyBorder="1" applyAlignment="1">
      <alignment vertical="center"/>
    </xf>
    <xf numFmtId="0" fontId="39" fillId="0" borderId="153" xfId="4" applyFont="1" applyBorder="1" applyAlignment="1">
      <alignment vertical="center"/>
    </xf>
    <xf numFmtId="0" fontId="39" fillId="0" borderId="154" xfId="4" applyFont="1" applyBorder="1" applyAlignment="1">
      <alignment vertical="center"/>
    </xf>
    <xf numFmtId="3" fontId="42" fillId="0" borderId="98" xfId="4" applyNumberFormat="1" applyFont="1" applyFill="1" applyBorder="1" applyAlignment="1">
      <alignment vertical="center"/>
    </xf>
    <xf numFmtId="3" fontId="44" fillId="0" borderId="155" xfId="4" applyNumberFormat="1" applyFont="1" applyFill="1" applyBorder="1" applyAlignment="1">
      <alignment vertical="center" wrapText="1"/>
    </xf>
    <xf numFmtId="0" fontId="43" fillId="0" borderId="156" xfId="4" applyFont="1" applyBorder="1" applyAlignment="1"/>
    <xf numFmtId="3" fontId="42" fillId="0" borderId="157" xfId="4" applyNumberFormat="1" applyFont="1" applyFill="1" applyBorder="1" applyAlignment="1">
      <alignment vertical="center"/>
    </xf>
    <xf numFmtId="3" fontId="42" fillId="0" borderId="68" xfId="4" applyNumberFormat="1" applyFont="1" applyFill="1" applyBorder="1" applyAlignment="1">
      <alignment vertical="center"/>
    </xf>
    <xf numFmtId="3" fontId="42" fillId="0" borderId="143" xfId="4" applyNumberFormat="1" applyFont="1" applyFill="1" applyBorder="1" applyAlignment="1">
      <alignment vertical="center"/>
    </xf>
    <xf numFmtId="3" fontId="42" fillId="0" borderId="149" xfId="4" applyNumberFormat="1" applyFont="1" applyFill="1" applyBorder="1" applyAlignment="1">
      <alignment vertical="center"/>
    </xf>
    <xf numFmtId="3" fontId="42" fillId="0" borderId="144" xfId="4" applyNumberFormat="1" applyFont="1" applyFill="1" applyBorder="1" applyAlignment="1">
      <alignment vertical="center" wrapText="1"/>
    </xf>
    <xf numFmtId="3" fontId="42" fillId="0" borderId="149" xfId="4" applyNumberFormat="1" applyFont="1" applyFill="1" applyBorder="1" applyAlignment="1">
      <alignment vertical="center" wrapText="1"/>
    </xf>
    <xf numFmtId="0" fontId="37" fillId="0" borderId="96" xfId="4" applyBorder="1" applyAlignment="1">
      <alignment vertical="center" wrapText="1"/>
    </xf>
    <xf numFmtId="3" fontId="44" fillId="0" borderId="75" xfId="4" applyNumberFormat="1" applyFont="1" applyFill="1" applyBorder="1" applyAlignment="1"/>
    <xf numFmtId="3" fontId="44" fillId="0" borderId="115" xfId="4" applyNumberFormat="1" applyFont="1" applyFill="1" applyBorder="1" applyAlignment="1"/>
    <xf numFmtId="3" fontId="44" fillId="0" borderId="169" xfId="4" applyNumberFormat="1" applyFont="1" applyFill="1" applyBorder="1" applyAlignment="1"/>
    <xf numFmtId="3" fontId="42" fillId="0" borderId="109" xfId="4" applyNumberFormat="1" applyFont="1" applyFill="1" applyBorder="1" applyAlignment="1">
      <alignment vertical="center"/>
    </xf>
    <xf numFmtId="3" fontId="44" fillId="0" borderId="159" xfId="4" applyNumberFormat="1" applyFont="1" applyFill="1" applyBorder="1" applyAlignment="1"/>
    <xf numFmtId="0" fontId="38" fillId="0" borderId="0" xfId="13" applyFont="1" applyAlignment="1">
      <alignment horizontal="center"/>
    </xf>
    <xf numFmtId="0" fontId="39" fillId="0" borderId="0" xfId="13" applyAlignment="1"/>
    <xf numFmtId="0" fontId="38" fillId="0" borderId="42" xfId="13" applyFont="1" applyBorder="1" applyAlignment="1">
      <alignment horizontal="center"/>
    </xf>
    <xf numFmtId="0" fontId="38" fillId="0" borderId="43" xfId="13" applyFont="1" applyBorder="1" applyAlignment="1">
      <alignment horizontal="center"/>
    </xf>
    <xf numFmtId="0" fontId="38" fillId="0" borderId="48" xfId="13" applyFont="1" applyBorder="1" applyAlignment="1">
      <alignment horizontal="center"/>
    </xf>
    <xf numFmtId="0" fontId="39" fillId="0" borderId="47" xfId="13" applyBorder="1" applyAlignment="1"/>
    <xf numFmtId="0" fontId="39" fillId="0" borderId="0" xfId="13" applyBorder="1" applyAlignment="1"/>
    <xf numFmtId="3" fontId="39" fillId="0" borderId="47" xfId="13" applyNumberFormat="1" applyBorder="1" applyAlignment="1"/>
    <xf numFmtId="3" fontId="39" fillId="0" borderId="170" xfId="13" applyNumberFormat="1" applyBorder="1" applyAlignment="1"/>
    <xf numFmtId="0" fontId="39" fillId="0" borderId="0" xfId="13" applyFont="1" applyBorder="1" applyAlignment="1"/>
    <xf numFmtId="0" fontId="39" fillId="0" borderId="170" xfId="13" applyFill="1" applyBorder="1" applyAlignment="1"/>
    <xf numFmtId="0" fontId="0" fillId="0" borderId="0" xfId="0" applyAlignment="1">
      <alignment horizontal="left" vertical="center" wrapText="1"/>
    </xf>
    <xf numFmtId="0" fontId="0" fillId="0" borderId="82" xfId="0" applyBorder="1" applyAlignment="1">
      <alignment horizontal="left"/>
    </xf>
    <xf numFmtId="0" fontId="0" fillId="0" borderId="44" xfId="0" applyBorder="1" applyAlignment="1">
      <alignment horizontal="left"/>
    </xf>
    <xf numFmtId="0" fontId="0" fillId="0" borderId="82" xfId="0" quotePrefix="1" applyBorder="1" applyAlignment="1">
      <alignment horizontal="left"/>
    </xf>
    <xf numFmtId="0" fontId="0" fillId="0" borderId="52" xfId="0" applyBorder="1" applyAlignment="1">
      <alignment horizontal="left"/>
    </xf>
    <xf numFmtId="0" fontId="0" fillId="0" borderId="160" xfId="0" applyBorder="1" applyAlignment="1">
      <alignment horizontal="left"/>
    </xf>
  </cellXfs>
  <cellStyles count="14">
    <cellStyle name="Ezres" xfId="6" builtinId="3"/>
    <cellStyle name="Hiperhivatkozás" xfId="1"/>
    <cellStyle name="Már látott hiperhivatkozás" xfId="2"/>
    <cellStyle name="Normál" xfId="0" builtinId="0"/>
    <cellStyle name="Normál_13" xfId="10"/>
    <cellStyle name="Normál_14_1" xfId="7"/>
    <cellStyle name="Normál_16" xfId="8"/>
    <cellStyle name="Normál_21" xfId="11"/>
    <cellStyle name="Normál_22" xfId="13"/>
    <cellStyle name="Normál_25" xfId="9"/>
    <cellStyle name="Normál_7. sz tájékoztató" xfId="3"/>
    <cellStyle name="Normál_8. sz. táblázat" xfId="4"/>
    <cellStyle name="Normál_KVRENMUNKA" xfId="5"/>
    <cellStyle name="Százalék" xfId="12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25" sqref="B25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165</v>
      </c>
    </row>
    <row r="4" spans="1:2">
      <c r="A4" s="56"/>
      <c r="B4" s="56"/>
    </row>
    <row r="5" spans="1:2" s="63" customFormat="1" ht="15.75">
      <c r="A5" s="48" t="s">
        <v>409</v>
      </c>
      <c r="B5" s="62"/>
    </row>
    <row r="6" spans="1:2">
      <c r="A6" s="56"/>
      <c r="B6" s="56"/>
    </row>
    <row r="7" spans="1:2">
      <c r="A7" s="56" t="s">
        <v>411</v>
      </c>
      <c r="B7" s="56" t="s">
        <v>412</v>
      </c>
    </row>
    <row r="8" spans="1:2">
      <c r="A8" s="56" t="s">
        <v>413</v>
      </c>
      <c r="B8" s="56" t="s">
        <v>414</v>
      </c>
    </row>
    <row r="9" spans="1:2">
      <c r="A9" s="56" t="s">
        <v>415</v>
      </c>
      <c r="B9" s="56" t="s">
        <v>416</v>
      </c>
    </row>
    <row r="10" spans="1:2">
      <c r="A10" s="56"/>
      <c r="B10" s="56"/>
    </row>
    <row r="11" spans="1:2">
      <c r="A11" s="56"/>
      <c r="B11" s="56"/>
    </row>
    <row r="12" spans="1:2" s="63" customFormat="1" ht="15.75">
      <c r="A12" s="48" t="s">
        <v>410</v>
      </c>
      <c r="B12" s="62"/>
    </row>
    <row r="13" spans="1:2">
      <c r="A13" s="56"/>
      <c r="B13" s="56"/>
    </row>
    <row r="14" spans="1:2">
      <c r="A14" s="56" t="s">
        <v>420</v>
      </c>
      <c r="B14" s="56" t="s">
        <v>419</v>
      </c>
    </row>
    <row r="15" spans="1:2">
      <c r="A15" s="56" t="s">
        <v>229</v>
      </c>
      <c r="B15" s="56" t="s">
        <v>418</v>
      </c>
    </row>
    <row r="16" spans="1:2">
      <c r="A16" s="56" t="s">
        <v>421</v>
      </c>
      <c r="B16" s="56" t="s">
        <v>417</v>
      </c>
    </row>
  </sheetData>
  <sheetProtection sheet="1"/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D11"/>
  <sheetViews>
    <sheetView view="pageLayout" zoomScaleNormal="100" workbookViewId="0">
      <selection activeCell="E12" sqref="E12"/>
    </sheetView>
  </sheetViews>
  <sheetFormatPr defaultRowHeight="12.75"/>
  <cols>
    <col min="2" max="2" width="40" customWidth="1"/>
    <col min="3" max="3" width="73.33203125" customWidth="1"/>
  </cols>
  <sheetData>
    <row r="2" spans="1:4" ht="15">
      <c r="A2" s="1293" t="s">
        <v>597</v>
      </c>
      <c r="B2" s="1293"/>
      <c r="C2" s="1293"/>
      <c r="D2" s="389"/>
    </row>
    <row r="3" spans="1:4" ht="15.75" thickBot="1">
      <c r="A3" s="390"/>
      <c r="B3" s="390"/>
      <c r="C3" s="412" t="s">
        <v>113</v>
      </c>
      <c r="D3" s="391"/>
    </row>
    <row r="4" spans="1:4" ht="15.75" thickBot="1">
      <c r="A4" s="413" t="s">
        <v>579</v>
      </c>
      <c r="B4" s="414" t="s">
        <v>598</v>
      </c>
      <c r="C4" s="415" t="s">
        <v>599</v>
      </c>
      <c r="D4" s="389"/>
    </row>
    <row r="5" spans="1:4" ht="15.75" thickBot="1">
      <c r="A5" s="416">
        <v>1</v>
      </c>
      <c r="B5" s="417">
        <v>2</v>
      </c>
      <c r="C5" s="418">
        <v>3</v>
      </c>
      <c r="D5" s="389"/>
    </row>
    <row r="6" spans="1:4" ht="15">
      <c r="A6" s="419" t="s">
        <v>80</v>
      </c>
      <c r="B6" s="430"/>
      <c r="C6" s="431"/>
      <c r="D6" s="389"/>
    </row>
    <row r="7" spans="1:4" ht="15">
      <c r="A7" s="422" t="s">
        <v>81</v>
      </c>
      <c r="B7" s="432"/>
      <c r="C7" s="433"/>
      <c r="D7" s="389"/>
    </row>
    <row r="8" spans="1:4" ht="15.75" thickBot="1">
      <c r="A8" s="426" t="s">
        <v>82</v>
      </c>
      <c r="B8" s="434"/>
      <c r="C8" s="435"/>
      <c r="D8" s="389"/>
    </row>
    <row r="9" spans="1:4" ht="37.5" customHeight="1" thickBot="1">
      <c r="A9" s="436" t="s">
        <v>83</v>
      </c>
      <c r="B9" s="437" t="s">
        <v>600</v>
      </c>
      <c r="C9" s="429">
        <f>SUM(C6:C8)</f>
        <v>0</v>
      </c>
      <c r="D9" s="411"/>
    </row>
    <row r="10" spans="1:4" ht="15">
      <c r="A10" s="389"/>
      <c r="B10" s="389"/>
      <c r="C10" s="389"/>
      <c r="D10" s="389"/>
    </row>
    <row r="11" spans="1:4" ht="15">
      <c r="A11" s="389"/>
      <c r="B11" s="389"/>
      <c r="C11" s="389"/>
      <c r="D11" s="389"/>
    </row>
  </sheetData>
  <mergeCells count="1">
    <mergeCell ref="A2:C2"/>
  </mergeCells>
  <pageMargins left="0.7" right="0.7" top="0.75" bottom="0.75" header="0.3" footer="0.3"/>
  <pageSetup paperSize="9" orientation="landscape" r:id="rId1"/>
  <headerFooter>
    <oddHeader>&amp;R&amp;"Times New Roman CE,Félkövér dőlt"5.sz. melléklet a 7/2015. (IV.28.)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20"/>
  <sheetViews>
    <sheetView view="pageLayout" zoomScaleNormal="100" workbookViewId="0">
      <selection activeCell="J3" sqref="J3"/>
    </sheetView>
  </sheetViews>
  <sheetFormatPr defaultRowHeight="12.75"/>
  <cols>
    <col min="1" max="1" width="36.5" style="31" customWidth="1"/>
    <col min="2" max="6" width="14.33203125" style="30" customWidth="1"/>
    <col min="7" max="7" width="14.1640625" style="30" customWidth="1"/>
    <col min="8" max="8" width="12.83203125" style="30" hidden="1" customWidth="1"/>
    <col min="9" max="10" width="12.83203125" style="30" customWidth="1"/>
    <col min="11" max="11" width="13.83203125" style="30" customWidth="1"/>
    <col min="12" max="16384" width="9.33203125" style="30"/>
  </cols>
  <sheetData>
    <row r="1" spans="1:8" ht="25.5" customHeight="1">
      <c r="A1" s="1305" t="s">
        <v>73</v>
      </c>
      <c r="B1" s="1305"/>
      <c r="C1" s="1305"/>
      <c r="D1" s="1305"/>
      <c r="E1" s="1305"/>
      <c r="F1" s="1305"/>
      <c r="G1" s="1305"/>
      <c r="H1" s="1305"/>
    </row>
    <row r="2" spans="1:8" ht="29.25" customHeight="1" thickBot="1">
      <c r="A2" s="64"/>
      <c r="B2" s="41"/>
      <c r="C2" s="41"/>
      <c r="D2" s="41"/>
      <c r="E2" s="41"/>
      <c r="F2" s="41"/>
      <c r="G2" s="41"/>
      <c r="H2" s="41"/>
    </row>
    <row r="3" spans="1:8" s="32" customFormat="1" ht="44.25" customHeight="1" thickBot="1">
      <c r="A3" s="65" t="s">
        <v>127</v>
      </c>
      <c r="B3" s="66" t="s">
        <v>128</v>
      </c>
      <c r="C3" s="66" t="s">
        <v>230</v>
      </c>
      <c r="D3" s="66" t="s">
        <v>711</v>
      </c>
      <c r="E3" s="66" t="s">
        <v>767</v>
      </c>
      <c r="F3" s="66" t="s">
        <v>829</v>
      </c>
      <c r="G3" s="66" t="s">
        <v>129</v>
      </c>
      <c r="H3" s="66" t="s">
        <v>230</v>
      </c>
    </row>
    <row r="4" spans="1:8" s="41" customFormat="1" ht="12" customHeight="1" thickBot="1">
      <c r="A4" s="39">
        <v>1</v>
      </c>
      <c r="B4" s="40">
        <v>2</v>
      </c>
      <c r="C4" s="40">
        <v>3</v>
      </c>
      <c r="D4" s="40">
        <v>4</v>
      </c>
      <c r="E4" s="40"/>
      <c r="F4" s="40"/>
      <c r="G4" s="40">
        <v>5</v>
      </c>
      <c r="H4" s="40">
        <v>5</v>
      </c>
    </row>
    <row r="5" spans="1:8" ht="15.95" customHeight="1">
      <c r="A5" s="567" t="s">
        <v>68</v>
      </c>
      <c r="B5" s="568">
        <v>5588</v>
      </c>
      <c r="C5" s="568">
        <v>5588</v>
      </c>
      <c r="D5" s="568">
        <v>5588</v>
      </c>
      <c r="E5" s="568">
        <v>0</v>
      </c>
      <c r="F5" s="568">
        <v>0</v>
      </c>
      <c r="G5" s="569" t="s">
        <v>69</v>
      </c>
      <c r="H5" s="568">
        <v>5588</v>
      </c>
    </row>
    <row r="6" spans="1:8" ht="15.95" customHeight="1">
      <c r="A6" s="347" t="s">
        <v>70</v>
      </c>
      <c r="B6" s="348">
        <v>2000</v>
      </c>
      <c r="C6" s="348">
        <v>2000</v>
      </c>
      <c r="D6" s="348">
        <v>2000</v>
      </c>
      <c r="E6" s="348">
        <v>171</v>
      </c>
      <c r="F6" s="348"/>
      <c r="G6" s="349" t="s">
        <v>69</v>
      </c>
      <c r="H6" s="348">
        <v>2000</v>
      </c>
    </row>
    <row r="7" spans="1:8" ht="15.95" customHeight="1">
      <c r="A7" s="378" t="s">
        <v>534</v>
      </c>
      <c r="B7" s="348">
        <v>11681</v>
      </c>
      <c r="C7" s="348"/>
      <c r="D7" s="348">
        <v>11681</v>
      </c>
      <c r="E7" s="348">
        <v>11949</v>
      </c>
      <c r="F7" s="348">
        <v>11949</v>
      </c>
      <c r="G7" s="349" t="s">
        <v>69</v>
      </c>
      <c r="H7" s="23"/>
    </row>
    <row r="8" spans="1:8" ht="15.95" customHeight="1">
      <c r="A8" s="378" t="s">
        <v>718</v>
      </c>
      <c r="B8" s="565">
        <v>292</v>
      </c>
      <c r="C8" s="348"/>
      <c r="D8" s="348"/>
      <c r="E8" s="348">
        <v>230</v>
      </c>
      <c r="F8" s="348">
        <v>230</v>
      </c>
      <c r="G8" s="349" t="s">
        <v>69</v>
      </c>
      <c r="H8" s="348"/>
    </row>
    <row r="9" spans="1:8" ht="15.95" customHeight="1" thickBot="1">
      <c r="A9" s="378" t="s">
        <v>693</v>
      </c>
      <c r="B9" s="348">
        <v>1840</v>
      </c>
      <c r="C9" s="348"/>
      <c r="D9" s="348"/>
      <c r="E9" s="348">
        <v>1840</v>
      </c>
      <c r="F9" s="348">
        <v>1840</v>
      </c>
      <c r="G9" s="349" t="s">
        <v>69</v>
      </c>
      <c r="H9" s="570"/>
    </row>
    <row r="10" spans="1:8" ht="15.95" customHeight="1" thickBot="1">
      <c r="A10" s="378" t="s">
        <v>774</v>
      </c>
      <c r="B10" s="698"/>
      <c r="C10" s="348"/>
      <c r="D10" s="348"/>
      <c r="E10" s="348">
        <v>23</v>
      </c>
      <c r="F10" s="348">
        <v>23</v>
      </c>
      <c r="G10" s="349" t="s">
        <v>775</v>
      </c>
      <c r="H10" s="696"/>
    </row>
    <row r="11" spans="1:8" ht="15.95" customHeight="1" thickBot="1">
      <c r="A11" s="378" t="s">
        <v>776</v>
      </c>
      <c r="B11" s="698"/>
      <c r="C11" s="348"/>
      <c r="D11" s="348"/>
      <c r="E11" s="348">
        <v>246</v>
      </c>
      <c r="F11" s="348">
        <v>246</v>
      </c>
      <c r="G11" s="349"/>
      <c r="H11" s="696"/>
    </row>
    <row r="12" spans="1:8" ht="15.95" customHeight="1" thickBot="1">
      <c r="A12" s="694" t="s">
        <v>777</v>
      </c>
      <c r="B12" s="695"/>
      <c r="C12" s="696"/>
      <c r="D12" s="696"/>
      <c r="E12" s="696">
        <v>143</v>
      </c>
      <c r="F12" s="696">
        <v>143</v>
      </c>
      <c r="G12" s="697"/>
      <c r="H12" s="696"/>
    </row>
    <row r="13" spans="1:8" ht="15.95" customHeight="1" thickBot="1">
      <c r="A13" s="571" t="s">
        <v>694</v>
      </c>
      <c r="B13" s="683">
        <f>SUM(B5:B9)</f>
        <v>21401</v>
      </c>
      <c r="C13" s="684">
        <f t="shared" ref="C13:G13" si="0">SUM(C5:C9)</f>
        <v>7588</v>
      </c>
      <c r="D13" s="684">
        <f t="shared" si="0"/>
        <v>19269</v>
      </c>
      <c r="E13" s="684">
        <f>SUM(E5:E12)</f>
        <v>14602</v>
      </c>
      <c r="F13" s="684">
        <f>SUM(F5:F12)</f>
        <v>14431</v>
      </c>
      <c r="G13" s="684">
        <f t="shared" si="0"/>
        <v>0</v>
      </c>
      <c r="H13" s="572"/>
    </row>
    <row r="14" spans="1:8" ht="15.95" customHeight="1">
      <c r="A14" s="656" t="s">
        <v>692</v>
      </c>
      <c r="B14" s="685">
        <v>217</v>
      </c>
      <c r="C14" s="686"/>
      <c r="D14" s="686"/>
      <c r="E14" s="686">
        <v>217</v>
      </c>
      <c r="F14" s="686">
        <v>217</v>
      </c>
      <c r="G14" s="687">
        <v>2014</v>
      </c>
      <c r="H14" s="566">
        <v>11681</v>
      </c>
    </row>
    <row r="15" spans="1:8" ht="15.95" customHeight="1">
      <c r="A15" s="654" t="s">
        <v>738</v>
      </c>
      <c r="B15" s="688"/>
      <c r="C15" s="689"/>
      <c r="D15" s="689"/>
      <c r="E15" s="690">
        <v>183</v>
      </c>
      <c r="F15" s="690">
        <v>182</v>
      </c>
      <c r="G15" s="691">
        <v>2014</v>
      </c>
      <c r="H15" s="655"/>
    </row>
    <row r="16" spans="1:8" ht="15.95" customHeight="1" thickBot="1">
      <c r="A16" s="573" t="s">
        <v>737</v>
      </c>
      <c r="B16" s="355">
        <v>84</v>
      </c>
      <c r="C16" s="355"/>
      <c r="D16" s="355"/>
      <c r="E16" s="355">
        <v>84</v>
      </c>
      <c r="F16" s="355">
        <v>84</v>
      </c>
      <c r="G16" s="356" t="s">
        <v>69</v>
      </c>
      <c r="H16" s="355"/>
    </row>
    <row r="17" spans="1:8" ht="15.95" customHeight="1" thickBot="1">
      <c r="A17" s="571" t="s">
        <v>695</v>
      </c>
      <c r="B17" s="684">
        <f>SUM(B14:B16)</f>
        <v>301</v>
      </c>
      <c r="C17" s="684">
        <f>SUM(C14:C16)</f>
        <v>0</v>
      </c>
      <c r="D17" s="684">
        <f>SUM(D14:D16)</f>
        <v>0</v>
      </c>
      <c r="E17" s="684">
        <f>SUM(E14:E16)</f>
        <v>484</v>
      </c>
      <c r="F17" s="684">
        <f>SUM(F14:F16)</f>
        <v>483</v>
      </c>
      <c r="G17" s="684"/>
      <c r="H17" s="572">
        <f>SUM(H14:H16)</f>
        <v>11681</v>
      </c>
    </row>
    <row r="18" spans="1:8" s="42" customFormat="1" ht="18" customHeight="1" thickBot="1">
      <c r="A18" s="351" t="s">
        <v>126</v>
      </c>
      <c r="B18" s="352">
        <f>SUM(B13+B17)</f>
        <v>21702</v>
      </c>
      <c r="C18" s="352">
        <f>SUM(C13+C17)</f>
        <v>7588</v>
      </c>
      <c r="D18" s="352">
        <f>SUM(D13+D17)</f>
        <v>19269</v>
      </c>
      <c r="E18" s="352">
        <f>SUM(E13+E17)</f>
        <v>15086</v>
      </c>
      <c r="F18" s="352">
        <f>SUM(F13+F17)</f>
        <v>14914</v>
      </c>
      <c r="G18" s="353"/>
      <c r="H18" s="352">
        <f>SUM(H5:H17)</f>
        <v>30950</v>
      </c>
    </row>
    <row r="20" spans="1:8">
      <c r="A20" s="1281"/>
      <c r="B20" s="1281"/>
      <c r="C20" s="1281"/>
      <c r="D20" s="1281"/>
    </row>
  </sheetData>
  <mergeCells count="2">
    <mergeCell ref="A1:H1"/>
    <mergeCell ref="A20:D20"/>
  </mergeCells>
  <phoneticPr fontId="0" type="noConversion"/>
  <printOptions horizontalCentered="1"/>
  <pageMargins left="0.19685039370078741" right="0.19685039370078741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7/2015. (IV.28.)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"/>
  <sheetViews>
    <sheetView view="pageLayout" zoomScaleNormal="100" workbookViewId="0">
      <selection activeCell="A16" sqref="A16:D16"/>
    </sheetView>
  </sheetViews>
  <sheetFormatPr defaultRowHeight="12.75"/>
  <cols>
    <col min="1" max="1" width="40.6640625" customWidth="1"/>
    <col min="2" max="2" width="14.6640625" customWidth="1"/>
    <col min="3" max="4" width="14.33203125" customWidth="1"/>
    <col min="5" max="6" width="13.6640625" customWidth="1"/>
    <col min="7" max="7" width="13.83203125" customWidth="1"/>
    <col min="8" max="8" width="14" customWidth="1"/>
  </cols>
  <sheetData>
    <row r="1" spans="1:9" ht="15.75">
      <c r="A1" s="1305" t="s">
        <v>601</v>
      </c>
      <c r="B1" s="1305"/>
      <c r="C1" s="1305"/>
      <c r="D1" s="1305"/>
      <c r="E1" s="1305"/>
      <c r="F1" s="1305"/>
      <c r="G1" s="1305"/>
      <c r="H1" s="1305"/>
      <c r="I1" s="30"/>
    </row>
    <row r="2" spans="1:9" ht="27.75" thickBot="1">
      <c r="A2" s="64"/>
      <c r="B2" s="41"/>
      <c r="C2" s="41"/>
      <c r="D2" s="41"/>
      <c r="E2" s="41"/>
      <c r="F2" s="41"/>
      <c r="G2" s="41"/>
      <c r="H2" s="37" t="s">
        <v>123</v>
      </c>
      <c r="I2" s="30"/>
    </row>
    <row r="3" spans="1:9" ht="36.75" thickBot="1">
      <c r="A3" s="65" t="s">
        <v>602</v>
      </c>
      <c r="B3" s="66" t="s">
        <v>128</v>
      </c>
      <c r="C3" s="66" t="s">
        <v>129</v>
      </c>
      <c r="D3" s="66" t="s">
        <v>717</v>
      </c>
      <c r="E3" s="66" t="s">
        <v>716</v>
      </c>
      <c r="F3" s="66" t="s">
        <v>766</v>
      </c>
      <c r="G3" s="66" t="s">
        <v>829</v>
      </c>
      <c r="H3" s="38" t="s">
        <v>691</v>
      </c>
      <c r="I3" s="32"/>
    </row>
    <row r="4" spans="1:9" ht="13.5" thickBot="1">
      <c r="A4" s="39">
        <v>1</v>
      </c>
      <c r="B4" s="40">
        <v>2</v>
      </c>
      <c r="C4" s="40">
        <v>3</v>
      </c>
      <c r="D4" s="40">
        <v>4</v>
      </c>
      <c r="E4" s="40">
        <v>5</v>
      </c>
      <c r="F4" s="40">
        <v>6</v>
      </c>
      <c r="G4" s="40">
        <v>7</v>
      </c>
      <c r="H4" s="40">
        <v>8</v>
      </c>
      <c r="I4" s="41"/>
    </row>
    <row r="5" spans="1:9" ht="21" customHeight="1">
      <c r="A5" s="653" t="s">
        <v>603</v>
      </c>
      <c r="B5" s="348">
        <v>18000</v>
      </c>
      <c r="C5" s="349" t="s">
        <v>69</v>
      </c>
      <c r="D5" s="348">
        <v>18000</v>
      </c>
      <c r="E5" s="348">
        <v>18000</v>
      </c>
      <c r="F5" s="348">
        <v>24864</v>
      </c>
      <c r="G5" s="348">
        <v>24864</v>
      </c>
      <c r="H5" s="350"/>
      <c r="I5" s="30"/>
    </row>
    <row r="6" spans="1:9" ht="17.25" customHeight="1">
      <c r="A6" s="653" t="s">
        <v>604</v>
      </c>
      <c r="B6" s="348">
        <v>118454</v>
      </c>
      <c r="C6" s="349" t="s">
        <v>69</v>
      </c>
      <c r="D6" s="348">
        <v>17768</v>
      </c>
      <c r="E6" s="348">
        <v>17768</v>
      </c>
      <c r="F6" s="348">
        <v>16692</v>
      </c>
      <c r="G6" s="348">
        <v>16690</v>
      </c>
      <c r="H6" s="350"/>
      <c r="I6" s="30"/>
    </row>
    <row r="7" spans="1:9" ht="17.25" customHeight="1">
      <c r="A7" s="653" t="s">
        <v>735</v>
      </c>
      <c r="B7" s="348"/>
      <c r="C7" s="349"/>
      <c r="D7" s="348"/>
      <c r="E7" s="348"/>
      <c r="F7" s="348">
        <v>92039</v>
      </c>
      <c r="G7" s="348">
        <v>92038</v>
      </c>
      <c r="H7" s="350"/>
      <c r="I7" s="30"/>
    </row>
    <row r="8" spans="1:9" ht="17.25" customHeight="1">
      <c r="A8" s="653" t="s">
        <v>736</v>
      </c>
      <c r="B8" s="348"/>
      <c r="C8" s="349"/>
      <c r="D8" s="348"/>
      <c r="E8" s="348"/>
      <c r="F8" s="348">
        <v>15111</v>
      </c>
      <c r="G8" s="348">
        <v>15111</v>
      </c>
      <c r="H8" s="350"/>
      <c r="I8" s="30"/>
    </row>
    <row r="9" spans="1:9" ht="17.25" customHeight="1">
      <c r="A9" s="657" t="s">
        <v>778</v>
      </c>
      <c r="B9" s="355"/>
      <c r="C9" s="356"/>
      <c r="D9" s="355"/>
      <c r="E9" s="355"/>
      <c r="F9" s="355">
        <v>1027</v>
      </c>
      <c r="G9" s="355">
        <v>1027</v>
      </c>
      <c r="H9" s="357"/>
      <c r="I9" s="30"/>
    </row>
    <row r="10" spans="1:9" ht="15.75" customHeight="1" thickBot="1">
      <c r="A10" s="657" t="s">
        <v>605</v>
      </c>
      <c r="B10" s="355">
        <v>6144</v>
      </c>
      <c r="C10" s="356" t="s">
        <v>69</v>
      </c>
      <c r="D10" s="355">
        <v>6144</v>
      </c>
      <c r="E10" s="355">
        <v>6144</v>
      </c>
      <c r="F10" s="355">
        <v>6061</v>
      </c>
      <c r="G10" s="355">
        <v>6061</v>
      </c>
      <c r="H10" s="357"/>
      <c r="I10" s="30"/>
    </row>
    <row r="11" spans="1:9" ht="15.75" customHeight="1" thickBot="1">
      <c r="A11" s="662" t="s">
        <v>739</v>
      </c>
      <c r="B11" s="572"/>
      <c r="C11" s="663"/>
      <c r="D11" s="572">
        <f>SUM(D5:D10)</f>
        <v>41912</v>
      </c>
      <c r="E11" s="572">
        <f t="shared" ref="E11" si="0">SUM(E5:E10)</f>
        <v>41912</v>
      </c>
      <c r="F11" s="572">
        <f t="shared" ref="F11:G11" si="1">SUM(F5:F10)</f>
        <v>155794</v>
      </c>
      <c r="G11" s="572">
        <f t="shared" si="1"/>
        <v>155791</v>
      </c>
      <c r="H11" s="664"/>
      <c r="I11" s="30"/>
    </row>
    <row r="12" spans="1:9" ht="17.25" customHeight="1" thickBot="1">
      <c r="A12" s="658" t="s">
        <v>606</v>
      </c>
      <c r="B12" s="659">
        <v>1500</v>
      </c>
      <c r="C12" s="660" t="s">
        <v>69</v>
      </c>
      <c r="D12" s="659">
        <v>1500</v>
      </c>
      <c r="E12" s="659">
        <v>1500</v>
      </c>
      <c r="F12" s="659">
        <v>7223</v>
      </c>
      <c r="G12" s="659">
        <v>7223</v>
      </c>
      <c r="H12" s="661"/>
      <c r="I12" s="30"/>
    </row>
    <row r="13" spans="1:9" ht="16.5" thickBot="1">
      <c r="A13" s="665" t="s">
        <v>740</v>
      </c>
      <c r="B13" s="667"/>
      <c r="C13" s="668"/>
      <c r="D13" s="667">
        <f>(D12)</f>
        <v>1500</v>
      </c>
      <c r="E13" s="667">
        <f t="shared" ref="E13" si="2">(E12)</f>
        <v>1500</v>
      </c>
      <c r="F13" s="667">
        <f t="shared" ref="F13" si="3">(F12)</f>
        <v>7223</v>
      </c>
      <c r="G13" s="667">
        <v>7223</v>
      </c>
      <c r="H13" s="669"/>
      <c r="I13" s="30"/>
    </row>
    <row r="14" spans="1:9" ht="16.5" thickBot="1">
      <c r="A14" s="666" t="s">
        <v>126</v>
      </c>
      <c r="B14" s="352">
        <f>SUM(B5:B13)</f>
        <v>144098</v>
      </c>
      <c r="C14" s="353"/>
      <c r="D14" s="352">
        <f>SUM(D11+D13)</f>
        <v>43412</v>
      </c>
      <c r="E14" s="352">
        <f t="shared" ref="E14" si="4">SUM(E11+E13)</f>
        <v>43412</v>
      </c>
      <c r="F14" s="352">
        <f t="shared" ref="F14:G14" si="5">SUM(F11+F13)</f>
        <v>163017</v>
      </c>
      <c r="G14" s="352">
        <f t="shared" si="5"/>
        <v>163014</v>
      </c>
      <c r="H14" s="354">
        <f>SUM(H5:H13)</f>
        <v>0</v>
      </c>
      <c r="I14" s="42"/>
    </row>
    <row r="15" spans="1:9">
      <c r="A15" s="31"/>
      <c r="B15" s="30"/>
      <c r="C15" s="30"/>
      <c r="D15" s="30"/>
      <c r="E15" s="30"/>
      <c r="F15" s="30"/>
      <c r="G15" s="30"/>
      <c r="H15" s="30"/>
      <c r="I15" s="30"/>
    </row>
    <row r="16" spans="1:9">
      <c r="A16" s="1281"/>
      <c r="B16" s="1281"/>
      <c r="C16" s="1281"/>
      <c r="D16" s="1281"/>
      <c r="E16" s="30"/>
      <c r="F16" s="30"/>
      <c r="G16" s="30"/>
      <c r="H16" s="30"/>
      <c r="I16" s="30"/>
    </row>
  </sheetData>
  <mergeCells count="2">
    <mergeCell ref="A1:H1"/>
    <mergeCell ref="A16:D16"/>
  </mergeCells>
  <pageMargins left="0.7" right="0.7" top="0.75" bottom="0.75" header="0.3" footer="0.3"/>
  <pageSetup paperSize="9" orientation="landscape" r:id="rId1"/>
  <headerFooter>
    <oddHeader>&amp;R&amp;"Times New Roman CE,Félkövér dőlt"7. sz. melléklet a 72015. (IV.28.)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51"/>
  <sheetViews>
    <sheetView view="pageLayout" zoomScaleNormal="100" workbookViewId="0">
      <selection activeCell="F23" sqref="F23"/>
    </sheetView>
  </sheetViews>
  <sheetFormatPr defaultRowHeight="12.75"/>
  <cols>
    <col min="1" max="1" width="30" customWidth="1"/>
    <col min="2" max="2" width="15" customWidth="1"/>
    <col min="3" max="3" width="12" customWidth="1"/>
    <col min="4" max="4" width="14" customWidth="1"/>
    <col min="5" max="5" width="14.6640625" customWidth="1"/>
  </cols>
  <sheetData>
    <row r="1" spans="1:6">
      <c r="A1" s="438"/>
      <c r="B1" s="438"/>
      <c r="C1" s="438"/>
      <c r="D1" s="438"/>
      <c r="E1" s="438"/>
      <c r="F1" s="33"/>
    </row>
    <row r="2" spans="1:6" ht="15.75">
      <c r="A2" s="439" t="s">
        <v>607</v>
      </c>
      <c r="B2" s="1330" t="s">
        <v>608</v>
      </c>
      <c r="C2" s="1330"/>
      <c r="D2" s="1330"/>
      <c r="E2" s="1330"/>
      <c r="F2" s="33"/>
    </row>
    <row r="3" spans="1:6" ht="15.75">
      <c r="A3" s="1331" t="s">
        <v>609</v>
      </c>
      <c r="B3" s="1332"/>
      <c r="C3" s="1332"/>
      <c r="D3" s="1332"/>
      <c r="E3" s="1332"/>
      <c r="F3" s="33"/>
    </row>
    <row r="4" spans="1:6" ht="15.75">
      <c r="A4" s="1331" t="s">
        <v>610</v>
      </c>
      <c r="B4" s="1332"/>
      <c r="C4" s="1332"/>
      <c r="D4" s="1332"/>
      <c r="E4" s="1332"/>
      <c r="F4" s="33"/>
    </row>
    <row r="5" spans="1:6" ht="14.25" thickBot="1">
      <c r="A5" s="438"/>
      <c r="B5" s="438"/>
      <c r="C5" s="438"/>
      <c r="D5" s="1316" t="s">
        <v>611</v>
      </c>
      <c r="E5" s="1316"/>
      <c r="F5" s="33"/>
    </row>
    <row r="6" spans="1:6" ht="13.5" thickBot="1">
      <c r="A6" s="440" t="s">
        <v>612</v>
      </c>
      <c r="B6" s="441" t="s">
        <v>199</v>
      </c>
      <c r="C6" s="441" t="s">
        <v>583</v>
      </c>
      <c r="D6" s="441" t="s">
        <v>613</v>
      </c>
      <c r="E6" s="442" t="s">
        <v>614</v>
      </c>
      <c r="F6" s="33"/>
    </row>
    <row r="7" spans="1:6">
      <c r="A7" s="443" t="s">
        <v>615</v>
      </c>
      <c r="B7" s="444">
        <v>17768</v>
      </c>
      <c r="C7" s="444"/>
      <c r="D7" s="444"/>
      <c r="E7" s="445">
        <f t="shared" ref="E7:E13" si="0">SUM(B7:D7)</f>
        <v>17768</v>
      </c>
      <c r="F7" s="33"/>
    </row>
    <row r="8" spans="1:6">
      <c r="A8" s="446" t="s">
        <v>616</v>
      </c>
      <c r="B8" s="447"/>
      <c r="C8" s="447"/>
      <c r="D8" s="447"/>
      <c r="E8" s="448">
        <f t="shared" si="0"/>
        <v>0</v>
      </c>
      <c r="F8" s="33"/>
    </row>
    <row r="9" spans="1:6">
      <c r="A9" s="449" t="s">
        <v>617</v>
      </c>
      <c r="B9" s="450">
        <v>100686</v>
      </c>
      <c r="C9" s="450"/>
      <c r="D9" s="450"/>
      <c r="E9" s="451">
        <f t="shared" si="0"/>
        <v>100686</v>
      </c>
      <c r="F9" s="33"/>
    </row>
    <row r="10" spans="1:6">
      <c r="A10" s="449" t="s">
        <v>618</v>
      </c>
      <c r="B10" s="450"/>
      <c r="C10" s="450"/>
      <c r="D10" s="450"/>
      <c r="E10" s="451">
        <f t="shared" si="0"/>
        <v>0</v>
      </c>
      <c r="F10" s="33"/>
    </row>
    <row r="11" spans="1:6">
      <c r="A11" s="449" t="s">
        <v>619</v>
      </c>
      <c r="B11" s="450"/>
      <c r="C11" s="450"/>
      <c r="D11" s="450"/>
      <c r="E11" s="451">
        <f t="shared" si="0"/>
        <v>0</v>
      </c>
      <c r="F11" s="33"/>
    </row>
    <row r="12" spans="1:6">
      <c r="A12" s="449" t="s">
        <v>620</v>
      </c>
      <c r="B12" s="450"/>
      <c r="C12" s="450"/>
      <c r="D12" s="450"/>
      <c r="E12" s="451">
        <f t="shared" si="0"/>
        <v>0</v>
      </c>
      <c r="F12" s="33"/>
    </row>
    <row r="13" spans="1:6" ht="13.5" thickBot="1">
      <c r="A13" s="452"/>
      <c r="B13" s="453"/>
      <c r="C13" s="453"/>
      <c r="D13" s="453"/>
      <c r="E13" s="451">
        <f t="shared" si="0"/>
        <v>0</v>
      </c>
      <c r="F13" s="33"/>
    </row>
    <row r="14" spans="1:6" ht="13.5" thickBot="1">
      <c r="A14" s="454" t="s">
        <v>621</v>
      </c>
      <c r="B14" s="455">
        <f>B7+SUM(B9:B13)</f>
        <v>118454</v>
      </c>
      <c r="C14" s="455">
        <f>C7+SUM(C9:C13)</f>
        <v>0</v>
      </c>
      <c r="D14" s="455">
        <f>D7+SUM(D9:D13)</f>
        <v>0</v>
      </c>
      <c r="E14" s="456">
        <f>E7+SUM(E9:E13)</f>
        <v>118454</v>
      </c>
      <c r="F14" s="33"/>
    </row>
    <row r="15" spans="1:6" ht="13.5" thickBot="1">
      <c r="A15" s="36"/>
      <c r="B15" s="36"/>
      <c r="C15" s="36"/>
      <c r="D15" s="36"/>
      <c r="E15" s="36"/>
      <c r="F15" s="33"/>
    </row>
    <row r="16" spans="1:6" ht="13.5" thickBot="1">
      <c r="A16" s="440" t="s">
        <v>622</v>
      </c>
      <c r="B16" s="441" t="s">
        <v>199</v>
      </c>
      <c r="C16" s="441" t="s">
        <v>583</v>
      </c>
      <c r="D16" s="441" t="s">
        <v>613</v>
      </c>
      <c r="E16" s="442" t="s">
        <v>614</v>
      </c>
      <c r="F16" s="33"/>
    </row>
    <row r="17" spans="1:6">
      <c r="A17" s="443" t="s">
        <v>623</v>
      </c>
      <c r="B17" s="444"/>
      <c r="C17" s="444"/>
      <c r="D17" s="444"/>
      <c r="E17" s="445">
        <f>SUM(B17:D17)</f>
        <v>0</v>
      </c>
      <c r="F17" s="33"/>
    </row>
    <row r="18" spans="1:6">
      <c r="A18" s="457" t="s">
        <v>624</v>
      </c>
      <c r="B18" s="450">
        <v>105741</v>
      </c>
      <c r="C18" s="450"/>
      <c r="D18" s="450"/>
      <c r="E18" s="451">
        <f>SUM(B18:D18)</f>
        <v>105741</v>
      </c>
      <c r="F18" s="33"/>
    </row>
    <row r="19" spans="1:6">
      <c r="A19" s="449" t="s">
        <v>625</v>
      </c>
      <c r="B19" s="450">
        <v>12713</v>
      </c>
      <c r="C19" s="450"/>
      <c r="D19" s="450"/>
      <c r="E19" s="451">
        <f>SUM(B19:D19)</f>
        <v>12713</v>
      </c>
      <c r="F19" s="33"/>
    </row>
    <row r="20" spans="1:6" ht="13.5" thickBot="1">
      <c r="A20" s="449" t="s">
        <v>626</v>
      </c>
      <c r="B20" s="450"/>
      <c r="C20" s="450"/>
      <c r="D20" s="450"/>
      <c r="E20" s="451">
        <f>SUM(B20:D20)</f>
        <v>0</v>
      </c>
      <c r="F20" s="33"/>
    </row>
    <row r="21" spans="1:6" ht="13.5" thickBot="1">
      <c r="A21" s="454" t="s">
        <v>547</v>
      </c>
      <c r="B21" s="455">
        <f>SUM(B17:B20)</f>
        <v>118454</v>
      </c>
      <c r="C21" s="455">
        <f>SUM(C17:C20)</f>
        <v>0</v>
      </c>
      <c r="D21" s="455">
        <f>SUM(D17:D20)</f>
        <v>0</v>
      </c>
      <c r="E21" s="456">
        <f>SUM(E17:E20)</f>
        <v>118454</v>
      </c>
      <c r="F21" s="33"/>
    </row>
    <row r="22" spans="1:6">
      <c r="A22" s="438"/>
      <c r="B22" s="438"/>
      <c r="C22" s="438"/>
      <c r="D22" s="438"/>
      <c r="E22" s="438"/>
      <c r="F22" s="33"/>
    </row>
    <row r="23" spans="1:6">
      <c r="A23" s="438"/>
      <c r="B23" s="438"/>
      <c r="C23" s="438"/>
      <c r="D23" s="438"/>
      <c r="E23" s="438"/>
      <c r="F23" s="33"/>
    </row>
    <row r="24" spans="1:6" ht="15.75">
      <c r="A24" s="439" t="s">
        <v>607</v>
      </c>
      <c r="B24" s="1330" t="s">
        <v>627</v>
      </c>
      <c r="C24" s="1330"/>
      <c r="D24" s="1330"/>
      <c r="E24" s="1330"/>
      <c r="F24" s="33"/>
    </row>
    <row r="25" spans="1:6">
      <c r="A25" s="1328" t="s">
        <v>690</v>
      </c>
      <c r="B25" s="1329"/>
      <c r="C25" s="1329"/>
      <c r="D25" s="1329"/>
      <c r="E25" s="1329"/>
      <c r="F25" s="33"/>
    </row>
    <row r="26" spans="1:6" ht="25.5" customHeight="1">
      <c r="A26" s="1329"/>
      <c r="B26" s="1329"/>
      <c r="C26" s="1329"/>
      <c r="D26" s="1329"/>
      <c r="E26" s="1329"/>
      <c r="F26" s="33"/>
    </row>
    <row r="27" spans="1:6" ht="14.25" thickBot="1">
      <c r="A27" s="438"/>
      <c r="B27" s="438"/>
      <c r="C27" s="438"/>
      <c r="D27" s="1316" t="s">
        <v>611</v>
      </c>
      <c r="E27" s="1316"/>
      <c r="F27" s="33"/>
    </row>
    <row r="28" spans="1:6" ht="13.5" thickBot="1">
      <c r="A28" s="440" t="s">
        <v>612</v>
      </c>
      <c r="B28" s="441" t="s">
        <v>199</v>
      </c>
      <c r="C28" s="441" t="s">
        <v>583</v>
      </c>
      <c r="D28" s="441" t="s">
        <v>613</v>
      </c>
      <c r="E28" s="442" t="s">
        <v>614</v>
      </c>
      <c r="F28" s="33"/>
    </row>
    <row r="29" spans="1:6">
      <c r="A29" s="443" t="s">
        <v>615</v>
      </c>
      <c r="B29" s="444"/>
      <c r="C29" s="444"/>
      <c r="D29" s="444"/>
      <c r="E29" s="445">
        <f t="shared" ref="E29:E35" si="1">SUM(B29:D29)</f>
        <v>0</v>
      </c>
      <c r="F29" s="33"/>
    </row>
    <row r="30" spans="1:6">
      <c r="A30" s="446" t="s">
        <v>616</v>
      </c>
      <c r="B30" s="447"/>
      <c r="C30" s="447"/>
      <c r="D30" s="447"/>
      <c r="E30" s="448">
        <f t="shared" si="1"/>
        <v>0</v>
      </c>
      <c r="F30" s="33"/>
    </row>
    <row r="31" spans="1:6">
      <c r="A31" s="449" t="s">
        <v>617</v>
      </c>
      <c r="B31" s="450">
        <v>141172</v>
      </c>
      <c r="C31" s="450"/>
      <c r="D31" s="450"/>
      <c r="E31" s="451">
        <f t="shared" si="1"/>
        <v>141172</v>
      </c>
      <c r="F31" s="33"/>
    </row>
    <row r="32" spans="1:6">
      <c r="A32" s="449" t="s">
        <v>618</v>
      </c>
      <c r="B32" s="450"/>
      <c r="C32" s="450"/>
      <c r="D32" s="450"/>
      <c r="E32" s="451">
        <f t="shared" si="1"/>
        <v>0</v>
      </c>
      <c r="F32" s="33"/>
    </row>
    <row r="33" spans="1:6">
      <c r="A33" s="449" t="s">
        <v>619</v>
      </c>
      <c r="B33" s="450"/>
      <c r="C33" s="450"/>
      <c r="D33" s="450"/>
      <c r="E33" s="451">
        <f t="shared" si="1"/>
        <v>0</v>
      </c>
      <c r="F33" s="33"/>
    </row>
    <row r="34" spans="1:6">
      <c r="A34" s="449" t="s">
        <v>620</v>
      </c>
      <c r="B34" s="450"/>
      <c r="C34" s="450"/>
      <c r="D34" s="450"/>
      <c r="E34" s="451">
        <f t="shared" si="1"/>
        <v>0</v>
      </c>
      <c r="F34" s="33"/>
    </row>
    <row r="35" spans="1:6" ht="13.5" thickBot="1">
      <c r="A35" s="452"/>
      <c r="B35" s="453"/>
      <c r="C35" s="453"/>
      <c r="D35" s="453"/>
      <c r="E35" s="451">
        <f t="shared" si="1"/>
        <v>0</v>
      </c>
      <c r="F35" s="33"/>
    </row>
    <row r="36" spans="1:6" ht="13.5" thickBot="1">
      <c r="A36" s="454" t="s">
        <v>621</v>
      </c>
      <c r="B36" s="455">
        <f>B29+SUM(B31:B35)</f>
        <v>141172</v>
      </c>
      <c r="C36" s="455">
        <f>C29+SUM(C31:C35)</f>
        <v>0</v>
      </c>
      <c r="D36" s="455">
        <f>D29+SUM(D31:D35)</f>
        <v>0</v>
      </c>
      <c r="E36" s="456">
        <f>E29+SUM(E31:E35)</f>
        <v>141172</v>
      </c>
      <c r="F36" s="33"/>
    </row>
    <row r="37" spans="1:6" ht="13.5" thickBot="1">
      <c r="A37" s="36"/>
      <c r="B37" s="36"/>
      <c r="C37" s="36"/>
      <c r="D37" s="36"/>
      <c r="E37" s="36"/>
      <c r="F37" s="33"/>
    </row>
    <row r="38" spans="1:6" ht="13.5" thickBot="1">
      <c r="A38" s="440" t="s">
        <v>622</v>
      </c>
      <c r="B38" s="441" t="s">
        <v>199</v>
      </c>
      <c r="C38" s="441" t="s">
        <v>583</v>
      </c>
      <c r="D38" s="441" t="s">
        <v>613</v>
      </c>
      <c r="E38" s="442" t="s">
        <v>614</v>
      </c>
      <c r="F38" s="33"/>
    </row>
    <row r="39" spans="1:6">
      <c r="A39" s="443" t="s">
        <v>623</v>
      </c>
      <c r="B39" s="444">
        <v>3470</v>
      </c>
      <c r="C39" s="444"/>
      <c r="D39" s="444"/>
      <c r="E39" s="445">
        <f>SUM(B39:D39)</f>
        <v>3470</v>
      </c>
      <c r="F39" s="33"/>
    </row>
    <row r="40" spans="1:6">
      <c r="A40" s="457" t="s">
        <v>624</v>
      </c>
      <c r="B40" s="450">
        <v>122792</v>
      </c>
      <c r="C40" s="450"/>
      <c r="D40" s="450"/>
      <c r="E40" s="451">
        <f>SUM(B40:D40)</f>
        <v>122792</v>
      </c>
      <c r="F40" s="33"/>
    </row>
    <row r="41" spans="1:6">
      <c r="A41" s="449" t="s">
        <v>625</v>
      </c>
      <c r="B41" s="450">
        <v>14910</v>
      </c>
      <c r="C41" s="450"/>
      <c r="D41" s="450"/>
      <c r="E41" s="451">
        <f>SUM(B41:D41)</f>
        <v>14910</v>
      </c>
      <c r="F41" s="33"/>
    </row>
    <row r="42" spans="1:6" ht="13.5" thickBot="1">
      <c r="A42" s="449" t="s">
        <v>626</v>
      </c>
      <c r="B42" s="450"/>
      <c r="C42" s="450"/>
      <c r="D42" s="450"/>
      <c r="E42" s="451">
        <f>SUM(B42:D42)</f>
        <v>0</v>
      </c>
      <c r="F42" s="33"/>
    </row>
    <row r="43" spans="1:6" ht="13.5" thickBot="1">
      <c r="A43" s="454" t="s">
        <v>547</v>
      </c>
      <c r="B43" s="455">
        <f>SUM(B39:B42)</f>
        <v>141172</v>
      </c>
      <c r="C43" s="455">
        <f>SUM(C39:C42)</f>
        <v>0</v>
      </c>
      <c r="D43" s="455">
        <f>SUM(D39:D42)</f>
        <v>0</v>
      </c>
      <c r="E43" s="456">
        <f>SUM(E39:E42)</f>
        <v>141172</v>
      </c>
      <c r="F43" s="33"/>
    </row>
    <row r="44" spans="1:6">
      <c r="A44" s="438"/>
      <c r="B44" s="438"/>
      <c r="C44" s="438"/>
      <c r="D44" s="438"/>
      <c r="E44" s="438"/>
      <c r="F44" s="33"/>
    </row>
    <row r="45" spans="1:6" ht="30" customHeight="1">
      <c r="A45" s="1317" t="s">
        <v>628</v>
      </c>
      <c r="B45" s="1317"/>
      <c r="C45" s="1317"/>
      <c r="D45" s="1317"/>
      <c r="E45" s="1317"/>
      <c r="F45" s="33"/>
    </row>
    <row r="46" spans="1:6" ht="13.5" thickBot="1">
      <c r="A46" s="438"/>
      <c r="B46" s="438"/>
      <c r="C46" s="438"/>
      <c r="D46" s="438"/>
      <c r="E46" s="438"/>
      <c r="F46" s="33"/>
    </row>
    <row r="47" spans="1:6" ht="13.5" thickBot="1">
      <c r="A47" s="1318" t="s">
        <v>629</v>
      </c>
      <c r="B47" s="1319"/>
      <c r="C47" s="1320"/>
      <c r="D47" s="1321" t="s">
        <v>630</v>
      </c>
      <c r="E47" s="1322"/>
      <c r="F47" s="33"/>
    </row>
    <row r="48" spans="1:6">
      <c r="A48" s="1323" t="s">
        <v>631</v>
      </c>
      <c r="B48" s="1324"/>
      <c r="C48" s="1325"/>
      <c r="D48" s="1326"/>
      <c r="E48" s="1327"/>
      <c r="F48" s="33"/>
    </row>
    <row r="49" spans="1:6" ht="13.5" thickBot="1">
      <c r="A49" s="1306"/>
      <c r="B49" s="1307"/>
      <c r="C49" s="1308"/>
      <c r="D49" s="1309"/>
      <c r="E49" s="1310"/>
      <c r="F49" s="33"/>
    </row>
    <row r="50" spans="1:6" ht="13.5" thickBot="1">
      <c r="A50" s="1311" t="s">
        <v>547</v>
      </c>
      <c r="B50" s="1312"/>
      <c r="C50" s="1313"/>
      <c r="D50" s="1314">
        <f>SUM(D48:E49)</f>
        <v>0</v>
      </c>
      <c r="E50" s="1315"/>
      <c r="F50" s="33"/>
    </row>
    <row r="51" spans="1:6">
      <c r="A51" s="33"/>
      <c r="B51" s="33"/>
      <c r="C51" s="33"/>
      <c r="D51" s="33"/>
      <c r="E51" s="33"/>
      <c r="F51" s="33"/>
    </row>
  </sheetData>
  <mergeCells count="16">
    <mergeCell ref="A25:E26"/>
    <mergeCell ref="B2:E2"/>
    <mergeCell ref="A3:E3"/>
    <mergeCell ref="A4:E4"/>
    <mergeCell ref="D5:E5"/>
    <mergeCell ref="B24:E24"/>
    <mergeCell ref="A49:C49"/>
    <mergeCell ref="D49:E49"/>
    <mergeCell ref="A50:C50"/>
    <mergeCell ref="D50:E50"/>
    <mergeCell ref="D27:E27"/>
    <mergeCell ref="A45:E45"/>
    <mergeCell ref="A47:C47"/>
    <mergeCell ref="D47:E47"/>
    <mergeCell ref="A48:C48"/>
    <mergeCell ref="D48:E48"/>
  </mergeCells>
  <conditionalFormatting sqref="B43:D43 D50:E50 B21:E21 E29:E36 B36:D36 E39:E43 E7:E14 B14:D14 E17:E20">
    <cfRule type="cellIs" dxfId="1" priority="1" stopIfTrue="1" operator="equal">
      <formula>0</formula>
    </cfRule>
  </conditionalFormatting>
  <pageMargins left="0.7" right="0.7" top="0.75" bottom="0.75" header="0.3" footer="0.3"/>
  <pageSetup paperSize="9" orientation="portrait" r:id="rId1"/>
  <headerFooter>
    <oddHeader>&amp;C&amp;"Times New Roman CE,Félkövér dőlt"                                                                                                                8. melléklet a 7/2015. (IV.28.) önkormányzati rendelethez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J163"/>
  <sheetViews>
    <sheetView zoomScaleNormal="100" zoomScaleSheetLayoutView="85" workbookViewId="0">
      <selection activeCell="C1" sqref="C1"/>
    </sheetView>
  </sheetViews>
  <sheetFormatPr defaultRowHeight="12.75"/>
  <cols>
    <col min="1" max="1" width="12.83203125" style="155" customWidth="1"/>
    <col min="2" max="2" width="65.33203125" style="156" customWidth="1"/>
    <col min="3" max="3" width="12.5" style="157" customWidth="1"/>
    <col min="4" max="4" width="13.33203125" style="2" customWidth="1"/>
    <col min="5" max="5" width="12.6640625" style="2" customWidth="1"/>
    <col min="6" max="16384" width="9.33203125" style="2"/>
  </cols>
  <sheetData>
    <row r="1" spans="1:5" s="1" customFormat="1" ht="16.5" customHeight="1" thickBot="1">
      <c r="A1" s="71"/>
      <c r="B1" s="73"/>
      <c r="C1" s="95" t="s">
        <v>1208</v>
      </c>
    </row>
    <row r="2" spans="1:5" s="49" customFormat="1" ht="17.25" customHeight="1">
      <c r="A2" s="546" t="s">
        <v>124</v>
      </c>
      <c r="B2" s="131" t="s">
        <v>205</v>
      </c>
      <c r="C2" s="133"/>
      <c r="D2" s="133"/>
      <c r="E2" s="133" t="s">
        <v>112</v>
      </c>
    </row>
    <row r="3" spans="1:5" s="49" customFormat="1" ht="27.75" customHeight="1" thickBot="1">
      <c r="A3" s="545" t="s">
        <v>200</v>
      </c>
      <c r="B3" s="132" t="s">
        <v>428</v>
      </c>
      <c r="C3" s="134"/>
      <c r="D3" s="134"/>
      <c r="E3" s="134">
        <v>1</v>
      </c>
    </row>
    <row r="4" spans="1:5" s="50" customFormat="1" ht="15.95" customHeight="1" thickBot="1">
      <c r="A4" s="74"/>
      <c r="B4" s="74"/>
      <c r="C4" s="75"/>
      <c r="D4" s="75"/>
      <c r="E4" s="75"/>
    </row>
    <row r="5" spans="1:5" ht="24.75" thickBot="1">
      <c r="A5" s="160" t="s">
        <v>202</v>
      </c>
      <c r="B5" s="76" t="s">
        <v>114</v>
      </c>
      <c r="C5" s="135" t="s">
        <v>115</v>
      </c>
      <c r="D5" s="135" t="s">
        <v>115</v>
      </c>
      <c r="E5" s="135" t="s">
        <v>829</v>
      </c>
    </row>
    <row r="6" spans="1:5" s="43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43" customFormat="1" ht="15.95" customHeight="1" thickBot="1">
      <c r="A7" s="78"/>
      <c r="B7" s="79" t="s">
        <v>116</v>
      </c>
      <c r="C7" s="136"/>
      <c r="D7" s="136"/>
      <c r="E7" s="136"/>
    </row>
    <row r="8" spans="1:5" s="43" customFormat="1" ht="12" customHeight="1" thickBot="1">
      <c r="A8" s="26" t="s">
        <v>80</v>
      </c>
      <c r="B8" s="19" t="s">
        <v>231</v>
      </c>
      <c r="C8" s="104">
        <f>+C9+C10+C11+C12+C13+C14</f>
        <v>319414</v>
      </c>
      <c r="D8" s="104">
        <f>+D9+D10+D11+D12+D13+D14</f>
        <v>341591</v>
      </c>
      <c r="E8" s="104">
        <f>+E9+E10+E11+E12+E13+E14</f>
        <v>341590</v>
      </c>
    </row>
    <row r="9" spans="1:5" s="51" customFormat="1" ht="12" customHeight="1">
      <c r="A9" s="184" t="s">
        <v>142</v>
      </c>
      <c r="B9" s="169" t="s">
        <v>232</v>
      </c>
      <c r="C9" s="107">
        <v>130696</v>
      </c>
      <c r="D9" s="107">
        <v>135462</v>
      </c>
      <c r="E9" s="107">
        <v>135462</v>
      </c>
    </row>
    <row r="10" spans="1:5" s="52" customFormat="1" ht="12" customHeight="1">
      <c r="A10" s="185" t="s">
        <v>143</v>
      </c>
      <c r="B10" s="170" t="s">
        <v>233</v>
      </c>
      <c r="C10" s="106">
        <v>89894</v>
      </c>
      <c r="D10" s="106">
        <v>90316</v>
      </c>
      <c r="E10" s="106">
        <v>90315</v>
      </c>
    </row>
    <row r="11" spans="1:5" s="52" customFormat="1" ht="12" customHeight="1">
      <c r="A11" s="185" t="s">
        <v>144</v>
      </c>
      <c r="B11" s="170" t="s">
        <v>234</v>
      </c>
      <c r="C11" s="106">
        <v>92546</v>
      </c>
      <c r="D11" s="106">
        <v>92006</v>
      </c>
      <c r="E11" s="106">
        <v>92006</v>
      </c>
    </row>
    <row r="12" spans="1:5" s="52" customFormat="1" ht="12" customHeight="1">
      <c r="A12" s="185" t="s">
        <v>145</v>
      </c>
      <c r="B12" s="170" t="s">
        <v>235</v>
      </c>
      <c r="C12" s="106">
        <v>6278</v>
      </c>
      <c r="D12" s="106">
        <v>6278</v>
      </c>
      <c r="E12" s="106">
        <v>6278</v>
      </c>
    </row>
    <row r="13" spans="1:5" s="52" customFormat="1" ht="12" customHeight="1">
      <c r="A13" s="185" t="s">
        <v>162</v>
      </c>
      <c r="B13" s="170" t="s">
        <v>563</v>
      </c>
      <c r="C13" s="210"/>
      <c r="D13" s="106">
        <v>5813</v>
      </c>
      <c r="E13" s="106">
        <v>5813</v>
      </c>
    </row>
    <row r="14" spans="1:5" s="51" customFormat="1" ht="12" customHeight="1" thickBot="1">
      <c r="A14" s="186" t="s">
        <v>146</v>
      </c>
      <c r="B14" s="171" t="s">
        <v>555</v>
      </c>
      <c r="C14" s="211"/>
      <c r="D14" s="106">
        <v>11716</v>
      </c>
      <c r="E14" s="106">
        <v>11716</v>
      </c>
    </row>
    <row r="15" spans="1:5" s="51" customFormat="1" ht="12" customHeight="1" thickBot="1">
      <c r="A15" s="26" t="s">
        <v>81</v>
      </c>
      <c r="B15" s="99" t="s">
        <v>238</v>
      </c>
      <c r="C15" s="104">
        <f>+C16+C17+C18+C19+C20</f>
        <v>8592</v>
      </c>
      <c r="D15" s="104">
        <f>+D16+D17+D18+D19+D20+D21+D22</f>
        <v>31629</v>
      </c>
      <c r="E15" s="104">
        <f>+E16+E17+E18+E19+E20+E21+E22</f>
        <v>31627</v>
      </c>
    </row>
    <row r="16" spans="1:5" s="51" customFormat="1" ht="12" customHeight="1">
      <c r="A16" s="184" t="s">
        <v>148</v>
      </c>
      <c r="B16" s="170" t="s">
        <v>559</v>
      </c>
      <c r="C16" s="107"/>
      <c r="D16" s="107">
        <v>0</v>
      </c>
      <c r="E16" s="107">
        <v>0</v>
      </c>
    </row>
    <row r="17" spans="1:5" s="51" customFormat="1" ht="12" customHeight="1">
      <c r="A17" s="185" t="s">
        <v>149</v>
      </c>
      <c r="B17" s="170" t="s">
        <v>557</v>
      </c>
      <c r="C17" s="106"/>
      <c r="D17" s="106"/>
      <c r="E17" s="106"/>
    </row>
    <row r="18" spans="1:5" s="51" customFormat="1" ht="12" customHeight="1">
      <c r="A18" s="185" t="s">
        <v>150</v>
      </c>
      <c r="B18" s="170" t="s">
        <v>556</v>
      </c>
      <c r="C18" s="106"/>
      <c r="D18" s="106"/>
      <c r="E18" s="106"/>
    </row>
    <row r="19" spans="1:5" s="51" customFormat="1" ht="12" customHeight="1">
      <c r="A19" s="185" t="s">
        <v>151</v>
      </c>
      <c r="B19" s="170" t="s">
        <v>554</v>
      </c>
      <c r="C19" s="106"/>
      <c r="D19" s="106">
        <v>21828</v>
      </c>
      <c r="E19" s="106">
        <v>21827</v>
      </c>
    </row>
    <row r="20" spans="1:5" s="51" customFormat="1" ht="12" customHeight="1">
      <c r="A20" s="185" t="s">
        <v>152</v>
      </c>
      <c r="B20" s="170" t="s">
        <v>553</v>
      </c>
      <c r="C20" s="106">
        <v>8592</v>
      </c>
      <c r="D20" s="106">
        <v>9401</v>
      </c>
      <c r="E20" s="106">
        <v>9400</v>
      </c>
    </row>
    <row r="21" spans="1:5" s="52" customFormat="1" ht="12" customHeight="1">
      <c r="A21" s="186" t="s">
        <v>158</v>
      </c>
      <c r="B21" s="170" t="s">
        <v>560</v>
      </c>
      <c r="C21" s="108"/>
      <c r="D21" s="108">
        <v>0</v>
      </c>
      <c r="E21" s="108">
        <v>0</v>
      </c>
    </row>
    <row r="22" spans="1:5" s="52" customFormat="1" ht="12" customHeight="1" thickBot="1">
      <c r="A22" s="186" t="s">
        <v>160</v>
      </c>
      <c r="B22" s="170" t="s">
        <v>686</v>
      </c>
      <c r="C22" s="108"/>
      <c r="D22" s="108">
        <v>400</v>
      </c>
      <c r="E22" s="108">
        <v>400</v>
      </c>
    </row>
    <row r="23" spans="1:5" s="52" customFormat="1" ht="12" customHeight="1" thickBot="1">
      <c r="A23" s="26" t="s">
        <v>82</v>
      </c>
      <c r="B23" s="19" t="s">
        <v>243</v>
      </c>
      <c r="C23" s="104">
        <f>+C24+C25+C26+C27+C28</f>
        <v>4274</v>
      </c>
      <c r="D23" s="104">
        <f>+D24+D25+D26+D27+D28</f>
        <v>185478</v>
      </c>
      <c r="E23" s="104">
        <f>+E24+E25+E26+E27+E28</f>
        <v>185478</v>
      </c>
    </row>
    <row r="24" spans="1:5" s="52" customFormat="1" ht="12" customHeight="1">
      <c r="A24" s="184" t="s">
        <v>131</v>
      </c>
      <c r="B24" s="169" t="s">
        <v>71</v>
      </c>
      <c r="C24" s="107">
        <v>4274</v>
      </c>
      <c r="D24" s="107">
        <v>4274</v>
      </c>
      <c r="E24" s="107">
        <v>4274</v>
      </c>
    </row>
    <row r="25" spans="1:5" s="51" customFormat="1" ht="12" customHeight="1">
      <c r="A25" s="185" t="s">
        <v>132</v>
      </c>
      <c r="B25" s="170" t="s">
        <v>552</v>
      </c>
      <c r="C25" s="106"/>
      <c r="D25" s="106">
        <v>181000</v>
      </c>
      <c r="E25" s="106">
        <v>181000</v>
      </c>
    </row>
    <row r="26" spans="1:5" s="52" customFormat="1" ht="12" customHeight="1">
      <c r="A26" s="185" t="s">
        <v>133</v>
      </c>
      <c r="B26" s="170" t="s">
        <v>688</v>
      </c>
      <c r="C26" s="106"/>
      <c r="D26" s="106">
        <v>204</v>
      </c>
      <c r="E26" s="106">
        <v>204</v>
      </c>
    </row>
    <row r="27" spans="1:5" s="52" customFormat="1" ht="12" customHeight="1">
      <c r="A27" s="185" t="s">
        <v>134</v>
      </c>
      <c r="B27" s="170" t="s">
        <v>793</v>
      </c>
      <c r="C27" s="106"/>
      <c r="D27" s="106"/>
      <c r="E27" s="106"/>
    </row>
    <row r="28" spans="1:5" s="52" customFormat="1" ht="12" customHeight="1">
      <c r="A28" s="185" t="s">
        <v>174</v>
      </c>
      <c r="B28" s="170" t="s">
        <v>246</v>
      </c>
      <c r="C28" s="106"/>
      <c r="D28" s="106"/>
      <c r="E28" s="106"/>
    </row>
    <row r="29" spans="1:5" s="52" customFormat="1" ht="12" customHeight="1" thickBot="1">
      <c r="A29" s="186" t="s">
        <v>175</v>
      </c>
      <c r="B29" s="171" t="s">
        <v>247</v>
      </c>
      <c r="C29" s="108"/>
      <c r="D29" s="108"/>
      <c r="E29" s="108"/>
    </row>
    <row r="30" spans="1:5" s="52" customFormat="1" ht="12" customHeight="1" thickBot="1">
      <c r="A30" s="26" t="s">
        <v>176</v>
      </c>
      <c r="B30" s="19" t="s">
        <v>248</v>
      </c>
      <c r="C30" s="110">
        <f>+C31+C34+C35+C37</f>
        <v>105374</v>
      </c>
      <c r="D30" s="110">
        <f>+D31+D34+D35+D37+D36+D38+D39+D40+D42+D43+D41</f>
        <v>146508</v>
      </c>
      <c r="E30" s="110">
        <f>+E31+E34+E35+E37+E36+E38+E39+E40+E42+E43+E41</f>
        <v>133072</v>
      </c>
    </row>
    <row r="31" spans="1:5" s="52" customFormat="1" ht="12" customHeight="1">
      <c r="A31" s="184" t="s">
        <v>249</v>
      </c>
      <c r="B31" s="169" t="s">
        <v>255</v>
      </c>
      <c r="C31" s="164">
        <f>+C32+C33</f>
        <v>87429</v>
      </c>
      <c r="D31" s="164">
        <f>+D32+D33</f>
        <v>114016</v>
      </c>
      <c r="E31" s="164">
        <f>+E32+E33</f>
        <v>113919</v>
      </c>
    </row>
    <row r="32" spans="1:5" s="52" customFormat="1" ht="12" customHeight="1">
      <c r="A32" s="185" t="s">
        <v>250</v>
      </c>
      <c r="B32" s="549" t="s">
        <v>682</v>
      </c>
      <c r="C32" s="106">
        <v>5878</v>
      </c>
      <c r="D32" s="106">
        <v>5914</v>
      </c>
      <c r="E32" s="106">
        <v>5914</v>
      </c>
    </row>
    <row r="33" spans="1:5" s="52" customFormat="1" ht="12" customHeight="1">
      <c r="A33" s="185" t="s">
        <v>251</v>
      </c>
      <c r="B33" s="549" t="s">
        <v>683</v>
      </c>
      <c r="C33" s="106">
        <v>81551</v>
      </c>
      <c r="D33" s="106">
        <v>108102</v>
      </c>
      <c r="E33" s="106">
        <v>108005</v>
      </c>
    </row>
    <row r="34" spans="1:5" s="52" customFormat="1" ht="12" customHeight="1">
      <c r="A34" s="185" t="s">
        <v>252</v>
      </c>
      <c r="B34" s="170" t="s">
        <v>258</v>
      </c>
      <c r="C34" s="106">
        <v>15535</v>
      </c>
      <c r="D34" s="106">
        <v>16558</v>
      </c>
      <c r="E34" s="106">
        <v>16557</v>
      </c>
    </row>
    <row r="35" spans="1:5" s="52" customFormat="1" ht="12" customHeight="1">
      <c r="A35" s="185" t="s">
        <v>253</v>
      </c>
      <c r="B35" s="170" t="s">
        <v>684</v>
      </c>
      <c r="C35" s="106">
        <v>254</v>
      </c>
      <c r="D35" s="106">
        <v>267</v>
      </c>
      <c r="E35" s="106">
        <v>267</v>
      </c>
    </row>
    <row r="36" spans="1:5" s="52" customFormat="1" ht="12" customHeight="1">
      <c r="A36" s="185" t="s">
        <v>254</v>
      </c>
      <c r="B36" s="171" t="s">
        <v>733</v>
      </c>
      <c r="C36" s="108"/>
      <c r="D36" s="108">
        <v>1314</v>
      </c>
      <c r="E36" s="108">
        <v>1314</v>
      </c>
    </row>
    <row r="37" spans="1:5" s="52" customFormat="1" ht="12" customHeight="1">
      <c r="A37" s="185" t="s">
        <v>732</v>
      </c>
      <c r="B37" s="170" t="s">
        <v>685</v>
      </c>
      <c r="C37" s="106">
        <v>2156</v>
      </c>
      <c r="D37" s="106">
        <v>1015</v>
      </c>
      <c r="E37" s="106">
        <v>1015</v>
      </c>
    </row>
    <row r="38" spans="1:5" s="52" customFormat="1" ht="12" customHeight="1">
      <c r="A38" s="185" t="s">
        <v>785</v>
      </c>
      <c r="B38" s="170" t="s">
        <v>780</v>
      </c>
      <c r="C38" s="574"/>
      <c r="D38" s="574">
        <v>424</v>
      </c>
      <c r="E38" s="574"/>
    </row>
    <row r="39" spans="1:5" s="52" customFormat="1" ht="12" customHeight="1">
      <c r="A39" s="185" t="s">
        <v>786</v>
      </c>
      <c r="B39" s="170" t="s">
        <v>781</v>
      </c>
      <c r="C39" s="106"/>
      <c r="D39" s="106">
        <v>6678</v>
      </c>
      <c r="E39" s="106"/>
    </row>
    <row r="40" spans="1:5" s="52" customFormat="1" ht="12" customHeight="1">
      <c r="A40" s="185" t="s">
        <v>787</v>
      </c>
      <c r="B40" s="170" t="s">
        <v>782</v>
      </c>
      <c r="C40" s="106"/>
      <c r="D40" s="106">
        <v>3664</v>
      </c>
      <c r="E40" s="106"/>
    </row>
    <row r="41" spans="1:5" s="52" customFormat="1" ht="12" customHeight="1">
      <c r="A41" s="185" t="s">
        <v>788</v>
      </c>
      <c r="B41" s="170" t="s">
        <v>791</v>
      </c>
      <c r="C41" s="574"/>
      <c r="D41" s="574">
        <v>5</v>
      </c>
      <c r="E41" s="574"/>
    </row>
    <row r="42" spans="1:5" s="52" customFormat="1" ht="12" customHeight="1">
      <c r="A42" s="185" t="s">
        <v>789</v>
      </c>
      <c r="B42" s="170" t="s">
        <v>783</v>
      </c>
      <c r="C42" s="106"/>
      <c r="D42" s="106">
        <v>1310</v>
      </c>
      <c r="E42" s="106"/>
    </row>
    <row r="43" spans="1:5" s="52" customFormat="1" ht="12" customHeight="1" thickBot="1">
      <c r="A43" s="185" t="s">
        <v>790</v>
      </c>
      <c r="B43" s="170" t="s">
        <v>784</v>
      </c>
      <c r="C43" s="106"/>
      <c r="D43" s="106">
        <v>1257</v>
      </c>
      <c r="E43" s="106"/>
    </row>
    <row r="44" spans="1:5" s="52" customFormat="1" ht="12" customHeight="1" thickBot="1">
      <c r="A44" s="26" t="s">
        <v>84</v>
      </c>
      <c r="B44" s="19" t="s">
        <v>261</v>
      </c>
      <c r="C44" s="104">
        <f>SUM(C45:C54)</f>
        <v>23312</v>
      </c>
      <c r="D44" s="104">
        <f>SUM(D45:D55)</f>
        <v>42254</v>
      </c>
      <c r="E44" s="104">
        <f>SUM(E45:E55)</f>
        <v>42013</v>
      </c>
    </row>
    <row r="45" spans="1:5" s="52" customFormat="1" ht="12" customHeight="1">
      <c r="A45" s="184" t="s">
        <v>135</v>
      </c>
      <c r="B45" s="169" t="s">
        <v>264</v>
      </c>
      <c r="C45" s="107"/>
      <c r="D45" s="107"/>
      <c r="E45" s="107"/>
    </row>
    <row r="46" spans="1:5" s="52" customFormat="1" ht="12" customHeight="1">
      <c r="A46" s="185" t="s">
        <v>136</v>
      </c>
      <c r="B46" s="170" t="s">
        <v>265</v>
      </c>
      <c r="C46" s="106"/>
      <c r="D46" s="106">
        <v>2127</v>
      </c>
      <c r="E46" s="106">
        <v>2127</v>
      </c>
    </row>
    <row r="47" spans="1:5" s="52" customFormat="1" ht="12" customHeight="1">
      <c r="A47" s="185" t="s">
        <v>137</v>
      </c>
      <c r="B47" s="170" t="s">
        <v>266</v>
      </c>
      <c r="C47" s="106">
        <v>300</v>
      </c>
      <c r="D47" s="106">
        <v>200</v>
      </c>
      <c r="E47" s="106">
        <v>5</v>
      </c>
    </row>
    <row r="48" spans="1:5" s="52" customFormat="1" ht="12" customHeight="1">
      <c r="A48" s="185" t="s">
        <v>178</v>
      </c>
      <c r="B48" s="170" t="s">
        <v>267</v>
      </c>
      <c r="C48" s="106">
        <v>6200</v>
      </c>
      <c r="D48" s="106">
        <v>11189</v>
      </c>
      <c r="E48" s="106">
        <v>11189</v>
      </c>
    </row>
    <row r="49" spans="1:5" s="52" customFormat="1" ht="12" customHeight="1">
      <c r="A49" s="185" t="s">
        <v>179</v>
      </c>
      <c r="B49" s="170" t="s">
        <v>268</v>
      </c>
      <c r="C49" s="106">
        <v>15312</v>
      </c>
      <c r="D49" s="106">
        <v>13202</v>
      </c>
      <c r="E49" s="106">
        <v>13201</v>
      </c>
    </row>
    <row r="50" spans="1:5" s="52" customFormat="1" ht="12" customHeight="1">
      <c r="A50" s="185" t="s">
        <v>180</v>
      </c>
      <c r="B50" s="170" t="s">
        <v>269</v>
      </c>
      <c r="C50" s="106"/>
      <c r="D50" s="106">
        <v>5087</v>
      </c>
      <c r="E50" s="106">
        <v>5086</v>
      </c>
    </row>
    <row r="51" spans="1:5" s="52" customFormat="1" ht="12" customHeight="1">
      <c r="A51" s="185" t="s">
        <v>181</v>
      </c>
      <c r="B51" s="170" t="s">
        <v>270</v>
      </c>
      <c r="C51" s="106"/>
      <c r="D51" s="106">
        <v>581</v>
      </c>
      <c r="E51" s="106">
        <v>581</v>
      </c>
    </row>
    <row r="52" spans="1:5" s="52" customFormat="1" ht="12" customHeight="1">
      <c r="A52" s="185" t="s">
        <v>182</v>
      </c>
      <c r="B52" s="170" t="s">
        <v>271</v>
      </c>
      <c r="C52" s="106">
        <v>1500</v>
      </c>
      <c r="D52" s="106">
        <v>2015</v>
      </c>
      <c r="E52" s="106">
        <v>2014</v>
      </c>
    </row>
    <row r="53" spans="1:5" s="52" customFormat="1" ht="12" customHeight="1">
      <c r="A53" s="185" t="s">
        <v>262</v>
      </c>
      <c r="B53" s="170" t="s">
        <v>792</v>
      </c>
      <c r="C53" s="109"/>
      <c r="D53" s="109">
        <v>3228</v>
      </c>
      <c r="E53" s="109">
        <v>3228</v>
      </c>
    </row>
    <row r="54" spans="1:5" s="52" customFormat="1" ht="12" customHeight="1">
      <c r="A54" s="185" t="s">
        <v>263</v>
      </c>
      <c r="B54" s="170" t="s">
        <v>273</v>
      </c>
      <c r="C54" s="109"/>
      <c r="D54" s="109">
        <v>1300</v>
      </c>
      <c r="E54" s="109">
        <v>1257</v>
      </c>
    </row>
    <row r="55" spans="1:5" s="52" customFormat="1" ht="12" customHeight="1" thickBot="1">
      <c r="A55" s="194" t="s">
        <v>815</v>
      </c>
      <c r="B55" s="358" t="s">
        <v>812</v>
      </c>
      <c r="C55" s="359"/>
      <c r="D55" s="359">
        <v>3325</v>
      </c>
      <c r="E55" s="359">
        <v>3325</v>
      </c>
    </row>
    <row r="56" spans="1:5" s="52" customFormat="1" ht="12" customHeight="1" thickBot="1">
      <c r="A56" s="26" t="s">
        <v>85</v>
      </c>
      <c r="B56" s="19" t="s">
        <v>274</v>
      </c>
      <c r="C56" s="104">
        <f>SUM(C57:C61)</f>
        <v>0</v>
      </c>
      <c r="D56" s="104">
        <f>SUM(D57:D61)</f>
        <v>8133</v>
      </c>
      <c r="E56" s="104">
        <f>SUM(E57:E61)</f>
        <v>8133</v>
      </c>
    </row>
    <row r="57" spans="1:5" s="52" customFormat="1" ht="12" customHeight="1">
      <c r="A57" s="184" t="s">
        <v>138</v>
      </c>
      <c r="B57" s="169" t="s">
        <v>278</v>
      </c>
      <c r="C57" s="212"/>
      <c r="D57" s="212"/>
      <c r="E57" s="212"/>
    </row>
    <row r="58" spans="1:5" s="52" customFormat="1" ht="12" customHeight="1">
      <c r="A58" s="185" t="s">
        <v>139</v>
      </c>
      <c r="B58" s="170" t="s">
        <v>279</v>
      </c>
      <c r="C58" s="109"/>
      <c r="D58" s="109">
        <v>8133</v>
      </c>
      <c r="E58" s="109">
        <v>8133</v>
      </c>
    </row>
    <row r="59" spans="1:5" s="52" customFormat="1" ht="12" customHeight="1">
      <c r="A59" s="185" t="s">
        <v>275</v>
      </c>
      <c r="B59" s="170" t="s">
        <v>280</v>
      </c>
      <c r="C59" s="109"/>
      <c r="D59" s="109"/>
      <c r="E59" s="109"/>
    </row>
    <row r="60" spans="1:5" s="52" customFormat="1" ht="12" customHeight="1">
      <c r="A60" s="185" t="s">
        <v>276</v>
      </c>
      <c r="B60" s="170" t="s">
        <v>281</v>
      </c>
      <c r="C60" s="109"/>
      <c r="D60" s="109"/>
      <c r="E60" s="109"/>
    </row>
    <row r="61" spans="1:5" s="52" customFormat="1" ht="12" customHeight="1" thickBot="1">
      <c r="A61" s="186" t="s">
        <v>277</v>
      </c>
      <c r="B61" s="171" t="s">
        <v>282</v>
      </c>
      <c r="C61" s="158"/>
      <c r="D61" s="158"/>
      <c r="E61" s="158"/>
    </row>
    <row r="62" spans="1:5" s="52" customFormat="1" ht="12" customHeight="1" thickBot="1">
      <c r="A62" s="26" t="s">
        <v>183</v>
      </c>
      <c r="B62" s="19" t="s">
        <v>283</v>
      </c>
      <c r="C62" s="104">
        <f>SUM(C63:C65)</f>
        <v>0</v>
      </c>
      <c r="D62" s="104">
        <f>SUM(D63:D65)</f>
        <v>2350</v>
      </c>
      <c r="E62" s="104">
        <f>SUM(E63:E65)</f>
        <v>2350</v>
      </c>
    </row>
    <row r="63" spans="1:5" s="52" customFormat="1" ht="12" customHeight="1">
      <c r="A63" s="184" t="s">
        <v>140</v>
      </c>
      <c r="B63" s="169" t="s">
        <v>687</v>
      </c>
      <c r="C63" s="107"/>
      <c r="D63" s="107">
        <v>2350</v>
      </c>
      <c r="E63" s="107">
        <v>2350</v>
      </c>
    </row>
    <row r="64" spans="1:5" s="52" customFormat="1" ht="12" customHeight="1">
      <c r="A64" s="185" t="s">
        <v>141</v>
      </c>
      <c r="B64" s="170" t="s">
        <v>456</v>
      </c>
      <c r="C64" s="106"/>
      <c r="D64" s="106"/>
      <c r="E64" s="106"/>
    </row>
    <row r="65" spans="1:5" s="52" customFormat="1" ht="12" customHeight="1">
      <c r="A65" s="185" t="s">
        <v>287</v>
      </c>
      <c r="B65" s="170" t="s">
        <v>285</v>
      </c>
      <c r="C65" s="106"/>
      <c r="D65" s="106"/>
      <c r="E65" s="106"/>
    </row>
    <row r="66" spans="1:5" s="52" customFormat="1" ht="12" customHeight="1" thickBot="1">
      <c r="A66" s="186" t="s">
        <v>288</v>
      </c>
      <c r="B66" s="171" t="s">
        <v>286</v>
      </c>
      <c r="C66" s="108"/>
      <c r="D66" s="108"/>
      <c r="E66" s="108"/>
    </row>
    <row r="67" spans="1:5" s="52" customFormat="1" ht="12" customHeight="1" thickBot="1">
      <c r="A67" s="26" t="s">
        <v>87</v>
      </c>
      <c r="B67" s="99" t="s">
        <v>289</v>
      </c>
      <c r="C67" s="104">
        <f>SUM(C68:C70)</f>
        <v>0</v>
      </c>
      <c r="D67" s="104">
        <f>SUM(D68:D71)</f>
        <v>55897</v>
      </c>
      <c r="E67" s="104">
        <f>SUM(E68:E71)</f>
        <v>55896</v>
      </c>
    </row>
    <row r="68" spans="1:5" s="52" customFormat="1" ht="12" customHeight="1">
      <c r="A68" s="184" t="s">
        <v>184</v>
      </c>
      <c r="B68" s="169" t="s">
        <v>291</v>
      </c>
      <c r="C68" s="109"/>
      <c r="D68" s="109"/>
      <c r="E68" s="109"/>
    </row>
    <row r="69" spans="1:5" s="52" customFormat="1" ht="12" customHeight="1">
      <c r="A69" s="185" t="s">
        <v>185</v>
      </c>
      <c r="B69" s="170" t="s">
        <v>457</v>
      </c>
      <c r="C69" s="109"/>
      <c r="D69" s="109">
        <v>1327</v>
      </c>
      <c r="E69" s="109">
        <v>1327</v>
      </c>
    </row>
    <row r="70" spans="1:5" s="52" customFormat="1" ht="12" customHeight="1">
      <c r="A70" s="185" t="s">
        <v>210</v>
      </c>
      <c r="B70" s="170" t="s">
        <v>558</v>
      </c>
      <c r="C70" s="109"/>
      <c r="D70" s="109">
        <v>743</v>
      </c>
      <c r="E70" s="109">
        <v>742</v>
      </c>
    </row>
    <row r="71" spans="1:5" s="52" customFormat="1" ht="12" customHeight="1" thickBot="1">
      <c r="A71" s="186" t="s">
        <v>290</v>
      </c>
      <c r="B71" s="171" t="s">
        <v>795</v>
      </c>
      <c r="C71" s="109"/>
      <c r="D71" s="109">
        <v>53827</v>
      </c>
      <c r="E71" s="109">
        <v>53827</v>
      </c>
    </row>
    <row r="72" spans="1:5" s="52" customFormat="1" ht="12" customHeight="1" thickBot="1">
      <c r="A72" s="26" t="s">
        <v>88</v>
      </c>
      <c r="B72" s="19" t="s">
        <v>294</v>
      </c>
      <c r="C72" s="110">
        <f>+C8+C15+C23+C30+C44+C56+C62+C67</f>
        <v>460966</v>
      </c>
      <c r="D72" s="110">
        <f>+D8+D15+D23+D30+D44+D56+D62+D67</f>
        <v>813840</v>
      </c>
      <c r="E72" s="110">
        <f>+E8+E15+E23+E30+E44+E56+E62+E67</f>
        <v>800159</v>
      </c>
    </row>
    <row r="73" spans="1:5" s="52" customFormat="1" ht="12" customHeight="1" thickBot="1">
      <c r="A73" s="187" t="s">
        <v>423</v>
      </c>
      <c r="B73" s="99" t="s">
        <v>296</v>
      </c>
      <c r="C73" s="104">
        <f>SUM(C74:C76)</f>
        <v>0</v>
      </c>
      <c r="D73" s="104">
        <f>SUM(D74:D76)</f>
        <v>0</v>
      </c>
      <c r="E73" s="104">
        <f>SUM(E74:E76)</f>
        <v>0</v>
      </c>
    </row>
    <row r="74" spans="1:5" s="52" customFormat="1" ht="12" customHeight="1">
      <c r="A74" s="184" t="s">
        <v>329</v>
      </c>
      <c r="B74" s="169" t="s">
        <v>297</v>
      </c>
      <c r="C74" s="109"/>
      <c r="D74" s="109"/>
      <c r="E74" s="109"/>
    </row>
    <row r="75" spans="1:5" s="52" customFormat="1" ht="12" customHeight="1">
      <c r="A75" s="185" t="s">
        <v>338</v>
      </c>
      <c r="B75" s="170" t="s">
        <v>298</v>
      </c>
      <c r="C75" s="109"/>
      <c r="D75" s="109"/>
      <c r="E75" s="109"/>
    </row>
    <row r="76" spans="1:5" s="52" customFormat="1" ht="12" customHeight="1" thickBot="1">
      <c r="A76" s="186" t="s">
        <v>339</v>
      </c>
      <c r="B76" s="173" t="s">
        <v>299</v>
      </c>
      <c r="C76" s="109"/>
      <c r="D76" s="109"/>
      <c r="E76" s="109"/>
    </row>
    <row r="77" spans="1:5" s="52" customFormat="1" ht="12" customHeight="1" thickBot="1">
      <c r="A77" s="187" t="s">
        <v>300</v>
      </c>
      <c r="B77" s="99" t="s">
        <v>301</v>
      </c>
      <c r="C77" s="104">
        <f>SUM(C78:C81)</f>
        <v>0</v>
      </c>
      <c r="D77" s="104">
        <f>SUM(D78:D81)</f>
        <v>0</v>
      </c>
      <c r="E77" s="104">
        <f>SUM(E78:E81)</f>
        <v>0</v>
      </c>
    </row>
    <row r="78" spans="1:5" s="52" customFormat="1" ht="12" customHeight="1">
      <c r="A78" s="184" t="s">
        <v>163</v>
      </c>
      <c r="B78" s="169" t="s">
        <v>302</v>
      </c>
      <c r="C78" s="109"/>
      <c r="D78" s="109"/>
      <c r="E78" s="109"/>
    </row>
    <row r="79" spans="1:5" s="52" customFormat="1" ht="12" customHeight="1">
      <c r="A79" s="185" t="s">
        <v>164</v>
      </c>
      <c r="B79" s="170" t="s">
        <v>303</v>
      </c>
      <c r="C79" s="109"/>
      <c r="D79" s="109"/>
      <c r="E79" s="109"/>
    </row>
    <row r="80" spans="1:5" s="52" customFormat="1" ht="12" customHeight="1">
      <c r="A80" s="185" t="s">
        <v>330</v>
      </c>
      <c r="B80" s="170" t="s">
        <v>304</v>
      </c>
      <c r="C80" s="109"/>
      <c r="D80" s="109"/>
      <c r="E80" s="109"/>
    </row>
    <row r="81" spans="1:5" s="52" customFormat="1" ht="12" customHeight="1" thickBot="1">
      <c r="A81" s="186" t="s">
        <v>331</v>
      </c>
      <c r="B81" s="171" t="s">
        <v>305</v>
      </c>
      <c r="C81" s="109"/>
      <c r="D81" s="109"/>
      <c r="E81" s="109"/>
    </row>
    <row r="82" spans="1:5" s="52" customFormat="1" ht="12" customHeight="1" thickBot="1">
      <c r="A82" s="187" t="s">
        <v>306</v>
      </c>
      <c r="B82" s="99" t="s">
        <v>307</v>
      </c>
      <c r="C82" s="104">
        <f>SUM(C83:C84)</f>
        <v>115000</v>
      </c>
      <c r="D82" s="104">
        <f>SUM(D83:D84)</f>
        <v>123369</v>
      </c>
      <c r="E82" s="104">
        <f>SUM(E83:E84)</f>
        <v>123369</v>
      </c>
    </row>
    <row r="83" spans="1:5" s="52" customFormat="1" ht="12" customHeight="1">
      <c r="A83" s="184" t="s">
        <v>332</v>
      </c>
      <c r="B83" s="169" t="s">
        <v>308</v>
      </c>
      <c r="C83" s="109">
        <v>115000</v>
      </c>
      <c r="D83" s="109">
        <v>123369</v>
      </c>
      <c r="E83" s="109">
        <v>123369</v>
      </c>
    </row>
    <row r="84" spans="1:5" s="52" customFormat="1" ht="12" customHeight="1" thickBot="1">
      <c r="A84" s="186" t="s">
        <v>333</v>
      </c>
      <c r="B84" s="171" t="s">
        <v>309</v>
      </c>
      <c r="C84" s="109"/>
      <c r="D84" s="109"/>
      <c r="E84" s="109"/>
    </row>
    <row r="85" spans="1:5" s="51" customFormat="1" ht="12" customHeight="1" thickBot="1">
      <c r="A85" s="187" t="s">
        <v>310</v>
      </c>
      <c r="B85" s="99" t="s">
        <v>311</v>
      </c>
      <c r="C85" s="104">
        <f>SUM(C86:C88)</f>
        <v>0</v>
      </c>
      <c r="D85" s="104">
        <f>SUM(D86:D88)</f>
        <v>11921</v>
      </c>
      <c r="E85" s="104">
        <f>SUM(E86:E88)</f>
        <v>11921</v>
      </c>
    </row>
    <row r="86" spans="1:5" s="52" customFormat="1" ht="12" customHeight="1">
      <c r="A86" s="184" t="s">
        <v>334</v>
      </c>
      <c r="B86" s="169" t="s">
        <v>312</v>
      </c>
      <c r="C86" s="109"/>
      <c r="D86" s="109">
        <v>11921</v>
      </c>
      <c r="E86" s="109">
        <v>11921</v>
      </c>
    </row>
    <row r="87" spans="1:5" s="52" customFormat="1" ht="12" customHeight="1">
      <c r="A87" s="185" t="s">
        <v>335</v>
      </c>
      <c r="B87" s="170" t="s">
        <v>313</v>
      </c>
      <c r="C87" s="109"/>
      <c r="D87" s="109"/>
      <c r="E87" s="109"/>
    </row>
    <row r="88" spans="1:5" s="52" customFormat="1" ht="12" customHeight="1" thickBot="1">
      <c r="A88" s="186" t="s">
        <v>336</v>
      </c>
      <c r="B88" s="171" t="s">
        <v>314</v>
      </c>
      <c r="C88" s="109"/>
      <c r="D88" s="109"/>
      <c r="E88" s="109"/>
    </row>
    <row r="89" spans="1:5" s="52" customFormat="1" ht="12" customHeight="1" thickBot="1">
      <c r="A89" s="187" t="s">
        <v>315</v>
      </c>
      <c r="B89" s="99" t="s">
        <v>337</v>
      </c>
      <c r="C89" s="104">
        <f>SUM(C90:C93)</f>
        <v>0</v>
      </c>
      <c r="D89" s="104">
        <f>SUM(D90:D93)</f>
        <v>0</v>
      </c>
      <c r="E89" s="104">
        <f>SUM(E90:E93)</f>
        <v>0</v>
      </c>
    </row>
    <row r="90" spans="1:5" s="52" customFormat="1" ht="12" customHeight="1">
      <c r="A90" s="188" t="s">
        <v>316</v>
      </c>
      <c r="B90" s="169" t="s">
        <v>317</v>
      </c>
      <c r="C90" s="109"/>
      <c r="D90" s="109"/>
      <c r="E90" s="109"/>
    </row>
    <row r="91" spans="1:5" s="52" customFormat="1" ht="12" customHeight="1">
      <c r="A91" s="189" t="s">
        <v>318</v>
      </c>
      <c r="B91" s="170" t="s">
        <v>319</v>
      </c>
      <c r="C91" s="109"/>
      <c r="D91" s="109"/>
      <c r="E91" s="109"/>
    </row>
    <row r="92" spans="1:5" s="52" customFormat="1" ht="12" customHeight="1">
      <c r="A92" s="189" t="s">
        <v>320</v>
      </c>
      <c r="B92" s="170" t="s">
        <v>321</v>
      </c>
      <c r="C92" s="109"/>
      <c r="D92" s="109"/>
      <c r="E92" s="109"/>
    </row>
    <row r="93" spans="1:5" s="51" customFormat="1" ht="12" customHeight="1" thickBot="1">
      <c r="A93" s="190" t="s">
        <v>322</v>
      </c>
      <c r="B93" s="171" t="s">
        <v>323</v>
      </c>
      <c r="C93" s="109"/>
      <c r="D93" s="109"/>
      <c r="E93" s="109"/>
    </row>
    <row r="94" spans="1:5" s="51" customFormat="1" ht="12" customHeight="1" thickBot="1">
      <c r="A94" s="187" t="s">
        <v>324</v>
      </c>
      <c r="B94" s="548" t="s">
        <v>325</v>
      </c>
      <c r="C94" s="213"/>
      <c r="D94" s="213"/>
      <c r="E94" s="213"/>
    </row>
    <row r="95" spans="1:5" s="51" customFormat="1" ht="12" customHeight="1" thickBot="1">
      <c r="A95" s="187" t="s">
        <v>326</v>
      </c>
      <c r="B95" s="177" t="s">
        <v>327</v>
      </c>
      <c r="C95" s="110">
        <f>+C73+C77+C82+C85+C89+C94</f>
        <v>115000</v>
      </c>
      <c r="D95" s="110">
        <f>+D73+D77+D82+D85+D89+D94</f>
        <v>135290</v>
      </c>
      <c r="E95" s="110">
        <f>+E73+E77+E82+E85+E89+E94</f>
        <v>135290</v>
      </c>
    </row>
    <row r="96" spans="1:5" s="51" customFormat="1" ht="12" customHeight="1" thickBot="1">
      <c r="A96" s="187" t="s">
        <v>96</v>
      </c>
      <c r="B96" s="179" t="s">
        <v>1139</v>
      </c>
      <c r="C96" s="110"/>
      <c r="D96" s="110"/>
      <c r="E96" s="110">
        <v>1788</v>
      </c>
    </row>
    <row r="97" spans="1:5" s="51" customFormat="1" ht="12" customHeight="1" thickBot="1">
      <c r="A97" s="187" t="s">
        <v>678</v>
      </c>
      <c r="B97" s="179" t="s">
        <v>679</v>
      </c>
      <c r="C97" s="110">
        <f>+C72+C95</f>
        <v>575966</v>
      </c>
      <c r="D97" s="110">
        <f>+D72+D95</f>
        <v>949130</v>
      </c>
      <c r="E97" s="110">
        <f>+E72+E95+E96</f>
        <v>937237</v>
      </c>
    </row>
    <row r="98" spans="1:5" s="52" customFormat="1" ht="15" customHeight="1" thickBot="1">
      <c r="A98" s="84"/>
      <c r="B98" s="85"/>
      <c r="C98" s="141"/>
      <c r="D98" s="141"/>
      <c r="E98" s="141"/>
    </row>
    <row r="99" spans="1:5" s="43" customFormat="1" ht="16.5" customHeight="1" thickBot="1">
      <c r="A99" s="88"/>
      <c r="B99" s="89" t="s">
        <v>117</v>
      </c>
      <c r="C99" s="143"/>
      <c r="D99" s="143"/>
      <c r="E99" s="143"/>
    </row>
    <row r="100" spans="1:5" s="53" customFormat="1" ht="12" customHeight="1" thickBot="1">
      <c r="A100" s="161" t="s">
        <v>80</v>
      </c>
      <c r="B100" s="25" t="s">
        <v>343</v>
      </c>
      <c r="C100" s="103">
        <f>SUM(C101:C105)</f>
        <v>442674</v>
      </c>
      <c r="D100" s="103">
        <f>SUM(D101:D105)</f>
        <v>526639</v>
      </c>
      <c r="E100" s="103">
        <f>SUM(E101:E105)</f>
        <v>521062</v>
      </c>
    </row>
    <row r="101" spans="1:5" ht="12" customHeight="1">
      <c r="A101" s="193" t="s">
        <v>142</v>
      </c>
      <c r="B101" s="8" t="s">
        <v>110</v>
      </c>
      <c r="C101" s="105">
        <v>35316</v>
      </c>
      <c r="D101" s="105">
        <v>66100</v>
      </c>
      <c r="E101" s="105">
        <v>66049</v>
      </c>
    </row>
    <row r="102" spans="1:5" ht="12" customHeight="1">
      <c r="A102" s="185" t="s">
        <v>143</v>
      </c>
      <c r="B102" s="6" t="s">
        <v>186</v>
      </c>
      <c r="C102" s="106">
        <v>8406</v>
      </c>
      <c r="D102" s="106">
        <v>16083</v>
      </c>
      <c r="E102" s="106">
        <v>14666</v>
      </c>
    </row>
    <row r="103" spans="1:5" ht="12" customHeight="1">
      <c r="A103" s="185" t="s">
        <v>144</v>
      </c>
      <c r="B103" s="6" t="s">
        <v>161</v>
      </c>
      <c r="C103" s="108">
        <v>104825</v>
      </c>
      <c r="D103" s="108">
        <v>128653</v>
      </c>
      <c r="E103" s="108">
        <v>128118</v>
      </c>
    </row>
    <row r="104" spans="1:5" ht="12" customHeight="1">
      <c r="A104" s="185" t="s">
        <v>145</v>
      </c>
      <c r="B104" s="9" t="s">
        <v>187</v>
      </c>
      <c r="C104" s="108">
        <v>8046</v>
      </c>
      <c r="D104" s="108">
        <v>12932</v>
      </c>
      <c r="E104" s="108">
        <v>12199</v>
      </c>
    </row>
    <row r="105" spans="1:5" ht="12" customHeight="1">
      <c r="A105" s="185" t="s">
        <v>153</v>
      </c>
      <c r="B105" s="17" t="s">
        <v>188</v>
      </c>
      <c r="C105" s="108">
        <f>SUM(C106:C115)</f>
        <v>286081</v>
      </c>
      <c r="D105" s="108">
        <f>SUM(D106:D115)</f>
        <v>302871</v>
      </c>
      <c r="E105" s="108">
        <f>SUM(E106:E115)</f>
        <v>300030</v>
      </c>
    </row>
    <row r="106" spans="1:5" ht="12" customHeight="1">
      <c r="A106" s="185" t="s">
        <v>146</v>
      </c>
      <c r="B106" s="6" t="s">
        <v>344</v>
      </c>
      <c r="C106" s="108"/>
      <c r="D106" s="108">
        <v>1744</v>
      </c>
      <c r="E106" s="108">
        <v>1744</v>
      </c>
    </row>
    <row r="107" spans="1:5" ht="12" customHeight="1">
      <c r="A107" s="185" t="s">
        <v>147</v>
      </c>
      <c r="B107" s="58" t="s">
        <v>345</v>
      </c>
      <c r="C107" s="108"/>
      <c r="D107" s="108"/>
      <c r="E107" s="108"/>
    </row>
    <row r="108" spans="1:5" ht="12" customHeight="1">
      <c r="A108" s="185" t="s">
        <v>154</v>
      </c>
      <c r="B108" s="59" t="s">
        <v>346</v>
      </c>
      <c r="C108" s="108"/>
      <c r="D108" s="108"/>
      <c r="E108" s="108"/>
    </row>
    <row r="109" spans="1:5" ht="12" customHeight="1">
      <c r="A109" s="185" t="s">
        <v>155</v>
      </c>
      <c r="B109" s="58" t="s">
        <v>520</v>
      </c>
      <c r="C109" s="108">
        <v>106543</v>
      </c>
      <c r="D109" s="108">
        <v>114649</v>
      </c>
      <c r="E109" s="108">
        <v>114520</v>
      </c>
    </row>
    <row r="110" spans="1:5" ht="12" customHeight="1">
      <c r="A110" s="185" t="s">
        <v>156</v>
      </c>
      <c r="B110" s="58" t="s">
        <v>564</v>
      </c>
      <c r="C110" s="108">
        <v>174338</v>
      </c>
      <c r="D110" s="108">
        <v>181081</v>
      </c>
      <c r="E110" s="108">
        <v>179054</v>
      </c>
    </row>
    <row r="111" spans="1:5" ht="12" customHeight="1">
      <c r="A111" s="185" t="s">
        <v>157</v>
      </c>
      <c r="B111" s="58" t="s">
        <v>565</v>
      </c>
      <c r="C111" s="108">
        <v>2000</v>
      </c>
      <c r="D111" s="108">
        <v>1735</v>
      </c>
      <c r="E111" s="108">
        <v>1200</v>
      </c>
    </row>
    <row r="112" spans="1:5" ht="12" customHeight="1">
      <c r="A112" s="185" t="s">
        <v>159</v>
      </c>
      <c r="B112" s="59" t="s">
        <v>350</v>
      </c>
      <c r="C112" s="108"/>
      <c r="D112" s="108"/>
      <c r="E112" s="108"/>
    </row>
    <row r="113" spans="1:5" ht="12" customHeight="1">
      <c r="A113" s="194" t="s">
        <v>189</v>
      </c>
      <c r="B113" s="60" t="s">
        <v>351</v>
      </c>
      <c r="C113" s="108"/>
      <c r="D113" s="108"/>
      <c r="E113" s="108"/>
    </row>
    <row r="114" spans="1:5" ht="12" customHeight="1">
      <c r="A114" s="185" t="s">
        <v>341</v>
      </c>
      <c r="B114" s="60" t="s">
        <v>352</v>
      </c>
      <c r="C114" s="108"/>
      <c r="D114" s="108"/>
      <c r="E114" s="108"/>
    </row>
    <row r="115" spans="1:5" ht="12" customHeight="1" thickBot="1">
      <c r="A115" s="195" t="s">
        <v>342</v>
      </c>
      <c r="B115" s="61" t="s">
        <v>566</v>
      </c>
      <c r="C115" s="112">
        <v>3200</v>
      </c>
      <c r="D115" s="112">
        <v>3662</v>
      </c>
      <c r="E115" s="112">
        <v>3512</v>
      </c>
    </row>
    <row r="116" spans="1:5" ht="12" customHeight="1" thickBot="1">
      <c r="A116" s="26" t="s">
        <v>81</v>
      </c>
      <c r="B116" s="24" t="s">
        <v>354</v>
      </c>
      <c r="C116" s="104">
        <f>+C117+C119+C121</f>
        <v>50700</v>
      </c>
      <c r="D116" s="104">
        <f>+D117+D119+D121</f>
        <v>174472</v>
      </c>
      <c r="E116" s="104">
        <f>+E117+E119+E121</f>
        <v>174091</v>
      </c>
    </row>
    <row r="117" spans="1:5" ht="12" customHeight="1">
      <c r="A117" s="184" t="s">
        <v>148</v>
      </c>
      <c r="B117" s="6" t="s">
        <v>208</v>
      </c>
      <c r="C117" s="107">
        <v>7588</v>
      </c>
      <c r="D117" s="107">
        <v>14579</v>
      </c>
      <c r="E117" s="107">
        <v>14408</v>
      </c>
    </row>
    <row r="118" spans="1:5" ht="12" customHeight="1">
      <c r="A118" s="184" t="s">
        <v>149</v>
      </c>
      <c r="B118" s="10" t="s">
        <v>358</v>
      </c>
      <c r="C118" s="107"/>
      <c r="D118" s="107"/>
      <c r="E118" s="107"/>
    </row>
    <row r="119" spans="1:5" ht="12" customHeight="1">
      <c r="A119" s="184" t="s">
        <v>150</v>
      </c>
      <c r="B119" s="10" t="s">
        <v>190</v>
      </c>
      <c r="C119" s="106">
        <v>41912</v>
      </c>
      <c r="D119" s="106">
        <v>155794</v>
      </c>
      <c r="E119" s="106">
        <v>155791</v>
      </c>
    </row>
    <row r="120" spans="1:5" ht="12" customHeight="1">
      <c r="A120" s="184" t="s">
        <v>151</v>
      </c>
      <c r="B120" s="10" t="s">
        <v>359</v>
      </c>
      <c r="C120" s="97">
        <v>17768</v>
      </c>
      <c r="D120" s="97">
        <v>108027</v>
      </c>
      <c r="E120" s="97">
        <v>108728</v>
      </c>
    </row>
    <row r="121" spans="1:5" ht="12" customHeight="1">
      <c r="A121" s="184" t="s">
        <v>152</v>
      </c>
      <c r="B121" s="101" t="s">
        <v>211</v>
      </c>
      <c r="C121" s="97">
        <v>1200</v>
      </c>
      <c r="D121" s="97">
        <v>4099</v>
      </c>
      <c r="E121" s="97">
        <v>3892</v>
      </c>
    </row>
    <row r="122" spans="1:5" ht="12" customHeight="1">
      <c r="A122" s="184" t="s">
        <v>158</v>
      </c>
      <c r="B122" s="100" t="s">
        <v>458</v>
      </c>
      <c r="C122" s="97"/>
      <c r="D122" s="97"/>
      <c r="E122" s="97"/>
    </row>
    <row r="123" spans="1:5" ht="12" customHeight="1">
      <c r="A123" s="184" t="s">
        <v>160</v>
      </c>
      <c r="B123" s="165" t="s">
        <v>364</v>
      </c>
      <c r="C123" s="97"/>
      <c r="D123" s="97"/>
      <c r="E123" s="97"/>
    </row>
    <row r="124" spans="1:5" ht="12" customHeight="1">
      <c r="A124" s="184" t="s">
        <v>191</v>
      </c>
      <c r="B124" s="59" t="s">
        <v>696</v>
      </c>
      <c r="C124" s="97"/>
      <c r="D124" s="97"/>
      <c r="E124" s="97"/>
    </row>
    <row r="125" spans="1:5" ht="12" customHeight="1">
      <c r="A125" s="184" t="s">
        <v>192</v>
      </c>
      <c r="B125" s="59" t="s">
        <v>669</v>
      </c>
      <c r="C125" s="97"/>
      <c r="D125" s="97">
        <v>633</v>
      </c>
      <c r="E125" s="97">
        <v>633</v>
      </c>
    </row>
    <row r="126" spans="1:5" ht="12" customHeight="1">
      <c r="A126" s="184" t="s">
        <v>193</v>
      </c>
      <c r="B126" s="59" t="s">
        <v>681</v>
      </c>
      <c r="C126" s="97"/>
      <c r="D126" s="97">
        <v>23</v>
      </c>
      <c r="E126" s="97">
        <v>23</v>
      </c>
    </row>
    <row r="127" spans="1:5" ht="12" customHeight="1">
      <c r="A127" s="184" t="s">
        <v>355</v>
      </c>
      <c r="B127" s="59" t="s">
        <v>350</v>
      </c>
      <c r="C127" s="97"/>
      <c r="D127" s="97"/>
      <c r="E127" s="97"/>
    </row>
    <row r="128" spans="1:5" ht="12" customHeight="1">
      <c r="A128" s="184" t="s">
        <v>356</v>
      </c>
      <c r="B128" s="59" t="s">
        <v>361</v>
      </c>
      <c r="C128" s="97"/>
      <c r="D128" s="97"/>
      <c r="E128" s="97"/>
    </row>
    <row r="129" spans="1:10" ht="12" customHeight="1" thickBot="1">
      <c r="A129" s="194" t="s">
        <v>357</v>
      </c>
      <c r="B129" s="59" t="s">
        <v>360</v>
      </c>
      <c r="C129" s="98">
        <v>1200</v>
      </c>
      <c r="D129" s="98">
        <v>3443</v>
      </c>
      <c r="E129" s="98">
        <v>3236</v>
      </c>
    </row>
    <row r="130" spans="1:10" ht="12" customHeight="1" thickBot="1">
      <c r="A130" s="26" t="s">
        <v>82</v>
      </c>
      <c r="B130" s="55" t="s">
        <v>365</v>
      </c>
      <c r="C130" s="104">
        <f>+C131+C132</f>
        <v>82592</v>
      </c>
      <c r="D130" s="104">
        <f>+D131+D132+D133</f>
        <v>236098</v>
      </c>
      <c r="E130" s="104">
        <f>+E131+E132+E133</f>
        <v>0</v>
      </c>
    </row>
    <row r="131" spans="1:10" ht="12" customHeight="1">
      <c r="A131" s="184" t="s">
        <v>131</v>
      </c>
      <c r="B131" s="7" t="s">
        <v>119</v>
      </c>
      <c r="C131" s="107">
        <v>75185</v>
      </c>
      <c r="D131" s="107">
        <v>88257</v>
      </c>
      <c r="E131" s="107"/>
    </row>
    <row r="132" spans="1:10" ht="12" customHeight="1">
      <c r="A132" s="185" t="s">
        <v>132</v>
      </c>
      <c r="B132" s="6" t="s">
        <v>120</v>
      </c>
      <c r="C132" s="106">
        <v>7407</v>
      </c>
      <c r="D132" s="106">
        <v>134503</v>
      </c>
      <c r="E132" s="106"/>
    </row>
    <row r="133" spans="1:10" ht="12" customHeight="1" thickBot="1">
      <c r="A133" s="194" t="s">
        <v>796</v>
      </c>
      <c r="B133" s="5" t="s">
        <v>797</v>
      </c>
      <c r="C133" s="574"/>
      <c r="D133" s="574">
        <v>13338</v>
      </c>
      <c r="E133" s="574"/>
    </row>
    <row r="134" spans="1:10" ht="12" customHeight="1" thickBot="1">
      <c r="A134" s="26" t="s">
        <v>83</v>
      </c>
      <c r="B134" s="55" t="s">
        <v>366</v>
      </c>
      <c r="C134" s="104">
        <f>+C100+C116+C130</f>
        <v>575966</v>
      </c>
      <c r="D134" s="104">
        <f>+D100+D116+D130</f>
        <v>937209</v>
      </c>
      <c r="E134" s="104">
        <f>+E100+E116+E130</f>
        <v>695153</v>
      </c>
    </row>
    <row r="135" spans="1:10" ht="12" customHeight="1" thickBot="1">
      <c r="A135" s="26" t="s">
        <v>84</v>
      </c>
      <c r="B135" s="55" t="s">
        <v>367</v>
      </c>
      <c r="C135" s="104">
        <f>+C136+C137+C138</f>
        <v>0</v>
      </c>
      <c r="D135" s="104">
        <f>+D136+D137+D138</f>
        <v>0</v>
      </c>
      <c r="E135" s="104">
        <f>+E136+E137+E138</f>
        <v>0</v>
      </c>
    </row>
    <row r="136" spans="1:10" s="53" customFormat="1" ht="12" customHeight="1">
      <c r="A136" s="184" t="s">
        <v>135</v>
      </c>
      <c r="B136" s="7" t="s">
        <v>368</v>
      </c>
      <c r="C136" s="97"/>
      <c r="D136" s="97"/>
      <c r="E136" s="97"/>
    </row>
    <row r="137" spans="1:10" ht="12" customHeight="1">
      <c r="A137" s="184" t="s">
        <v>136</v>
      </c>
      <c r="B137" s="7" t="s">
        <v>369</v>
      </c>
      <c r="C137" s="97"/>
      <c r="D137" s="97"/>
      <c r="E137" s="97"/>
    </row>
    <row r="138" spans="1:10" ht="12" customHeight="1" thickBot="1">
      <c r="A138" s="194" t="s">
        <v>137</v>
      </c>
      <c r="B138" s="5" t="s">
        <v>370</v>
      </c>
      <c r="C138" s="97"/>
      <c r="D138" s="97"/>
      <c r="E138" s="97"/>
    </row>
    <row r="139" spans="1:10" ht="12" customHeight="1" thickBot="1">
      <c r="A139" s="26" t="s">
        <v>85</v>
      </c>
      <c r="B139" s="55" t="s">
        <v>422</v>
      </c>
      <c r="C139" s="104">
        <f>+C140+C141+C142+C143</f>
        <v>0</v>
      </c>
      <c r="D139" s="104">
        <f>+D140+D141+D142+D143</f>
        <v>0</v>
      </c>
      <c r="E139" s="104">
        <f>+E140+E141+E142+E143</f>
        <v>0</v>
      </c>
    </row>
    <row r="140" spans="1:10" ht="12" customHeight="1">
      <c r="A140" s="184" t="s">
        <v>138</v>
      </c>
      <c r="B140" s="7" t="s">
        <v>371</v>
      </c>
      <c r="C140" s="97"/>
      <c r="D140" s="97"/>
      <c r="E140" s="97"/>
    </row>
    <row r="141" spans="1:10" ht="12" customHeight="1">
      <c r="A141" s="184" t="s">
        <v>139</v>
      </c>
      <c r="B141" s="7" t="s">
        <v>372</v>
      </c>
      <c r="C141" s="97"/>
      <c r="D141" s="97"/>
      <c r="E141" s="97"/>
    </row>
    <row r="142" spans="1:10" ht="12" customHeight="1">
      <c r="A142" s="184" t="s">
        <v>275</v>
      </c>
      <c r="B142" s="7" t="s">
        <v>373</v>
      </c>
      <c r="C142" s="97"/>
      <c r="D142" s="97"/>
      <c r="E142" s="97"/>
    </row>
    <row r="143" spans="1:10" s="53" customFormat="1" ht="12" customHeight="1" thickBot="1">
      <c r="A143" s="194" t="s">
        <v>276</v>
      </c>
      <c r="B143" s="5" t="s">
        <v>374</v>
      </c>
      <c r="C143" s="97"/>
      <c r="D143" s="97"/>
      <c r="E143" s="97"/>
    </row>
    <row r="144" spans="1:10" ht="12" customHeight="1" thickBot="1">
      <c r="A144" s="26" t="s">
        <v>86</v>
      </c>
      <c r="B144" s="55" t="s">
        <v>375</v>
      </c>
      <c r="C144" s="110">
        <f>+C145+C146+C147+C148</f>
        <v>0</v>
      </c>
      <c r="D144" s="110">
        <f>+D145+D146+D147+D148</f>
        <v>11921</v>
      </c>
      <c r="E144" s="110">
        <f>+E145+E146+E147+E148</f>
        <v>0</v>
      </c>
      <c r="J144" s="96"/>
    </row>
    <row r="145" spans="1:5">
      <c r="A145" s="184" t="s">
        <v>140</v>
      </c>
      <c r="B145" s="7" t="s">
        <v>376</v>
      </c>
      <c r="C145" s="97"/>
      <c r="D145" s="97">
        <v>11921</v>
      </c>
      <c r="E145" s="97"/>
    </row>
    <row r="146" spans="1:5" ht="12" customHeight="1">
      <c r="A146" s="184" t="s">
        <v>141</v>
      </c>
      <c r="B146" s="7" t="s">
        <v>386</v>
      </c>
      <c r="C146" s="97"/>
      <c r="D146" s="97"/>
      <c r="E146" s="97"/>
    </row>
    <row r="147" spans="1:5" s="53" customFormat="1" ht="12" customHeight="1">
      <c r="A147" s="184" t="s">
        <v>287</v>
      </c>
      <c r="B147" s="7" t="s">
        <v>377</v>
      </c>
      <c r="C147" s="97"/>
      <c r="D147" s="97"/>
      <c r="E147" s="97"/>
    </row>
    <row r="148" spans="1:5" s="53" customFormat="1" ht="12" customHeight="1" thickBot="1">
      <c r="A148" s="194" t="s">
        <v>288</v>
      </c>
      <c r="B148" s="5" t="s">
        <v>378</v>
      </c>
      <c r="C148" s="97"/>
      <c r="D148" s="97"/>
      <c r="E148" s="97"/>
    </row>
    <row r="149" spans="1:5" s="53" customFormat="1" ht="12" customHeight="1" thickBot="1">
      <c r="A149" s="26" t="s">
        <v>87</v>
      </c>
      <c r="B149" s="55" t="s">
        <v>379</v>
      </c>
      <c r="C149" s="113">
        <f>+C150+C151+C152+C153</f>
        <v>0</v>
      </c>
      <c r="D149" s="113">
        <f>+D150+D151+D152+D153</f>
        <v>0</v>
      </c>
      <c r="E149" s="113">
        <f>+E150+E151+E152+E153</f>
        <v>0</v>
      </c>
    </row>
    <row r="150" spans="1:5" s="53" customFormat="1" ht="12" customHeight="1">
      <c r="A150" s="184" t="s">
        <v>184</v>
      </c>
      <c r="B150" s="7" t="s">
        <v>380</v>
      </c>
      <c r="C150" s="97"/>
      <c r="D150" s="97"/>
      <c r="E150" s="97"/>
    </row>
    <row r="151" spans="1:5" s="53" customFormat="1" ht="12" customHeight="1">
      <c r="A151" s="184" t="s">
        <v>185</v>
      </c>
      <c r="B151" s="7" t="s">
        <v>381</v>
      </c>
      <c r="C151" s="97"/>
      <c r="D151" s="97"/>
      <c r="E151" s="97"/>
    </row>
    <row r="152" spans="1:5" s="53" customFormat="1" ht="12" customHeight="1">
      <c r="A152" s="184" t="s">
        <v>210</v>
      </c>
      <c r="B152" s="7" t="s">
        <v>382</v>
      </c>
      <c r="C152" s="97"/>
      <c r="D152" s="97"/>
      <c r="E152" s="97"/>
    </row>
    <row r="153" spans="1:5" ht="12.75" customHeight="1" thickBot="1">
      <c r="A153" s="184" t="s">
        <v>290</v>
      </c>
      <c r="B153" s="7" t="s">
        <v>383</v>
      </c>
      <c r="C153" s="97"/>
      <c r="D153" s="97"/>
      <c r="E153" s="97"/>
    </row>
    <row r="154" spans="1:5" ht="12" customHeight="1" thickBot="1">
      <c r="A154" s="26" t="s">
        <v>88</v>
      </c>
      <c r="B154" s="55" t="s">
        <v>384</v>
      </c>
      <c r="C154" s="181">
        <f>+C135+C139+C144+C149</f>
        <v>0</v>
      </c>
      <c r="D154" s="181">
        <f>+D135+D139+D144+D149</f>
        <v>11921</v>
      </c>
      <c r="E154" s="181">
        <f>+E135+E139+E144+E149</f>
        <v>0</v>
      </c>
    </row>
    <row r="155" spans="1:5" ht="12" customHeight="1" thickBot="1">
      <c r="A155" s="26" t="s">
        <v>89</v>
      </c>
      <c r="B155" s="547" t="s">
        <v>677</v>
      </c>
      <c r="C155" s="181"/>
      <c r="D155" s="181"/>
      <c r="E155" s="181">
        <v>225611</v>
      </c>
    </row>
    <row r="156" spans="1:5" ht="12" customHeight="1" thickBot="1">
      <c r="A156" s="26" t="s">
        <v>90</v>
      </c>
      <c r="B156" s="547" t="s">
        <v>1138</v>
      </c>
      <c r="C156" s="181"/>
      <c r="D156" s="181"/>
      <c r="E156" s="181">
        <v>110</v>
      </c>
    </row>
    <row r="157" spans="1:5" ht="12" customHeight="1" thickBot="1">
      <c r="A157" s="26" t="s">
        <v>91</v>
      </c>
      <c r="B157" s="547" t="s">
        <v>1140</v>
      </c>
      <c r="C157" s="181"/>
      <c r="D157" s="181"/>
      <c r="E157" s="181">
        <v>16029</v>
      </c>
    </row>
    <row r="158" spans="1:5" ht="12" customHeight="1" thickBot="1">
      <c r="A158" s="26" t="s">
        <v>93</v>
      </c>
      <c r="B158" s="547" t="s">
        <v>671</v>
      </c>
      <c r="C158" s="181"/>
      <c r="D158" s="181"/>
      <c r="E158" s="181">
        <v>334</v>
      </c>
    </row>
    <row r="159" spans="1:5" ht="15" customHeight="1" thickBot="1">
      <c r="A159" s="26" t="s">
        <v>94</v>
      </c>
      <c r="B159" s="149" t="s">
        <v>1141</v>
      </c>
      <c r="C159" s="181">
        <f>+C134+C154</f>
        <v>575966</v>
      </c>
      <c r="D159" s="181">
        <f>+D134+D154</f>
        <v>949130</v>
      </c>
      <c r="E159" s="181">
        <f>+E134+E154+E155+E156+E157+E158</f>
        <v>937237</v>
      </c>
    </row>
    <row r="160" spans="1:5" ht="13.5" thickBot="1">
      <c r="A160" s="152"/>
      <c r="B160" s="153"/>
      <c r="C160" s="154"/>
      <c r="D160" s="154"/>
      <c r="E160" s="154"/>
    </row>
    <row r="161" spans="1:5" ht="15" customHeight="1" thickBot="1">
      <c r="A161" s="93" t="s">
        <v>203</v>
      </c>
      <c r="B161" s="94"/>
      <c r="C161" s="54">
        <v>17</v>
      </c>
      <c r="D161" s="54">
        <v>17</v>
      </c>
      <c r="E161" s="54">
        <v>17</v>
      </c>
    </row>
    <row r="162" spans="1:5" ht="14.25" customHeight="1" thickBot="1">
      <c r="A162" s="93" t="s">
        <v>204</v>
      </c>
      <c r="B162" s="94"/>
      <c r="C162" s="54">
        <v>15</v>
      </c>
      <c r="D162" s="54">
        <v>15</v>
      </c>
      <c r="E162" s="54">
        <v>15</v>
      </c>
    </row>
    <row r="163" spans="1:5" ht="18" customHeight="1">
      <c r="A163" s="1281" t="s">
        <v>825</v>
      </c>
      <c r="B163" s="1281"/>
      <c r="C163" s="1281"/>
      <c r="D163" s="1281"/>
    </row>
  </sheetData>
  <sheetProtection formatCells="0"/>
  <mergeCells count="1">
    <mergeCell ref="A163:D16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66"/>
  <sheetViews>
    <sheetView zoomScaleNormal="100" zoomScaleSheetLayoutView="85" workbookViewId="0">
      <selection activeCell="C1" sqref="C1"/>
    </sheetView>
  </sheetViews>
  <sheetFormatPr defaultRowHeight="12.75"/>
  <cols>
    <col min="1" max="1" width="14.33203125" style="155" customWidth="1"/>
    <col min="2" max="2" width="65.6640625" style="156" customWidth="1"/>
    <col min="3" max="3" width="12.5" style="157" customWidth="1"/>
    <col min="4" max="4" width="13.33203125" style="2" customWidth="1"/>
    <col min="5" max="5" width="12.6640625" style="2" customWidth="1"/>
    <col min="6" max="16384" width="9.33203125" style="2"/>
  </cols>
  <sheetData>
    <row r="1" spans="1:5" s="1" customFormat="1" ht="16.5" customHeight="1" thickBot="1">
      <c r="A1" s="71"/>
      <c r="B1" s="73"/>
      <c r="C1" s="95" t="s">
        <v>1208</v>
      </c>
    </row>
    <row r="2" spans="1:5" s="49" customFormat="1" ht="21" customHeight="1">
      <c r="A2" s="159" t="s">
        <v>124</v>
      </c>
      <c r="B2" s="131" t="s">
        <v>205</v>
      </c>
      <c r="C2" s="133"/>
      <c r="D2" s="699"/>
      <c r="E2" s="133" t="s">
        <v>112</v>
      </c>
    </row>
    <row r="3" spans="1:5" s="49" customFormat="1" ht="33" customHeight="1" thickBot="1">
      <c r="A3" s="545" t="s">
        <v>200</v>
      </c>
      <c r="B3" s="132" t="s">
        <v>459</v>
      </c>
      <c r="C3" s="134"/>
      <c r="D3" s="134"/>
      <c r="E3" s="134">
        <v>2</v>
      </c>
    </row>
    <row r="4" spans="1:5" s="50" customFormat="1" ht="15.95" customHeight="1" thickBot="1">
      <c r="A4" s="700"/>
      <c r="B4" s="701"/>
      <c r="C4" s="702"/>
      <c r="D4" s="75"/>
      <c r="E4" s="75"/>
    </row>
    <row r="5" spans="1:5" ht="24.75" thickBot="1">
      <c r="A5" s="160" t="s">
        <v>202</v>
      </c>
      <c r="B5" s="76" t="s">
        <v>114</v>
      </c>
      <c r="C5" s="135" t="s">
        <v>115</v>
      </c>
      <c r="D5" s="135" t="s">
        <v>115</v>
      </c>
      <c r="E5" s="135" t="s">
        <v>829</v>
      </c>
    </row>
    <row r="6" spans="1:5" s="43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43" customFormat="1" ht="15.95" customHeight="1" thickBot="1">
      <c r="A7" s="78"/>
      <c r="B7" s="79" t="s">
        <v>116</v>
      </c>
      <c r="C7" s="136"/>
      <c r="D7" s="136"/>
      <c r="E7" s="136"/>
    </row>
    <row r="8" spans="1:5" s="43" customFormat="1" ht="12" customHeight="1" thickBot="1">
      <c r="A8" s="26" t="s">
        <v>80</v>
      </c>
      <c r="B8" s="19" t="s">
        <v>231</v>
      </c>
      <c r="C8" s="104">
        <f>+C9+C10+C11+C12+C13+C14</f>
        <v>226162</v>
      </c>
      <c r="D8" s="104">
        <f>+D9+D10+D11+D12+D13+D14</f>
        <v>254492</v>
      </c>
      <c r="E8" s="104">
        <f>+E9+E10+E11+E12+E13+E14</f>
        <v>254502</v>
      </c>
    </row>
    <row r="9" spans="1:5" s="51" customFormat="1" ht="12" customHeight="1">
      <c r="A9" s="184" t="s">
        <v>142</v>
      </c>
      <c r="B9" s="169" t="s">
        <v>232</v>
      </c>
      <c r="C9" s="107">
        <v>37444</v>
      </c>
      <c r="D9" s="107">
        <v>48363</v>
      </c>
      <c r="E9" s="107">
        <v>48374</v>
      </c>
    </row>
    <row r="10" spans="1:5" s="52" customFormat="1" ht="12" customHeight="1">
      <c r="A10" s="185" t="s">
        <v>143</v>
      </c>
      <c r="B10" s="170" t="s">
        <v>233</v>
      </c>
      <c r="C10" s="106">
        <v>89894</v>
      </c>
      <c r="D10" s="106">
        <v>90316</v>
      </c>
      <c r="E10" s="106">
        <v>90315</v>
      </c>
    </row>
    <row r="11" spans="1:5" s="52" customFormat="1" ht="12" customHeight="1">
      <c r="A11" s="185" t="s">
        <v>144</v>
      </c>
      <c r="B11" s="170" t="s">
        <v>234</v>
      </c>
      <c r="C11" s="106">
        <v>92546</v>
      </c>
      <c r="D11" s="106">
        <v>92006</v>
      </c>
      <c r="E11" s="106">
        <v>92006</v>
      </c>
    </row>
    <row r="12" spans="1:5" s="52" customFormat="1" ht="12" customHeight="1">
      <c r="A12" s="185" t="s">
        <v>145</v>
      </c>
      <c r="B12" s="170" t="s">
        <v>235</v>
      </c>
      <c r="C12" s="106">
        <v>6278</v>
      </c>
      <c r="D12" s="106">
        <v>6278</v>
      </c>
      <c r="E12" s="106">
        <v>6278</v>
      </c>
    </row>
    <row r="13" spans="1:5" s="52" customFormat="1" ht="12" customHeight="1">
      <c r="A13" s="185" t="s">
        <v>162</v>
      </c>
      <c r="B13" s="170" t="s">
        <v>236</v>
      </c>
      <c r="C13" s="210"/>
      <c r="D13" s="106">
        <v>5813</v>
      </c>
      <c r="E13" s="106">
        <v>5813</v>
      </c>
    </row>
    <row r="14" spans="1:5" s="51" customFormat="1" ht="12" customHeight="1" thickBot="1">
      <c r="A14" s="186" t="s">
        <v>146</v>
      </c>
      <c r="B14" s="171" t="s">
        <v>237</v>
      </c>
      <c r="C14" s="211"/>
      <c r="D14" s="106">
        <v>11716</v>
      </c>
      <c r="E14" s="106">
        <v>11716</v>
      </c>
    </row>
    <row r="15" spans="1:5" s="51" customFormat="1" ht="12" customHeight="1" thickBot="1">
      <c r="A15" s="26" t="s">
        <v>81</v>
      </c>
      <c r="B15" s="99" t="s">
        <v>238</v>
      </c>
      <c r="C15" s="104">
        <f>+C16+C17+C18+C19+C20</f>
        <v>8592</v>
      </c>
      <c r="D15" s="104">
        <f>+D16+D17+D18+D19+D20+D21+D22</f>
        <v>31629</v>
      </c>
      <c r="E15" s="104">
        <f>+E16+E17+E18+E19+E20+E21+E22</f>
        <v>31627</v>
      </c>
    </row>
    <row r="16" spans="1:5" s="51" customFormat="1" ht="12" customHeight="1">
      <c r="A16" s="184" t="s">
        <v>148</v>
      </c>
      <c r="B16" s="170" t="s">
        <v>559</v>
      </c>
      <c r="C16" s="107"/>
      <c r="D16" s="107">
        <v>0</v>
      </c>
      <c r="E16" s="107">
        <v>0</v>
      </c>
    </row>
    <row r="17" spans="1:5" s="51" customFormat="1" ht="12" customHeight="1">
      <c r="A17" s="185" t="s">
        <v>149</v>
      </c>
      <c r="B17" s="170" t="s">
        <v>557</v>
      </c>
      <c r="C17" s="106"/>
      <c r="D17" s="106"/>
      <c r="E17" s="106"/>
    </row>
    <row r="18" spans="1:5" s="51" customFormat="1" ht="12" customHeight="1">
      <c r="A18" s="185" t="s">
        <v>150</v>
      </c>
      <c r="B18" s="170" t="s">
        <v>556</v>
      </c>
      <c r="C18" s="106"/>
      <c r="D18" s="106"/>
      <c r="E18" s="106"/>
    </row>
    <row r="19" spans="1:5" s="51" customFormat="1" ht="12" customHeight="1">
      <c r="A19" s="185" t="s">
        <v>151</v>
      </c>
      <c r="B19" s="170" t="s">
        <v>554</v>
      </c>
      <c r="C19" s="106"/>
      <c r="D19" s="106">
        <v>21828</v>
      </c>
      <c r="E19" s="106">
        <v>21827</v>
      </c>
    </row>
    <row r="20" spans="1:5" s="51" customFormat="1" ht="12" customHeight="1">
      <c r="A20" s="185" t="s">
        <v>152</v>
      </c>
      <c r="B20" s="170" t="s">
        <v>553</v>
      </c>
      <c r="C20" s="106">
        <v>8592</v>
      </c>
      <c r="D20" s="106">
        <v>9401</v>
      </c>
      <c r="E20" s="106">
        <v>9400</v>
      </c>
    </row>
    <row r="21" spans="1:5" s="52" customFormat="1" ht="12" customHeight="1">
      <c r="A21" s="186" t="s">
        <v>158</v>
      </c>
      <c r="B21" s="170" t="s">
        <v>560</v>
      </c>
      <c r="C21" s="108"/>
      <c r="D21" s="108">
        <v>0</v>
      </c>
      <c r="E21" s="108">
        <v>0</v>
      </c>
    </row>
    <row r="22" spans="1:5" s="52" customFormat="1" ht="12" customHeight="1" thickBot="1">
      <c r="A22" s="186" t="s">
        <v>160</v>
      </c>
      <c r="B22" s="170" t="s">
        <v>697</v>
      </c>
      <c r="C22" s="108"/>
      <c r="D22" s="108">
        <v>400</v>
      </c>
      <c r="E22" s="108">
        <v>400</v>
      </c>
    </row>
    <row r="23" spans="1:5" s="52" customFormat="1" ht="12" customHeight="1" thickBot="1">
      <c r="A23" s="26" t="s">
        <v>82</v>
      </c>
      <c r="B23" s="19" t="s">
        <v>243</v>
      </c>
      <c r="C23" s="104">
        <f>+C24+C25+C26+C27+C28</f>
        <v>4274</v>
      </c>
      <c r="D23" s="104">
        <f>+D24+D25+D26+D27+D28</f>
        <v>185478</v>
      </c>
      <c r="E23" s="104">
        <f>+E24+E25+E26+E27+E28</f>
        <v>185478</v>
      </c>
    </row>
    <row r="24" spans="1:5" s="52" customFormat="1" ht="12" customHeight="1">
      <c r="A24" s="184" t="s">
        <v>131</v>
      </c>
      <c r="B24" s="169" t="s">
        <v>71</v>
      </c>
      <c r="C24" s="107">
        <v>4274</v>
      </c>
      <c r="D24" s="107">
        <v>4274</v>
      </c>
      <c r="E24" s="107">
        <v>4274</v>
      </c>
    </row>
    <row r="25" spans="1:5" s="51" customFormat="1" ht="12" customHeight="1">
      <c r="A25" s="185" t="s">
        <v>132</v>
      </c>
      <c r="B25" s="170" t="s">
        <v>552</v>
      </c>
      <c r="C25" s="106"/>
      <c r="D25" s="106">
        <v>181000</v>
      </c>
      <c r="E25" s="106">
        <v>181000</v>
      </c>
    </row>
    <row r="26" spans="1:5" s="52" customFormat="1" ht="12" customHeight="1">
      <c r="A26" s="185" t="s">
        <v>133</v>
      </c>
      <c r="B26" s="170" t="s">
        <v>698</v>
      </c>
      <c r="C26" s="106"/>
      <c r="D26" s="106">
        <v>204</v>
      </c>
      <c r="E26" s="106">
        <v>204</v>
      </c>
    </row>
    <row r="27" spans="1:5" s="52" customFormat="1" ht="12" customHeight="1">
      <c r="A27" s="185" t="s">
        <v>134</v>
      </c>
      <c r="B27" s="170" t="s">
        <v>731</v>
      </c>
      <c r="C27" s="106"/>
      <c r="D27" s="106"/>
      <c r="E27" s="106"/>
    </row>
    <row r="28" spans="1:5" s="52" customFormat="1" ht="12" customHeight="1">
      <c r="A28" s="185" t="s">
        <v>174</v>
      </c>
      <c r="B28" s="170" t="s">
        <v>246</v>
      </c>
      <c r="C28" s="106"/>
      <c r="D28" s="106"/>
      <c r="E28" s="106"/>
    </row>
    <row r="29" spans="1:5" s="52" customFormat="1" ht="12" customHeight="1" thickBot="1">
      <c r="A29" s="186" t="s">
        <v>175</v>
      </c>
      <c r="B29" s="171" t="s">
        <v>247</v>
      </c>
      <c r="C29" s="108"/>
      <c r="D29" s="108"/>
      <c r="E29" s="108"/>
    </row>
    <row r="30" spans="1:5" s="52" customFormat="1" ht="12" customHeight="1" thickBot="1">
      <c r="A30" s="26" t="s">
        <v>176</v>
      </c>
      <c r="B30" s="19" t="s">
        <v>248</v>
      </c>
      <c r="C30" s="110">
        <f>+C31+C34+C35+C37</f>
        <v>105374</v>
      </c>
      <c r="D30" s="110">
        <f>+D31+D34+D35+D37+D36+D38+D39+D40+D41+D42+D43</f>
        <v>146508</v>
      </c>
      <c r="E30" s="110">
        <f>+E31+E34+E35+E37+E36+E38+E39+E40+E41+E42+E43</f>
        <v>133072</v>
      </c>
    </row>
    <row r="31" spans="1:5" s="52" customFormat="1" ht="12" customHeight="1">
      <c r="A31" s="184" t="s">
        <v>249</v>
      </c>
      <c r="B31" s="169" t="s">
        <v>255</v>
      </c>
      <c r="C31" s="164">
        <f>+C32+C33</f>
        <v>87429</v>
      </c>
      <c r="D31" s="703">
        <f>+D32+D33</f>
        <v>114016</v>
      </c>
      <c r="E31" s="703">
        <f>+E32+E33</f>
        <v>113919</v>
      </c>
    </row>
    <row r="32" spans="1:5" s="52" customFormat="1" ht="12" customHeight="1">
      <c r="A32" s="185" t="s">
        <v>250</v>
      </c>
      <c r="B32" s="549" t="s">
        <v>699</v>
      </c>
      <c r="C32" s="106">
        <v>5878</v>
      </c>
      <c r="D32" s="704">
        <v>5914</v>
      </c>
      <c r="E32" s="704">
        <v>5914</v>
      </c>
    </row>
    <row r="33" spans="1:5" s="52" customFormat="1" ht="12" customHeight="1">
      <c r="A33" s="185" t="s">
        <v>251</v>
      </c>
      <c r="B33" s="549" t="s">
        <v>683</v>
      </c>
      <c r="C33" s="106">
        <v>81551</v>
      </c>
      <c r="D33" s="704">
        <v>108102</v>
      </c>
      <c r="E33" s="704">
        <v>108005</v>
      </c>
    </row>
    <row r="34" spans="1:5" s="52" customFormat="1" ht="12" customHeight="1">
      <c r="A34" s="185" t="s">
        <v>252</v>
      </c>
      <c r="B34" s="170" t="s">
        <v>258</v>
      </c>
      <c r="C34" s="106">
        <v>15535</v>
      </c>
      <c r="D34" s="704">
        <v>16558</v>
      </c>
      <c r="E34" s="704">
        <v>16557</v>
      </c>
    </row>
    <row r="35" spans="1:5" s="52" customFormat="1" ht="12" customHeight="1">
      <c r="A35" s="185" t="s">
        <v>253</v>
      </c>
      <c r="B35" s="170" t="s">
        <v>684</v>
      </c>
      <c r="C35" s="106">
        <v>254</v>
      </c>
      <c r="D35" s="704">
        <v>267</v>
      </c>
      <c r="E35" s="704">
        <v>267</v>
      </c>
    </row>
    <row r="36" spans="1:5" s="52" customFormat="1" ht="12" customHeight="1">
      <c r="A36" s="185" t="s">
        <v>254</v>
      </c>
      <c r="B36" s="171" t="s">
        <v>733</v>
      </c>
      <c r="C36" s="108"/>
      <c r="D36" s="705">
        <v>1314</v>
      </c>
      <c r="E36" s="705">
        <v>1314</v>
      </c>
    </row>
    <row r="37" spans="1:5" s="52" customFormat="1" ht="12" customHeight="1">
      <c r="A37" s="185" t="s">
        <v>732</v>
      </c>
      <c r="B37" s="170" t="s">
        <v>685</v>
      </c>
      <c r="C37" s="106">
        <v>2156</v>
      </c>
      <c r="D37" s="704">
        <v>1015</v>
      </c>
      <c r="E37" s="704">
        <v>1015</v>
      </c>
    </row>
    <row r="38" spans="1:5" s="52" customFormat="1" ht="12" customHeight="1">
      <c r="A38" s="194" t="s">
        <v>785</v>
      </c>
      <c r="B38" s="170" t="s">
        <v>799</v>
      </c>
      <c r="C38" s="574"/>
      <c r="D38" s="706">
        <v>424</v>
      </c>
      <c r="E38" s="706"/>
    </row>
    <row r="39" spans="1:5" s="52" customFormat="1" ht="12" customHeight="1">
      <c r="A39" s="185" t="s">
        <v>786</v>
      </c>
      <c r="B39" s="170" t="s">
        <v>800</v>
      </c>
      <c r="C39" s="106"/>
      <c r="D39" s="704">
        <v>6678</v>
      </c>
      <c r="E39" s="704"/>
    </row>
    <row r="40" spans="1:5" s="52" customFormat="1" ht="12" customHeight="1">
      <c r="A40" s="185" t="s">
        <v>787</v>
      </c>
      <c r="B40" s="170" t="s">
        <v>801</v>
      </c>
      <c r="C40" s="106"/>
      <c r="D40" s="704">
        <v>3664</v>
      </c>
      <c r="E40" s="704"/>
    </row>
    <row r="41" spans="1:5" s="52" customFormat="1" ht="12" customHeight="1">
      <c r="A41" s="185" t="s">
        <v>788</v>
      </c>
      <c r="B41" s="170" t="s">
        <v>802</v>
      </c>
      <c r="C41" s="106"/>
      <c r="D41" s="704">
        <v>5</v>
      </c>
      <c r="E41" s="704"/>
    </row>
    <row r="42" spans="1:5" s="52" customFormat="1" ht="12" customHeight="1">
      <c r="A42" s="185" t="s">
        <v>789</v>
      </c>
      <c r="B42" s="170" t="s">
        <v>803</v>
      </c>
      <c r="C42" s="106"/>
      <c r="D42" s="704">
        <v>1310</v>
      </c>
      <c r="E42" s="704"/>
    </row>
    <row r="43" spans="1:5" s="52" customFormat="1" ht="12" customHeight="1" thickBot="1">
      <c r="A43" s="194" t="s">
        <v>790</v>
      </c>
      <c r="B43" s="358" t="s">
        <v>804</v>
      </c>
      <c r="C43" s="574"/>
      <c r="D43" s="707">
        <v>1257</v>
      </c>
      <c r="E43" s="707"/>
    </row>
    <row r="44" spans="1:5" s="52" customFormat="1" ht="12" customHeight="1" thickBot="1">
      <c r="A44" s="26" t="s">
        <v>84</v>
      </c>
      <c r="B44" s="19" t="s">
        <v>261</v>
      </c>
      <c r="C44" s="104">
        <f>SUM(C45:C54)</f>
        <v>23312</v>
      </c>
      <c r="D44" s="104">
        <f>SUM(D45:D55)</f>
        <v>42254</v>
      </c>
      <c r="E44" s="104">
        <f>SUM(E45:E55)</f>
        <v>42013</v>
      </c>
    </row>
    <row r="45" spans="1:5" s="52" customFormat="1" ht="12" customHeight="1">
      <c r="A45" s="184" t="s">
        <v>135</v>
      </c>
      <c r="B45" s="169" t="s">
        <v>264</v>
      </c>
      <c r="C45" s="107"/>
      <c r="D45" s="107"/>
      <c r="E45" s="107"/>
    </row>
    <row r="46" spans="1:5" s="52" customFormat="1" ht="12" customHeight="1">
      <c r="A46" s="185" t="s">
        <v>136</v>
      </c>
      <c r="B46" s="170" t="s">
        <v>265</v>
      </c>
      <c r="C46" s="106"/>
      <c r="D46" s="106">
        <v>2127</v>
      </c>
      <c r="E46" s="106">
        <v>2127</v>
      </c>
    </row>
    <row r="47" spans="1:5" s="52" customFormat="1" ht="12" customHeight="1">
      <c r="A47" s="185" t="s">
        <v>137</v>
      </c>
      <c r="B47" s="170" t="s">
        <v>266</v>
      </c>
      <c r="C47" s="106">
        <v>300</v>
      </c>
      <c r="D47" s="106">
        <v>200</v>
      </c>
      <c r="E47" s="106">
        <v>5</v>
      </c>
    </row>
    <row r="48" spans="1:5" s="52" customFormat="1" ht="12" customHeight="1">
      <c r="A48" s="185" t="s">
        <v>178</v>
      </c>
      <c r="B48" s="170" t="s">
        <v>267</v>
      </c>
      <c r="C48" s="106">
        <v>6200</v>
      </c>
      <c r="D48" s="106">
        <v>11189</v>
      </c>
      <c r="E48" s="106">
        <v>11189</v>
      </c>
    </row>
    <row r="49" spans="1:5" s="52" customFormat="1" ht="12" customHeight="1">
      <c r="A49" s="185" t="s">
        <v>179</v>
      </c>
      <c r="B49" s="170" t="s">
        <v>268</v>
      </c>
      <c r="C49" s="106">
        <v>15312</v>
      </c>
      <c r="D49" s="106">
        <v>13202</v>
      </c>
      <c r="E49" s="106">
        <v>13201</v>
      </c>
    </row>
    <row r="50" spans="1:5" s="52" customFormat="1" ht="12" customHeight="1">
      <c r="A50" s="185" t="s">
        <v>180</v>
      </c>
      <c r="B50" s="170" t="s">
        <v>269</v>
      </c>
      <c r="C50" s="106"/>
      <c r="D50" s="106">
        <v>5087</v>
      </c>
      <c r="E50" s="106">
        <v>5086</v>
      </c>
    </row>
    <row r="51" spans="1:5" s="52" customFormat="1" ht="12" customHeight="1">
      <c r="A51" s="185" t="s">
        <v>181</v>
      </c>
      <c r="B51" s="170" t="s">
        <v>270</v>
      </c>
      <c r="C51" s="106"/>
      <c r="D51" s="106">
        <v>581</v>
      </c>
      <c r="E51" s="106">
        <v>581</v>
      </c>
    </row>
    <row r="52" spans="1:5" s="52" customFormat="1" ht="12" customHeight="1">
      <c r="A52" s="185" t="s">
        <v>182</v>
      </c>
      <c r="B52" s="170" t="s">
        <v>271</v>
      </c>
      <c r="C52" s="106">
        <v>1500</v>
      </c>
      <c r="D52" s="106">
        <v>2015</v>
      </c>
      <c r="E52" s="106">
        <v>2014</v>
      </c>
    </row>
    <row r="53" spans="1:5" s="52" customFormat="1" ht="12" customHeight="1">
      <c r="A53" s="185" t="s">
        <v>262</v>
      </c>
      <c r="B53" s="170" t="s">
        <v>272</v>
      </c>
      <c r="C53" s="109"/>
      <c r="D53" s="109">
        <v>3228</v>
      </c>
      <c r="E53" s="109">
        <v>3228</v>
      </c>
    </row>
    <row r="54" spans="1:5" s="52" customFormat="1" ht="12" customHeight="1">
      <c r="A54" s="185" t="s">
        <v>263</v>
      </c>
      <c r="B54" s="170" t="s">
        <v>273</v>
      </c>
      <c r="C54" s="109"/>
      <c r="D54" s="109">
        <v>1300</v>
      </c>
      <c r="E54" s="109">
        <v>1257</v>
      </c>
    </row>
    <row r="55" spans="1:5" s="52" customFormat="1" ht="12" customHeight="1" thickBot="1">
      <c r="A55" s="194" t="s">
        <v>815</v>
      </c>
      <c r="B55" s="358" t="s">
        <v>812</v>
      </c>
      <c r="C55" s="359"/>
      <c r="D55" s="359">
        <v>3325</v>
      </c>
      <c r="E55" s="359">
        <v>3325</v>
      </c>
    </row>
    <row r="56" spans="1:5" s="52" customFormat="1" ht="12" customHeight="1" thickBot="1">
      <c r="A56" s="26" t="s">
        <v>85</v>
      </c>
      <c r="B56" s="19" t="s">
        <v>274</v>
      </c>
      <c r="C56" s="104">
        <f>SUM(C57:C61)</f>
        <v>0</v>
      </c>
      <c r="D56" s="104">
        <f>SUM(D57:D61)</f>
        <v>8133</v>
      </c>
      <c r="E56" s="104">
        <f>SUM(E57:E61)</f>
        <v>8133</v>
      </c>
    </row>
    <row r="57" spans="1:5" s="52" customFormat="1" ht="12" customHeight="1">
      <c r="A57" s="184" t="s">
        <v>138</v>
      </c>
      <c r="B57" s="169" t="s">
        <v>278</v>
      </c>
      <c r="C57" s="212"/>
      <c r="D57" s="212"/>
      <c r="E57" s="212"/>
    </row>
    <row r="58" spans="1:5" s="52" customFormat="1" ht="12" customHeight="1">
      <c r="A58" s="185" t="s">
        <v>139</v>
      </c>
      <c r="B58" s="170" t="s">
        <v>279</v>
      </c>
      <c r="C58" s="109"/>
      <c r="D58" s="109">
        <v>8133</v>
      </c>
      <c r="E58" s="109">
        <v>8133</v>
      </c>
    </row>
    <row r="59" spans="1:5" s="52" customFormat="1" ht="12" customHeight="1">
      <c r="A59" s="185" t="s">
        <v>275</v>
      </c>
      <c r="B59" s="170" t="s">
        <v>280</v>
      </c>
      <c r="C59" s="109"/>
      <c r="D59" s="109"/>
      <c r="E59" s="109"/>
    </row>
    <row r="60" spans="1:5" s="52" customFormat="1" ht="12" customHeight="1">
      <c r="A60" s="185" t="s">
        <v>276</v>
      </c>
      <c r="B60" s="170" t="s">
        <v>281</v>
      </c>
      <c r="C60" s="109"/>
      <c r="D60" s="109"/>
      <c r="E60" s="109"/>
    </row>
    <row r="61" spans="1:5" s="52" customFormat="1" ht="12" customHeight="1" thickBot="1">
      <c r="A61" s="186" t="s">
        <v>277</v>
      </c>
      <c r="B61" s="171" t="s">
        <v>282</v>
      </c>
      <c r="C61" s="158"/>
      <c r="D61" s="158"/>
      <c r="E61" s="158"/>
    </row>
    <row r="62" spans="1:5" s="52" customFormat="1" ht="12" customHeight="1" thickBot="1">
      <c r="A62" s="26" t="s">
        <v>183</v>
      </c>
      <c r="B62" s="19" t="s">
        <v>283</v>
      </c>
      <c r="C62" s="104">
        <f>SUM(C63:C65)</f>
        <v>0</v>
      </c>
      <c r="D62" s="104">
        <f>SUM(D63:D65)</f>
        <v>0</v>
      </c>
      <c r="E62" s="104">
        <f>SUM(E63:E65)</f>
        <v>0</v>
      </c>
    </row>
    <row r="63" spans="1:5" s="52" customFormat="1" ht="12" customHeight="1">
      <c r="A63" s="184" t="s">
        <v>140</v>
      </c>
      <c r="B63" s="169" t="s">
        <v>284</v>
      </c>
      <c r="C63" s="107"/>
      <c r="D63" s="107"/>
      <c r="E63" s="107"/>
    </row>
    <row r="64" spans="1:5" s="52" customFormat="1" ht="12" customHeight="1">
      <c r="A64" s="185" t="s">
        <v>141</v>
      </c>
      <c r="B64" s="170" t="s">
        <v>456</v>
      </c>
      <c r="C64" s="106"/>
      <c r="D64" s="106"/>
      <c r="E64" s="106"/>
    </row>
    <row r="65" spans="1:5" s="52" customFormat="1" ht="12" customHeight="1">
      <c r="A65" s="185" t="s">
        <v>287</v>
      </c>
      <c r="B65" s="170" t="s">
        <v>285</v>
      </c>
      <c r="C65" s="106"/>
      <c r="D65" s="106"/>
      <c r="E65" s="106"/>
    </row>
    <row r="66" spans="1:5" s="52" customFormat="1" ht="12" customHeight="1" thickBot="1">
      <c r="A66" s="186" t="s">
        <v>288</v>
      </c>
      <c r="B66" s="171" t="s">
        <v>794</v>
      </c>
      <c r="C66" s="108"/>
      <c r="D66" s="108"/>
      <c r="E66" s="108"/>
    </row>
    <row r="67" spans="1:5" s="52" customFormat="1" ht="12" customHeight="1" thickBot="1">
      <c r="A67" s="26" t="s">
        <v>87</v>
      </c>
      <c r="B67" s="99" t="s">
        <v>289</v>
      </c>
      <c r="C67" s="104">
        <f>SUM(C68:C70)</f>
        <v>0</v>
      </c>
      <c r="D67" s="104">
        <v>53827</v>
      </c>
      <c r="E67" s="104">
        <v>53827</v>
      </c>
    </row>
    <row r="68" spans="1:5" s="52" customFormat="1" ht="12" customHeight="1">
      <c r="A68" s="184" t="s">
        <v>184</v>
      </c>
      <c r="B68" s="169" t="s">
        <v>291</v>
      </c>
      <c r="C68" s="109"/>
      <c r="D68" s="109"/>
      <c r="E68" s="109"/>
    </row>
    <row r="69" spans="1:5" s="52" customFormat="1" ht="12" customHeight="1">
      <c r="A69" s="185" t="s">
        <v>185</v>
      </c>
      <c r="B69" s="170" t="s">
        <v>457</v>
      </c>
      <c r="C69" s="109"/>
      <c r="D69" s="109"/>
      <c r="E69" s="109"/>
    </row>
    <row r="70" spans="1:5" s="52" customFormat="1" ht="12" customHeight="1">
      <c r="A70" s="185" t="s">
        <v>210</v>
      </c>
      <c r="B70" s="170" t="s">
        <v>558</v>
      </c>
      <c r="C70" s="109"/>
      <c r="D70" s="109"/>
      <c r="E70" s="109"/>
    </row>
    <row r="71" spans="1:5" s="52" customFormat="1" ht="12" customHeight="1" thickBot="1">
      <c r="A71" s="186" t="s">
        <v>290</v>
      </c>
      <c r="B71" s="171" t="s">
        <v>293</v>
      </c>
      <c r="C71" s="109"/>
      <c r="D71" s="109">
        <v>53827</v>
      </c>
      <c r="E71" s="109">
        <v>53827</v>
      </c>
    </row>
    <row r="72" spans="1:5" s="52" customFormat="1" ht="12" customHeight="1" thickBot="1">
      <c r="A72" s="26" t="s">
        <v>88</v>
      </c>
      <c r="B72" s="19" t="s">
        <v>294</v>
      </c>
      <c r="C72" s="110">
        <f>+C8+C15+C23+C30+C44+C56+C62+C67</f>
        <v>367714</v>
      </c>
      <c r="D72" s="110">
        <f>+D8+D15+D23+D30+D44+D56+D62+D67</f>
        <v>722321</v>
      </c>
      <c r="E72" s="110">
        <f>+E8+E15+E23+E30+E44+E56+E62+E67</f>
        <v>708652</v>
      </c>
    </row>
    <row r="73" spans="1:5" s="52" customFormat="1" ht="12" customHeight="1" thickBot="1">
      <c r="A73" s="187" t="s">
        <v>423</v>
      </c>
      <c r="B73" s="99" t="s">
        <v>296</v>
      </c>
      <c r="C73" s="104">
        <f>SUM(C74:C76)</f>
        <v>0</v>
      </c>
      <c r="D73" s="104">
        <f>SUM(D74:D76)</f>
        <v>0</v>
      </c>
      <c r="E73" s="104">
        <f>SUM(E74:E76)</f>
        <v>0</v>
      </c>
    </row>
    <row r="74" spans="1:5" s="52" customFormat="1" ht="12" customHeight="1">
      <c r="A74" s="184" t="s">
        <v>329</v>
      </c>
      <c r="B74" s="169" t="s">
        <v>297</v>
      </c>
      <c r="C74" s="109"/>
      <c r="D74" s="109"/>
      <c r="E74" s="109"/>
    </row>
    <row r="75" spans="1:5" s="52" customFormat="1" ht="12" customHeight="1">
      <c r="A75" s="185" t="s">
        <v>338</v>
      </c>
      <c r="B75" s="170" t="s">
        <v>298</v>
      </c>
      <c r="C75" s="109"/>
      <c r="D75" s="109"/>
      <c r="E75" s="109"/>
    </row>
    <row r="76" spans="1:5" s="52" customFormat="1" ht="12" customHeight="1" thickBot="1">
      <c r="A76" s="186" t="s">
        <v>339</v>
      </c>
      <c r="B76" s="173" t="s">
        <v>299</v>
      </c>
      <c r="C76" s="109"/>
      <c r="D76" s="109"/>
      <c r="E76" s="109"/>
    </row>
    <row r="77" spans="1:5" s="52" customFormat="1" ht="12" customHeight="1" thickBot="1">
      <c r="A77" s="187" t="s">
        <v>300</v>
      </c>
      <c r="B77" s="99" t="s">
        <v>301</v>
      </c>
      <c r="C77" s="104">
        <f>SUM(C78:C81)</f>
        <v>0</v>
      </c>
      <c r="D77" s="104">
        <f>SUM(D78:D81)</f>
        <v>0</v>
      </c>
      <c r="E77" s="104">
        <f>SUM(E78:E81)</f>
        <v>0</v>
      </c>
    </row>
    <row r="78" spans="1:5" s="52" customFormat="1" ht="12" customHeight="1">
      <c r="A78" s="184" t="s">
        <v>163</v>
      </c>
      <c r="B78" s="169" t="s">
        <v>302</v>
      </c>
      <c r="C78" s="109"/>
      <c r="D78" s="109"/>
      <c r="E78" s="109"/>
    </row>
    <row r="79" spans="1:5" s="52" customFormat="1" ht="12" customHeight="1">
      <c r="A79" s="185" t="s">
        <v>164</v>
      </c>
      <c r="B79" s="170" t="s">
        <v>303</v>
      </c>
      <c r="C79" s="109"/>
      <c r="D79" s="109"/>
      <c r="E79" s="109"/>
    </row>
    <row r="80" spans="1:5" s="52" customFormat="1" ht="12" customHeight="1">
      <c r="A80" s="185" t="s">
        <v>330</v>
      </c>
      <c r="B80" s="170" t="s">
        <v>304</v>
      </c>
      <c r="C80" s="109"/>
      <c r="D80" s="109"/>
      <c r="E80" s="109"/>
    </row>
    <row r="81" spans="1:5" s="52" customFormat="1" ht="12" customHeight="1" thickBot="1">
      <c r="A81" s="186" t="s">
        <v>331</v>
      </c>
      <c r="B81" s="171" t="s">
        <v>305</v>
      </c>
      <c r="C81" s="109"/>
      <c r="D81" s="109"/>
      <c r="E81" s="109"/>
    </row>
    <row r="82" spans="1:5" s="52" customFormat="1" ht="12" customHeight="1" thickBot="1">
      <c r="A82" s="187" t="s">
        <v>306</v>
      </c>
      <c r="B82" s="99" t="s">
        <v>307</v>
      </c>
      <c r="C82" s="104">
        <f>SUM(C83:C84)</f>
        <v>108600</v>
      </c>
      <c r="D82" s="104">
        <f>SUM(D83:D84)</f>
        <v>121099</v>
      </c>
      <c r="E82" s="104">
        <f>SUM(E83:E84)</f>
        <v>121990</v>
      </c>
    </row>
    <row r="83" spans="1:5" s="52" customFormat="1" ht="12" customHeight="1">
      <c r="A83" s="184" t="s">
        <v>332</v>
      </c>
      <c r="B83" s="169" t="s">
        <v>308</v>
      </c>
      <c r="C83" s="109">
        <v>108600</v>
      </c>
      <c r="D83" s="109">
        <v>121099</v>
      </c>
      <c r="E83" s="109">
        <v>121990</v>
      </c>
    </row>
    <row r="84" spans="1:5" s="52" customFormat="1" ht="12" customHeight="1" thickBot="1">
      <c r="A84" s="186" t="s">
        <v>333</v>
      </c>
      <c r="B84" s="171" t="s">
        <v>309</v>
      </c>
      <c r="C84" s="109"/>
      <c r="D84" s="109"/>
      <c r="E84" s="109"/>
    </row>
    <row r="85" spans="1:5" s="51" customFormat="1" ht="12" customHeight="1" thickBot="1">
      <c r="A85" s="187" t="s">
        <v>310</v>
      </c>
      <c r="B85" s="99" t="s">
        <v>311</v>
      </c>
      <c r="C85" s="104">
        <f>SUM(C86:C88)</f>
        <v>0</v>
      </c>
      <c r="D85" s="104">
        <f>SUM(D86:D88)</f>
        <v>11921</v>
      </c>
      <c r="E85" s="104">
        <f>SUM(E86:E88)</f>
        <v>11921</v>
      </c>
    </row>
    <row r="86" spans="1:5" s="52" customFormat="1" ht="12" customHeight="1">
      <c r="A86" s="184" t="s">
        <v>334</v>
      </c>
      <c r="B86" s="169" t="s">
        <v>312</v>
      </c>
      <c r="C86" s="109"/>
      <c r="D86" s="109">
        <v>11921</v>
      </c>
      <c r="E86" s="109">
        <v>11921</v>
      </c>
    </row>
    <row r="87" spans="1:5" s="52" customFormat="1" ht="12" customHeight="1">
      <c r="A87" s="185" t="s">
        <v>335</v>
      </c>
      <c r="B87" s="170" t="s">
        <v>313</v>
      </c>
      <c r="C87" s="109"/>
      <c r="D87" s="109"/>
      <c r="E87" s="109"/>
    </row>
    <row r="88" spans="1:5" s="52" customFormat="1" ht="12" customHeight="1" thickBot="1">
      <c r="A88" s="186" t="s">
        <v>336</v>
      </c>
      <c r="B88" s="171" t="s">
        <v>314</v>
      </c>
      <c r="C88" s="109"/>
      <c r="D88" s="109"/>
      <c r="E88" s="109"/>
    </row>
    <row r="89" spans="1:5" s="52" customFormat="1" ht="12" customHeight="1" thickBot="1">
      <c r="A89" s="187" t="s">
        <v>315</v>
      </c>
      <c r="B89" s="99" t="s">
        <v>337</v>
      </c>
      <c r="C89" s="104">
        <f>SUM(C90:C93)</f>
        <v>0</v>
      </c>
      <c r="D89" s="104">
        <f>SUM(D90:D93)</f>
        <v>0</v>
      </c>
      <c r="E89" s="104">
        <f>SUM(E90:E93)</f>
        <v>0</v>
      </c>
    </row>
    <row r="90" spans="1:5" s="52" customFormat="1" ht="12" customHeight="1">
      <c r="A90" s="188" t="s">
        <v>316</v>
      </c>
      <c r="B90" s="169" t="s">
        <v>317</v>
      </c>
      <c r="C90" s="109"/>
      <c r="D90" s="109"/>
      <c r="E90" s="109"/>
    </row>
    <row r="91" spans="1:5" s="52" customFormat="1" ht="12" customHeight="1">
      <c r="A91" s="189" t="s">
        <v>318</v>
      </c>
      <c r="B91" s="170" t="s">
        <v>319</v>
      </c>
      <c r="C91" s="109"/>
      <c r="D91" s="109"/>
      <c r="E91" s="109"/>
    </row>
    <row r="92" spans="1:5" s="52" customFormat="1" ht="12" customHeight="1">
      <c r="A92" s="189" t="s">
        <v>320</v>
      </c>
      <c r="B92" s="170" t="s">
        <v>321</v>
      </c>
      <c r="C92" s="109"/>
      <c r="D92" s="109"/>
      <c r="E92" s="109"/>
    </row>
    <row r="93" spans="1:5" s="51" customFormat="1" ht="12" customHeight="1" thickBot="1">
      <c r="A93" s="190" t="s">
        <v>322</v>
      </c>
      <c r="B93" s="171" t="s">
        <v>323</v>
      </c>
      <c r="C93" s="109"/>
      <c r="D93" s="109"/>
      <c r="E93" s="109"/>
    </row>
    <row r="94" spans="1:5" s="51" customFormat="1" ht="12" customHeight="1" thickBot="1">
      <c r="A94" s="187" t="s">
        <v>324</v>
      </c>
      <c r="B94" s="99" t="s">
        <v>325</v>
      </c>
      <c r="C94" s="213"/>
      <c r="D94" s="213"/>
      <c r="E94" s="213"/>
    </row>
    <row r="95" spans="1:5" s="51" customFormat="1" ht="12" customHeight="1" thickBot="1">
      <c r="A95" s="187" t="s">
        <v>326</v>
      </c>
      <c r="B95" s="177" t="s">
        <v>327</v>
      </c>
      <c r="C95" s="110">
        <f>+C73+C77+C82+C85+C89+C94</f>
        <v>108600</v>
      </c>
      <c r="D95" s="110">
        <f>+D73+D77+D82+D85+D89+D94</f>
        <v>133020</v>
      </c>
      <c r="E95" s="110">
        <f>+E73+E77+E82+E85+E89+E94</f>
        <v>133911</v>
      </c>
    </row>
    <row r="96" spans="1:5" s="51" customFormat="1" ht="12" customHeight="1" thickBot="1">
      <c r="A96" s="187" t="s">
        <v>340</v>
      </c>
      <c r="B96" s="179" t="s">
        <v>680</v>
      </c>
      <c r="C96" s="110"/>
      <c r="D96" s="110"/>
      <c r="E96" s="110"/>
    </row>
    <row r="97" spans="1:5" s="51" customFormat="1" ht="12" customHeight="1" thickBot="1">
      <c r="A97" s="187" t="s">
        <v>678</v>
      </c>
      <c r="B97" s="179" t="s">
        <v>450</v>
      </c>
      <c r="C97" s="110">
        <f>+C72+C95</f>
        <v>476314</v>
      </c>
      <c r="D97" s="110">
        <f>+D72+D95</f>
        <v>855341</v>
      </c>
      <c r="E97" s="110">
        <f>+E72+E95</f>
        <v>842563</v>
      </c>
    </row>
    <row r="98" spans="1:5" s="52" customFormat="1" ht="15" customHeight="1" thickBot="1">
      <c r="A98" s="84"/>
      <c r="B98" s="85"/>
      <c r="C98" s="141"/>
    </row>
    <row r="99" spans="1:5" s="43" customFormat="1" ht="16.5" customHeight="1" thickBot="1">
      <c r="A99" s="88"/>
      <c r="B99" s="89" t="s">
        <v>117</v>
      </c>
      <c r="C99" s="143"/>
      <c r="D99" s="143"/>
      <c r="E99" s="143"/>
    </row>
    <row r="100" spans="1:5" s="53" customFormat="1" ht="12" customHeight="1" thickBot="1">
      <c r="A100" s="161" t="s">
        <v>80</v>
      </c>
      <c r="B100" s="25" t="s">
        <v>343</v>
      </c>
      <c r="C100" s="103">
        <f>SUM(C101:C105)</f>
        <v>346222</v>
      </c>
      <c r="D100" s="103">
        <f>SUM(D101:D105)</f>
        <v>436293</v>
      </c>
      <c r="E100" s="103">
        <f>SUM(E101:E105)</f>
        <v>431412</v>
      </c>
    </row>
    <row r="101" spans="1:5" ht="12" customHeight="1">
      <c r="A101" s="193" t="s">
        <v>142</v>
      </c>
      <c r="B101" s="8" t="s">
        <v>110</v>
      </c>
      <c r="C101" s="105">
        <v>35316</v>
      </c>
      <c r="D101" s="105">
        <v>66100</v>
      </c>
      <c r="E101" s="105">
        <v>66049</v>
      </c>
    </row>
    <row r="102" spans="1:5" ht="12" customHeight="1">
      <c r="A102" s="185" t="s">
        <v>143</v>
      </c>
      <c r="B102" s="6" t="s">
        <v>186</v>
      </c>
      <c r="C102" s="106">
        <v>8406</v>
      </c>
      <c r="D102" s="106">
        <v>16083</v>
      </c>
      <c r="E102" s="106">
        <v>14666</v>
      </c>
    </row>
    <row r="103" spans="1:5" ht="12" customHeight="1">
      <c r="A103" s="185" t="s">
        <v>144</v>
      </c>
      <c r="B103" s="6" t="s">
        <v>161</v>
      </c>
      <c r="C103" s="108">
        <v>104825</v>
      </c>
      <c r="D103" s="108">
        <v>128653</v>
      </c>
      <c r="E103" s="108">
        <v>128118</v>
      </c>
    </row>
    <row r="104" spans="1:5" ht="12" customHeight="1">
      <c r="A104" s="185" t="s">
        <v>145</v>
      </c>
      <c r="B104" s="9" t="s">
        <v>187</v>
      </c>
      <c r="C104" s="108">
        <v>8046</v>
      </c>
      <c r="D104" s="108">
        <v>12932</v>
      </c>
      <c r="E104" s="108">
        <v>12199</v>
      </c>
    </row>
    <row r="105" spans="1:5" ht="12" customHeight="1">
      <c r="A105" s="185" t="s">
        <v>153</v>
      </c>
      <c r="B105" s="17" t="s">
        <v>188</v>
      </c>
      <c r="C105" s="108">
        <f>SUM(C106:C115)</f>
        <v>189629</v>
      </c>
      <c r="D105" s="108">
        <f t="shared" ref="D105:E105" si="0">SUM(D106:D115)</f>
        <v>212525</v>
      </c>
      <c r="E105" s="108">
        <f t="shared" si="0"/>
        <v>210380</v>
      </c>
    </row>
    <row r="106" spans="1:5" ht="12" customHeight="1">
      <c r="A106" s="185" t="s">
        <v>146</v>
      </c>
      <c r="B106" s="6" t="s">
        <v>344</v>
      </c>
      <c r="C106" s="108"/>
      <c r="D106" s="108">
        <v>1744</v>
      </c>
      <c r="E106" s="108">
        <v>1744</v>
      </c>
    </row>
    <row r="107" spans="1:5" ht="12" customHeight="1">
      <c r="A107" s="185" t="s">
        <v>147</v>
      </c>
      <c r="B107" s="58" t="s">
        <v>345</v>
      </c>
      <c r="C107" s="108"/>
      <c r="D107" s="108"/>
      <c r="E107" s="108"/>
    </row>
    <row r="108" spans="1:5" ht="12" customHeight="1">
      <c r="A108" s="185" t="s">
        <v>154</v>
      </c>
      <c r="B108" s="59" t="s">
        <v>346</v>
      </c>
      <c r="C108" s="108"/>
      <c r="D108" s="108"/>
      <c r="E108" s="108"/>
    </row>
    <row r="109" spans="1:5" ht="12" customHeight="1">
      <c r="A109" s="185" t="s">
        <v>155</v>
      </c>
      <c r="B109" s="58" t="s">
        <v>520</v>
      </c>
      <c r="C109" s="108">
        <v>106543</v>
      </c>
      <c r="D109" s="108">
        <v>114649</v>
      </c>
      <c r="E109" s="108">
        <v>114520</v>
      </c>
    </row>
    <row r="110" spans="1:5" ht="12" customHeight="1">
      <c r="A110" s="185" t="s">
        <v>156</v>
      </c>
      <c r="B110" s="58" t="s">
        <v>564</v>
      </c>
      <c r="C110" s="108">
        <v>83086</v>
      </c>
      <c r="D110" s="108">
        <v>93982</v>
      </c>
      <c r="E110" s="108">
        <v>91966</v>
      </c>
    </row>
    <row r="111" spans="1:5" ht="12" customHeight="1">
      <c r="A111" s="185" t="s">
        <v>157</v>
      </c>
      <c r="B111" s="58" t="s">
        <v>565</v>
      </c>
      <c r="C111" s="108"/>
      <c r="D111" s="108"/>
      <c r="E111" s="108"/>
    </row>
    <row r="112" spans="1:5" ht="12" customHeight="1">
      <c r="A112" s="185" t="s">
        <v>159</v>
      </c>
      <c r="B112" s="59" t="s">
        <v>350</v>
      </c>
      <c r="C112" s="108"/>
      <c r="D112" s="108"/>
      <c r="E112" s="108"/>
    </row>
    <row r="113" spans="1:5" ht="12" customHeight="1">
      <c r="A113" s="194" t="s">
        <v>189</v>
      </c>
      <c r="B113" s="60" t="s">
        <v>351</v>
      </c>
      <c r="C113" s="108"/>
      <c r="D113" s="108"/>
      <c r="E113" s="108"/>
    </row>
    <row r="114" spans="1:5" ht="12" customHeight="1">
      <c r="A114" s="185" t="s">
        <v>341</v>
      </c>
      <c r="B114" s="60" t="s">
        <v>352</v>
      </c>
      <c r="C114" s="108"/>
      <c r="D114" s="108"/>
      <c r="E114" s="108"/>
    </row>
    <row r="115" spans="1:5" ht="12" customHeight="1" thickBot="1">
      <c r="A115" s="195" t="s">
        <v>342</v>
      </c>
      <c r="B115" s="61" t="s">
        <v>566</v>
      </c>
      <c r="C115" s="112"/>
      <c r="D115" s="112">
        <v>2150</v>
      </c>
      <c r="E115" s="112">
        <v>2150</v>
      </c>
    </row>
    <row r="116" spans="1:5" ht="12" customHeight="1" thickBot="1">
      <c r="A116" s="26" t="s">
        <v>81</v>
      </c>
      <c r="B116" s="24" t="s">
        <v>354</v>
      </c>
      <c r="C116" s="104">
        <f>+C117+C119+C121</f>
        <v>49500</v>
      </c>
      <c r="D116" s="104">
        <f>+D117+D119+D121</f>
        <v>171029</v>
      </c>
      <c r="E116" s="104">
        <f>+E117+E119+E121</f>
        <v>170855</v>
      </c>
    </row>
    <row r="117" spans="1:5" ht="12" customHeight="1">
      <c r="A117" s="184" t="s">
        <v>148</v>
      </c>
      <c r="B117" s="6" t="s">
        <v>208</v>
      </c>
      <c r="C117" s="107">
        <v>7588</v>
      </c>
      <c r="D117" s="107">
        <v>14579</v>
      </c>
      <c r="E117" s="107">
        <v>14408</v>
      </c>
    </row>
    <row r="118" spans="1:5" ht="12" customHeight="1">
      <c r="A118" s="184" t="s">
        <v>149</v>
      </c>
      <c r="B118" s="10" t="s">
        <v>358</v>
      </c>
      <c r="C118" s="107"/>
      <c r="D118" s="107"/>
      <c r="E118" s="107"/>
    </row>
    <row r="119" spans="1:5" ht="12" customHeight="1">
      <c r="A119" s="184" t="s">
        <v>150</v>
      </c>
      <c r="B119" s="10" t="s">
        <v>190</v>
      </c>
      <c r="C119" s="106">
        <v>41912</v>
      </c>
      <c r="D119" s="106">
        <v>155794</v>
      </c>
      <c r="E119" s="106">
        <v>155791</v>
      </c>
    </row>
    <row r="120" spans="1:5" ht="12" customHeight="1">
      <c r="A120" s="184" t="s">
        <v>151</v>
      </c>
      <c r="B120" s="10" t="s">
        <v>359</v>
      </c>
      <c r="C120" s="97">
        <v>17768</v>
      </c>
      <c r="D120" s="97">
        <v>108027</v>
      </c>
      <c r="E120" s="97">
        <v>108728</v>
      </c>
    </row>
    <row r="121" spans="1:5" ht="12" customHeight="1">
      <c r="A121" s="184" t="s">
        <v>152</v>
      </c>
      <c r="B121" s="101" t="s">
        <v>211</v>
      </c>
      <c r="C121" s="97"/>
      <c r="D121" s="97">
        <v>656</v>
      </c>
      <c r="E121" s="97">
        <v>656</v>
      </c>
    </row>
    <row r="122" spans="1:5" ht="12" customHeight="1">
      <c r="A122" s="184" t="s">
        <v>158</v>
      </c>
      <c r="B122" s="100" t="s">
        <v>458</v>
      </c>
      <c r="C122" s="97"/>
      <c r="D122" s="97"/>
      <c r="E122" s="97"/>
    </row>
    <row r="123" spans="1:5" ht="12" customHeight="1">
      <c r="A123" s="184" t="s">
        <v>160</v>
      </c>
      <c r="B123" s="165" t="s">
        <v>364</v>
      </c>
      <c r="C123" s="97"/>
      <c r="D123" s="97"/>
      <c r="E123" s="97"/>
    </row>
    <row r="124" spans="1:5" ht="12" customHeight="1">
      <c r="A124" s="184" t="s">
        <v>191</v>
      </c>
      <c r="B124" s="59" t="s">
        <v>696</v>
      </c>
      <c r="C124" s="97"/>
      <c r="D124" s="97"/>
      <c r="E124" s="97"/>
    </row>
    <row r="125" spans="1:5" ht="12" customHeight="1">
      <c r="A125" s="184" t="s">
        <v>192</v>
      </c>
      <c r="B125" s="59" t="s">
        <v>669</v>
      </c>
      <c r="C125" s="97"/>
      <c r="D125" s="97">
        <v>633</v>
      </c>
      <c r="E125" s="97">
        <v>633</v>
      </c>
    </row>
    <row r="126" spans="1:5" ht="12" customHeight="1">
      <c r="A126" s="184" t="s">
        <v>193</v>
      </c>
      <c r="B126" s="59" t="s">
        <v>700</v>
      </c>
      <c r="C126" s="97"/>
      <c r="D126" s="97">
        <v>23</v>
      </c>
      <c r="E126" s="97">
        <v>23</v>
      </c>
    </row>
    <row r="127" spans="1:5" ht="12" customHeight="1">
      <c r="A127" s="184" t="s">
        <v>355</v>
      </c>
      <c r="B127" s="59" t="s">
        <v>350</v>
      </c>
      <c r="C127" s="97"/>
      <c r="D127" s="97"/>
      <c r="E127" s="97"/>
    </row>
    <row r="128" spans="1:5" ht="12" customHeight="1">
      <c r="A128" s="184" t="s">
        <v>356</v>
      </c>
      <c r="B128" s="59" t="s">
        <v>361</v>
      </c>
      <c r="C128" s="97"/>
      <c r="D128" s="97"/>
      <c r="E128" s="97"/>
    </row>
    <row r="129" spans="1:10" ht="12" customHeight="1" thickBot="1">
      <c r="A129" s="194" t="s">
        <v>357</v>
      </c>
      <c r="B129" s="59" t="s">
        <v>360</v>
      </c>
      <c r="C129" s="98"/>
      <c r="D129" s="98"/>
      <c r="E129" s="98"/>
    </row>
    <row r="130" spans="1:10" ht="12" customHeight="1" thickBot="1">
      <c r="A130" s="26" t="s">
        <v>82</v>
      </c>
      <c r="B130" s="55" t="s">
        <v>365</v>
      </c>
      <c r="C130" s="104">
        <f>+C131+C132</f>
        <v>82592</v>
      </c>
      <c r="D130" s="104">
        <f>+D131+D132+D133</f>
        <v>236098</v>
      </c>
      <c r="E130" s="104">
        <f>+E131+E132+E133</f>
        <v>0</v>
      </c>
    </row>
    <row r="131" spans="1:10" ht="12" customHeight="1">
      <c r="A131" s="184" t="s">
        <v>131</v>
      </c>
      <c r="B131" s="7" t="s">
        <v>119</v>
      </c>
      <c r="C131" s="107">
        <v>75185</v>
      </c>
      <c r="D131" s="107">
        <v>88257</v>
      </c>
      <c r="E131" s="107"/>
    </row>
    <row r="132" spans="1:10" ht="12" customHeight="1">
      <c r="A132" s="185" t="s">
        <v>132</v>
      </c>
      <c r="B132" s="6" t="s">
        <v>120</v>
      </c>
      <c r="C132" s="106">
        <v>7407</v>
      </c>
      <c r="D132" s="106">
        <v>134503</v>
      </c>
      <c r="E132" s="106"/>
    </row>
    <row r="133" spans="1:10" ht="12" customHeight="1" thickBot="1">
      <c r="A133" s="194" t="s">
        <v>133</v>
      </c>
      <c r="B133" s="5" t="s">
        <v>797</v>
      </c>
      <c r="C133" s="574"/>
      <c r="D133" s="574">
        <v>13338</v>
      </c>
      <c r="E133" s="574"/>
    </row>
    <row r="134" spans="1:10" ht="12" customHeight="1" thickBot="1">
      <c r="A134" s="26" t="s">
        <v>83</v>
      </c>
      <c r="B134" s="55" t="s">
        <v>366</v>
      </c>
      <c r="C134" s="104">
        <f>+C100+C116+C130</f>
        <v>478314</v>
      </c>
      <c r="D134" s="104">
        <f>+D100+D116+D130</f>
        <v>843420</v>
      </c>
      <c r="E134" s="104">
        <f>+E100+E116+E130</f>
        <v>602267</v>
      </c>
    </row>
    <row r="135" spans="1:10" ht="12" customHeight="1" thickBot="1">
      <c r="A135" s="26" t="s">
        <v>84</v>
      </c>
      <c r="B135" s="55" t="s">
        <v>367</v>
      </c>
      <c r="C135" s="104">
        <f>+C136+C137+C138</f>
        <v>0</v>
      </c>
      <c r="D135" s="104">
        <f>+D136+D137+D138</f>
        <v>0</v>
      </c>
      <c r="E135" s="104">
        <f>+E136+E137+E138</f>
        <v>0</v>
      </c>
    </row>
    <row r="136" spans="1:10" s="53" customFormat="1" ht="12" customHeight="1">
      <c r="A136" s="184" t="s">
        <v>135</v>
      </c>
      <c r="B136" s="7" t="s">
        <v>368</v>
      </c>
      <c r="C136" s="97"/>
      <c r="D136" s="97"/>
      <c r="E136" s="97"/>
    </row>
    <row r="137" spans="1:10" ht="12" customHeight="1">
      <c r="A137" s="184" t="s">
        <v>136</v>
      </c>
      <c r="B137" s="7" t="s">
        <v>369</v>
      </c>
      <c r="C137" s="97"/>
      <c r="D137" s="97"/>
      <c r="E137" s="97"/>
    </row>
    <row r="138" spans="1:10" ht="12" customHeight="1" thickBot="1">
      <c r="A138" s="194" t="s">
        <v>137</v>
      </c>
      <c r="B138" s="5" t="s">
        <v>370</v>
      </c>
      <c r="C138" s="97"/>
      <c r="D138" s="97"/>
      <c r="E138" s="97"/>
    </row>
    <row r="139" spans="1:10" ht="12" customHeight="1" thickBot="1">
      <c r="A139" s="26" t="s">
        <v>85</v>
      </c>
      <c r="B139" s="55" t="s">
        <v>422</v>
      </c>
      <c r="C139" s="104">
        <f>+C140+C141+C142+C143</f>
        <v>0</v>
      </c>
      <c r="D139" s="104">
        <f>+D140+D141+D142+D143</f>
        <v>0</v>
      </c>
      <c r="E139" s="104">
        <f>+E140+E141+E142+E143</f>
        <v>0</v>
      </c>
    </row>
    <row r="140" spans="1:10" ht="12" customHeight="1">
      <c r="A140" s="184" t="s">
        <v>138</v>
      </c>
      <c r="B140" s="7" t="s">
        <v>371</v>
      </c>
      <c r="C140" s="97"/>
      <c r="D140" s="97"/>
      <c r="E140" s="97"/>
    </row>
    <row r="141" spans="1:10" ht="12" customHeight="1">
      <c r="A141" s="184" t="s">
        <v>139</v>
      </c>
      <c r="B141" s="7" t="s">
        <v>372</v>
      </c>
      <c r="C141" s="97"/>
      <c r="D141" s="97"/>
      <c r="E141" s="97"/>
    </row>
    <row r="142" spans="1:10" ht="12" customHeight="1">
      <c r="A142" s="184" t="s">
        <v>275</v>
      </c>
      <c r="B142" s="7" t="s">
        <v>373</v>
      </c>
      <c r="C142" s="97"/>
      <c r="D142" s="97"/>
      <c r="E142" s="97"/>
    </row>
    <row r="143" spans="1:10" s="53" customFormat="1" ht="12" customHeight="1" thickBot="1">
      <c r="A143" s="194" t="s">
        <v>276</v>
      </c>
      <c r="B143" s="5" t="s">
        <v>374</v>
      </c>
      <c r="C143" s="97"/>
      <c r="D143" s="97"/>
      <c r="E143" s="97"/>
    </row>
    <row r="144" spans="1:10" ht="12" customHeight="1" thickBot="1">
      <c r="A144" s="26" t="s">
        <v>86</v>
      </c>
      <c r="B144" s="55" t="s">
        <v>375</v>
      </c>
      <c r="C144" s="110">
        <f>+C145+C146+C147+C148</f>
        <v>0</v>
      </c>
      <c r="D144" s="110">
        <f>+D145+D146+D147+D148</f>
        <v>11921</v>
      </c>
      <c r="E144" s="110">
        <f>+E145+E146+E147+E148</f>
        <v>0</v>
      </c>
      <c r="J144" s="96"/>
    </row>
    <row r="145" spans="1:5">
      <c r="A145" s="184" t="s">
        <v>140</v>
      </c>
      <c r="B145" s="7" t="s">
        <v>376</v>
      </c>
      <c r="C145" s="97"/>
      <c r="D145" s="97">
        <v>11921</v>
      </c>
      <c r="E145" s="97"/>
    </row>
    <row r="146" spans="1:5" ht="12" customHeight="1">
      <c r="A146" s="184" t="s">
        <v>141</v>
      </c>
      <c r="B146" s="7" t="s">
        <v>386</v>
      </c>
      <c r="C146" s="97"/>
      <c r="D146" s="97"/>
      <c r="E146" s="97"/>
    </row>
    <row r="147" spans="1:5" s="53" customFormat="1" ht="12" customHeight="1">
      <c r="A147" s="184" t="s">
        <v>287</v>
      </c>
      <c r="B147" s="7" t="s">
        <v>377</v>
      </c>
      <c r="C147" s="97"/>
      <c r="D147" s="97"/>
      <c r="E147" s="97"/>
    </row>
    <row r="148" spans="1:5" s="53" customFormat="1" ht="12" customHeight="1" thickBot="1">
      <c r="A148" s="194" t="s">
        <v>288</v>
      </c>
      <c r="B148" s="5" t="s">
        <v>378</v>
      </c>
      <c r="C148" s="97"/>
      <c r="D148" s="97"/>
      <c r="E148" s="97"/>
    </row>
    <row r="149" spans="1:5" s="53" customFormat="1" ht="12" customHeight="1" thickBot="1">
      <c r="A149" s="26" t="s">
        <v>87</v>
      </c>
      <c r="B149" s="55" t="s">
        <v>379</v>
      </c>
      <c r="C149" s="113">
        <f>+C150+C151+C152+C153</f>
        <v>0</v>
      </c>
      <c r="D149" s="113">
        <f>+D150+D151+D152+D153</f>
        <v>0</v>
      </c>
      <c r="E149" s="113">
        <f>+E150+E151+E152+E153</f>
        <v>0</v>
      </c>
    </row>
    <row r="150" spans="1:5" s="53" customFormat="1" ht="12" customHeight="1">
      <c r="A150" s="184" t="s">
        <v>184</v>
      </c>
      <c r="B150" s="7" t="s">
        <v>380</v>
      </c>
      <c r="C150" s="97"/>
      <c r="D150" s="97"/>
      <c r="E150" s="97"/>
    </row>
    <row r="151" spans="1:5" s="53" customFormat="1" ht="12" customHeight="1">
      <c r="A151" s="184" t="s">
        <v>185</v>
      </c>
      <c r="B151" s="7" t="s">
        <v>381</v>
      </c>
      <c r="C151" s="97"/>
      <c r="D151" s="97"/>
      <c r="E151" s="97"/>
    </row>
    <row r="152" spans="1:5" s="53" customFormat="1" ht="12" customHeight="1">
      <c r="A152" s="184" t="s">
        <v>210</v>
      </c>
      <c r="B152" s="7" t="s">
        <v>382</v>
      </c>
      <c r="C152" s="97"/>
      <c r="D152" s="97"/>
      <c r="E152" s="97"/>
    </row>
    <row r="153" spans="1:5" ht="12.75" customHeight="1" thickBot="1">
      <c r="A153" s="184" t="s">
        <v>290</v>
      </c>
      <c r="B153" s="7" t="s">
        <v>383</v>
      </c>
      <c r="C153" s="97"/>
      <c r="D153" s="97"/>
      <c r="E153" s="97"/>
    </row>
    <row r="154" spans="1:5" ht="12" customHeight="1" thickBot="1">
      <c r="A154" s="26" t="s">
        <v>88</v>
      </c>
      <c r="B154" s="55" t="s">
        <v>384</v>
      </c>
      <c r="C154" s="181">
        <f>+C135+C139+C144+C149</f>
        <v>0</v>
      </c>
      <c r="D154" s="181">
        <f>+D135+D139+D144+D149</f>
        <v>11921</v>
      </c>
      <c r="E154" s="181">
        <f>+E135+E139+E144+E149</f>
        <v>0</v>
      </c>
    </row>
    <row r="155" spans="1:5" ht="12" customHeight="1" thickBot="1">
      <c r="A155" s="26" t="s">
        <v>89</v>
      </c>
      <c r="B155" s="547" t="s">
        <v>677</v>
      </c>
      <c r="C155" s="181"/>
      <c r="D155" s="181"/>
      <c r="E155" s="181">
        <v>225611</v>
      </c>
    </row>
    <row r="156" spans="1:5" ht="12" customHeight="1" thickBot="1">
      <c r="A156" s="26" t="s">
        <v>90</v>
      </c>
      <c r="B156" s="547" t="s">
        <v>1138</v>
      </c>
      <c r="C156" s="181"/>
      <c r="D156" s="181"/>
      <c r="E156" s="181">
        <v>110</v>
      </c>
    </row>
    <row r="157" spans="1:5" ht="12" customHeight="1" thickBot="1">
      <c r="A157" s="26" t="s">
        <v>91</v>
      </c>
      <c r="B157" s="547" t="s">
        <v>1140</v>
      </c>
      <c r="C157" s="181"/>
      <c r="D157" s="181"/>
      <c r="E157" s="181">
        <v>16029</v>
      </c>
    </row>
    <row r="158" spans="1:5" ht="12" customHeight="1" thickBot="1">
      <c r="A158" s="26" t="s">
        <v>92</v>
      </c>
      <c r="B158" s="547" t="s">
        <v>1139</v>
      </c>
      <c r="C158" s="181"/>
      <c r="D158" s="181"/>
      <c r="E158" s="181">
        <v>-1788</v>
      </c>
    </row>
    <row r="159" spans="1:5" ht="12" customHeight="1" thickBot="1">
      <c r="A159" s="26" t="s">
        <v>93</v>
      </c>
      <c r="B159" s="547" t="s">
        <v>671</v>
      </c>
      <c r="C159" s="181"/>
      <c r="D159" s="181"/>
      <c r="E159" s="181">
        <v>334</v>
      </c>
    </row>
    <row r="160" spans="1:5" ht="15" customHeight="1" thickBot="1">
      <c r="A160" s="26" t="s">
        <v>94</v>
      </c>
      <c r="B160" s="149" t="s">
        <v>1141</v>
      </c>
      <c r="C160" s="181">
        <f>+C134+C154</f>
        <v>478314</v>
      </c>
      <c r="D160" s="181">
        <f>+D134+D154</f>
        <v>855341</v>
      </c>
      <c r="E160" s="181">
        <f>+E134+E154+E155+E156+E157+E158+E159</f>
        <v>842563</v>
      </c>
    </row>
    <row r="161" spans="1:5" ht="13.5" thickBot="1">
      <c r="A161" s="152"/>
      <c r="B161" s="153"/>
      <c r="C161" s="154"/>
      <c r="D161" s="154"/>
      <c r="E161" s="154"/>
    </row>
    <row r="162" spans="1:5" ht="15" customHeight="1" thickBot="1">
      <c r="A162" s="93" t="s">
        <v>203</v>
      </c>
      <c r="B162" s="94"/>
      <c r="C162" s="54">
        <v>17</v>
      </c>
      <c r="D162" s="54">
        <v>17</v>
      </c>
      <c r="E162" s="54">
        <v>17</v>
      </c>
    </row>
    <row r="163" spans="1:5" ht="14.25" customHeight="1" thickBot="1">
      <c r="A163" s="93" t="s">
        <v>204</v>
      </c>
      <c r="B163" s="94"/>
      <c r="C163" s="54">
        <v>15</v>
      </c>
      <c r="D163" s="54">
        <v>15</v>
      </c>
      <c r="E163" s="54">
        <v>15</v>
      </c>
    </row>
    <row r="166" spans="1:5">
      <c r="A166" s="1281"/>
      <c r="B166" s="1281"/>
      <c r="C166" s="1281"/>
      <c r="D166" s="1281"/>
    </row>
  </sheetData>
  <sheetProtection formatCells="0"/>
  <mergeCells count="1">
    <mergeCell ref="A166:D166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1"/>
  <sheetViews>
    <sheetView zoomScaleNormal="100" zoomScaleSheetLayoutView="85" workbookViewId="0">
      <selection activeCell="C1" sqref="C1"/>
    </sheetView>
  </sheetViews>
  <sheetFormatPr defaultRowHeight="12.75"/>
  <cols>
    <col min="1" max="1" width="9" style="155" customWidth="1"/>
    <col min="2" max="2" width="65.5" style="156" customWidth="1"/>
    <col min="3" max="3" width="13.6640625" style="157" customWidth="1"/>
    <col min="4" max="4" width="13.5" style="2" customWidth="1"/>
    <col min="5" max="5" width="12.83203125" style="2" customWidth="1"/>
    <col min="6" max="16384" width="9.33203125" style="2"/>
  </cols>
  <sheetData>
    <row r="1" spans="1:5" s="1" customFormat="1" ht="16.5" customHeight="1" thickBot="1">
      <c r="A1" s="71"/>
      <c r="B1" s="73"/>
      <c r="C1" s="95" t="s">
        <v>1208</v>
      </c>
    </row>
    <row r="2" spans="1:5" s="49" customFormat="1" ht="21" customHeight="1">
      <c r="A2" s="159" t="s">
        <v>124</v>
      </c>
      <c r="B2" s="131" t="s">
        <v>205</v>
      </c>
      <c r="C2" s="133"/>
      <c r="D2" s="133"/>
      <c r="E2" s="133" t="s">
        <v>112</v>
      </c>
    </row>
    <row r="3" spans="1:5" s="49" customFormat="1" ht="48.75" customHeight="1" thickBot="1">
      <c r="A3" s="545" t="s">
        <v>200</v>
      </c>
      <c r="B3" s="132" t="s">
        <v>460</v>
      </c>
      <c r="C3" s="134"/>
      <c r="D3" s="134"/>
      <c r="E3" s="134">
        <v>3</v>
      </c>
    </row>
    <row r="4" spans="1:5" s="50" customFormat="1" ht="15.95" customHeight="1" thickBot="1">
      <c r="A4" s="74"/>
      <c r="B4" s="74"/>
      <c r="C4" s="75"/>
      <c r="D4" s="75"/>
      <c r="E4" s="75"/>
    </row>
    <row r="5" spans="1:5" ht="13.5" thickBot="1">
      <c r="A5" s="160" t="s">
        <v>202</v>
      </c>
      <c r="B5" s="76" t="s">
        <v>114</v>
      </c>
      <c r="C5" s="135" t="s">
        <v>115</v>
      </c>
      <c r="D5" s="135" t="s">
        <v>115</v>
      </c>
      <c r="E5" s="135" t="s">
        <v>829</v>
      </c>
    </row>
    <row r="6" spans="1:5" s="43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43" customFormat="1" ht="15.95" customHeight="1" thickBot="1">
      <c r="A7" s="78"/>
      <c r="B7" s="79" t="s">
        <v>116</v>
      </c>
      <c r="C7" s="136"/>
      <c r="D7" s="136"/>
      <c r="E7" s="136"/>
    </row>
    <row r="8" spans="1:5" s="43" customFormat="1" ht="12" customHeight="1" thickBot="1">
      <c r="A8" s="26" t="s">
        <v>80</v>
      </c>
      <c r="B8" s="19" t="s">
        <v>231</v>
      </c>
      <c r="C8" s="104">
        <f>+C9+C10+C11+C12+C13+C14</f>
        <v>0</v>
      </c>
      <c r="D8" s="104">
        <f>+D9+D10+D11+D12+D13+D14</f>
        <v>0</v>
      </c>
      <c r="E8" s="104">
        <f>+E9+E10+E11+E12+E13+E14</f>
        <v>0</v>
      </c>
    </row>
    <row r="9" spans="1:5" s="51" customFormat="1" ht="12" customHeight="1">
      <c r="A9" s="184" t="s">
        <v>142</v>
      </c>
      <c r="B9" s="169" t="s">
        <v>232</v>
      </c>
      <c r="C9" s="107"/>
      <c r="D9" s="107"/>
      <c r="E9" s="107"/>
    </row>
    <row r="10" spans="1:5" s="52" customFormat="1" ht="12" customHeight="1">
      <c r="A10" s="185" t="s">
        <v>143</v>
      </c>
      <c r="B10" s="170" t="s">
        <v>233</v>
      </c>
      <c r="C10" s="106"/>
      <c r="D10" s="106"/>
      <c r="E10" s="106"/>
    </row>
    <row r="11" spans="1:5" s="52" customFormat="1" ht="12" customHeight="1">
      <c r="A11" s="185" t="s">
        <v>144</v>
      </c>
      <c r="B11" s="170" t="s">
        <v>234</v>
      </c>
      <c r="C11" s="106"/>
      <c r="D11" s="106"/>
      <c r="E11" s="106"/>
    </row>
    <row r="12" spans="1:5" s="52" customFormat="1" ht="12" customHeight="1">
      <c r="A12" s="185" t="s">
        <v>145</v>
      </c>
      <c r="B12" s="170" t="s">
        <v>235</v>
      </c>
      <c r="C12" s="106"/>
      <c r="D12" s="106"/>
      <c r="E12" s="106"/>
    </row>
    <row r="13" spans="1:5" s="52" customFormat="1" ht="12" customHeight="1">
      <c r="A13" s="185" t="s">
        <v>162</v>
      </c>
      <c r="B13" s="170" t="s">
        <v>236</v>
      </c>
      <c r="C13" s="210"/>
      <c r="D13" s="210"/>
      <c r="E13" s="210"/>
    </row>
    <row r="14" spans="1:5" s="51" customFormat="1" ht="12" customHeight="1" thickBot="1">
      <c r="A14" s="186" t="s">
        <v>146</v>
      </c>
      <c r="B14" s="171" t="s">
        <v>237</v>
      </c>
      <c r="C14" s="211"/>
      <c r="D14" s="211"/>
      <c r="E14" s="211"/>
    </row>
    <row r="15" spans="1:5" s="51" customFormat="1" ht="12" customHeight="1" thickBot="1">
      <c r="A15" s="26" t="s">
        <v>81</v>
      </c>
      <c r="B15" s="99" t="s">
        <v>238</v>
      </c>
      <c r="C15" s="104">
        <f>+C16+C17+C18+C19+C20</f>
        <v>0</v>
      </c>
      <c r="D15" s="104">
        <f>+D16+D17+D18+D19+D20</f>
        <v>0</v>
      </c>
      <c r="E15" s="104">
        <f>+E16+E17+E18+E19+E20</f>
        <v>0</v>
      </c>
    </row>
    <row r="16" spans="1:5" s="51" customFormat="1" ht="12" customHeight="1">
      <c r="A16" s="184" t="s">
        <v>148</v>
      </c>
      <c r="B16" s="169" t="s">
        <v>239</v>
      </c>
      <c r="C16" s="107"/>
      <c r="D16" s="107"/>
      <c r="E16" s="107"/>
    </row>
    <row r="17" spans="1:5" s="51" customFormat="1" ht="12" customHeight="1">
      <c r="A17" s="185" t="s">
        <v>149</v>
      </c>
      <c r="B17" s="170" t="s">
        <v>240</v>
      </c>
      <c r="C17" s="106"/>
      <c r="D17" s="106"/>
      <c r="E17" s="106"/>
    </row>
    <row r="18" spans="1:5" s="51" customFormat="1" ht="12" customHeight="1">
      <c r="A18" s="185" t="s">
        <v>150</v>
      </c>
      <c r="B18" s="170" t="s">
        <v>452</v>
      </c>
      <c r="C18" s="106"/>
      <c r="D18" s="106"/>
      <c r="E18" s="106"/>
    </row>
    <row r="19" spans="1:5" s="51" customFormat="1" ht="12" customHeight="1">
      <c r="A19" s="185" t="s">
        <v>151</v>
      </c>
      <c r="B19" s="170" t="s">
        <v>453</v>
      </c>
      <c r="C19" s="106"/>
      <c r="D19" s="106"/>
      <c r="E19" s="106"/>
    </row>
    <row r="20" spans="1:5" s="51" customFormat="1" ht="12" customHeight="1">
      <c r="A20" s="185" t="s">
        <v>152</v>
      </c>
      <c r="B20" s="170" t="s">
        <v>241</v>
      </c>
      <c r="C20" s="106"/>
      <c r="D20" s="106"/>
      <c r="E20" s="106"/>
    </row>
    <row r="21" spans="1:5" s="52" customFormat="1" ht="12" customHeight="1" thickBot="1">
      <c r="A21" s="186" t="s">
        <v>158</v>
      </c>
      <c r="B21" s="171" t="s">
        <v>242</v>
      </c>
      <c r="C21" s="108"/>
      <c r="D21" s="108"/>
      <c r="E21" s="108"/>
    </row>
    <row r="22" spans="1:5" s="52" customFormat="1" ht="12" customHeight="1" thickBot="1">
      <c r="A22" s="26" t="s">
        <v>82</v>
      </c>
      <c r="B22" s="19" t="s">
        <v>243</v>
      </c>
      <c r="C22" s="104">
        <f>+C23+C24+C25+C26+C27</f>
        <v>0</v>
      </c>
      <c r="D22" s="104">
        <f>+D23+D24+D25+D26+D27</f>
        <v>0</v>
      </c>
      <c r="E22" s="104">
        <f>+E23+E24+E25+E26+E27</f>
        <v>0</v>
      </c>
    </row>
    <row r="23" spans="1:5" s="52" customFormat="1" ht="12" customHeight="1">
      <c r="A23" s="184" t="s">
        <v>131</v>
      </c>
      <c r="B23" s="169" t="s">
        <v>244</v>
      </c>
      <c r="C23" s="107"/>
      <c r="D23" s="107"/>
      <c r="E23" s="107"/>
    </row>
    <row r="24" spans="1:5" s="51" customFormat="1" ht="12" customHeight="1">
      <c r="A24" s="185" t="s">
        <v>132</v>
      </c>
      <c r="B24" s="170" t="s">
        <v>245</v>
      </c>
      <c r="C24" s="106"/>
      <c r="D24" s="106"/>
      <c r="E24" s="106"/>
    </row>
    <row r="25" spans="1:5" s="52" customFormat="1" ht="12" customHeight="1">
      <c r="A25" s="185" t="s">
        <v>133</v>
      </c>
      <c r="B25" s="170" t="s">
        <v>454</v>
      </c>
      <c r="C25" s="106"/>
      <c r="D25" s="106"/>
      <c r="E25" s="106"/>
    </row>
    <row r="26" spans="1:5" s="52" customFormat="1" ht="12" customHeight="1">
      <c r="A26" s="185" t="s">
        <v>134</v>
      </c>
      <c r="B26" s="170" t="s">
        <v>455</v>
      </c>
      <c r="C26" s="106"/>
      <c r="D26" s="106"/>
      <c r="E26" s="106"/>
    </row>
    <row r="27" spans="1:5" s="52" customFormat="1" ht="12" customHeight="1">
      <c r="A27" s="185" t="s">
        <v>174</v>
      </c>
      <c r="B27" s="170" t="s">
        <v>246</v>
      </c>
      <c r="C27" s="106"/>
      <c r="D27" s="106"/>
      <c r="E27" s="106"/>
    </row>
    <row r="28" spans="1:5" s="52" customFormat="1" ht="12" customHeight="1" thickBot="1">
      <c r="A28" s="186" t="s">
        <v>175</v>
      </c>
      <c r="B28" s="171" t="s">
        <v>247</v>
      </c>
      <c r="C28" s="108"/>
      <c r="D28" s="108"/>
      <c r="E28" s="108"/>
    </row>
    <row r="29" spans="1:5" s="52" customFormat="1" ht="12" customHeight="1" thickBot="1">
      <c r="A29" s="26" t="s">
        <v>176</v>
      </c>
      <c r="B29" s="19" t="s">
        <v>248</v>
      </c>
      <c r="C29" s="110">
        <f>+C30+C33+C34+C35</f>
        <v>0</v>
      </c>
      <c r="D29" s="110">
        <f>+D30+D33+D34+D35</f>
        <v>0</v>
      </c>
      <c r="E29" s="110">
        <f>+E30+E33+E34+E35</f>
        <v>0</v>
      </c>
    </row>
    <row r="30" spans="1:5" s="52" customFormat="1" ht="12" customHeight="1">
      <c r="A30" s="184" t="s">
        <v>249</v>
      </c>
      <c r="B30" s="169" t="s">
        <v>255</v>
      </c>
      <c r="C30" s="164">
        <f>+C31+C32</f>
        <v>0</v>
      </c>
      <c r="D30" s="164">
        <f>+D31+D32</f>
        <v>0</v>
      </c>
      <c r="E30" s="164">
        <f>+E31+E32</f>
        <v>0</v>
      </c>
    </row>
    <row r="31" spans="1:5" s="52" customFormat="1" ht="12" customHeight="1">
      <c r="A31" s="185" t="s">
        <v>250</v>
      </c>
      <c r="B31" s="170" t="s">
        <v>256</v>
      </c>
      <c r="C31" s="106"/>
      <c r="D31" s="106"/>
      <c r="E31" s="106"/>
    </row>
    <row r="32" spans="1:5" s="52" customFormat="1" ht="12" customHeight="1">
      <c r="A32" s="185" t="s">
        <v>251</v>
      </c>
      <c r="B32" s="170" t="s">
        <v>257</v>
      </c>
      <c r="C32" s="106"/>
      <c r="D32" s="106"/>
      <c r="E32" s="106"/>
    </row>
    <row r="33" spans="1:5" s="52" customFormat="1" ht="12" customHeight="1">
      <c r="A33" s="185" t="s">
        <v>252</v>
      </c>
      <c r="B33" s="170" t="s">
        <v>258</v>
      </c>
      <c r="C33" s="106"/>
      <c r="D33" s="106"/>
      <c r="E33" s="106"/>
    </row>
    <row r="34" spans="1:5" s="52" customFormat="1" ht="12" customHeight="1">
      <c r="A34" s="185" t="s">
        <v>253</v>
      </c>
      <c r="B34" s="170" t="s">
        <v>259</v>
      </c>
      <c r="C34" s="106"/>
      <c r="D34" s="106"/>
      <c r="E34" s="106"/>
    </row>
    <row r="35" spans="1:5" s="52" customFormat="1" ht="12" customHeight="1" thickBot="1">
      <c r="A35" s="186" t="s">
        <v>254</v>
      </c>
      <c r="B35" s="171" t="s">
        <v>260</v>
      </c>
      <c r="C35" s="108"/>
      <c r="D35" s="108"/>
      <c r="E35" s="108"/>
    </row>
    <row r="36" spans="1:5" s="52" customFormat="1" ht="12" customHeight="1" thickBot="1">
      <c r="A36" s="26" t="s">
        <v>84</v>
      </c>
      <c r="B36" s="19" t="s">
        <v>261</v>
      </c>
      <c r="C36" s="104">
        <f>SUM(C37:C46)</f>
        <v>0</v>
      </c>
      <c r="D36" s="104">
        <f>SUM(D37:D46)</f>
        <v>0</v>
      </c>
      <c r="E36" s="104">
        <f>SUM(E37:E46)</f>
        <v>0</v>
      </c>
    </row>
    <row r="37" spans="1:5" s="52" customFormat="1" ht="12" customHeight="1">
      <c r="A37" s="184" t="s">
        <v>135</v>
      </c>
      <c r="B37" s="169" t="s">
        <v>264</v>
      </c>
      <c r="C37" s="107"/>
      <c r="D37" s="107"/>
      <c r="E37" s="107"/>
    </row>
    <row r="38" spans="1:5" s="52" customFormat="1" ht="12" customHeight="1">
      <c r="A38" s="185" t="s">
        <v>136</v>
      </c>
      <c r="B38" s="170" t="s">
        <v>265</v>
      </c>
      <c r="C38" s="106"/>
      <c r="D38" s="106"/>
      <c r="E38" s="106"/>
    </row>
    <row r="39" spans="1:5" s="52" customFormat="1" ht="12" customHeight="1">
      <c r="A39" s="185" t="s">
        <v>137</v>
      </c>
      <c r="B39" s="170" t="s">
        <v>266</v>
      </c>
      <c r="C39" s="106"/>
      <c r="D39" s="106"/>
      <c r="E39" s="106"/>
    </row>
    <row r="40" spans="1:5" s="52" customFormat="1" ht="12" customHeight="1">
      <c r="A40" s="185" t="s">
        <v>178</v>
      </c>
      <c r="B40" s="170" t="s">
        <v>267</v>
      </c>
      <c r="C40" s="106"/>
      <c r="D40" s="106"/>
      <c r="E40" s="106"/>
    </row>
    <row r="41" spans="1:5" s="52" customFormat="1" ht="12" customHeight="1">
      <c r="A41" s="185" t="s">
        <v>179</v>
      </c>
      <c r="B41" s="170" t="s">
        <v>268</v>
      </c>
      <c r="C41" s="106"/>
      <c r="D41" s="106"/>
      <c r="E41" s="106"/>
    </row>
    <row r="42" spans="1:5" s="52" customFormat="1" ht="12" customHeight="1">
      <c r="A42" s="185" t="s">
        <v>180</v>
      </c>
      <c r="B42" s="170" t="s">
        <v>269</v>
      </c>
      <c r="C42" s="106"/>
      <c r="D42" s="106"/>
      <c r="E42" s="106"/>
    </row>
    <row r="43" spans="1:5" s="52" customFormat="1" ht="12" customHeight="1">
      <c r="A43" s="185" t="s">
        <v>181</v>
      </c>
      <c r="B43" s="170" t="s">
        <v>270</v>
      </c>
      <c r="C43" s="106"/>
      <c r="D43" s="106"/>
      <c r="E43" s="106"/>
    </row>
    <row r="44" spans="1:5" s="52" customFormat="1" ht="12" customHeight="1">
      <c r="A44" s="185" t="s">
        <v>182</v>
      </c>
      <c r="B44" s="170" t="s">
        <v>271</v>
      </c>
      <c r="C44" s="106"/>
      <c r="D44" s="106"/>
      <c r="E44" s="106"/>
    </row>
    <row r="45" spans="1:5" s="52" customFormat="1" ht="12" customHeight="1">
      <c r="A45" s="185" t="s">
        <v>262</v>
      </c>
      <c r="B45" s="170" t="s">
        <v>272</v>
      </c>
      <c r="C45" s="109"/>
      <c r="D45" s="109"/>
      <c r="E45" s="109"/>
    </row>
    <row r="46" spans="1:5" s="52" customFormat="1" ht="12" customHeight="1" thickBot="1">
      <c r="A46" s="186" t="s">
        <v>263</v>
      </c>
      <c r="B46" s="171" t="s">
        <v>273</v>
      </c>
      <c r="C46" s="158"/>
      <c r="D46" s="158"/>
      <c r="E46" s="158"/>
    </row>
    <row r="47" spans="1:5" s="52" customFormat="1" ht="12" customHeight="1" thickBot="1">
      <c r="A47" s="26" t="s">
        <v>85</v>
      </c>
      <c r="B47" s="19" t="s">
        <v>274</v>
      </c>
      <c r="C47" s="104">
        <f>SUM(C48:C52)</f>
        <v>0</v>
      </c>
      <c r="D47" s="104">
        <f>SUM(D48:D52)</f>
        <v>0</v>
      </c>
      <c r="E47" s="104">
        <f>SUM(E48:E52)</f>
        <v>0</v>
      </c>
    </row>
    <row r="48" spans="1:5" s="52" customFormat="1" ht="12" customHeight="1">
      <c r="A48" s="184" t="s">
        <v>138</v>
      </c>
      <c r="B48" s="169" t="s">
        <v>278</v>
      </c>
      <c r="C48" s="212"/>
      <c r="D48" s="212"/>
      <c r="E48" s="212"/>
    </row>
    <row r="49" spans="1:5" s="52" customFormat="1" ht="12" customHeight="1">
      <c r="A49" s="185" t="s">
        <v>139</v>
      </c>
      <c r="B49" s="170" t="s">
        <v>279</v>
      </c>
      <c r="C49" s="109"/>
      <c r="D49" s="109"/>
      <c r="E49" s="109"/>
    </row>
    <row r="50" spans="1:5" s="52" customFormat="1" ht="12" customHeight="1">
      <c r="A50" s="185" t="s">
        <v>275</v>
      </c>
      <c r="B50" s="170" t="s">
        <v>280</v>
      </c>
      <c r="C50" s="109"/>
      <c r="D50" s="109"/>
      <c r="E50" s="109"/>
    </row>
    <row r="51" spans="1:5" s="52" customFormat="1" ht="12" customHeight="1">
      <c r="A51" s="185" t="s">
        <v>276</v>
      </c>
      <c r="B51" s="170" t="s">
        <v>281</v>
      </c>
      <c r="C51" s="109"/>
      <c r="D51" s="109"/>
      <c r="E51" s="109"/>
    </row>
    <row r="52" spans="1:5" s="52" customFormat="1" ht="12" customHeight="1" thickBot="1">
      <c r="A52" s="186" t="s">
        <v>277</v>
      </c>
      <c r="B52" s="171" t="s">
        <v>282</v>
      </c>
      <c r="C52" s="158"/>
      <c r="D52" s="158"/>
      <c r="E52" s="158"/>
    </row>
    <row r="53" spans="1:5" s="52" customFormat="1" ht="12" customHeight="1" thickBot="1">
      <c r="A53" s="26" t="s">
        <v>183</v>
      </c>
      <c r="B53" s="19" t="s">
        <v>283</v>
      </c>
      <c r="C53" s="104">
        <f>SUM(C54:C56)</f>
        <v>0</v>
      </c>
      <c r="D53" s="104">
        <f>SUM(D54:D56)</f>
        <v>2350</v>
      </c>
      <c r="E53" s="104">
        <f>SUM(E54:E56)</f>
        <v>2350</v>
      </c>
    </row>
    <row r="54" spans="1:5" s="52" customFormat="1" ht="12" customHeight="1">
      <c r="A54" s="184" t="s">
        <v>140</v>
      </c>
      <c r="B54" s="169" t="s">
        <v>725</v>
      </c>
      <c r="C54" s="107"/>
      <c r="D54" s="107">
        <v>2350</v>
      </c>
      <c r="E54" s="107">
        <v>2350</v>
      </c>
    </row>
    <row r="55" spans="1:5" s="52" customFormat="1" ht="12" customHeight="1">
      <c r="A55" s="185" t="s">
        <v>141</v>
      </c>
      <c r="B55" s="170" t="s">
        <v>456</v>
      </c>
      <c r="C55" s="106"/>
      <c r="D55" s="106"/>
      <c r="E55" s="106"/>
    </row>
    <row r="56" spans="1:5" s="52" customFormat="1" ht="12" customHeight="1">
      <c r="A56" s="185" t="s">
        <v>287</v>
      </c>
      <c r="B56" s="170" t="s">
        <v>285</v>
      </c>
      <c r="C56" s="106"/>
      <c r="D56" s="106"/>
      <c r="E56" s="106"/>
    </row>
    <row r="57" spans="1:5" s="52" customFormat="1" ht="12" customHeight="1" thickBot="1">
      <c r="A57" s="186" t="s">
        <v>288</v>
      </c>
      <c r="B57" s="171" t="s">
        <v>286</v>
      </c>
      <c r="C57" s="108"/>
      <c r="D57" s="108"/>
      <c r="E57" s="108"/>
    </row>
    <row r="58" spans="1:5" s="52" customFormat="1" ht="12" customHeight="1" thickBot="1">
      <c r="A58" s="26" t="s">
        <v>87</v>
      </c>
      <c r="B58" s="99" t="s">
        <v>289</v>
      </c>
      <c r="C58" s="104">
        <f>SUM(C59:C61)</f>
        <v>0</v>
      </c>
      <c r="D58" s="104">
        <f>SUM(D59:D61)</f>
        <v>2070</v>
      </c>
      <c r="E58" s="104">
        <f>SUM(E59:E61)</f>
        <v>2069</v>
      </c>
    </row>
    <row r="59" spans="1:5" s="52" customFormat="1" ht="12" customHeight="1">
      <c r="A59" s="184" t="s">
        <v>184</v>
      </c>
      <c r="B59" s="169" t="s">
        <v>291</v>
      </c>
      <c r="C59" s="109"/>
      <c r="D59" s="109"/>
      <c r="E59" s="109"/>
    </row>
    <row r="60" spans="1:5" s="52" customFormat="1" ht="12" customHeight="1">
      <c r="A60" s="185" t="s">
        <v>185</v>
      </c>
      <c r="B60" s="170" t="s">
        <v>457</v>
      </c>
      <c r="C60" s="109"/>
      <c r="D60" s="109">
        <v>1327</v>
      </c>
      <c r="E60" s="109">
        <v>1327</v>
      </c>
    </row>
    <row r="61" spans="1:5" s="52" customFormat="1" ht="12" customHeight="1">
      <c r="A61" s="185" t="s">
        <v>210</v>
      </c>
      <c r="B61" s="170" t="s">
        <v>558</v>
      </c>
      <c r="C61" s="109"/>
      <c r="D61" s="109">
        <v>743</v>
      </c>
      <c r="E61" s="109">
        <v>742</v>
      </c>
    </row>
    <row r="62" spans="1:5" s="52" customFormat="1" ht="12" customHeight="1" thickBot="1">
      <c r="A62" s="186" t="s">
        <v>290</v>
      </c>
      <c r="B62" s="171" t="s">
        <v>293</v>
      </c>
      <c r="C62" s="109"/>
      <c r="D62" s="109"/>
      <c r="E62" s="109"/>
    </row>
    <row r="63" spans="1:5" s="52" customFormat="1" ht="12" customHeight="1" thickBot="1">
      <c r="A63" s="26" t="s">
        <v>88</v>
      </c>
      <c r="B63" s="19" t="s">
        <v>294</v>
      </c>
      <c r="C63" s="110">
        <f>+C8+C15+C22+C29+C36+C47+C53+C58</f>
        <v>0</v>
      </c>
      <c r="D63" s="110">
        <f>+D8+D15+D22+D29+D36+D47+D53+D58</f>
        <v>4420</v>
      </c>
      <c r="E63" s="110">
        <f>+E8+E15+E22+E29+E36+E47+E53+E58</f>
        <v>4419</v>
      </c>
    </row>
    <row r="64" spans="1:5" s="52" customFormat="1" ht="12" customHeight="1" thickBot="1">
      <c r="A64" s="187" t="s">
        <v>423</v>
      </c>
      <c r="B64" s="99" t="s">
        <v>296</v>
      </c>
      <c r="C64" s="104">
        <f>SUM(C65:C67)</f>
        <v>0</v>
      </c>
      <c r="D64" s="104">
        <f>SUM(D65:D67)</f>
        <v>0</v>
      </c>
      <c r="E64" s="104">
        <f>SUM(E65:E67)</f>
        <v>0</v>
      </c>
    </row>
    <row r="65" spans="1:5" s="52" customFormat="1" ht="12" customHeight="1">
      <c r="A65" s="184" t="s">
        <v>329</v>
      </c>
      <c r="B65" s="169" t="s">
        <v>297</v>
      </c>
      <c r="C65" s="109"/>
      <c r="D65" s="109"/>
      <c r="E65" s="109"/>
    </row>
    <row r="66" spans="1:5" s="52" customFormat="1" ht="12" customHeight="1">
      <c r="A66" s="185" t="s">
        <v>338</v>
      </c>
      <c r="B66" s="170" t="s">
        <v>298</v>
      </c>
      <c r="C66" s="109"/>
      <c r="D66" s="109"/>
      <c r="E66" s="109"/>
    </row>
    <row r="67" spans="1:5" s="52" customFormat="1" ht="12" customHeight="1" thickBot="1">
      <c r="A67" s="186" t="s">
        <v>339</v>
      </c>
      <c r="B67" s="173" t="s">
        <v>299</v>
      </c>
      <c r="C67" s="109"/>
      <c r="D67" s="109"/>
      <c r="E67" s="109"/>
    </row>
    <row r="68" spans="1:5" s="52" customFormat="1" ht="12" customHeight="1" thickBot="1">
      <c r="A68" s="187" t="s">
        <v>300</v>
      </c>
      <c r="B68" s="99" t="s">
        <v>301</v>
      </c>
      <c r="C68" s="104">
        <f>SUM(C69:C72)</f>
        <v>0</v>
      </c>
      <c r="D68" s="104">
        <f>SUM(D69:D72)</f>
        <v>0</v>
      </c>
      <c r="E68" s="104">
        <f>SUM(E69:E72)</f>
        <v>0</v>
      </c>
    </row>
    <row r="69" spans="1:5" s="52" customFormat="1" ht="12" customHeight="1">
      <c r="A69" s="184" t="s">
        <v>163</v>
      </c>
      <c r="B69" s="169" t="s">
        <v>302</v>
      </c>
      <c r="C69" s="109"/>
      <c r="D69" s="109"/>
      <c r="E69" s="109"/>
    </row>
    <row r="70" spans="1:5" s="52" customFormat="1" ht="12" customHeight="1">
      <c r="A70" s="185" t="s">
        <v>164</v>
      </c>
      <c r="B70" s="170" t="s">
        <v>303</v>
      </c>
      <c r="C70" s="109"/>
      <c r="D70" s="109"/>
      <c r="E70" s="109"/>
    </row>
    <row r="71" spans="1:5" s="52" customFormat="1" ht="12" customHeight="1">
      <c r="A71" s="185" t="s">
        <v>330</v>
      </c>
      <c r="B71" s="170" t="s">
        <v>304</v>
      </c>
      <c r="C71" s="109"/>
      <c r="D71" s="109"/>
      <c r="E71" s="109"/>
    </row>
    <row r="72" spans="1:5" s="52" customFormat="1" ht="12" customHeight="1" thickBot="1">
      <c r="A72" s="186" t="s">
        <v>331</v>
      </c>
      <c r="B72" s="171" t="s">
        <v>305</v>
      </c>
      <c r="C72" s="109"/>
      <c r="D72" s="109"/>
      <c r="E72" s="109"/>
    </row>
    <row r="73" spans="1:5" s="52" customFormat="1" ht="12" customHeight="1" thickBot="1">
      <c r="A73" s="187" t="s">
        <v>306</v>
      </c>
      <c r="B73" s="99" t="s">
        <v>307</v>
      </c>
      <c r="C73" s="104">
        <f>SUM(C74:C75)</f>
        <v>6400</v>
      </c>
      <c r="D73" s="104">
        <f>SUM(D74:D75)</f>
        <v>2270</v>
      </c>
      <c r="E73" s="104">
        <f>SUM(E74:E75)</f>
        <v>1379</v>
      </c>
    </row>
    <row r="74" spans="1:5" s="52" customFormat="1" ht="12" customHeight="1">
      <c r="A74" s="184" t="s">
        <v>332</v>
      </c>
      <c r="B74" s="169" t="s">
        <v>308</v>
      </c>
      <c r="C74" s="109">
        <v>6400</v>
      </c>
      <c r="D74" s="109">
        <v>2270</v>
      </c>
      <c r="E74" s="109">
        <v>1379</v>
      </c>
    </row>
    <row r="75" spans="1:5" s="52" customFormat="1" ht="12" customHeight="1" thickBot="1">
      <c r="A75" s="186" t="s">
        <v>333</v>
      </c>
      <c r="B75" s="171" t="s">
        <v>309</v>
      </c>
      <c r="C75" s="109"/>
      <c r="D75" s="109"/>
      <c r="E75" s="109"/>
    </row>
    <row r="76" spans="1:5" s="51" customFormat="1" ht="12" customHeight="1" thickBot="1">
      <c r="A76" s="187" t="s">
        <v>310</v>
      </c>
      <c r="B76" s="99" t="s">
        <v>311</v>
      </c>
      <c r="C76" s="104">
        <f>SUM(C77:C79)</f>
        <v>0</v>
      </c>
      <c r="D76" s="104">
        <f>SUM(D77:D79)</f>
        <v>0</v>
      </c>
      <c r="E76" s="104">
        <f>SUM(E77:E79)</f>
        <v>0</v>
      </c>
    </row>
    <row r="77" spans="1:5" s="52" customFormat="1" ht="12" customHeight="1">
      <c r="A77" s="184" t="s">
        <v>334</v>
      </c>
      <c r="B77" s="169" t="s">
        <v>312</v>
      </c>
      <c r="C77" s="109"/>
      <c r="D77" s="109"/>
      <c r="E77" s="109"/>
    </row>
    <row r="78" spans="1:5" s="52" customFormat="1" ht="12" customHeight="1">
      <c r="A78" s="185" t="s">
        <v>335</v>
      </c>
      <c r="B78" s="170" t="s">
        <v>313</v>
      </c>
      <c r="C78" s="109"/>
      <c r="D78" s="109"/>
      <c r="E78" s="109"/>
    </row>
    <row r="79" spans="1:5" s="52" customFormat="1" ht="12" customHeight="1" thickBot="1">
      <c r="A79" s="186" t="s">
        <v>336</v>
      </c>
      <c r="B79" s="171" t="s">
        <v>314</v>
      </c>
      <c r="C79" s="109"/>
      <c r="D79" s="109"/>
      <c r="E79" s="109"/>
    </row>
    <row r="80" spans="1:5" s="52" customFormat="1" ht="12" customHeight="1" thickBot="1">
      <c r="A80" s="187" t="s">
        <v>315</v>
      </c>
      <c r="B80" s="99" t="s">
        <v>337</v>
      </c>
      <c r="C80" s="104">
        <f>SUM(C81:C84)</f>
        <v>0</v>
      </c>
      <c r="D80" s="104">
        <f>SUM(D81:D84)</f>
        <v>0</v>
      </c>
      <c r="E80" s="104">
        <f>SUM(E81:E84)</f>
        <v>0</v>
      </c>
    </row>
    <row r="81" spans="1:5" s="52" customFormat="1" ht="12" customHeight="1">
      <c r="A81" s="188" t="s">
        <v>316</v>
      </c>
      <c r="B81" s="169" t="s">
        <v>317</v>
      </c>
      <c r="C81" s="109"/>
      <c r="D81" s="109"/>
      <c r="E81" s="109"/>
    </row>
    <row r="82" spans="1:5" s="52" customFormat="1" ht="12" customHeight="1">
      <c r="A82" s="189" t="s">
        <v>318</v>
      </c>
      <c r="B82" s="170" t="s">
        <v>319</v>
      </c>
      <c r="C82" s="109"/>
      <c r="D82" s="109"/>
      <c r="E82" s="109"/>
    </row>
    <row r="83" spans="1:5" s="52" customFormat="1" ht="12" customHeight="1">
      <c r="A83" s="189" t="s">
        <v>320</v>
      </c>
      <c r="B83" s="170" t="s">
        <v>321</v>
      </c>
      <c r="C83" s="109"/>
      <c r="D83" s="109"/>
      <c r="E83" s="109"/>
    </row>
    <row r="84" spans="1:5" s="51" customFormat="1" ht="12" customHeight="1" thickBot="1">
      <c r="A84" s="190" t="s">
        <v>322</v>
      </c>
      <c r="B84" s="171" t="s">
        <v>323</v>
      </c>
      <c r="C84" s="109"/>
      <c r="D84" s="109"/>
      <c r="E84" s="109"/>
    </row>
    <row r="85" spans="1:5" s="51" customFormat="1" ht="12" customHeight="1" thickBot="1">
      <c r="A85" s="187" t="s">
        <v>324</v>
      </c>
      <c r="B85" s="99" t="s">
        <v>325</v>
      </c>
      <c r="C85" s="213"/>
      <c r="D85" s="213"/>
      <c r="E85" s="213"/>
    </row>
    <row r="86" spans="1:5" s="51" customFormat="1" ht="12" customHeight="1" thickBot="1">
      <c r="A86" s="187" t="s">
        <v>326</v>
      </c>
      <c r="B86" s="177" t="s">
        <v>327</v>
      </c>
      <c r="C86" s="110">
        <f>+C64+C68+C73+C76+C80+C85</f>
        <v>6400</v>
      </c>
      <c r="D86" s="110">
        <f>+D64+D68+D73+D76+D80+D85</f>
        <v>2270</v>
      </c>
      <c r="E86" s="110">
        <f>+E64+E68+E73+E76+E80+E85</f>
        <v>1379</v>
      </c>
    </row>
    <row r="87" spans="1:5" s="51" customFormat="1" ht="12" customHeight="1" thickBot="1">
      <c r="A87" s="191" t="s">
        <v>340</v>
      </c>
      <c r="B87" s="179" t="s">
        <v>450</v>
      </c>
      <c r="C87" s="110">
        <f>+C63+C86</f>
        <v>6400</v>
      </c>
      <c r="D87" s="110">
        <f>+D63+D86</f>
        <v>6690</v>
      </c>
      <c r="E87" s="110">
        <f>+E63+E86</f>
        <v>5798</v>
      </c>
    </row>
    <row r="88" spans="1:5" s="52" customFormat="1" ht="15" customHeight="1">
      <c r="A88" s="84"/>
      <c r="B88" s="85"/>
      <c r="C88" s="141"/>
      <c r="D88" s="141"/>
      <c r="E88" s="141"/>
    </row>
    <row r="89" spans="1:5" ht="13.5" thickBot="1">
      <c r="A89" s="192"/>
      <c r="B89" s="87"/>
      <c r="C89" s="142"/>
      <c r="D89" s="142"/>
      <c r="E89" s="142"/>
    </row>
    <row r="90" spans="1:5" s="43" customFormat="1" ht="16.5" customHeight="1" thickBot="1">
      <c r="A90" s="88"/>
      <c r="B90" s="89" t="s">
        <v>117</v>
      </c>
      <c r="C90" s="143"/>
      <c r="D90" s="143"/>
      <c r="E90" s="143"/>
    </row>
    <row r="91" spans="1:5" s="53" customFormat="1" ht="12" customHeight="1" thickBot="1">
      <c r="A91" s="161" t="s">
        <v>80</v>
      </c>
      <c r="B91" s="25" t="s">
        <v>343</v>
      </c>
      <c r="C91" s="103">
        <f>SUM(C92:C96)</f>
        <v>5200</v>
      </c>
      <c r="D91" s="103">
        <f>SUM(D92:D96)</f>
        <v>3247</v>
      </c>
      <c r="E91" s="103">
        <f>SUM(E92:E96)</f>
        <v>2562</v>
      </c>
    </row>
    <row r="92" spans="1:5" ht="12" customHeight="1">
      <c r="A92" s="193" t="s">
        <v>142</v>
      </c>
      <c r="B92" s="8" t="s">
        <v>110</v>
      </c>
      <c r="C92" s="105"/>
      <c r="D92" s="105"/>
      <c r="E92" s="105"/>
    </row>
    <row r="93" spans="1:5" ht="12" customHeight="1">
      <c r="A93" s="185" t="s">
        <v>143</v>
      </c>
      <c r="B93" s="6" t="s">
        <v>186</v>
      </c>
      <c r="C93" s="106"/>
      <c r="D93" s="106"/>
      <c r="E93" s="106"/>
    </row>
    <row r="94" spans="1:5" ht="12" customHeight="1">
      <c r="A94" s="185" t="s">
        <v>144</v>
      </c>
      <c r="B94" s="6" t="s">
        <v>161</v>
      </c>
      <c r="C94" s="108"/>
      <c r="D94" s="108"/>
      <c r="E94" s="108"/>
    </row>
    <row r="95" spans="1:5" ht="12" customHeight="1">
      <c r="A95" s="185" t="s">
        <v>145</v>
      </c>
      <c r="B95" s="9" t="s">
        <v>187</v>
      </c>
      <c r="C95" s="108"/>
      <c r="D95" s="108"/>
      <c r="E95" s="108"/>
    </row>
    <row r="96" spans="1:5" ht="12" customHeight="1">
      <c r="A96" s="185" t="s">
        <v>153</v>
      </c>
      <c r="B96" s="17" t="s">
        <v>188</v>
      </c>
      <c r="C96" s="108">
        <v>5200</v>
      </c>
      <c r="D96" s="108">
        <v>3247</v>
      </c>
      <c r="E96" s="108">
        <v>2562</v>
      </c>
    </row>
    <row r="97" spans="1:5" ht="12" customHeight="1">
      <c r="A97" s="185" t="s">
        <v>146</v>
      </c>
      <c r="B97" s="6" t="s">
        <v>344</v>
      </c>
      <c r="C97" s="108"/>
      <c r="D97" s="108"/>
      <c r="E97" s="108"/>
    </row>
    <row r="98" spans="1:5" ht="12" customHeight="1">
      <c r="A98" s="185" t="s">
        <v>147</v>
      </c>
      <c r="B98" s="58" t="s">
        <v>345</v>
      </c>
      <c r="C98" s="108"/>
      <c r="D98" s="108"/>
      <c r="E98" s="108"/>
    </row>
    <row r="99" spans="1:5" ht="12" customHeight="1">
      <c r="A99" s="185" t="s">
        <v>154</v>
      </c>
      <c r="B99" s="59" t="s">
        <v>346</v>
      </c>
      <c r="C99" s="108"/>
      <c r="D99" s="108"/>
      <c r="E99" s="108"/>
    </row>
    <row r="100" spans="1:5" ht="12" customHeight="1">
      <c r="A100" s="185" t="s">
        <v>155</v>
      </c>
      <c r="B100" s="59" t="s">
        <v>347</v>
      </c>
      <c r="C100" s="108"/>
      <c r="D100" s="108"/>
      <c r="E100" s="108"/>
    </row>
    <row r="101" spans="1:5" ht="12" customHeight="1">
      <c r="A101" s="185" t="s">
        <v>156</v>
      </c>
      <c r="B101" s="58" t="s">
        <v>565</v>
      </c>
      <c r="C101" s="108">
        <v>2000</v>
      </c>
      <c r="D101" s="108">
        <v>1735</v>
      </c>
      <c r="E101" s="108">
        <v>1200</v>
      </c>
    </row>
    <row r="102" spans="1:5" ht="12" customHeight="1">
      <c r="A102" s="185" t="s">
        <v>157</v>
      </c>
      <c r="B102" s="58" t="s">
        <v>349</v>
      </c>
      <c r="C102" s="108"/>
      <c r="D102" s="108"/>
      <c r="E102" s="108"/>
    </row>
    <row r="103" spans="1:5" ht="12" customHeight="1">
      <c r="A103" s="185" t="s">
        <v>159</v>
      </c>
      <c r="B103" s="59" t="s">
        <v>350</v>
      </c>
      <c r="C103" s="108"/>
      <c r="D103" s="108"/>
      <c r="E103" s="108"/>
    </row>
    <row r="104" spans="1:5" ht="12" customHeight="1">
      <c r="A104" s="194" t="s">
        <v>189</v>
      </c>
      <c r="B104" s="60" t="s">
        <v>351</v>
      </c>
      <c r="C104" s="108"/>
      <c r="D104" s="108"/>
      <c r="E104" s="108"/>
    </row>
    <row r="105" spans="1:5" ht="12" customHeight="1">
      <c r="A105" s="185" t="s">
        <v>341</v>
      </c>
      <c r="B105" s="60" t="s">
        <v>352</v>
      </c>
      <c r="C105" s="108"/>
      <c r="D105" s="108"/>
      <c r="E105" s="108"/>
    </row>
    <row r="106" spans="1:5" ht="12" customHeight="1" thickBot="1">
      <c r="A106" s="195" t="s">
        <v>342</v>
      </c>
      <c r="B106" s="61" t="s">
        <v>353</v>
      </c>
      <c r="C106" s="112">
        <v>3200</v>
      </c>
      <c r="D106" s="112">
        <v>1512</v>
      </c>
      <c r="E106" s="112">
        <v>1362</v>
      </c>
    </row>
    <row r="107" spans="1:5" ht="12" customHeight="1" thickBot="1">
      <c r="A107" s="26" t="s">
        <v>81</v>
      </c>
      <c r="B107" s="24" t="s">
        <v>354</v>
      </c>
      <c r="C107" s="104">
        <f>+C108+C110+C112</f>
        <v>1200</v>
      </c>
      <c r="D107" s="104">
        <f>+D108+D110+D112</f>
        <v>3443</v>
      </c>
      <c r="E107" s="104">
        <f>+E108+E110+E112</f>
        <v>3236</v>
      </c>
    </row>
    <row r="108" spans="1:5" ht="12" customHeight="1">
      <c r="A108" s="184" t="s">
        <v>148</v>
      </c>
      <c r="B108" s="6" t="s">
        <v>208</v>
      </c>
      <c r="C108" s="107"/>
      <c r="D108" s="107"/>
      <c r="E108" s="107"/>
    </row>
    <row r="109" spans="1:5" ht="12" customHeight="1">
      <c r="A109" s="184" t="s">
        <v>149</v>
      </c>
      <c r="B109" s="10" t="s">
        <v>358</v>
      </c>
      <c r="C109" s="107"/>
      <c r="D109" s="107"/>
      <c r="E109" s="107"/>
    </row>
    <row r="110" spans="1:5" ht="12" customHeight="1">
      <c r="A110" s="184" t="s">
        <v>150</v>
      </c>
      <c r="B110" s="10" t="s">
        <v>190</v>
      </c>
      <c r="C110" s="106"/>
      <c r="D110" s="106"/>
      <c r="E110" s="106"/>
    </row>
    <row r="111" spans="1:5" ht="12" customHeight="1">
      <c r="A111" s="184" t="s">
        <v>151</v>
      </c>
      <c r="B111" s="10" t="s">
        <v>359</v>
      </c>
      <c r="C111" s="97"/>
      <c r="D111" s="97"/>
      <c r="E111" s="97"/>
    </row>
    <row r="112" spans="1:5" ht="12" customHeight="1">
      <c r="A112" s="184" t="s">
        <v>152</v>
      </c>
      <c r="B112" s="101" t="s">
        <v>211</v>
      </c>
      <c r="C112" s="97">
        <v>1200</v>
      </c>
      <c r="D112" s="97">
        <v>3443</v>
      </c>
      <c r="E112" s="97">
        <v>3236</v>
      </c>
    </row>
    <row r="113" spans="1:5" ht="12" customHeight="1">
      <c r="A113" s="184" t="s">
        <v>158</v>
      </c>
      <c r="B113" s="100" t="s">
        <v>458</v>
      </c>
      <c r="C113" s="97"/>
      <c r="D113" s="97"/>
      <c r="E113" s="97"/>
    </row>
    <row r="114" spans="1:5" ht="12" customHeight="1">
      <c r="A114" s="184" t="s">
        <v>160</v>
      </c>
      <c r="B114" s="165" t="s">
        <v>364</v>
      </c>
      <c r="C114" s="97"/>
      <c r="D114" s="97"/>
      <c r="E114" s="97"/>
    </row>
    <row r="115" spans="1:5" ht="12" customHeight="1">
      <c r="A115" s="184" t="s">
        <v>191</v>
      </c>
      <c r="B115" s="59" t="s">
        <v>347</v>
      </c>
      <c r="C115" s="97"/>
      <c r="D115" s="97"/>
      <c r="E115" s="97"/>
    </row>
    <row r="116" spans="1:5" ht="12" customHeight="1">
      <c r="A116" s="184" t="s">
        <v>192</v>
      </c>
      <c r="B116" s="59" t="s">
        <v>363</v>
      </c>
      <c r="C116" s="97"/>
      <c r="D116" s="97"/>
      <c r="E116" s="97"/>
    </row>
    <row r="117" spans="1:5" ht="12" customHeight="1">
      <c r="A117" s="184" t="s">
        <v>193</v>
      </c>
      <c r="B117" s="59" t="s">
        <v>362</v>
      </c>
      <c r="C117" s="97"/>
      <c r="D117" s="97"/>
      <c r="E117" s="97"/>
    </row>
    <row r="118" spans="1:5" ht="12" customHeight="1">
      <c r="A118" s="184" t="s">
        <v>355</v>
      </c>
      <c r="B118" s="59" t="s">
        <v>350</v>
      </c>
      <c r="C118" s="97"/>
      <c r="D118" s="97"/>
      <c r="E118" s="97"/>
    </row>
    <row r="119" spans="1:5" ht="12" customHeight="1">
      <c r="A119" s="184" t="s">
        <v>356</v>
      </c>
      <c r="B119" s="59" t="s">
        <v>361</v>
      </c>
      <c r="C119" s="97"/>
      <c r="D119" s="97"/>
      <c r="E119" s="97"/>
    </row>
    <row r="120" spans="1:5" ht="12" customHeight="1" thickBot="1">
      <c r="A120" s="194" t="s">
        <v>357</v>
      </c>
      <c r="B120" s="59" t="s">
        <v>360</v>
      </c>
      <c r="C120" s="98">
        <v>1200</v>
      </c>
      <c r="D120" s="98">
        <v>3443</v>
      </c>
      <c r="E120" s="98">
        <v>3236</v>
      </c>
    </row>
    <row r="121" spans="1:5" ht="12" customHeight="1" thickBot="1">
      <c r="A121" s="26" t="s">
        <v>82</v>
      </c>
      <c r="B121" s="55" t="s">
        <v>365</v>
      </c>
      <c r="C121" s="104">
        <f>+C122+C123</f>
        <v>0</v>
      </c>
      <c r="D121" s="104">
        <f>+D122+D123</f>
        <v>0</v>
      </c>
      <c r="E121" s="104">
        <f>+E122+E123</f>
        <v>0</v>
      </c>
    </row>
    <row r="122" spans="1:5" ht="12" customHeight="1">
      <c r="A122" s="184" t="s">
        <v>131</v>
      </c>
      <c r="B122" s="7" t="s">
        <v>119</v>
      </c>
      <c r="C122" s="107"/>
      <c r="D122" s="107"/>
      <c r="E122" s="107"/>
    </row>
    <row r="123" spans="1:5" ht="12" customHeight="1" thickBot="1">
      <c r="A123" s="186" t="s">
        <v>132</v>
      </c>
      <c r="B123" s="10" t="s">
        <v>120</v>
      </c>
      <c r="C123" s="108"/>
      <c r="D123" s="108"/>
      <c r="E123" s="108"/>
    </row>
    <row r="124" spans="1:5" ht="12" customHeight="1" thickBot="1">
      <c r="A124" s="26" t="s">
        <v>83</v>
      </c>
      <c r="B124" s="55" t="s">
        <v>366</v>
      </c>
      <c r="C124" s="104">
        <f>+C91+C107+C121</f>
        <v>6400</v>
      </c>
      <c r="D124" s="104">
        <f>+D91+D107+D121</f>
        <v>6690</v>
      </c>
      <c r="E124" s="104">
        <f>+E91+E107+E121</f>
        <v>5798</v>
      </c>
    </row>
    <row r="125" spans="1:5" ht="12" customHeight="1" thickBot="1">
      <c r="A125" s="26" t="s">
        <v>84</v>
      </c>
      <c r="B125" s="55" t="s">
        <v>367</v>
      </c>
      <c r="C125" s="104">
        <f>+C126+C127+C128</f>
        <v>0</v>
      </c>
      <c r="D125" s="104">
        <f>+D126+D127+D128</f>
        <v>0</v>
      </c>
      <c r="E125" s="104">
        <f>+E126+E127+E128</f>
        <v>0</v>
      </c>
    </row>
    <row r="126" spans="1:5" s="53" customFormat="1" ht="12" customHeight="1">
      <c r="A126" s="184" t="s">
        <v>135</v>
      </c>
      <c r="B126" s="7" t="s">
        <v>368</v>
      </c>
      <c r="C126" s="97"/>
      <c r="D126" s="97"/>
      <c r="E126" s="97"/>
    </row>
    <row r="127" spans="1:5" ht="12" customHeight="1">
      <c r="A127" s="184" t="s">
        <v>136</v>
      </c>
      <c r="B127" s="7" t="s">
        <v>369</v>
      </c>
      <c r="C127" s="97"/>
      <c r="D127" s="97"/>
      <c r="E127" s="97"/>
    </row>
    <row r="128" spans="1:5" ht="12" customHeight="1" thickBot="1">
      <c r="A128" s="194" t="s">
        <v>137</v>
      </c>
      <c r="B128" s="5" t="s">
        <v>370</v>
      </c>
      <c r="C128" s="97"/>
      <c r="D128" s="97"/>
      <c r="E128" s="97"/>
    </row>
    <row r="129" spans="1:10" ht="12" customHeight="1" thickBot="1">
      <c r="A129" s="26" t="s">
        <v>85</v>
      </c>
      <c r="B129" s="55" t="s">
        <v>422</v>
      </c>
      <c r="C129" s="104">
        <f>+C130+C131+C132+C133</f>
        <v>0</v>
      </c>
      <c r="D129" s="104">
        <f>+D130+D131+D132+D133</f>
        <v>0</v>
      </c>
      <c r="E129" s="104">
        <f>+E130+E131+E132+E133</f>
        <v>0</v>
      </c>
    </row>
    <row r="130" spans="1:10" ht="12" customHeight="1">
      <c r="A130" s="184" t="s">
        <v>138</v>
      </c>
      <c r="B130" s="7" t="s">
        <v>371</v>
      </c>
      <c r="C130" s="97"/>
      <c r="D130" s="97"/>
      <c r="E130" s="97"/>
    </row>
    <row r="131" spans="1:10" ht="12" customHeight="1">
      <c r="A131" s="184" t="s">
        <v>139</v>
      </c>
      <c r="B131" s="7" t="s">
        <v>372</v>
      </c>
      <c r="C131" s="97"/>
      <c r="D131" s="97"/>
      <c r="E131" s="97"/>
    </row>
    <row r="132" spans="1:10" ht="12" customHeight="1">
      <c r="A132" s="184" t="s">
        <v>275</v>
      </c>
      <c r="B132" s="7" t="s">
        <v>373</v>
      </c>
      <c r="C132" s="97"/>
      <c r="D132" s="97"/>
      <c r="E132" s="97"/>
    </row>
    <row r="133" spans="1:10" s="53" customFormat="1" ht="12" customHeight="1" thickBot="1">
      <c r="A133" s="194" t="s">
        <v>276</v>
      </c>
      <c r="B133" s="5" t="s">
        <v>374</v>
      </c>
      <c r="C133" s="97"/>
      <c r="D133" s="97"/>
      <c r="E133" s="97"/>
    </row>
    <row r="134" spans="1:10" ht="12" customHeight="1" thickBot="1">
      <c r="A134" s="26" t="s">
        <v>86</v>
      </c>
      <c r="B134" s="55" t="s">
        <v>375</v>
      </c>
      <c r="C134" s="110">
        <f>+C135+C136+C137+C138</f>
        <v>0</v>
      </c>
      <c r="D134" s="110">
        <f>+D135+D136+D137+D138</f>
        <v>0</v>
      </c>
      <c r="E134" s="110">
        <f>+E135+E136+E137+E138</f>
        <v>0</v>
      </c>
      <c r="J134" s="96"/>
    </row>
    <row r="135" spans="1:10">
      <c r="A135" s="184" t="s">
        <v>140</v>
      </c>
      <c r="B135" s="7" t="s">
        <v>376</v>
      </c>
      <c r="C135" s="97"/>
      <c r="D135" s="97"/>
      <c r="E135" s="97"/>
    </row>
    <row r="136" spans="1:10" ht="12" customHeight="1">
      <c r="A136" s="184" t="s">
        <v>141</v>
      </c>
      <c r="B136" s="7" t="s">
        <v>386</v>
      </c>
      <c r="C136" s="97"/>
      <c r="D136" s="97"/>
      <c r="E136" s="97"/>
    </row>
    <row r="137" spans="1:10" s="53" customFormat="1" ht="12" customHeight="1">
      <c r="A137" s="184" t="s">
        <v>287</v>
      </c>
      <c r="B137" s="7" t="s">
        <v>377</v>
      </c>
      <c r="C137" s="97"/>
      <c r="D137" s="97"/>
      <c r="E137" s="97"/>
    </row>
    <row r="138" spans="1:10" s="53" customFormat="1" ht="12" customHeight="1" thickBot="1">
      <c r="A138" s="194" t="s">
        <v>288</v>
      </c>
      <c r="B138" s="5" t="s">
        <v>378</v>
      </c>
      <c r="C138" s="97"/>
      <c r="D138" s="97"/>
      <c r="E138" s="97"/>
    </row>
    <row r="139" spans="1:10" s="53" customFormat="1" ht="12" customHeight="1" thickBot="1">
      <c r="A139" s="26" t="s">
        <v>87</v>
      </c>
      <c r="B139" s="55" t="s">
        <v>379</v>
      </c>
      <c r="C139" s="113">
        <f>+C140+C141+C142+C143</f>
        <v>0</v>
      </c>
      <c r="D139" s="113">
        <f>+D140+D141+D142+D143</f>
        <v>0</v>
      </c>
      <c r="E139" s="113">
        <f>+E140+E141+E142+E143</f>
        <v>0</v>
      </c>
    </row>
    <row r="140" spans="1:10" s="53" customFormat="1" ht="12" customHeight="1">
      <c r="A140" s="184" t="s">
        <v>184</v>
      </c>
      <c r="B140" s="7" t="s">
        <v>380</v>
      </c>
      <c r="C140" s="97"/>
      <c r="D140" s="97"/>
      <c r="E140" s="97"/>
    </row>
    <row r="141" spans="1:10" s="53" customFormat="1" ht="12" customHeight="1">
      <c r="A141" s="184" t="s">
        <v>185</v>
      </c>
      <c r="B141" s="7" t="s">
        <v>381</v>
      </c>
      <c r="C141" s="97"/>
      <c r="D141" s="97"/>
      <c r="E141" s="97"/>
    </row>
    <row r="142" spans="1:10" s="53" customFormat="1" ht="12" customHeight="1">
      <c r="A142" s="184" t="s">
        <v>210</v>
      </c>
      <c r="B142" s="7" t="s">
        <v>382</v>
      </c>
      <c r="C142" s="97"/>
      <c r="D142" s="97"/>
      <c r="E142" s="97"/>
    </row>
    <row r="143" spans="1:10" ht="12.75" customHeight="1" thickBot="1">
      <c r="A143" s="184" t="s">
        <v>290</v>
      </c>
      <c r="B143" s="7" t="s">
        <v>383</v>
      </c>
      <c r="C143" s="97"/>
      <c r="D143" s="97"/>
      <c r="E143" s="97"/>
    </row>
    <row r="144" spans="1:10" ht="12" customHeight="1" thickBot="1">
      <c r="A144" s="26" t="s">
        <v>88</v>
      </c>
      <c r="B144" s="55" t="s">
        <v>384</v>
      </c>
      <c r="C144" s="181">
        <f>+C125+C129+C134+C139</f>
        <v>0</v>
      </c>
      <c r="D144" s="181">
        <f>+D125+D129+D134+D139</f>
        <v>0</v>
      </c>
      <c r="E144" s="181">
        <f>+E125+E129+E134+E139</f>
        <v>0</v>
      </c>
    </row>
    <row r="145" spans="1:5" ht="15" customHeight="1" thickBot="1">
      <c r="A145" s="196" t="s">
        <v>89</v>
      </c>
      <c r="B145" s="149" t="s">
        <v>385</v>
      </c>
      <c r="C145" s="181">
        <f>+C124+C144</f>
        <v>6400</v>
      </c>
      <c r="D145" s="181">
        <f>+D124+D144</f>
        <v>6690</v>
      </c>
      <c r="E145" s="181">
        <f>+E124+E144</f>
        <v>5798</v>
      </c>
    </row>
    <row r="146" spans="1:5" ht="13.5" thickBot="1">
      <c r="A146" s="610"/>
      <c r="B146" s="611"/>
      <c r="C146" s="612"/>
      <c r="D146" s="613"/>
      <c r="E146" s="613"/>
    </row>
    <row r="147" spans="1:5" ht="15" customHeight="1" thickBot="1">
      <c r="A147" s="93" t="s">
        <v>203</v>
      </c>
      <c r="B147" s="94"/>
      <c r="C147" s="54"/>
      <c r="D147" s="54"/>
      <c r="E147" s="54"/>
    </row>
    <row r="148" spans="1:5" ht="14.25" customHeight="1" thickBot="1">
      <c r="A148" s="93" t="s">
        <v>204</v>
      </c>
      <c r="B148" s="94"/>
      <c r="C148" s="54"/>
      <c r="D148" s="54"/>
      <c r="E148" s="54"/>
    </row>
    <row r="151" spans="1:5">
      <c r="A151" s="1281"/>
      <c r="B151" s="1281"/>
      <c r="C151" s="1281"/>
      <c r="D151" s="1281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1"/>
  <sheetViews>
    <sheetView zoomScaleNormal="100" zoomScaleSheetLayoutView="85" workbookViewId="0">
      <selection activeCell="C1" sqref="C1"/>
    </sheetView>
  </sheetViews>
  <sheetFormatPr defaultRowHeight="12.75"/>
  <cols>
    <col min="1" max="1" width="8.1640625" style="155" customWidth="1"/>
    <col min="2" max="2" width="65.33203125" style="156" customWidth="1"/>
    <col min="3" max="3" width="13.1640625" style="157" customWidth="1"/>
    <col min="4" max="5" width="12.6640625" style="2" customWidth="1"/>
    <col min="6" max="16384" width="9.33203125" style="2"/>
  </cols>
  <sheetData>
    <row r="1" spans="1:5" s="1" customFormat="1" ht="16.5" customHeight="1" thickBot="1">
      <c r="A1" s="71"/>
      <c r="B1" s="73"/>
      <c r="C1" s="95" t="s">
        <v>1208</v>
      </c>
    </row>
    <row r="2" spans="1:5" s="49" customFormat="1" ht="26.25" customHeight="1">
      <c r="A2" s="159" t="s">
        <v>124</v>
      </c>
      <c r="B2" s="131" t="s">
        <v>205</v>
      </c>
      <c r="C2" s="133"/>
      <c r="D2" s="133"/>
      <c r="E2" s="133" t="s">
        <v>112</v>
      </c>
    </row>
    <row r="3" spans="1:5" s="49" customFormat="1" ht="48.75" customHeight="1" thickBot="1">
      <c r="A3" s="545" t="s">
        <v>200</v>
      </c>
      <c r="B3" s="132" t="s">
        <v>461</v>
      </c>
      <c r="C3" s="134"/>
      <c r="D3" s="134"/>
      <c r="E3" s="134">
        <v>4</v>
      </c>
    </row>
    <row r="4" spans="1:5" s="50" customFormat="1" ht="15.95" customHeight="1" thickBot="1">
      <c r="A4" s="74"/>
      <c r="B4" s="74"/>
      <c r="C4" s="75"/>
      <c r="D4" s="75"/>
      <c r="E4" s="75"/>
    </row>
    <row r="5" spans="1:5" ht="24.75" thickBot="1">
      <c r="A5" s="160" t="s">
        <v>202</v>
      </c>
      <c r="B5" s="76" t="s">
        <v>114</v>
      </c>
      <c r="C5" s="135" t="s">
        <v>115</v>
      </c>
      <c r="D5" s="135" t="s">
        <v>115</v>
      </c>
      <c r="E5" s="135" t="s">
        <v>829</v>
      </c>
    </row>
    <row r="6" spans="1:5" s="43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43" customFormat="1" ht="15.95" customHeight="1" thickBot="1">
      <c r="A7" s="78"/>
      <c r="B7" s="79" t="s">
        <v>116</v>
      </c>
      <c r="C7" s="136"/>
      <c r="D7" s="136"/>
      <c r="E7" s="136"/>
    </row>
    <row r="8" spans="1:5" s="43" customFormat="1" ht="12" customHeight="1" thickBot="1">
      <c r="A8" s="26" t="s">
        <v>80</v>
      </c>
      <c r="B8" s="19" t="s">
        <v>231</v>
      </c>
      <c r="C8" s="104">
        <f>+C9+C10+C11+C12+C13+C14</f>
        <v>93252</v>
      </c>
      <c r="D8" s="104">
        <f>+D9+D10+D11+D12+D13+D14</f>
        <v>87099</v>
      </c>
      <c r="E8" s="104">
        <f>+E9+E10+E11+E12+E13+E14</f>
        <v>87088</v>
      </c>
    </row>
    <row r="9" spans="1:5" s="51" customFormat="1" ht="12" customHeight="1">
      <c r="A9" s="184" t="s">
        <v>142</v>
      </c>
      <c r="B9" s="169" t="s">
        <v>232</v>
      </c>
      <c r="C9" s="107">
        <v>93252</v>
      </c>
      <c r="D9" s="107">
        <v>87099</v>
      </c>
      <c r="E9" s="107">
        <v>87088</v>
      </c>
    </row>
    <row r="10" spans="1:5" s="52" customFormat="1" ht="12" customHeight="1">
      <c r="A10" s="185" t="s">
        <v>143</v>
      </c>
      <c r="B10" s="170" t="s">
        <v>233</v>
      </c>
      <c r="C10" s="106"/>
      <c r="D10" s="106"/>
      <c r="E10" s="106"/>
    </row>
    <row r="11" spans="1:5" s="52" customFormat="1" ht="12" customHeight="1">
      <c r="A11" s="185" t="s">
        <v>144</v>
      </c>
      <c r="B11" s="170" t="s">
        <v>234</v>
      </c>
      <c r="C11" s="106"/>
      <c r="D11" s="106"/>
      <c r="E11" s="106"/>
    </row>
    <row r="12" spans="1:5" s="52" customFormat="1" ht="12" customHeight="1">
      <c r="A12" s="185" t="s">
        <v>145</v>
      </c>
      <c r="B12" s="170" t="s">
        <v>235</v>
      </c>
      <c r="C12" s="106"/>
      <c r="D12" s="106"/>
      <c r="E12" s="106"/>
    </row>
    <row r="13" spans="1:5" s="52" customFormat="1" ht="12" customHeight="1">
      <c r="A13" s="185" t="s">
        <v>162</v>
      </c>
      <c r="B13" s="170" t="s">
        <v>236</v>
      </c>
      <c r="C13" s="210"/>
      <c r="D13" s="210"/>
      <c r="E13" s="210"/>
    </row>
    <row r="14" spans="1:5" s="51" customFormat="1" ht="12" customHeight="1" thickBot="1">
      <c r="A14" s="186" t="s">
        <v>146</v>
      </c>
      <c r="B14" s="171" t="s">
        <v>237</v>
      </c>
      <c r="C14" s="211"/>
      <c r="D14" s="211"/>
      <c r="E14" s="211"/>
    </row>
    <row r="15" spans="1:5" s="51" customFormat="1" ht="12" customHeight="1" thickBot="1">
      <c r="A15" s="26" t="s">
        <v>81</v>
      </c>
      <c r="B15" s="99" t="s">
        <v>238</v>
      </c>
      <c r="C15" s="104">
        <f>+C16+C17+C18+C19+C20</f>
        <v>0</v>
      </c>
      <c r="D15" s="104">
        <f>+D16+D17+D18+D19+D20</f>
        <v>0</v>
      </c>
      <c r="E15" s="104">
        <f>+E16+E17+E18+E19+E20</f>
        <v>0</v>
      </c>
    </row>
    <row r="16" spans="1:5" s="51" customFormat="1" ht="12" customHeight="1">
      <c r="A16" s="184" t="s">
        <v>148</v>
      </c>
      <c r="B16" s="170" t="s">
        <v>561</v>
      </c>
      <c r="C16" s="107"/>
      <c r="D16" s="107">
        <v>0</v>
      </c>
      <c r="E16" s="107">
        <v>0</v>
      </c>
    </row>
    <row r="17" spans="1:5" s="51" customFormat="1" ht="12" customHeight="1">
      <c r="A17" s="185" t="s">
        <v>149</v>
      </c>
      <c r="B17" s="170" t="s">
        <v>562</v>
      </c>
      <c r="C17" s="106"/>
      <c r="D17" s="106"/>
      <c r="E17" s="106"/>
    </row>
    <row r="18" spans="1:5" s="51" customFormat="1" ht="12" customHeight="1">
      <c r="A18" s="185" t="s">
        <v>150</v>
      </c>
      <c r="B18" s="170" t="s">
        <v>452</v>
      </c>
      <c r="C18" s="106"/>
      <c r="D18" s="106"/>
      <c r="E18" s="106"/>
    </row>
    <row r="19" spans="1:5" s="51" customFormat="1" ht="12" customHeight="1">
      <c r="A19" s="185" t="s">
        <v>151</v>
      </c>
      <c r="B19" s="170" t="s">
        <v>453</v>
      </c>
      <c r="C19" s="106"/>
      <c r="D19" s="106"/>
      <c r="E19" s="106"/>
    </row>
    <row r="20" spans="1:5" s="51" customFormat="1" ht="12" customHeight="1">
      <c r="A20" s="185" t="s">
        <v>152</v>
      </c>
      <c r="B20" s="170" t="s">
        <v>241</v>
      </c>
      <c r="C20" s="106"/>
      <c r="D20" s="106"/>
      <c r="E20" s="106"/>
    </row>
    <row r="21" spans="1:5" s="52" customFormat="1" ht="12" customHeight="1" thickBot="1">
      <c r="A21" s="186" t="s">
        <v>158</v>
      </c>
      <c r="B21" s="171" t="s">
        <v>242</v>
      </c>
      <c r="C21" s="108"/>
      <c r="D21" s="108"/>
      <c r="E21" s="108"/>
    </row>
    <row r="22" spans="1:5" s="52" customFormat="1" ht="12" customHeight="1" thickBot="1">
      <c r="A22" s="26" t="s">
        <v>82</v>
      </c>
      <c r="B22" s="19" t="s">
        <v>243</v>
      </c>
      <c r="C22" s="104">
        <f>+C23+C24+C25+C26+C27</f>
        <v>0</v>
      </c>
      <c r="D22" s="104">
        <f>+D23+D24+D25+D26+D27</f>
        <v>0</v>
      </c>
      <c r="E22" s="104">
        <f>+E23+E24+E25+E26+E27</f>
        <v>0</v>
      </c>
    </row>
    <row r="23" spans="1:5" s="52" customFormat="1" ht="12" customHeight="1">
      <c r="A23" s="184" t="s">
        <v>131</v>
      </c>
      <c r="B23" s="169" t="s">
        <v>244</v>
      </c>
      <c r="C23" s="107"/>
      <c r="D23" s="107"/>
      <c r="E23" s="107"/>
    </row>
    <row r="24" spans="1:5" s="51" customFormat="1" ht="12" customHeight="1">
      <c r="A24" s="185" t="s">
        <v>132</v>
      </c>
      <c r="B24" s="170" t="s">
        <v>245</v>
      </c>
      <c r="C24" s="106"/>
      <c r="D24" s="106"/>
      <c r="E24" s="106"/>
    </row>
    <row r="25" spans="1:5" s="52" customFormat="1" ht="12" customHeight="1">
      <c r="A25" s="185" t="s">
        <v>133</v>
      </c>
      <c r="B25" s="170" t="s">
        <v>454</v>
      </c>
      <c r="C25" s="106"/>
      <c r="D25" s="106"/>
      <c r="E25" s="106"/>
    </row>
    <row r="26" spans="1:5" s="52" customFormat="1" ht="12" customHeight="1">
      <c r="A26" s="185" t="s">
        <v>134</v>
      </c>
      <c r="B26" s="170" t="s">
        <v>455</v>
      </c>
      <c r="C26" s="106"/>
      <c r="D26" s="106"/>
      <c r="E26" s="106"/>
    </row>
    <row r="27" spans="1:5" s="52" customFormat="1" ht="12" customHeight="1">
      <c r="A27" s="185" t="s">
        <v>174</v>
      </c>
      <c r="B27" s="170" t="s">
        <v>246</v>
      </c>
      <c r="C27" s="106"/>
      <c r="D27" s="106"/>
      <c r="E27" s="106"/>
    </row>
    <row r="28" spans="1:5" s="52" customFormat="1" ht="12" customHeight="1" thickBot="1">
      <c r="A28" s="186" t="s">
        <v>175</v>
      </c>
      <c r="B28" s="171" t="s">
        <v>247</v>
      </c>
      <c r="C28" s="108"/>
      <c r="D28" s="108"/>
      <c r="E28" s="108"/>
    </row>
    <row r="29" spans="1:5" s="52" customFormat="1" ht="12" customHeight="1" thickBot="1">
      <c r="A29" s="26" t="s">
        <v>176</v>
      </c>
      <c r="B29" s="19" t="s">
        <v>248</v>
      </c>
      <c r="C29" s="110">
        <f>+C30+C33+C34+C35</f>
        <v>0</v>
      </c>
      <c r="D29" s="110">
        <f>+D30+D33+D34+D35</f>
        <v>0</v>
      </c>
      <c r="E29" s="110">
        <f>+E30+E33+E34+E35</f>
        <v>0</v>
      </c>
    </row>
    <row r="30" spans="1:5" s="52" customFormat="1" ht="12" customHeight="1">
      <c r="A30" s="184" t="s">
        <v>249</v>
      </c>
      <c r="B30" s="169" t="s">
        <v>255</v>
      </c>
      <c r="C30" s="164">
        <f>+C31+C32</f>
        <v>0</v>
      </c>
      <c r="D30" s="164">
        <f>+D31+D32</f>
        <v>0</v>
      </c>
      <c r="E30" s="164">
        <f>+E31+E32</f>
        <v>0</v>
      </c>
    </row>
    <row r="31" spans="1:5" s="52" customFormat="1" ht="12" customHeight="1">
      <c r="A31" s="185" t="s">
        <v>250</v>
      </c>
      <c r="B31" s="170" t="s">
        <v>256</v>
      </c>
      <c r="C31" s="106"/>
      <c r="D31" s="106"/>
      <c r="E31" s="106"/>
    </row>
    <row r="32" spans="1:5" s="52" customFormat="1" ht="12" customHeight="1">
      <c r="A32" s="185" t="s">
        <v>251</v>
      </c>
      <c r="B32" s="170" t="s">
        <v>257</v>
      </c>
      <c r="C32" s="106"/>
      <c r="D32" s="106"/>
      <c r="E32" s="106"/>
    </row>
    <row r="33" spans="1:5" s="52" customFormat="1" ht="12" customHeight="1">
      <c r="A33" s="185" t="s">
        <v>252</v>
      </c>
      <c r="B33" s="170" t="s">
        <v>258</v>
      </c>
      <c r="C33" s="106"/>
      <c r="D33" s="106"/>
      <c r="E33" s="106"/>
    </row>
    <row r="34" spans="1:5" s="52" customFormat="1" ht="12" customHeight="1">
      <c r="A34" s="185" t="s">
        <v>253</v>
      </c>
      <c r="B34" s="170" t="s">
        <v>259</v>
      </c>
      <c r="C34" s="106"/>
      <c r="D34" s="106"/>
      <c r="E34" s="106"/>
    </row>
    <row r="35" spans="1:5" s="52" customFormat="1" ht="12" customHeight="1" thickBot="1">
      <c r="A35" s="186" t="s">
        <v>254</v>
      </c>
      <c r="B35" s="171" t="s">
        <v>260</v>
      </c>
      <c r="C35" s="108"/>
      <c r="D35" s="108"/>
      <c r="E35" s="108"/>
    </row>
    <row r="36" spans="1:5" s="52" customFormat="1" ht="12" customHeight="1" thickBot="1">
      <c r="A36" s="26" t="s">
        <v>84</v>
      </c>
      <c r="B36" s="19" t="s">
        <v>261</v>
      </c>
      <c r="C36" s="104">
        <f>SUM(C37:C46)</f>
        <v>0</v>
      </c>
      <c r="D36" s="104">
        <f>SUM(D37:D46)</f>
        <v>0</v>
      </c>
      <c r="E36" s="104">
        <f>SUM(E37:E46)</f>
        <v>0</v>
      </c>
    </row>
    <row r="37" spans="1:5" s="52" customFormat="1" ht="12" customHeight="1">
      <c r="A37" s="184" t="s">
        <v>135</v>
      </c>
      <c r="B37" s="169" t="s">
        <v>264</v>
      </c>
      <c r="C37" s="107"/>
      <c r="D37" s="107"/>
      <c r="E37" s="107"/>
    </row>
    <row r="38" spans="1:5" s="52" customFormat="1" ht="12" customHeight="1">
      <c r="A38" s="185" t="s">
        <v>136</v>
      </c>
      <c r="B38" s="170" t="s">
        <v>265</v>
      </c>
      <c r="C38" s="106"/>
      <c r="D38" s="106"/>
      <c r="E38" s="106"/>
    </row>
    <row r="39" spans="1:5" s="52" customFormat="1" ht="12" customHeight="1">
      <c r="A39" s="185" t="s">
        <v>137</v>
      </c>
      <c r="B39" s="170" t="s">
        <v>266</v>
      </c>
      <c r="C39" s="106"/>
      <c r="D39" s="106"/>
      <c r="E39" s="106"/>
    </row>
    <row r="40" spans="1:5" s="52" customFormat="1" ht="12" customHeight="1">
      <c r="A40" s="185" t="s">
        <v>178</v>
      </c>
      <c r="B40" s="170" t="s">
        <v>267</v>
      </c>
      <c r="C40" s="106"/>
      <c r="D40" s="106"/>
      <c r="E40" s="106"/>
    </row>
    <row r="41" spans="1:5" s="52" customFormat="1" ht="12" customHeight="1">
      <c r="A41" s="185" t="s">
        <v>179</v>
      </c>
      <c r="B41" s="170" t="s">
        <v>268</v>
      </c>
      <c r="C41" s="106"/>
      <c r="D41" s="106"/>
      <c r="E41" s="106"/>
    </row>
    <row r="42" spans="1:5" s="52" customFormat="1" ht="12" customHeight="1">
      <c r="A42" s="185" t="s">
        <v>180</v>
      </c>
      <c r="B42" s="170" t="s">
        <v>269</v>
      </c>
      <c r="C42" s="106"/>
      <c r="D42" s="106"/>
      <c r="E42" s="106"/>
    </row>
    <row r="43" spans="1:5" s="52" customFormat="1" ht="12" customHeight="1">
      <c r="A43" s="185" t="s">
        <v>181</v>
      </c>
      <c r="B43" s="170" t="s">
        <v>270</v>
      </c>
      <c r="C43" s="106"/>
      <c r="D43" s="106"/>
      <c r="E43" s="106"/>
    </row>
    <row r="44" spans="1:5" s="52" customFormat="1" ht="12" customHeight="1">
      <c r="A44" s="185" t="s">
        <v>182</v>
      </c>
      <c r="B44" s="170" t="s">
        <v>271</v>
      </c>
      <c r="C44" s="106"/>
      <c r="D44" s="106"/>
      <c r="E44" s="106"/>
    </row>
    <row r="45" spans="1:5" s="52" customFormat="1" ht="12" customHeight="1">
      <c r="A45" s="185" t="s">
        <v>262</v>
      </c>
      <c r="B45" s="170" t="s">
        <v>272</v>
      </c>
      <c r="C45" s="109"/>
      <c r="D45" s="109"/>
      <c r="E45" s="109"/>
    </row>
    <row r="46" spans="1:5" s="52" customFormat="1" ht="12" customHeight="1" thickBot="1">
      <c r="A46" s="186" t="s">
        <v>263</v>
      </c>
      <c r="B46" s="171" t="s">
        <v>273</v>
      </c>
      <c r="C46" s="158"/>
      <c r="D46" s="158"/>
      <c r="E46" s="158"/>
    </row>
    <row r="47" spans="1:5" s="52" customFormat="1" ht="12" customHeight="1" thickBot="1">
      <c r="A47" s="26" t="s">
        <v>85</v>
      </c>
      <c r="B47" s="19" t="s">
        <v>274</v>
      </c>
      <c r="C47" s="104">
        <f>SUM(C48:C52)</f>
        <v>0</v>
      </c>
      <c r="D47" s="104">
        <f>SUM(D48:D52)</f>
        <v>0</v>
      </c>
      <c r="E47" s="104">
        <f>SUM(E48:E52)</f>
        <v>0</v>
      </c>
    </row>
    <row r="48" spans="1:5" s="52" customFormat="1" ht="12" customHeight="1">
      <c r="A48" s="184" t="s">
        <v>138</v>
      </c>
      <c r="B48" s="169" t="s">
        <v>278</v>
      </c>
      <c r="C48" s="212"/>
      <c r="D48" s="212"/>
      <c r="E48" s="212"/>
    </row>
    <row r="49" spans="1:5" s="52" customFormat="1" ht="12" customHeight="1">
      <c r="A49" s="185" t="s">
        <v>139</v>
      </c>
      <c r="B49" s="170" t="s">
        <v>279</v>
      </c>
      <c r="C49" s="109"/>
      <c r="D49" s="109"/>
      <c r="E49" s="109"/>
    </row>
    <row r="50" spans="1:5" s="52" customFormat="1" ht="12" customHeight="1">
      <c r="A50" s="185" t="s">
        <v>275</v>
      </c>
      <c r="B50" s="170" t="s">
        <v>280</v>
      </c>
      <c r="C50" s="109"/>
      <c r="D50" s="109"/>
      <c r="E50" s="109"/>
    </row>
    <row r="51" spans="1:5" s="52" customFormat="1" ht="12" customHeight="1">
      <c r="A51" s="185" t="s">
        <v>276</v>
      </c>
      <c r="B51" s="170" t="s">
        <v>281</v>
      </c>
      <c r="C51" s="109"/>
      <c r="D51" s="109"/>
      <c r="E51" s="109"/>
    </row>
    <row r="52" spans="1:5" s="52" customFormat="1" ht="12" customHeight="1" thickBot="1">
      <c r="A52" s="186" t="s">
        <v>277</v>
      </c>
      <c r="B52" s="171" t="s">
        <v>282</v>
      </c>
      <c r="C52" s="158"/>
      <c r="D52" s="158"/>
      <c r="E52" s="158"/>
    </row>
    <row r="53" spans="1:5" s="52" customFormat="1" ht="12" customHeight="1" thickBot="1">
      <c r="A53" s="26" t="s">
        <v>183</v>
      </c>
      <c r="B53" s="19" t="s">
        <v>283</v>
      </c>
      <c r="C53" s="104">
        <f>SUM(C54:C56)</f>
        <v>0</v>
      </c>
      <c r="D53" s="104">
        <f>SUM(D54:D56)</f>
        <v>0</v>
      </c>
      <c r="E53" s="104">
        <f>SUM(E54:E56)</f>
        <v>0</v>
      </c>
    </row>
    <row r="54" spans="1:5" s="52" customFormat="1" ht="12" customHeight="1">
      <c r="A54" s="184" t="s">
        <v>140</v>
      </c>
      <c r="B54" s="169" t="s">
        <v>284</v>
      </c>
      <c r="C54" s="107"/>
      <c r="D54" s="107"/>
      <c r="E54" s="107"/>
    </row>
    <row r="55" spans="1:5" s="52" customFormat="1" ht="12" customHeight="1">
      <c r="A55" s="185" t="s">
        <v>141</v>
      </c>
      <c r="B55" s="170" t="s">
        <v>456</v>
      </c>
      <c r="C55" s="106"/>
      <c r="D55" s="106"/>
      <c r="E55" s="106"/>
    </row>
    <row r="56" spans="1:5" s="52" customFormat="1" ht="12" customHeight="1">
      <c r="A56" s="185" t="s">
        <v>287</v>
      </c>
      <c r="B56" s="170" t="s">
        <v>285</v>
      </c>
      <c r="C56" s="106"/>
      <c r="D56" s="106"/>
      <c r="E56" s="106"/>
    </row>
    <row r="57" spans="1:5" s="52" customFormat="1" ht="12" customHeight="1" thickBot="1">
      <c r="A57" s="186" t="s">
        <v>288</v>
      </c>
      <c r="B57" s="171" t="s">
        <v>286</v>
      </c>
      <c r="C57" s="108"/>
      <c r="D57" s="108"/>
      <c r="E57" s="108"/>
    </row>
    <row r="58" spans="1:5" s="52" customFormat="1" ht="12" customHeight="1" thickBot="1">
      <c r="A58" s="26" t="s">
        <v>87</v>
      </c>
      <c r="B58" s="99" t="s">
        <v>289</v>
      </c>
      <c r="C58" s="104">
        <f>SUM(C59:C61)</f>
        <v>0</v>
      </c>
      <c r="D58" s="104">
        <f>SUM(D59:D61)</f>
        <v>0</v>
      </c>
      <c r="E58" s="104">
        <f>SUM(E59:E61)</f>
        <v>0</v>
      </c>
    </row>
    <row r="59" spans="1:5" s="52" customFormat="1" ht="12" customHeight="1">
      <c r="A59" s="184" t="s">
        <v>184</v>
      </c>
      <c r="B59" s="169" t="s">
        <v>291</v>
      </c>
      <c r="C59" s="109"/>
      <c r="D59" s="109"/>
      <c r="E59" s="109"/>
    </row>
    <row r="60" spans="1:5" s="52" customFormat="1" ht="12" customHeight="1">
      <c r="A60" s="185" t="s">
        <v>185</v>
      </c>
      <c r="B60" s="170" t="s">
        <v>457</v>
      </c>
      <c r="C60" s="109"/>
      <c r="D60" s="109"/>
      <c r="E60" s="109"/>
    </row>
    <row r="61" spans="1:5" s="52" customFormat="1" ht="12" customHeight="1">
      <c r="A61" s="185" t="s">
        <v>210</v>
      </c>
      <c r="B61" s="170" t="s">
        <v>292</v>
      </c>
      <c r="C61" s="109"/>
      <c r="D61" s="109"/>
      <c r="E61" s="109"/>
    </row>
    <row r="62" spans="1:5" s="52" customFormat="1" ht="12" customHeight="1" thickBot="1">
      <c r="A62" s="186" t="s">
        <v>290</v>
      </c>
      <c r="B62" s="171" t="s">
        <v>293</v>
      </c>
      <c r="C62" s="109"/>
      <c r="D62" s="109"/>
      <c r="E62" s="109"/>
    </row>
    <row r="63" spans="1:5" s="52" customFormat="1" ht="12" customHeight="1" thickBot="1">
      <c r="A63" s="26" t="s">
        <v>88</v>
      </c>
      <c r="B63" s="19" t="s">
        <v>294</v>
      </c>
      <c r="C63" s="110">
        <f>+C8+C15+C22+C29+C36+C47+C53+C58</f>
        <v>93252</v>
      </c>
      <c r="D63" s="110">
        <f>+D8+D15+D22+D29+D36+D47+D53+D58</f>
        <v>87099</v>
      </c>
      <c r="E63" s="110">
        <f>+E8+E15+E22+E29+E36+E47+E53+E58</f>
        <v>87088</v>
      </c>
    </row>
    <row r="64" spans="1:5" s="52" customFormat="1" ht="12" customHeight="1" thickBot="1">
      <c r="A64" s="187" t="s">
        <v>423</v>
      </c>
      <c r="B64" s="99" t="s">
        <v>296</v>
      </c>
      <c r="C64" s="104">
        <f>SUM(C65:C67)</f>
        <v>0</v>
      </c>
      <c r="D64" s="104">
        <f>SUM(D65:D67)</f>
        <v>0</v>
      </c>
      <c r="E64" s="104">
        <f>SUM(E65:E67)</f>
        <v>0</v>
      </c>
    </row>
    <row r="65" spans="1:5" s="52" customFormat="1" ht="12" customHeight="1">
      <c r="A65" s="184" t="s">
        <v>329</v>
      </c>
      <c r="B65" s="169" t="s">
        <v>297</v>
      </c>
      <c r="C65" s="109"/>
      <c r="D65" s="109"/>
      <c r="E65" s="109"/>
    </row>
    <row r="66" spans="1:5" s="52" customFormat="1" ht="12" customHeight="1">
      <c r="A66" s="185" t="s">
        <v>338</v>
      </c>
      <c r="B66" s="170" t="s">
        <v>298</v>
      </c>
      <c r="C66" s="109"/>
      <c r="D66" s="109"/>
      <c r="E66" s="109"/>
    </row>
    <row r="67" spans="1:5" s="52" customFormat="1" ht="12" customHeight="1" thickBot="1">
      <c r="A67" s="186" t="s">
        <v>339</v>
      </c>
      <c r="B67" s="173" t="s">
        <v>299</v>
      </c>
      <c r="C67" s="109"/>
      <c r="D67" s="109"/>
      <c r="E67" s="109"/>
    </row>
    <row r="68" spans="1:5" s="52" customFormat="1" ht="12" customHeight="1" thickBot="1">
      <c r="A68" s="187" t="s">
        <v>300</v>
      </c>
      <c r="B68" s="99" t="s">
        <v>301</v>
      </c>
      <c r="C68" s="104">
        <f>SUM(C69:C72)</f>
        <v>0</v>
      </c>
      <c r="D68" s="104">
        <f>SUM(D69:D72)</f>
        <v>0</v>
      </c>
      <c r="E68" s="104">
        <f>SUM(E69:E72)</f>
        <v>0</v>
      </c>
    </row>
    <row r="69" spans="1:5" s="52" customFormat="1" ht="12" customHeight="1">
      <c r="A69" s="184" t="s">
        <v>163</v>
      </c>
      <c r="B69" s="169" t="s">
        <v>302</v>
      </c>
      <c r="C69" s="109"/>
      <c r="D69" s="109"/>
      <c r="E69" s="109"/>
    </row>
    <row r="70" spans="1:5" s="52" customFormat="1" ht="12" customHeight="1">
      <c r="A70" s="185" t="s">
        <v>164</v>
      </c>
      <c r="B70" s="170" t="s">
        <v>303</v>
      </c>
      <c r="C70" s="109"/>
      <c r="D70" s="109"/>
      <c r="E70" s="109"/>
    </row>
    <row r="71" spans="1:5" s="52" customFormat="1" ht="12" customHeight="1">
      <c r="A71" s="185" t="s">
        <v>330</v>
      </c>
      <c r="B71" s="170" t="s">
        <v>304</v>
      </c>
      <c r="C71" s="109"/>
      <c r="D71" s="109"/>
      <c r="E71" s="109"/>
    </row>
    <row r="72" spans="1:5" s="52" customFormat="1" ht="12" customHeight="1" thickBot="1">
      <c r="A72" s="186" t="s">
        <v>331</v>
      </c>
      <c r="B72" s="171" t="s">
        <v>305</v>
      </c>
      <c r="C72" s="109"/>
      <c r="D72" s="109"/>
      <c r="E72" s="109"/>
    </row>
    <row r="73" spans="1:5" s="52" customFormat="1" ht="12" customHeight="1" thickBot="1">
      <c r="A73" s="187" t="s">
        <v>306</v>
      </c>
      <c r="B73" s="99" t="s">
        <v>307</v>
      </c>
      <c r="C73" s="104">
        <f>SUM(C74:C75)</f>
        <v>0</v>
      </c>
      <c r="D73" s="104">
        <f>SUM(D74:D75)</f>
        <v>0</v>
      </c>
      <c r="E73" s="104">
        <f>SUM(E74:E75)</f>
        <v>0</v>
      </c>
    </row>
    <row r="74" spans="1:5" s="52" customFormat="1" ht="12" customHeight="1">
      <c r="A74" s="184" t="s">
        <v>332</v>
      </c>
      <c r="B74" s="169" t="s">
        <v>308</v>
      </c>
      <c r="C74" s="109"/>
      <c r="D74" s="109"/>
      <c r="E74" s="109"/>
    </row>
    <row r="75" spans="1:5" s="52" customFormat="1" ht="12" customHeight="1" thickBot="1">
      <c r="A75" s="186" t="s">
        <v>333</v>
      </c>
      <c r="B75" s="171" t="s">
        <v>309</v>
      </c>
      <c r="C75" s="109"/>
      <c r="D75" s="109"/>
      <c r="E75" s="109"/>
    </row>
    <row r="76" spans="1:5" s="51" customFormat="1" ht="12" customHeight="1" thickBot="1">
      <c r="A76" s="187" t="s">
        <v>310</v>
      </c>
      <c r="B76" s="99" t="s">
        <v>311</v>
      </c>
      <c r="C76" s="104">
        <f>SUM(C77:C79)</f>
        <v>0</v>
      </c>
      <c r="D76" s="104">
        <f>SUM(D77:D79)</f>
        <v>0</v>
      </c>
      <c r="E76" s="104">
        <f>SUM(E77:E79)</f>
        <v>0</v>
      </c>
    </row>
    <row r="77" spans="1:5" s="52" customFormat="1" ht="12" customHeight="1">
      <c r="A77" s="184" t="s">
        <v>334</v>
      </c>
      <c r="B77" s="169" t="s">
        <v>312</v>
      </c>
      <c r="C77" s="109"/>
      <c r="D77" s="109"/>
      <c r="E77" s="109"/>
    </row>
    <row r="78" spans="1:5" s="52" customFormat="1" ht="12" customHeight="1">
      <c r="A78" s="185" t="s">
        <v>335</v>
      </c>
      <c r="B78" s="170" t="s">
        <v>313</v>
      </c>
      <c r="C78" s="109"/>
      <c r="D78" s="109"/>
      <c r="E78" s="109"/>
    </row>
    <row r="79" spans="1:5" s="52" customFormat="1" ht="12" customHeight="1" thickBot="1">
      <c r="A79" s="186" t="s">
        <v>336</v>
      </c>
      <c r="B79" s="171" t="s">
        <v>314</v>
      </c>
      <c r="C79" s="109"/>
      <c r="D79" s="109"/>
      <c r="E79" s="109"/>
    </row>
    <row r="80" spans="1:5" s="52" customFormat="1" ht="12" customHeight="1" thickBot="1">
      <c r="A80" s="187" t="s">
        <v>315</v>
      </c>
      <c r="B80" s="99" t="s">
        <v>337</v>
      </c>
      <c r="C80" s="104">
        <f>SUM(C81:C84)</f>
        <v>0</v>
      </c>
      <c r="D80" s="104">
        <f>SUM(D81:D84)</f>
        <v>0</v>
      </c>
      <c r="E80" s="104">
        <f>SUM(E81:E84)</f>
        <v>0</v>
      </c>
    </row>
    <row r="81" spans="1:5" s="52" customFormat="1" ht="12" customHeight="1">
      <c r="A81" s="188" t="s">
        <v>316</v>
      </c>
      <c r="B81" s="169" t="s">
        <v>317</v>
      </c>
      <c r="C81" s="109"/>
      <c r="D81" s="109"/>
      <c r="E81" s="109"/>
    </row>
    <row r="82" spans="1:5" s="52" customFormat="1" ht="12" customHeight="1">
      <c r="A82" s="189" t="s">
        <v>318</v>
      </c>
      <c r="B82" s="170" t="s">
        <v>319</v>
      </c>
      <c r="C82" s="109"/>
      <c r="D82" s="109"/>
      <c r="E82" s="109"/>
    </row>
    <row r="83" spans="1:5" s="52" customFormat="1" ht="12" customHeight="1">
      <c r="A83" s="189" t="s">
        <v>320</v>
      </c>
      <c r="B83" s="170" t="s">
        <v>321</v>
      </c>
      <c r="C83" s="109"/>
      <c r="D83" s="109"/>
      <c r="E83" s="109"/>
    </row>
    <row r="84" spans="1:5" s="51" customFormat="1" ht="12" customHeight="1" thickBot="1">
      <c r="A84" s="190" t="s">
        <v>322</v>
      </c>
      <c r="B84" s="171" t="s">
        <v>323</v>
      </c>
      <c r="C84" s="109"/>
      <c r="D84" s="109"/>
      <c r="E84" s="109"/>
    </row>
    <row r="85" spans="1:5" s="51" customFormat="1" ht="12" customHeight="1" thickBot="1">
      <c r="A85" s="187" t="s">
        <v>324</v>
      </c>
      <c r="B85" s="99" t="s">
        <v>325</v>
      </c>
      <c r="C85" s="213"/>
      <c r="D85" s="213"/>
      <c r="E85" s="213"/>
    </row>
    <row r="86" spans="1:5" s="51" customFormat="1" ht="12" customHeight="1" thickBot="1">
      <c r="A86" s="187" t="s">
        <v>326</v>
      </c>
      <c r="B86" s="177" t="s">
        <v>327</v>
      </c>
      <c r="C86" s="110">
        <f>+C64+C68+C73+C76+C80+C85</f>
        <v>0</v>
      </c>
      <c r="D86" s="110">
        <f>+D64+D68+D73+D76+D80+D85</f>
        <v>0</v>
      </c>
      <c r="E86" s="110">
        <f>+E64+E68+E73+E76+E80+E85</f>
        <v>0</v>
      </c>
    </row>
    <row r="87" spans="1:5" s="51" customFormat="1" ht="12" customHeight="1" thickBot="1">
      <c r="A87" s="191" t="s">
        <v>340</v>
      </c>
      <c r="B87" s="179" t="s">
        <v>450</v>
      </c>
      <c r="C87" s="110">
        <f>+C63+C86</f>
        <v>93252</v>
      </c>
      <c r="D87" s="110">
        <f>+D63+D86</f>
        <v>87099</v>
      </c>
      <c r="E87" s="110">
        <f>+E63+E86</f>
        <v>87088</v>
      </c>
    </row>
    <row r="88" spans="1:5" s="52" customFormat="1" ht="15" customHeight="1">
      <c r="A88" s="84"/>
      <c r="B88" s="85"/>
      <c r="C88" s="141"/>
      <c r="D88" s="141"/>
      <c r="E88" s="141"/>
    </row>
    <row r="89" spans="1:5" ht="13.5" thickBot="1">
      <c r="A89" s="192"/>
      <c r="B89" s="87"/>
      <c r="C89" s="142"/>
      <c r="D89" s="142"/>
      <c r="E89" s="142"/>
    </row>
    <row r="90" spans="1:5" s="43" customFormat="1" ht="16.5" customHeight="1" thickBot="1">
      <c r="A90" s="88"/>
      <c r="B90" s="89" t="s">
        <v>117</v>
      </c>
      <c r="C90" s="143"/>
      <c r="D90" s="143"/>
      <c r="E90" s="143"/>
    </row>
    <row r="91" spans="1:5" s="53" customFormat="1" ht="12" customHeight="1" thickBot="1">
      <c r="A91" s="161" t="s">
        <v>80</v>
      </c>
      <c r="B91" s="25" t="s">
        <v>343</v>
      </c>
      <c r="C91" s="103">
        <f>SUM(C92:C96)</f>
        <v>91252</v>
      </c>
      <c r="D91" s="103">
        <f>SUM(D92:D96)</f>
        <v>87099</v>
      </c>
      <c r="E91" s="103">
        <f>SUM(E92:E96)</f>
        <v>87088</v>
      </c>
    </row>
    <row r="92" spans="1:5" ht="12" customHeight="1">
      <c r="A92" s="193" t="s">
        <v>142</v>
      </c>
      <c r="B92" s="8" t="s">
        <v>110</v>
      </c>
      <c r="C92" s="105"/>
      <c r="D92" s="105"/>
      <c r="E92" s="105"/>
    </row>
    <row r="93" spans="1:5" ht="12" customHeight="1">
      <c r="A93" s="185" t="s">
        <v>143</v>
      </c>
      <c r="B93" s="6" t="s">
        <v>186</v>
      </c>
      <c r="C93" s="106"/>
      <c r="D93" s="106"/>
      <c r="E93" s="106"/>
    </row>
    <row r="94" spans="1:5" ht="12" customHeight="1">
      <c r="A94" s="185" t="s">
        <v>144</v>
      </c>
      <c r="B94" s="6" t="s">
        <v>161</v>
      </c>
      <c r="C94" s="108"/>
      <c r="D94" s="108"/>
      <c r="E94" s="108"/>
    </row>
    <row r="95" spans="1:5" ht="12" customHeight="1">
      <c r="A95" s="185" t="s">
        <v>145</v>
      </c>
      <c r="B95" s="9" t="s">
        <v>187</v>
      </c>
      <c r="C95" s="108"/>
      <c r="D95" s="108"/>
      <c r="E95" s="108"/>
    </row>
    <row r="96" spans="1:5" ht="12" customHeight="1">
      <c r="A96" s="185" t="s">
        <v>153</v>
      </c>
      <c r="B96" s="17" t="s">
        <v>188</v>
      </c>
      <c r="C96" s="108">
        <v>91252</v>
      </c>
      <c r="D96" s="108">
        <v>87099</v>
      </c>
      <c r="E96" s="108">
        <v>87088</v>
      </c>
    </row>
    <row r="97" spans="1:5" ht="12" customHeight="1">
      <c r="A97" s="185" t="s">
        <v>146</v>
      </c>
      <c r="B97" s="6" t="s">
        <v>344</v>
      </c>
      <c r="C97" s="108"/>
      <c r="D97" s="108"/>
      <c r="E97" s="108"/>
    </row>
    <row r="98" spans="1:5" ht="12" customHeight="1">
      <c r="A98" s="185" t="s">
        <v>147</v>
      </c>
      <c r="B98" s="58" t="s">
        <v>345</v>
      </c>
      <c r="C98" s="108"/>
      <c r="D98" s="108"/>
      <c r="E98" s="108"/>
    </row>
    <row r="99" spans="1:5" ht="12" customHeight="1">
      <c r="A99" s="185" t="s">
        <v>154</v>
      </c>
      <c r="B99" s="59" t="s">
        <v>346</v>
      </c>
      <c r="C99" s="108"/>
      <c r="D99" s="108"/>
      <c r="E99" s="108"/>
    </row>
    <row r="100" spans="1:5" ht="12" customHeight="1">
      <c r="A100" s="185" t="s">
        <v>155</v>
      </c>
      <c r="B100" s="59" t="s">
        <v>347</v>
      </c>
      <c r="C100" s="108"/>
      <c r="D100" s="108"/>
      <c r="E100" s="108"/>
    </row>
    <row r="101" spans="1:5" ht="12" customHeight="1">
      <c r="A101" s="185" t="s">
        <v>156</v>
      </c>
      <c r="B101" s="58" t="s">
        <v>523</v>
      </c>
      <c r="C101" s="108">
        <v>91252</v>
      </c>
      <c r="D101" s="108">
        <v>87099</v>
      </c>
      <c r="E101" s="108">
        <v>87088</v>
      </c>
    </row>
    <row r="102" spans="1:5" ht="12" customHeight="1">
      <c r="A102" s="185" t="s">
        <v>157</v>
      </c>
      <c r="B102" s="58" t="s">
        <v>349</v>
      </c>
      <c r="C102" s="108"/>
      <c r="D102" s="108"/>
      <c r="E102" s="108"/>
    </row>
    <row r="103" spans="1:5" ht="12" customHeight="1">
      <c r="A103" s="185" t="s">
        <v>159</v>
      </c>
      <c r="B103" s="59" t="s">
        <v>350</v>
      </c>
      <c r="C103" s="108"/>
      <c r="D103" s="108"/>
      <c r="E103" s="108"/>
    </row>
    <row r="104" spans="1:5" ht="12" customHeight="1">
      <c r="A104" s="194" t="s">
        <v>189</v>
      </c>
      <c r="B104" s="60" t="s">
        <v>351</v>
      </c>
      <c r="C104" s="108"/>
      <c r="D104" s="108"/>
      <c r="E104" s="108"/>
    </row>
    <row r="105" spans="1:5" ht="12" customHeight="1">
      <c r="A105" s="185" t="s">
        <v>341</v>
      </c>
      <c r="B105" s="60" t="s">
        <v>352</v>
      </c>
      <c r="C105" s="108"/>
      <c r="D105" s="108"/>
      <c r="E105" s="108"/>
    </row>
    <row r="106" spans="1:5" ht="12" customHeight="1" thickBot="1">
      <c r="A106" s="195" t="s">
        <v>342</v>
      </c>
      <c r="B106" s="61" t="s">
        <v>353</v>
      </c>
      <c r="C106" s="112"/>
      <c r="D106" s="112"/>
      <c r="E106" s="112"/>
    </row>
    <row r="107" spans="1:5" ht="12" customHeight="1" thickBot="1">
      <c r="A107" s="26" t="s">
        <v>81</v>
      </c>
      <c r="B107" s="24" t="s">
        <v>354</v>
      </c>
      <c r="C107" s="104">
        <f>+C108+C110+C112</f>
        <v>0</v>
      </c>
      <c r="D107" s="104"/>
      <c r="E107" s="104"/>
    </row>
    <row r="108" spans="1:5" ht="12" customHeight="1">
      <c r="A108" s="184" t="s">
        <v>148</v>
      </c>
      <c r="B108" s="6" t="s">
        <v>208</v>
      </c>
      <c r="C108" s="107"/>
      <c r="D108" s="107"/>
      <c r="E108" s="107"/>
    </row>
    <row r="109" spans="1:5" ht="12" customHeight="1">
      <c r="A109" s="184" t="s">
        <v>149</v>
      </c>
      <c r="B109" s="10" t="s">
        <v>358</v>
      </c>
      <c r="C109" s="107"/>
      <c r="D109" s="107"/>
      <c r="E109" s="107"/>
    </row>
    <row r="110" spans="1:5" ht="12" customHeight="1">
      <c r="A110" s="184" t="s">
        <v>150</v>
      </c>
      <c r="B110" s="10" t="s">
        <v>190</v>
      </c>
      <c r="C110" s="106"/>
      <c r="D110" s="106"/>
      <c r="E110" s="106"/>
    </row>
    <row r="111" spans="1:5" ht="12" customHeight="1">
      <c r="A111" s="184" t="s">
        <v>151</v>
      </c>
      <c r="B111" s="10" t="s">
        <v>359</v>
      </c>
      <c r="C111" s="97"/>
      <c r="D111" s="97"/>
      <c r="E111" s="97"/>
    </row>
    <row r="112" spans="1:5" ht="12" customHeight="1">
      <c r="A112" s="184" t="s">
        <v>152</v>
      </c>
      <c r="B112" s="101" t="s">
        <v>211</v>
      </c>
      <c r="C112" s="97"/>
      <c r="D112" s="97"/>
      <c r="E112" s="97"/>
    </row>
    <row r="113" spans="1:5" ht="12" customHeight="1">
      <c r="A113" s="184" t="s">
        <v>158</v>
      </c>
      <c r="B113" s="100" t="s">
        <v>458</v>
      </c>
      <c r="C113" s="97"/>
      <c r="D113" s="97"/>
      <c r="E113" s="97"/>
    </row>
    <row r="114" spans="1:5" ht="12" customHeight="1">
      <c r="A114" s="184" t="s">
        <v>160</v>
      </c>
      <c r="B114" s="165" t="s">
        <v>364</v>
      </c>
      <c r="C114" s="97"/>
      <c r="D114" s="97"/>
      <c r="E114" s="97"/>
    </row>
    <row r="115" spans="1:5" ht="12" customHeight="1">
      <c r="A115" s="184" t="s">
        <v>191</v>
      </c>
      <c r="B115" s="59" t="s">
        <v>347</v>
      </c>
      <c r="C115" s="97"/>
      <c r="D115" s="97"/>
      <c r="E115" s="97"/>
    </row>
    <row r="116" spans="1:5" ht="12" customHeight="1">
      <c r="A116" s="184" t="s">
        <v>192</v>
      </c>
      <c r="B116" s="59" t="s">
        <v>689</v>
      </c>
      <c r="C116" s="97"/>
      <c r="D116" s="97"/>
      <c r="E116" s="97"/>
    </row>
    <row r="117" spans="1:5" ht="12" customHeight="1">
      <c r="A117" s="184" t="s">
        <v>193</v>
      </c>
      <c r="B117" s="59" t="s">
        <v>362</v>
      </c>
      <c r="C117" s="97"/>
      <c r="D117" s="97"/>
      <c r="E117" s="97"/>
    </row>
    <row r="118" spans="1:5" ht="12" customHeight="1">
      <c r="A118" s="184" t="s">
        <v>355</v>
      </c>
      <c r="B118" s="59" t="s">
        <v>350</v>
      </c>
      <c r="C118" s="97"/>
      <c r="D118" s="97"/>
      <c r="E118" s="97"/>
    </row>
    <row r="119" spans="1:5" ht="12" customHeight="1">
      <c r="A119" s="184" t="s">
        <v>356</v>
      </c>
      <c r="B119" s="59" t="s">
        <v>361</v>
      </c>
      <c r="C119" s="97"/>
      <c r="D119" s="97"/>
      <c r="E119" s="97"/>
    </row>
    <row r="120" spans="1:5" ht="12" customHeight="1" thickBot="1">
      <c r="A120" s="194" t="s">
        <v>357</v>
      </c>
      <c r="B120" s="59" t="s">
        <v>360</v>
      </c>
      <c r="C120" s="98"/>
      <c r="D120" s="98"/>
      <c r="E120" s="98"/>
    </row>
    <row r="121" spans="1:5" ht="12" customHeight="1" thickBot="1">
      <c r="A121" s="26" t="s">
        <v>82</v>
      </c>
      <c r="B121" s="55" t="s">
        <v>365</v>
      </c>
      <c r="C121" s="104">
        <f>+C122+C123</f>
        <v>0</v>
      </c>
      <c r="D121" s="104">
        <f>+D122+D123</f>
        <v>0</v>
      </c>
      <c r="E121" s="104">
        <f>+E122+E123</f>
        <v>0</v>
      </c>
    </row>
    <row r="122" spans="1:5" ht="12" customHeight="1">
      <c r="A122" s="184" t="s">
        <v>131</v>
      </c>
      <c r="B122" s="7" t="s">
        <v>119</v>
      </c>
      <c r="C122" s="107"/>
      <c r="D122" s="107"/>
      <c r="E122" s="107"/>
    </row>
    <row r="123" spans="1:5" ht="12" customHeight="1" thickBot="1">
      <c r="A123" s="186" t="s">
        <v>132</v>
      </c>
      <c r="B123" s="10" t="s">
        <v>120</v>
      </c>
      <c r="C123" s="108"/>
      <c r="D123" s="108"/>
      <c r="E123" s="108"/>
    </row>
    <row r="124" spans="1:5" ht="12" customHeight="1" thickBot="1">
      <c r="A124" s="26" t="s">
        <v>83</v>
      </c>
      <c r="B124" s="55" t="s">
        <v>366</v>
      </c>
      <c r="C124" s="104">
        <f>+C91+C107+C121</f>
        <v>91252</v>
      </c>
      <c r="D124" s="104">
        <f>+D91+D107+D121</f>
        <v>87099</v>
      </c>
      <c r="E124" s="104">
        <f>+E91+E107+E121</f>
        <v>87088</v>
      </c>
    </row>
    <row r="125" spans="1:5" ht="12" customHeight="1" thickBot="1">
      <c r="A125" s="26" t="s">
        <v>84</v>
      </c>
      <c r="B125" s="55" t="s">
        <v>367</v>
      </c>
      <c r="C125" s="104">
        <f>+C126+C127+C128</f>
        <v>0</v>
      </c>
      <c r="D125" s="104">
        <f>+D126+D127+D128</f>
        <v>0</v>
      </c>
      <c r="E125" s="104">
        <f>+E126+E127+E128</f>
        <v>0</v>
      </c>
    </row>
    <row r="126" spans="1:5" s="53" customFormat="1" ht="12" customHeight="1">
      <c r="A126" s="184" t="s">
        <v>135</v>
      </c>
      <c r="B126" s="7" t="s">
        <v>368</v>
      </c>
      <c r="C126" s="97"/>
      <c r="D126" s="97"/>
      <c r="E126" s="97"/>
    </row>
    <row r="127" spans="1:5" ht="12" customHeight="1">
      <c r="A127" s="184" t="s">
        <v>136</v>
      </c>
      <c r="B127" s="7" t="s">
        <v>369</v>
      </c>
      <c r="C127" s="97"/>
      <c r="D127" s="97"/>
      <c r="E127" s="97"/>
    </row>
    <row r="128" spans="1:5" ht="12" customHeight="1" thickBot="1">
      <c r="A128" s="194" t="s">
        <v>137</v>
      </c>
      <c r="B128" s="5" t="s">
        <v>370</v>
      </c>
      <c r="C128" s="97"/>
      <c r="D128" s="97"/>
      <c r="E128" s="97"/>
    </row>
    <row r="129" spans="1:10" ht="12" customHeight="1" thickBot="1">
      <c r="A129" s="26" t="s">
        <v>85</v>
      </c>
      <c r="B129" s="55" t="s">
        <v>422</v>
      </c>
      <c r="C129" s="104">
        <f>+C130+C131+C132+C133</f>
        <v>0</v>
      </c>
      <c r="D129" s="104">
        <f>+D130+D131+D132+D133</f>
        <v>0</v>
      </c>
      <c r="E129" s="104">
        <f>+E130+E131+E132+E133</f>
        <v>0</v>
      </c>
    </row>
    <row r="130" spans="1:10" ht="12" customHeight="1">
      <c r="A130" s="184" t="s">
        <v>138</v>
      </c>
      <c r="B130" s="7" t="s">
        <v>371</v>
      </c>
      <c r="C130" s="97"/>
      <c r="D130" s="97"/>
      <c r="E130" s="97"/>
    </row>
    <row r="131" spans="1:10" ht="12" customHeight="1">
      <c r="A131" s="184" t="s">
        <v>139</v>
      </c>
      <c r="B131" s="7" t="s">
        <v>372</v>
      </c>
      <c r="C131" s="97"/>
      <c r="D131" s="97"/>
      <c r="E131" s="97"/>
    </row>
    <row r="132" spans="1:10" ht="12" customHeight="1">
      <c r="A132" s="184" t="s">
        <v>275</v>
      </c>
      <c r="B132" s="7" t="s">
        <v>373</v>
      </c>
      <c r="C132" s="97"/>
      <c r="D132" s="97"/>
      <c r="E132" s="97"/>
    </row>
    <row r="133" spans="1:10" s="53" customFormat="1" ht="12" customHeight="1" thickBot="1">
      <c r="A133" s="194" t="s">
        <v>276</v>
      </c>
      <c r="B133" s="5" t="s">
        <v>374</v>
      </c>
      <c r="C133" s="97"/>
      <c r="D133" s="97"/>
      <c r="E133" s="97"/>
    </row>
    <row r="134" spans="1:10" ht="12" customHeight="1" thickBot="1">
      <c r="A134" s="26" t="s">
        <v>86</v>
      </c>
      <c r="B134" s="55" t="s">
        <v>375</v>
      </c>
      <c r="C134" s="110">
        <f>+C135+C136+C137+C138</f>
        <v>0</v>
      </c>
      <c r="D134" s="110">
        <f>+D135+D136+D137+D138</f>
        <v>0</v>
      </c>
      <c r="E134" s="110">
        <f>+E135+E136+E137+E138</f>
        <v>0</v>
      </c>
      <c r="J134" s="96"/>
    </row>
    <row r="135" spans="1:10">
      <c r="A135" s="184" t="s">
        <v>140</v>
      </c>
      <c r="B135" s="7" t="s">
        <v>376</v>
      </c>
      <c r="C135" s="97"/>
      <c r="D135" s="97"/>
      <c r="E135" s="97"/>
    </row>
    <row r="136" spans="1:10" ht="12" customHeight="1">
      <c r="A136" s="184" t="s">
        <v>141</v>
      </c>
      <c r="B136" s="7" t="s">
        <v>386</v>
      </c>
      <c r="C136" s="97"/>
      <c r="D136" s="97"/>
      <c r="E136" s="97"/>
    </row>
    <row r="137" spans="1:10" s="53" customFormat="1" ht="12" customHeight="1">
      <c r="A137" s="184" t="s">
        <v>287</v>
      </c>
      <c r="B137" s="7" t="s">
        <v>377</v>
      </c>
      <c r="C137" s="97"/>
      <c r="D137" s="97"/>
      <c r="E137" s="97"/>
    </row>
    <row r="138" spans="1:10" s="53" customFormat="1" ht="12" customHeight="1" thickBot="1">
      <c r="A138" s="194" t="s">
        <v>288</v>
      </c>
      <c r="B138" s="5" t="s">
        <v>378</v>
      </c>
      <c r="C138" s="97"/>
      <c r="D138" s="97"/>
      <c r="E138" s="97"/>
    </row>
    <row r="139" spans="1:10" s="53" customFormat="1" ht="12" customHeight="1" thickBot="1">
      <c r="A139" s="26" t="s">
        <v>87</v>
      </c>
      <c r="B139" s="55" t="s">
        <v>379</v>
      </c>
      <c r="C139" s="113">
        <f>+C140+C141+C142+C143</f>
        <v>0</v>
      </c>
      <c r="D139" s="113">
        <f>+D140+D141+D142+D143</f>
        <v>0</v>
      </c>
      <c r="E139" s="113">
        <f>+E140+E141+E142+E143</f>
        <v>0</v>
      </c>
    </row>
    <row r="140" spans="1:10" s="53" customFormat="1" ht="12" customHeight="1">
      <c r="A140" s="184" t="s">
        <v>184</v>
      </c>
      <c r="B140" s="7" t="s">
        <v>380</v>
      </c>
      <c r="C140" s="97"/>
      <c r="D140" s="97"/>
      <c r="E140" s="97"/>
    </row>
    <row r="141" spans="1:10" s="53" customFormat="1" ht="12" customHeight="1">
      <c r="A141" s="184" t="s">
        <v>185</v>
      </c>
      <c r="B141" s="7" t="s">
        <v>381</v>
      </c>
      <c r="C141" s="97"/>
      <c r="D141" s="97"/>
      <c r="E141" s="97"/>
    </row>
    <row r="142" spans="1:10" s="53" customFormat="1" ht="12" customHeight="1">
      <c r="A142" s="184" t="s">
        <v>210</v>
      </c>
      <c r="B142" s="7" t="s">
        <v>382</v>
      </c>
      <c r="C142" s="97"/>
      <c r="D142" s="97"/>
      <c r="E142" s="97"/>
    </row>
    <row r="143" spans="1:10" ht="12.75" customHeight="1" thickBot="1">
      <c r="A143" s="184" t="s">
        <v>290</v>
      </c>
      <c r="B143" s="7" t="s">
        <v>383</v>
      </c>
      <c r="C143" s="97"/>
      <c r="D143" s="97"/>
      <c r="E143" s="97"/>
    </row>
    <row r="144" spans="1:10" ht="12" customHeight="1" thickBot="1">
      <c r="A144" s="26" t="s">
        <v>88</v>
      </c>
      <c r="B144" s="55" t="s">
        <v>384</v>
      </c>
      <c r="C144" s="181">
        <f>+C125+C129+C134+C139</f>
        <v>0</v>
      </c>
      <c r="D144" s="181">
        <f>+D125+D129+D134+D139</f>
        <v>0</v>
      </c>
      <c r="E144" s="181">
        <f>+E125+E129+E134+E139</f>
        <v>0</v>
      </c>
    </row>
    <row r="145" spans="1:5" ht="15" customHeight="1" thickBot="1">
      <c r="A145" s="196" t="s">
        <v>89</v>
      </c>
      <c r="B145" s="149" t="s">
        <v>385</v>
      </c>
      <c r="C145" s="181">
        <f>+C124+C144</f>
        <v>91252</v>
      </c>
      <c r="D145" s="181">
        <f>+D124+D144</f>
        <v>87099</v>
      </c>
      <c r="E145" s="181">
        <f>+E124+E144</f>
        <v>87088</v>
      </c>
    </row>
    <row r="146" spans="1:5" ht="13.5" thickBot="1">
      <c r="A146" s="152"/>
      <c r="B146" s="153"/>
      <c r="C146" s="154"/>
      <c r="D146" s="154"/>
      <c r="E146" s="154"/>
    </row>
    <row r="147" spans="1:5" ht="15" customHeight="1" thickBot="1">
      <c r="A147" s="93" t="s">
        <v>203</v>
      </c>
      <c r="B147" s="94"/>
      <c r="C147" s="54"/>
      <c r="D147" s="54"/>
      <c r="E147" s="54"/>
    </row>
    <row r="148" spans="1:5" ht="14.25" customHeight="1" thickBot="1">
      <c r="A148" s="93" t="s">
        <v>204</v>
      </c>
      <c r="B148" s="94"/>
      <c r="C148" s="54"/>
      <c r="D148" s="54"/>
      <c r="E148" s="54"/>
    </row>
    <row r="151" spans="1:5" ht="16.5" customHeight="1">
      <c r="A151" s="1281"/>
      <c r="B151" s="1281"/>
      <c r="C151" s="1281"/>
      <c r="D151" s="1281"/>
    </row>
  </sheetData>
  <sheetProtection formatCells="0"/>
  <mergeCells count="1">
    <mergeCell ref="A151:D151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E65"/>
  <sheetViews>
    <sheetView zoomScaleNormal="100" workbookViewId="0">
      <selection activeCell="C1" sqref="C1"/>
    </sheetView>
  </sheetViews>
  <sheetFormatPr defaultRowHeight="12.75"/>
  <cols>
    <col min="1" max="1" width="13.83203125" style="91" customWidth="1"/>
    <col min="2" max="2" width="63.6640625" style="92" customWidth="1"/>
    <col min="3" max="3" width="14" style="92" customWidth="1"/>
    <col min="4" max="4" width="11.6640625" style="92" customWidth="1"/>
    <col min="5" max="5" width="11.5" style="92" customWidth="1"/>
    <col min="6" max="16384" width="9.33203125" style="92"/>
  </cols>
  <sheetData>
    <row r="1" spans="1:5" s="72" customFormat="1" ht="21" customHeight="1" thickBot="1">
      <c r="A1" s="71"/>
      <c r="B1" s="73"/>
      <c r="C1" s="204" t="s">
        <v>1209</v>
      </c>
    </row>
    <row r="2" spans="1:5" s="205" customFormat="1" ht="25.5" customHeight="1">
      <c r="A2" s="159" t="s">
        <v>201</v>
      </c>
      <c r="B2" s="131" t="s">
        <v>463</v>
      </c>
      <c r="C2" s="146"/>
      <c r="D2" s="146"/>
      <c r="E2" s="146" t="s">
        <v>121</v>
      </c>
    </row>
    <row r="3" spans="1:5" s="205" customFormat="1" ht="24.75" thickBot="1">
      <c r="A3" s="197" t="s">
        <v>200</v>
      </c>
      <c r="B3" s="132" t="s">
        <v>428</v>
      </c>
      <c r="C3" s="147"/>
      <c r="D3" s="147"/>
      <c r="E3" s="147" t="s">
        <v>112</v>
      </c>
    </row>
    <row r="4" spans="1:5" s="206" customFormat="1" ht="15.95" customHeight="1" thickBot="1">
      <c r="A4" s="74"/>
      <c r="B4" s="74"/>
      <c r="C4" s="75"/>
      <c r="D4" s="75"/>
      <c r="E4" s="75"/>
    </row>
    <row r="5" spans="1:5" ht="13.5" thickBot="1">
      <c r="A5" s="160" t="s">
        <v>202</v>
      </c>
      <c r="B5" s="76" t="s">
        <v>114</v>
      </c>
      <c r="C5" s="77" t="s">
        <v>115</v>
      </c>
      <c r="D5" s="77" t="s">
        <v>115</v>
      </c>
      <c r="E5" s="77" t="s">
        <v>829</v>
      </c>
    </row>
    <row r="6" spans="1:5" s="207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207" customFormat="1" ht="15.95" customHeight="1" thickBot="1">
      <c r="A7" s="78"/>
      <c r="B7" s="79" t="s">
        <v>116</v>
      </c>
      <c r="C7" s="80"/>
      <c r="D7" s="80"/>
      <c r="E7" s="80"/>
    </row>
    <row r="8" spans="1:5" s="148" customFormat="1" ht="12" customHeight="1" thickBot="1">
      <c r="A8" s="67" t="s">
        <v>80</v>
      </c>
      <c r="B8" s="81" t="s">
        <v>429</v>
      </c>
      <c r="C8" s="116">
        <f>SUM(C9:C18)</f>
        <v>2000</v>
      </c>
      <c r="D8" s="116">
        <f>SUM(D9:D18)</f>
        <v>6300</v>
      </c>
      <c r="E8" s="116">
        <f>SUM(E9:E18)</f>
        <v>6289</v>
      </c>
    </row>
    <row r="9" spans="1:5" s="148" customFormat="1" ht="12" customHeight="1">
      <c r="A9" s="198" t="s">
        <v>142</v>
      </c>
      <c r="B9" s="8" t="s">
        <v>264</v>
      </c>
      <c r="C9" s="137"/>
      <c r="D9" s="137"/>
      <c r="E9" s="137"/>
    </row>
    <row r="10" spans="1:5" s="148" customFormat="1" ht="12" customHeight="1">
      <c r="A10" s="199" t="s">
        <v>143</v>
      </c>
      <c r="B10" s="6" t="s">
        <v>265</v>
      </c>
      <c r="C10" s="114">
        <v>2000</v>
      </c>
      <c r="D10" s="114">
        <v>3324</v>
      </c>
      <c r="E10" s="114">
        <v>3314</v>
      </c>
    </row>
    <row r="11" spans="1:5" s="148" customFormat="1" ht="12" customHeight="1">
      <c r="A11" s="199" t="s">
        <v>144</v>
      </c>
      <c r="B11" s="6" t="s">
        <v>266</v>
      </c>
      <c r="C11" s="114"/>
      <c r="D11" s="114"/>
      <c r="E11" s="114"/>
    </row>
    <row r="12" spans="1:5" s="148" customFormat="1" ht="12" customHeight="1">
      <c r="A12" s="199" t="s">
        <v>145</v>
      </c>
      <c r="B12" s="6" t="s">
        <v>267</v>
      </c>
      <c r="C12" s="114"/>
      <c r="D12" s="114"/>
      <c r="E12" s="114"/>
    </row>
    <row r="13" spans="1:5" s="148" customFormat="1" ht="12" customHeight="1">
      <c r="A13" s="199" t="s">
        <v>162</v>
      </c>
      <c r="B13" s="6" t="s">
        <v>268</v>
      </c>
      <c r="C13" s="114"/>
      <c r="D13" s="114"/>
      <c r="E13" s="114"/>
    </row>
    <row r="14" spans="1:5" s="148" customFormat="1" ht="12" customHeight="1">
      <c r="A14" s="199" t="s">
        <v>146</v>
      </c>
      <c r="B14" s="6" t="s">
        <v>430</v>
      </c>
      <c r="C14" s="114"/>
      <c r="D14" s="114"/>
      <c r="E14" s="114"/>
    </row>
    <row r="15" spans="1:5" s="148" customFormat="1" ht="12" customHeight="1">
      <c r="A15" s="199" t="s">
        <v>147</v>
      </c>
      <c r="B15" s="5" t="s">
        <v>431</v>
      </c>
      <c r="C15" s="114"/>
      <c r="D15" s="114"/>
      <c r="E15" s="114"/>
    </row>
    <row r="16" spans="1:5" s="148" customFormat="1" ht="12" customHeight="1">
      <c r="A16" s="199" t="s">
        <v>154</v>
      </c>
      <c r="B16" s="6" t="s">
        <v>271</v>
      </c>
      <c r="C16" s="138"/>
      <c r="D16" s="138">
        <v>4</v>
      </c>
      <c r="E16" s="138">
        <v>4</v>
      </c>
    </row>
    <row r="17" spans="1:5" s="208" customFormat="1" ht="12" customHeight="1">
      <c r="A17" s="199" t="s">
        <v>155</v>
      </c>
      <c r="B17" s="6" t="s">
        <v>273</v>
      </c>
      <c r="C17" s="114"/>
      <c r="D17" s="114">
        <v>5</v>
      </c>
      <c r="E17" s="114">
        <v>4</v>
      </c>
    </row>
    <row r="18" spans="1:5" s="208" customFormat="1" ht="12" customHeight="1" thickBot="1">
      <c r="A18" s="199" t="s">
        <v>156</v>
      </c>
      <c r="B18" s="5" t="s">
        <v>751</v>
      </c>
      <c r="C18" s="115"/>
      <c r="D18" s="115">
        <v>2967</v>
      </c>
      <c r="E18" s="115">
        <v>2967</v>
      </c>
    </row>
    <row r="19" spans="1:5" s="148" customFormat="1" ht="12" customHeight="1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4494</v>
      </c>
      <c r="E19" s="116">
        <f>SUM(E20:E22)</f>
        <v>4494</v>
      </c>
    </row>
    <row r="20" spans="1:5" s="208" customFormat="1" ht="12" customHeight="1">
      <c r="A20" s="199" t="s">
        <v>148</v>
      </c>
      <c r="B20" s="7" t="s">
        <v>239</v>
      </c>
      <c r="C20" s="114"/>
      <c r="D20" s="114"/>
      <c r="E20" s="114"/>
    </row>
    <row r="21" spans="1:5" s="208" customFormat="1" ht="12" customHeight="1">
      <c r="A21" s="199" t="s">
        <v>149</v>
      </c>
      <c r="B21" s="6" t="s">
        <v>433</v>
      </c>
      <c r="C21" s="114"/>
      <c r="D21" s="114"/>
      <c r="E21" s="114"/>
    </row>
    <row r="22" spans="1:5" s="208" customFormat="1" ht="12" customHeight="1">
      <c r="A22" s="199" t="s">
        <v>150</v>
      </c>
      <c r="B22" s="6" t="s">
        <v>707</v>
      </c>
      <c r="C22" s="114"/>
      <c r="D22" s="114">
        <v>4494</v>
      </c>
      <c r="E22" s="114">
        <v>4494</v>
      </c>
    </row>
    <row r="23" spans="1:5" s="208" customFormat="1" ht="12" customHeight="1" thickBot="1">
      <c r="A23" s="199" t="s">
        <v>151</v>
      </c>
      <c r="B23" s="6" t="s">
        <v>74</v>
      </c>
      <c r="C23" s="114"/>
      <c r="D23" s="114"/>
      <c r="E23" s="114"/>
    </row>
    <row r="24" spans="1:5" s="208" customFormat="1" ht="12" customHeight="1" thickBot="1">
      <c r="A24" s="70" t="s">
        <v>82</v>
      </c>
      <c r="B24" s="55" t="s">
        <v>177</v>
      </c>
      <c r="C24" s="130"/>
      <c r="D24" s="130"/>
      <c r="E24" s="130"/>
    </row>
    <row r="25" spans="1:5" s="208" customFormat="1" ht="12" customHeight="1" thickBot="1">
      <c r="A25" s="70" t="s">
        <v>83</v>
      </c>
      <c r="B25" s="55" t="s">
        <v>435</v>
      </c>
      <c r="C25" s="116">
        <f>+C26+C27</f>
        <v>0</v>
      </c>
      <c r="D25" s="116">
        <f>+D26+D27</f>
        <v>0</v>
      </c>
      <c r="E25" s="116">
        <f>+E26+E27</f>
        <v>0</v>
      </c>
    </row>
    <row r="26" spans="1:5" s="208" customFormat="1" ht="12" customHeight="1">
      <c r="A26" s="200" t="s">
        <v>249</v>
      </c>
      <c r="B26" s="201" t="s">
        <v>433</v>
      </c>
      <c r="C26" s="44"/>
      <c r="D26" s="44"/>
      <c r="E26" s="44"/>
    </row>
    <row r="27" spans="1:5" s="208" customFormat="1" ht="12" customHeight="1">
      <c r="A27" s="200" t="s">
        <v>252</v>
      </c>
      <c r="B27" s="202" t="s">
        <v>436</v>
      </c>
      <c r="C27" s="117"/>
      <c r="D27" s="117"/>
      <c r="E27" s="117"/>
    </row>
    <row r="28" spans="1:5" s="208" customFormat="1" ht="12" customHeight="1" thickBot="1">
      <c r="A28" s="199" t="s">
        <v>253</v>
      </c>
      <c r="B28" s="203" t="s">
        <v>437</v>
      </c>
      <c r="C28" s="47"/>
      <c r="D28" s="47"/>
      <c r="E28" s="47"/>
    </row>
    <row r="29" spans="1:5" s="208" customFormat="1" ht="12" customHeight="1" thickBot="1">
      <c r="A29" s="70" t="s">
        <v>84</v>
      </c>
      <c r="B29" s="55" t="s">
        <v>438</v>
      </c>
      <c r="C29" s="116">
        <f>+C30+C31+C32</f>
        <v>0</v>
      </c>
      <c r="D29" s="116">
        <f>+D30+D31+D32</f>
        <v>0</v>
      </c>
      <c r="E29" s="116">
        <f>+E30+E31+E32</f>
        <v>0</v>
      </c>
    </row>
    <row r="30" spans="1:5" s="208" customFormat="1" ht="12" customHeight="1">
      <c r="A30" s="200" t="s">
        <v>135</v>
      </c>
      <c r="B30" s="201" t="s">
        <v>278</v>
      </c>
      <c r="C30" s="44"/>
      <c r="D30" s="44"/>
      <c r="E30" s="44"/>
    </row>
    <row r="31" spans="1:5" s="208" customFormat="1" ht="12" customHeight="1">
      <c r="A31" s="200" t="s">
        <v>136</v>
      </c>
      <c r="B31" s="202" t="s">
        <v>279</v>
      </c>
      <c r="C31" s="117"/>
      <c r="D31" s="117"/>
      <c r="E31" s="117"/>
    </row>
    <row r="32" spans="1:5" s="208" customFormat="1" ht="12" customHeight="1" thickBot="1">
      <c r="A32" s="199" t="s">
        <v>137</v>
      </c>
      <c r="B32" s="57" t="s">
        <v>280</v>
      </c>
      <c r="C32" s="47"/>
      <c r="D32" s="47"/>
      <c r="E32" s="47"/>
    </row>
    <row r="33" spans="1:5" s="148" customFormat="1" ht="12" customHeight="1" thickBot="1">
      <c r="A33" s="70" t="s">
        <v>85</v>
      </c>
      <c r="B33" s="55" t="s">
        <v>389</v>
      </c>
      <c r="C33" s="130"/>
      <c r="D33" s="130"/>
      <c r="E33" s="130"/>
    </row>
    <row r="34" spans="1:5" s="148" customFormat="1" ht="12" customHeight="1" thickBot="1">
      <c r="A34" s="70" t="s">
        <v>86</v>
      </c>
      <c r="B34" s="55" t="s">
        <v>439</v>
      </c>
      <c r="C34" s="139"/>
      <c r="D34" s="139"/>
      <c r="E34" s="139"/>
    </row>
    <row r="35" spans="1:5" s="148" customFormat="1" ht="12" customHeight="1" thickBot="1">
      <c r="A35" s="67" t="s">
        <v>87</v>
      </c>
      <c r="B35" s="55" t="s">
        <v>440</v>
      </c>
      <c r="C35" s="140">
        <f>+C8+C19+C24+C25+C29+C33+C34</f>
        <v>2000</v>
      </c>
      <c r="D35" s="140">
        <f>+D8+D19+D24+D25+D29+D33+D34</f>
        <v>10794</v>
      </c>
      <c r="E35" s="140">
        <f>+E8+E19+E24+E25+E29+E33+E34</f>
        <v>10783</v>
      </c>
    </row>
    <row r="36" spans="1:5" s="148" customFormat="1" ht="12" customHeight="1" thickBot="1">
      <c r="A36" s="531" t="s">
        <v>88</v>
      </c>
      <c r="B36" s="532" t="s">
        <v>441</v>
      </c>
      <c r="C36" s="533">
        <f>+C37+C38+C39</f>
        <v>91252</v>
      </c>
      <c r="D36" s="533">
        <f>+D37+D38+D39</f>
        <v>89488</v>
      </c>
      <c r="E36" s="533">
        <f>+E37+E38+E39</f>
        <v>89488</v>
      </c>
    </row>
    <row r="37" spans="1:5" s="148" customFormat="1" ht="12" customHeight="1">
      <c r="A37" s="198" t="s">
        <v>442</v>
      </c>
      <c r="B37" s="534" t="s">
        <v>217</v>
      </c>
      <c r="C37" s="535"/>
      <c r="D37" s="535"/>
      <c r="E37" s="535"/>
    </row>
    <row r="38" spans="1:5" s="148" customFormat="1" ht="12" customHeight="1">
      <c r="A38" s="200" t="s">
        <v>443</v>
      </c>
      <c r="B38" s="202" t="s">
        <v>75</v>
      </c>
      <c r="C38" s="117"/>
      <c r="D38" s="117"/>
      <c r="E38" s="117"/>
    </row>
    <row r="39" spans="1:5" s="208" customFormat="1" ht="12" customHeight="1" thickBot="1">
      <c r="A39" s="536" t="s">
        <v>444</v>
      </c>
      <c r="B39" s="57" t="s">
        <v>445</v>
      </c>
      <c r="C39" s="47">
        <v>91252</v>
      </c>
      <c r="D39" s="47">
        <v>89488</v>
      </c>
      <c r="E39" s="47">
        <v>89488</v>
      </c>
    </row>
    <row r="40" spans="1:5" s="208" customFormat="1" ht="12" customHeight="1" thickBot="1">
      <c r="A40" s="526" t="s">
        <v>89</v>
      </c>
      <c r="B40" s="541" t="s">
        <v>1168</v>
      </c>
      <c r="C40" s="525"/>
      <c r="D40" s="537"/>
      <c r="E40" s="537">
        <v>2921</v>
      </c>
    </row>
    <row r="41" spans="1:5" s="208" customFormat="1" ht="15" customHeight="1" thickBot="1">
      <c r="A41" s="82" t="s">
        <v>90</v>
      </c>
      <c r="B41" s="83" t="s">
        <v>833</v>
      </c>
      <c r="C41" s="143">
        <f>+C35+C36</f>
        <v>93252</v>
      </c>
      <c r="D41" s="143">
        <f>+D35+D36+D40</f>
        <v>100282</v>
      </c>
      <c r="E41" s="143">
        <f>+E35+E36+E40</f>
        <v>103192</v>
      </c>
    </row>
    <row r="42" spans="1:5" s="208" customFormat="1" ht="15" customHeight="1">
      <c r="A42" s="84"/>
      <c r="B42" s="85"/>
      <c r="C42" s="141"/>
      <c r="D42" s="141"/>
      <c r="E42" s="141"/>
    </row>
    <row r="43" spans="1:5" ht="13.5" thickBot="1">
      <c r="A43" s="86"/>
      <c r="B43" s="87"/>
      <c r="C43" s="142"/>
      <c r="D43" s="142"/>
      <c r="E43" s="142"/>
    </row>
    <row r="44" spans="1:5" s="207" customFormat="1" ht="16.5" customHeight="1" thickBot="1">
      <c r="A44" s="88"/>
      <c r="B44" s="89" t="s">
        <v>117</v>
      </c>
      <c r="C44" s="143"/>
      <c r="D44" s="143"/>
      <c r="E44" s="143"/>
    </row>
    <row r="45" spans="1:5" s="209" customFormat="1" ht="12" customHeight="1" thickBot="1">
      <c r="A45" s="70" t="s">
        <v>80</v>
      </c>
      <c r="B45" s="55" t="s">
        <v>447</v>
      </c>
      <c r="C45" s="116">
        <f>SUM(C46+C47+C48)</f>
        <v>93252</v>
      </c>
      <c r="D45" s="116">
        <f>SUM(D46+D47+D48)</f>
        <v>100065</v>
      </c>
      <c r="E45" s="116">
        <f>SUM(E46+E47+E48)</f>
        <v>99958</v>
      </c>
    </row>
    <row r="46" spans="1:5" ht="12" customHeight="1">
      <c r="A46" s="199" t="s">
        <v>142</v>
      </c>
      <c r="B46" s="7" t="s">
        <v>110</v>
      </c>
      <c r="C46" s="44">
        <v>61929</v>
      </c>
      <c r="D46" s="44">
        <v>63760</v>
      </c>
      <c r="E46" s="44">
        <v>63760</v>
      </c>
    </row>
    <row r="47" spans="1:5" ht="12" customHeight="1">
      <c r="A47" s="199" t="s">
        <v>143</v>
      </c>
      <c r="B47" s="6" t="s">
        <v>186</v>
      </c>
      <c r="C47" s="46">
        <v>16743</v>
      </c>
      <c r="D47" s="46">
        <v>17508</v>
      </c>
      <c r="E47" s="46">
        <v>17508</v>
      </c>
    </row>
    <row r="48" spans="1:5" ht="12" customHeight="1">
      <c r="A48" s="199" t="s">
        <v>144</v>
      </c>
      <c r="B48" s="6" t="s">
        <v>161</v>
      </c>
      <c r="C48" s="46">
        <v>14580</v>
      </c>
      <c r="D48" s="46">
        <v>18797</v>
      </c>
      <c r="E48" s="46">
        <v>18690</v>
      </c>
    </row>
    <row r="49" spans="1:5" ht="12" customHeight="1">
      <c r="A49" s="199" t="s">
        <v>145</v>
      </c>
      <c r="B49" s="6" t="s">
        <v>187</v>
      </c>
      <c r="C49" s="46"/>
      <c r="D49" s="46"/>
      <c r="E49" s="46"/>
    </row>
    <row r="50" spans="1:5" ht="12" customHeight="1" thickBot="1">
      <c r="A50" s="199" t="s">
        <v>162</v>
      </c>
      <c r="B50" s="6" t="s">
        <v>188</v>
      </c>
      <c r="C50" s="46"/>
      <c r="D50" s="46"/>
      <c r="E50" s="46"/>
    </row>
    <row r="51" spans="1:5" ht="12" customHeight="1" thickBot="1">
      <c r="A51" s="70" t="s">
        <v>81</v>
      </c>
      <c r="B51" s="55" t="s">
        <v>448</v>
      </c>
      <c r="C51" s="116">
        <f>SUM(C52:C54)</f>
        <v>0</v>
      </c>
      <c r="D51" s="116">
        <f>SUM(D52:D54)</f>
        <v>217</v>
      </c>
      <c r="E51" s="116">
        <f>SUM(E52:E54)</f>
        <v>217</v>
      </c>
    </row>
    <row r="52" spans="1:5" s="209" customFormat="1" ht="12" customHeight="1">
      <c r="A52" s="199" t="s">
        <v>148</v>
      </c>
      <c r="B52" s="7" t="s">
        <v>208</v>
      </c>
      <c r="C52" s="44"/>
      <c r="D52" s="44">
        <v>217</v>
      </c>
      <c r="E52" s="44">
        <v>217</v>
      </c>
    </row>
    <row r="53" spans="1:5" ht="12" customHeight="1">
      <c r="A53" s="199" t="s">
        <v>149</v>
      </c>
      <c r="B53" s="6" t="s">
        <v>190</v>
      </c>
      <c r="C53" s="46"/>
      <c r="D53" s="46"/>
      <c r="E53" s="46"/>
    </row>
    <row r="54" spans="1:5" ht="12" customHeight="1">
      <c r="A54" s="199" t="s">
        <v>150</v>
      </c>
      <c r="B54" s="6" t="s">
        <v>118</v>
      </c>
      <c r="C54" s="46"/>
      <c r="D54" s="46"/>
      <c r="E54" s="46"/>
    </row>
    <row r="55" spans="1:5" ht="12" customHeight="1" thickBot="1">
      <c r="A55" s="527" t="s">
        <v>151</v>
      </c>
      <c r="B55" s="10" t="s">
        <v>76</v>
      </c>
      <c r="C55" s="528"/>
      <c r="D55" s="528"/>
      <c r="E55" s="528"/>
    </row>
    <row r="56" spans="1:5" ht="12" customHeight="1" thickBot="1">
      <c r="A56" s="538" t="s">
        <v>82</v>
      </c>
      <c r="B56" s="55" t="s">
        <v>672</v>
      </c>
      <c r="C56" s="530"/>
      <c r="D56" s="130"/>
      <c r="E56" s="130"/>
    </row>
    <row r="57" spans="1:5" ht="12" customHeight="1" thickBot="1">
      <c r="A57" s="538" t="s">
        <v>83</v>
      </c>
      <c r="B57" s="55" t="s">
        <v>831</v>
      </c>
      <c r="C57" s="530"/>
      <c r="D57" s="130"/>
      <c r="E57" s="130">
        <v>2946</v>
      </c>
    </row>
    <row r="58" spans="1:5" ht="12" customHeight="1" thickBot="1">
      <c r="A58" s="538" t="s">
        <v>84</v>
      </c>
      <c r="B58" s="55" t="s">
        <v>1136</v>
      </c>
      <c r="C58" s="530"/>
      <c r="D58" s="130"/>
      <c r="E58" s="130">
        <v>71</v>
      </c>
    </row>
    <row r="59" spans="1:5" ht="15" customHeight="1" thickBot="1">
      <c r="A59" s="70" t="s">
        <v>85</v>
      </c>
      <c r="B59" s="90" t="s">
        <v>1137</v>
      </c>
      <c r="C59" s="144">
        <f>+C45+C51</f>
        <v>93252</v>
      </c>
      <c r="D59" s="144">
        <f>+D45+D51+D56+D57</f>
        <v>100282</v>
      </c>
      <c r="E59" s="144">
        <f>+E45+E51+E56+E57+E58</f>
        <v>103192</v>
      </c>
    </row>
    <row r="60" spans="1:5" ht="13.5" thickBot="1">
      <c r="C60" s="145"/>
      <c r="D60" s="145"/>
      <c r="E60" s="145"/>
    </row>
    <row r="61" spans="1:5" ht="15" customHeight="1" thickBot="1">
      <c r="A61" s="93" t="s">
        <v>203</v>
      </c>
      <c r="B61" s="94"/>
      <c r="C61" s="54">
        <v>18</v>
      </c>
      <c r="D61" s="54">
        <v>18</v>
      </c>
      <c r="E61" s="1280">
        <v>16.5</v>
      </c>
    </row>
    <row r="62" spans="1:5" ht="14.25" customHeight="1" thickBot="1">
      <c r="A62" s="93" t="s">
        <v>204</v>
      </c>
      <c r="B62" s="94"/>
      <c r="C62" s="54">
        <v>0</v>
      </c>
      <c r="D62" s="54">
        <v>0</v>
      </c>
      <c r="E62" s="54">
        <v>0</v>
      </c>
    </row>
    <row r="65" spans="1:4">
      <c r="A65" s="1281"/>
      <c r="B65" s="1281"/>
      <c r="C65" s="1281"/>
      <c r="D65" s="1281"/>
    </row>
  </sheetData>
  <sheetProtection formatCells="0"/>
  <mergeCells count="1">
    <mergeCell ref="A65:D65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E62"/>
  <sheetViews>
    <sheetView zoomScaleNormal="100" workbookViewId="0">
      <selection activeCell="C1" sqref="C1"/>
    </sheetView>
  </sheetViews>
  <sheetFormatPr defaultRowHeight="12.75"/>
  <cols>
    <col min="1" max="1" width="13.83203125" style="91" customWidth="1"/>
    <col min="2" max="2" width="69.6640625" style="92" customWidth="1"/>
    <col min="3" max="3" width="13.83203125" style="92" customWidth="1"/>
    <col min="4" max="5" width="11.83203125" style="92" customWidth="1"/>
    <col min="6" max="16384" width="9.33203125" style="92"/>
  </cols>
  <sheetData>
    <row r="1" spans="1:5" s="72" customFormat="1" ht="21" customHeight="1" thickBot="1">
      <c r="A1" s="71"/>
      <c r="B1" s="73"/>
      <c r="C1" s="204" t="s">
        <v>1210</v>
      </c>
    </row>
    <row r="2" spans="1:5" s="205" customFormat="1" ht="25.5" customHeight="1">
      <c r="A2" s="159" t="s">
        <v>201</v>
      </c>
      <c r="B2" s="131" t="s">
        <v>463</v>
      </c>
      <c r="C2" s="146"/>
      <c r="D2" s="146"/>
      <c r="E2" s="146" t="s">
        <v>121</v>
      </c>
    </row>
    <row r="3" spans="1:5" s="205" customFormat="1" ht="24.75" thickBot="1">
      <c r="A3" s="197" t="s">
        <v>200</v>
      </c>
      <c r="B3" s="132" t="s">
        <v>451</v>
      </c>
      <c r="C3" s="147"/>
      <c r="D3" s="147"/>
      <c r="E3" s="147" t="s">
        <v>121</v>
      </c>
    </row>
    <row r="4" spans="1:5" s="206" customFormat="1" ht="15.95" customHeight="1" thickBot="1">
      <c r="A4" s="74"/>
      <c r="B4" s="74"/>
      <c r="C4" s="75"/>
      <c r="D4" s="75"/>
      <c r="E4" s="75"/>
    </row>
    <row r="5" spans="1:5" ht="13.5" thickBot="1">
      <c r="A5" s="160" t="s">
        <v>202</v>
      </c>
      <c r="B5" s="76" t="s">
        <v>114</v>
      </c>
      <c r="C5" s="77" t="s">
        <v>115</v>
      </c>
      <c r="D5" s="77" t="s">
        <v>115</v>
      </c>
      <c r="E5" s="77" t="s">
        <v>829</v>
      </c>
    </row>
    <row r="6" spans="1:5" s="207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207" customFormat="1" ht="15.95" customHeight="1" thickBot="1">
      <c r="A7" s="78"/>
      <c r="B7" s="79" t="s">
        <v>116</v>
      </c>
      <c r="C7" s="80"/>
      <c r="D7" s="80"/>
      <c r="E7" s="80"/>
    </row>
    <row r="8" spans="1:5" s="148" customFormat="1" ht="12" customHeight="1" thickBot="1">
      <c r="A8" s="67" t="s">
        <v>80</v>
      </c>
      <c r="B8" s="81" t="s">
        <v>429</v>
      </c>
      <c r="C8" s="116">
        <f>SUM(C9:C18)</f>
        <v>2000</v>
      </c>
      <c r="D8" s="116">
        <f>SUM(D9:D18)</f>
        <v>3333</v>
      </c>
      <c r="E8" s="116">
        <f>SUM(E9:E18)</f>
        <v>3322</v>
      </c>
    </row>
    <row r="9" spans="1:5" s="148" customFormat="1" ht="12" customHeight="1">
      <c r="A9" s="198" t="s">
        <v>142</v>
      </c>
      <c r="B9" s="8" t="s">
        <v>264</v>
      </c>
      <c r="C9" s="137"/>
      <c r="D9" s="137"/>
      <c r="E9" s="137"/>
    </row>
    <row r="10" spans="1:5" s="148" customFormat="1" ht="12" customHeight="1">
      <c r="A10" s="199" t="s">
        <v>143</v>
      </c>
      <c r="B10" s="6" t="s">
        <v>265</v>
      </c>
      <c r="C10" s="114">
        <v>2000</v>
      </c>
      <c r="D10" s="114">
        <v>3324</v>
      </c>
      <c r="E10" s="114">
        <v>3314</v>
      </c>
    </row>
    <row r="11" spans="1:5" s="148" customFormat="1" ht="12" customHeight="1">
      <c r="A11" s="199" t="s">
        <v>144</v>
      </c>
      <c r="B11" s="6" t="s">
        <v>266</v>
      </c>
      <c r="C11" s="114"/>
      <c r="D11" s="114"/>
      <c r="E11" s="114"/>
    </row>
    <row r="12" spans="1:5" s="148" customFormat="1" ht="12" customHeight="1">
      <c r="A12" s="199" t="s">
        <v>145</v>
      </c>
      <c r="B12" s="6" t="s">
        <v>267</v>
      </c>
      <c r="C12" s="114"/>
      <c r="D12" s="114"/>
      <c r="E12" s="114"/>
    </row>
    <row r="13" spans="1:5" s="148" customFormat="1" ht="12" customHeight="1">
      <c r="A13" s="199" t="s">
        <v>162</v>
      </c>
      <c r="B13" s="6" t="s">
        <v>268</v>
      </c>
      <c r="C13" s="114"/>
      <c r="D13" s="114"/>
      <c r="E13" s="114"/>
    </row>
    <row r="14" spans="1:5" s="148" customFormat="1" ht="12" customHeight="1">
      <c r="A14" s="199" t="s">
        <v>146</v>
      </c>
      <c r="B14" s="6" t="s">
        <v>430</v>
      </c>
      <c r="C14" s="114"/>
      <c r="D14" s="114"/>
      <c r="E14" s="114"/>
    </row>
    <row r="15" spans="1:5" s="148" customFormat="1" ht="12" customHeight="1">
      <c r="A15" s="199" t="s">
        <v>147</v>
      </c>
      <c r="B15" s="5" t="s">
        <v>431</v>
      </c>
      <c r="C15" s="114"/>
      <c r="D15" s="114"/>
      <c r="E15" s="114"/>
    </row>
    <row r="16" spans="1:5" s="148" customFormat="1" ht="12" customHeight="1">
      <c r="A16" s="199" t="s">
        <v>154</v>
      </c>
      <c r="B16" s="6" t="s">
        <v>271</v>
      </c>
      <c r="C16" s="138"/>
      <c r="D16" s="138">
        <v>4</v>
      </c>
      <c r="E16" s="138">
        <v>4</v>
      </c>
    </row>
    <row r="17" spans="1:5" s="208" customFormat="1" ht="12" customHeight="1">
      <c r="A17" s="199" t="s">
        <v>155</v>
      </c>
      <c r="B17" s="6" t="s">
        <v>272</v>
      </c>
      <c r="C17" s="114"/>
      <c r="D17" s="114">
        <v>5</v>
      </c>
      <c r="E17" s="114">
        <v>4</v>
      </c>
    </row>
    <row r="18" spans="1:5" s="208" customFormat="1" ht="12" customHeight="1" thickBot="1">
      <c r="A18" s="199" t="s">
        <v>156</v>
      </c>
      <c r="B18" s="5" t="s">
        <v>273</v>
      </c>
      <c r="C18" s="115"/>
      <c r="D18" s="115"/>
      <c r="E18" s="115"/>
    </row>
    <row r="19" spans="1:5" s="148" customFormat="1" ht="12" customHeight="1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0</v>
      </c>
      <c r="E19" s="116">
        <f>SUM(E20:E22)</f>
        <v>0</v>
      </c>
    </row>
    <row r="20" spans="1:5" s="208" customFormat="1" ht="12" customHeight="1">
      <c r="A20" s="199" t="s">
        <v>148</v>
      </c>
      <c r="B20" s="7" t="s">
        <v>239</v>
      </c>
      <c r="C20" s="114"/>
      <c r="D20" s="114"/>
      <c r="E20" s="114"/>
    </row>
    <row r="21" spans="1:5" s="208" customFormat="1" ht="12" customHeight="1">
      <c r="A21" s="199" t="s">
        <v>149</v>
      </c>
      <c r="B21" s="6" t="s">
        <v>433</v>
      </c>
      <c r="C21" s="114"/>
      <c r="D21" s="114"/>
      <c r="E21" s="114"/>
    </row>
    <row r="22" spans="1:5" s="208" customFormat="1" ht="12" customHeight="1">
      <c r="A22" s="199" t="s">
        <v>150</v>
      </c>
      <c r="B22" s="6" t="s">
        <v>434</v>
      </c>
      <c r="C22" s="114"/>
      <c r="D22" s="114"/>
      <c r="E22" s="114"/>
    </row>
    <row r="23" spans="1:5" s="208" customFormat="1" ht="12" customHeight="1" thickBot="1">
      <c r="A23" s="199" t="s">
        <v>151</v>
      </c>
      <c r="B23" s="6" t="s">
        <v>74</v>
      </c>
      <c r="C23" s="114"/>
      <c r="D23" s="114"/>
      <c r="E23" s="114"/>
    </row>
    <row r="24" spans="1:5" s="208" customFormat="1" ht="12" customHeight="1" thickBot="1">
      <c r="A24" s="70" t="s">
        <v>82</v>
      </c>
      <c r="B24" s="55" t="s">
        <v>177</v>
      </c>
      <c r="C24" s="130"/>
      <c r="D24" s="130"/>
      <c r="E24" s="130"/>
    </row>
    <row r="25" spans="1:5" s="208" customFormat="1" ht="12" customHeight="1" thickBot="1">
      <c r="A25" s="70" t="s">
        <v>83</v>
      </c>
      <c r="B25" s="55" t="s">
        <v>435</v>
      </c>
      <c r="C25" s="116">
        <f>+C26+C27</f>
        <v>0</v>
      </c>
      <c r="D25" s="116">
        <f>+D26+D27</f>
        <v>0</v>
      </c>
      <c r="E25" s="116">
        <f>+E26+E27</f>
        <v>0</v>
      </c>
    </row>
    <row r="26" spans="1:5" s="208" customFormat="1" ht="12" customHeight="1">
      <c r="A26" s="200" t="s">
        <v>249</v>
      </c>
      <c r="B26" s="201" t="s">
        <v>433</v>
      </c>
      <c r="C26" s="44"/>
      <c r="D26" s="44"/>
      <c r="E26" s="44"/>
    </row>
    <row r="27" spans="1:5" s="208" customFormat="1" ht="12" customHeight="1">
      <c r="A27" s="200" t="s">
        <v>252</v>
      </c>
      <c r="B27" s="202" t="s">
        <v>436</v>
      </c>
      <c r="C27" s="117"/>
      <c r="D27" s="117"/>
      <c r="E27" s="117"/>
    </row>
    <row r="28" spans="1:5" s="208" customFormat="1" ht="12" customHeight="1" thickBot="1">
      <c r="A28" s="199" t="s">
        <v>253</v>
      </c>
      <c r="B28" s="203" t="s">
        <v>437</v>
      </c>
      <c r="C28" s="47"/>
      <c r="D28" s="47"/>
      <c r="E28" s="47"/>
    </row>
    <row r="29" spans="1:5" s="208" customFormat="1" ht="12" customHeight="1" thickBot="1">
      <c r="A29" s="70" t="s">
        <v>84</v>
      </c>
      <c r="B29" s="55" t="s">
        <v>438</v>
      </c>
      <c r="C29" s="116">
        <f>+C30+C31+C32</f>
        <v>0</v>
      </c>
      <c r="D29" s="116">
        <f>+D30+D31+D32</f>
        <v>0</v>
      </c>
      <c r="E29" s="116">
        <f>+E30+E31+E32</f>
        <v>0</v>
      </c>
    </row>
    <row r="30" spans="1:5" s="208" customFormat="1" ht="12" customHeight="1">
      <c r="A30" s="200" t="s">
        <v>135</v>
      </c>
      <c r="B30" s="201" t="s">
        <v>278</v>
      </c>
      <c r="C30" s="44"/>
      <c r="D30" s="44"/>
      <c r="E30" s="44"/>
    </row>
    <row r="31" spans="1:5" s="208" customFormat="1" ht="12" customHeight="1">
      <c r="A31" s="200" t="s">
        <v>136</v>
      </c>
      <c r="B31" s="202" t="s">
        <v>279</v>
      </c>
      <c r="C31" s="117"/>
      <c r="D31" s="117"/>
      <c r="E31" s="117"/>
    </row>
    <row r="32" spans="1:5" s="208" customFormat="1" ht="12" customHeight="1" thickBot="1">
      <c r="A32" s="199" t="s">
        <v>137</v>
      </c>
      <c r="B32" s="57" t="s">
        <v>280</v>
      </c>
      <c r="C32" s="47"/>
      <c r="D32" s="47"/>
      <c r="E32" s="47"/>
    </row>
    <row r="33" spans="1:5" s="148" customFormat="1" ht="12" customHeight="1" thickBot="1">
      <c r="A33" s="70" t="s">
        <v>85</v>
      </c>
      <c r="B33" s="55" t="s">
        <v>389</v>
      </c>
      <c r="C33" s="130"/>
      <c r="D33" s="130"/>
      <c r="E33" s="130"/>
    </row>
    <row r="34" spans="1:5" s="148" customFormat="1" ht="12" customHeight="1" thickBot="1">
      <c r="A34" s="70" t="s">
        <v>86</v>
      </c>
      <c r="B34" s="55" t="s">
        <v>439</v>
      </c>
      <c r="C34" s="139"/>
      <c r="D34" s="139"/>
      <c r="E34" s="139"/>
    </row>
    <row r="35" spans="1:5" s="148" customFormat="1" ht="12" customHeight="1" thickBot="1">
      <c r="A35" s="67" t="s">
        <v>87</v>
      </c>
      <c r="B35" s="55" t="s">
        <v>440</v>
      </c>
      <c r="C35" s="140">
        <f>+C8+C19+C24+C25+C29+C33+C34</f>
        <v>2000</v>
      </c>
      <c r="D35" s="140">
        <f>+D8+D19+D24+D25+D29+D33+D34</f>
        <v>3333</v>
      </c>
      <c r="E35" s="140">
        <f>+E8+E19+E24+E25+E29+E33+E34</f>
        <v>3322</v>
      </c>
    </row>
    <row r="36" spans="1:5" s="148" customFormat="1" ht="12" customHeight="1" thickBot="1">
      <c r="A36" s="82" t="s">
        <v>88</v>
      </c>
      <c r="B36" s="55" t="s">
        <v>441</v>
      </c>
      <c r="C36" s="140">
        <f>+C37+C38+C39</f>
        <v>342</v>
      </c>
      <c r="D36" s="140">
        <v>2389</v>
      </c>
      <c r="E36" s="140">
        <v>2400</v>
      </c>
    </row>
    <row r="37" spans="1:5" s="148" customFormat="1" ht="12" customHeight="1">
      <c r="A37" s="200" t="s">
        <v>442</v>
      </c>
      <c r="B37" s="201" t="s">
        <v>217</v>
      </c>
      <c r="C37" s="44"/>
      <c r="D37" s="44"/>
      <c r="E37" s="44"/>
    </row>
    <row r="38" spans="1:5" s="148" customFormat="1" ht="12" customHeight="1">
      <c r="A38" s="200" t="s">
        <v>443</v>
      </c>
      <c r="B38" s="202" t="s">
        <v>75</v>
      </c>
      <c r="C38" s="117"/>
      <c r="D38" s="117"/>
      <c r="E38" s="117"/>
    </row>
    <row r="39" spans="1:5" s="208" customFormat="1" ht="12" customHeight="1" thickBot="1">
      <c r="A39" s="199" t="s">
        <v>444</v>
      </c>
      <c r="B39" s="57" t="s">
        <v>779</v>
      </c>
      <c r="C39" s="360">
        <v>342</v>
      </c>
      <c r="D39" s="360">
        <v>2389</v>
      </c>
      <c r="E39" s="360">
        <v>2400</v>
      </c>
    </row>
    <row r="40" spans="1:5" s="208" customFormat="1" ht="15" customHeight="1" thickBot="1">
      <c r="A40" s="82" t="s">
        <v>89</v>
      </c>
      <c r="B40" s="83" t="s">
        <v>446</v>
      </c>
      <c r="C40" s="143">
        <f>+C35+C36</f>
        <v>2342</v>
      </c>
      <c r="D40" s="143">
        <f>+D35+D36</f>
        <v>5722</v>
      </c>
      <c r="E40" s="143">
        <f>+E35+E36</f>
        <v>5722</v>
      </c>
    </row>
    <row r="41" spans="1:5" s="208" customFormat="1" ht="15" customHeight="1">
      <c r="A41" s="84"/>
      <c r="B41" s="85"/>
      <c r="C41" s="141"/>
      <c r="D41" s="141"/>
      <c r="E41" s="141"/>
    </row>
    <row r="42" spans="1:5" ht="13.5" thickBot="1">
      <c r="A42" s="86"/>
      <c r="B42" s="87"/>
      <c r="C42" s="142"/>
      <c r="D42" s="142"/>
      <c r="E42" s="142"/>
    </row>
    <row r="43" spans="1:5" s="207" customFormat="1" ht="16.5" customHeight="1" thickBot="1">
      <c r="A43" s="88"/>
      <c r="B43" s="89" t="s">
        <v>117</v>
      </c>
      <c r="C43" s="143"/>
      <c r="D43" s="143"/>
      <c r="E43" s="143"/>
    </row>
    <row r="44" spans="1:5" s="209" customFormat="1" ht="12" customHeight="1" thickBot="1">
      <c r="A44" s="70" t="s">
        <v>80</v>
      </c>
      <c r="B44" s="55" t="s">
        <v>447</v>
      </c>
      <c r="C44" s="116">
        <f>SUM(C45:C49)</f>
        <v>2342</v>
      </c>
      <c r="D44" s="116">
        <f>SUM(D45:D49)</f>
        <v>5722</v>
      </c>
      <c r="E44" s="116">
        <f>SUM(E45:E49)</f>
        <v>5722</v>
      </c>
    </row>
    <row r="45" spans="1:5" ht="12" customHeight="1">
      <c r="A45" s="199" t="s">
        <v>142</v>
      </c>
      <c r="B45" s="7" t="s">
        <v>110</v>
      </c>
      <c r="C45" s="44">
        <v>1844</v>
      </c>
      <c r="D45" s="44">
        <v>1896</v>
      </c>
      <c r="E45" s="44">
        <v>1896</v>
      </c>
    </row>
    <row r="46" spans="1:5" ht="12" customHeight="1">
      <c r="A46" s="199" t="s">
        <v>143</v>
      </c>
      <c r="B46" s="6" t="s">
        <v>186</v>
      </c>
      <c r="C46" s="46">
        <v>498</v>
      </c>
      <c r="D46" s="46">
        <v>512</v>
      </c>
      <c r="E46" s="46">
        <v>512</v>
      </c>
    </row>
    <row r="47" spans="1:5" ht="12" customHeight="1">
      <c r="A47" s="199" t="s">
        <v>144</v>
      </c>
      <c r="B47" s="6" t="s">
        <v>161</v>
      </c>
      <c r="C47" s="46"/>
      <c r="D47" s="46">
        <v>3314</v>
      </c>
      <c r="E47" s="46">
        <v>3314</v>
      </c>
    </row>
    <row r="48" spans="1:5" ht="12" customHeight="1">
      <c r="A48" s="199" t="s">
        <v>145</v>
      </c>
      <c r="B48" s="6" t="s">
        <v>187</v>
      </c>
      <c r="C48" s="46"/>
      <c r="D48" s="46"/>
      <c r="E48" s="46"/>
    </row>
    <row r="49" spans="1:5" ht="12" customHeight="1" thickBot="1">
      <c r="A49" s="199" t="s">
        <v>162</v>
      </c>
      <c r="B49" s="6" t="s">
        <v>188</v>
      </c>
      <c r="C49" s="46"/>
      <c r="D49" s="46"/>
      <c r="E49" s="46"/>
    </row>
    <row r="50" spans="1:5" ht="12" customHeight="1" thickBot="1">
      <c r="A50" s="70" t="s">
        <v>81</v>
      </c>
      <c r="B50" s="55" t="s">
        <v>448</v>
      </c>
      <c r="C50" s="116">
        <f>SUM(C51:C53)</f>
        <v>0</v>
      </c>
      <c r="D50" s="116">
        <f>SUM(D51:D53)</f>
        <v>0</v>
      </c>
      <c r="E50" s="116">
        <f>SUM(E51:E53)</f>
        <v>0</v>
      </c>
    </row>
    <row r="51" spans="1:5" s="209" customFormat="1" ht="12" customHeight="1">
      <c r="A51" s="199" t="s">
        <v>148</v>
      </c>
      <c r="B51" s="7" t="s">
        <v>208</v>
      </c>
      <c r="C51" s="44"/>
      <c r="D51" s="44"/>
      <c r="E51" s="44"/>
    </row>
    <row r="52" spans="1:5" ht="12" customHeight="1">
      <c r="A52" s="199" t="s">
        <v>149</v>
      </c>
      <c r="B52" s="6" t="s">
        <v>190</v>
      </c>
      <c r="C52" s="46"/>
      <c r="D52" s="46"/>
      <c r="E52" s="46"/>
    </row>
    <row r="53" spans="1:5" ht="12" customHeight="1">
      <c r="A53" s="199" t="s">
        <v>150</v>
      </c>
      <c r="B53" s="6" t="s">
        <v>118</v>
      </c>
      <c r="C53" s="46"/>
      <c r="D53" s="46"/>
      <c r="E53" s="46"/>
    </row>
    <row r="54" spans="1:5" ht="12" customHeight="1" thickBot="1">
      <c r="A54" s="527" t="s">
        <v>151</v>
      </c>
      <c r="B54" s="10" t="s">
        <v>76</v>
      </c>
      <c r="C54" s="528"/>
      <c r="D54" s="528"/>
      <c r="E54" s="528"/>
    </row>
    <row r="55" spans="1:5" ht="12" customHeight="1" thickBot="1">
      <c r="A55" s="529" t="s">
        <v>83</v>
      </c>
      <c r="B55" s="55" t="s">
        <v>672</v>
      </c>
      <c r="C55" s="530"/>
      <c r="D55" s="130"/>
      <c r="E55" s="130"/>
    </row>
    <row r="56" spans="1:5" ht="15" customHeight="1" thickBot="1">
      <c r="A56" s="70" t="s">
        <v>82</v>
      </c>
      <c r="B56" s="90" t="s">
        <v>449</v>
      </c>
      <c r="C56" s="144">
        <f>+C44+C50</f>
        <v>2342</v>
      </c>
      <c r="D56" s="144">
        <f>+D44+D50+D55</f>
        <v>5722</v>
      </c>
      <c r="E56" s="144">
        <f>+E44+E50+E55</f>
        <v>5722</v>
      </c>
    </row>
    <row r="57" spans="1:5" ht="13.5" thickBot="1">
      <c r="C57" s="145"/>
      <c r="D57" s="145"/>
      <c r="E57" s="145"/>
    </row>
    <row r="58" spans="1:5" ht="15" customHeight="1" thickBot="1">
      <c r="A58" s="93" t="s">
        <v>203</v>
      </c>
      <c r="B58" s="94"/>
      <c r="C58" s="54"/>
      <c r="D58" s="652" t="s">
        <v>729</v>
      </c>
      <c r="E58" s="652" t="s">
        <v>729</v>
      </c>
    </row>
    <row r="59" spans="1:5" ht="14.25" customHeight="1" thickBot="1">
      <c r="A59" s="93" t="s">
        <v>204</v>
      </c>
      <c r="B59" s="94"/>
      <c r="C59" s="54"/>
      <c r="D59" s="54"/>
      <c r="E59" s="54"/>
    </row>
    <row r="62" spans="1:5">
      <c r="A62" s="1281"/>
      <c r="B62" s="1281"/>
      <c r="C62" s="1281"/>
      <c r="D62" s="1281"/>
    </row>
  </sheetData>
  <sheetProtection formatCells="0"/>
  <mergeCells count="1">
    <mergeCell ref="A62:D62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K174"/>
  <sheetViews>
    <sheetView topLeftCell="A99" zoomScale="120" zoomScaleNormal="120" zoomScaleSheetLayoutView="100" workbookViewId="0">
      <selection activeCell="H100" sqref="H100"/>
    </sheetView>
  </sheetViews>
  <sheetFormatPr defaultRowHeight="15.75"/>
  <cols>
    <col min="1" max="1" width="5.33203125" style="150" customWidth="1"/>
    <col min="2" max="2" width="58" style="150" customWidth="1"/>
    <col min="3" max="3" width="10.83203125" style="150" customWidth="1"/>
    <col min="4" max="5" width="11.33203125" style="150" customWidth="1"/>
    <col min="6" max="6" width="10.1640625" style="150" customWidth="1"/>
    <col min="7" max="7" width="9.1640625" style="166" customWidth="1"/>
    <col min="8" max="16384" width="9.33203125" style="166"/>
  </cols>
  <sheetData>
    <row r="1" spans="1:8" ht="15.95" customHeight="1">
      <c r="A1" s="1282" t="s">
        <v>78</v>
      </c>
      <c r="B1" s="1282"/>
      <c r="C1" s="1282"/>
      <c r="D1" s="1282"/>
      <c r="E1" s="1282"/>
      <c r="F1" s="1282"/>
    </row>
    <row r="2" spans="1:8" ht="15.95" customHeight="1" thickBot="1">
      <c r="A2" s="1283" t="s">
        <v>166</v>
      </c>
      <c r="B2" s="1283"/>
      <c r="C2" s="550"/>
      <c r="D2" s="1285" t="s">
        <v>209</v>
      </c>
      <c r="E2" s="1285"/>
      <c r="F2" s="1285"/>
    </row>
    <row r="3" spans="1:8" ht="38.1" customHeight="1" thickBot="1">
      <c r="A3" s="21" t="s">
        <v>130</v>
      </c>
      <c r="B3" s="22" t="s">
        <v>79</v>
      </c>
      <c r="C3" s="29" t="s">
        <v>230</v>
      </c>
      <c r="D3" s="29" t="s">
        <v>767</v>
      </c>
      <c r="E3" s="29" t="s">
        <v>829</v>
      </c>
      <c r="F3" s="971" t="s">
        <v>1142</v>
      </c>
      <c r="G3" s="555"/>
      <c r="H3" s="555"/>
    </row>
    <row r="4" spans="1:8" s="167" customFormat="1" ht="12" customHeight="1" thickBot="1">
      <c r="A4" s="1243">
        <v>1</v>
      </c>
      <c r="B4" s="162">
        <v>2</v>
      </c>
      <c r="C4" s="163">
        <v>3</v>
      </c>
      <c r="D4" s="163">
        <v>4</v>
      </c>
      <c r="E4" s="163">
        <v>5</v>
      </c>
      <c r="F4" s="988">
        <v>6</v>
      </c>
      <c r="G4" s="556"/>
      <c r="H4" s="556"/>
    </row>
    <row r="5" spans="1:8" s="168" customFormat="1" ht="12" customHeight="1" thickBot="1">
      <c r="A5" s="18" t="s">
        <v>80</v>
      </c>
      <c r="B5" s="19" t="s">
        <v>231</v>
      </c>
      <c r="C5" s="104">
        <f>+C6+C7+C8+C9+C10+C11</f>
        <v>319414</v>
      </c>
      <c r="D5" s="104">
        <f>+D6+D7+D8+D9+D10+D11</f>
        <v>341591</v>
      </c>
      <c r="E5" s="975">
        <f>+E6+E7+E8+E9+E10+E11</f>
        <v>341590</v>
      </c>
      <c r="F5" s="989">
        <f>(E5/D5)</f>
        <v>0.99999707252240255</v>
      </c>
      <c r="G5" s="522"/>
      <c r="H5" s="522"/>
    </row>
    <row r="6" spans="1:8" s="168" customFormat="1" ht="12" customHeight="1">
      <c r="A6" s="13" t="s">
        <v>142</v>
      </c>
      <c r="B6" s="169" t="s">
        <v>232</v>
      </c>
      <c r="C6" s="107">
        <v>130696</v>
      </c>
      <c r="D6" s="107">
        <v>135462</v>
      </c>
      <c r="E6" s="976">
        <v>135462</v>
      </c>
      <c r="F6" s="990">
        <f t="shared" ref="F6:F69" si="0">(E6/D6)</f>
        <v>1</v>
      </c>
      <c r="G6" s="557"/>
      <c r="H6" s="557"/>
    </row>
    <row r="7" spans="1:8" s="168" customFormat="1" ht="12" customHeight="1">
      <c r="A7" s="12" t="s">
        <v>143</v>
      </c>
      <c r="B7" s="170" t="s">
        <v>233</v>
      </c>
      <c r="C7" s="106">
        <v>89894</v>
      </c>
      <c r="D7" s="106">
        <v>90316</v>
      </c>
      <c r="E7" s="710">
        <v>90315</v>
      </c>
      <c r="F7" s="991">
        <f t="shared" si="0"/>
        <v>0.99998892776473713</v>
      </c>
      <c r="G7" s="557"/>
      <c r="H7" s="557"/>
    </row>
    <row r="8" spans="1:8" s="168" customFormat="1" ht="12" customHeight="1">
      <c r="A8" s="12" t="s">
        <v>144</v>
      </c>
      <c r="B8" s="170" t="s">
        <v>234</v>
      </c>
      <c r="C8" s="106">
        <v>92546</v>
      </c>
      <c r="D8" s="106">
        <v>92006</v>
      </c>
      <c r="E8" s="710">
        <v>92006</v>
      </c>
      <c r="F8" s="991">
        <f t="shared" si="0"/>
        <v>1</v>
      </c>
      <c r="G8" s="557"/>
      <c r="H8" s="557"/>
    </row>
    <row r="9" spans="1:8" s="168" customFormat="1" ht="12" customHeight="1">
      <c r="A9" s="12" t="s">
        <v>145</v>
      </c>
      <c r="B9" s="170" t="s">
        <v>235</v>
      </c>
      <c r="C9" s="106">
        <v>6278</v>
      </c>
      <c r="D9" s="106">
        <v>6278</v>
      </c>
      <c r="E9" s="710">
        <v>6278</v>
      </c>
      <c r="F9" s="991">
        <f t="shared" si="0"/>
        <v>1</v>
      </c>
      <c r="G9" s="557"/>
      <c r="H9" s="557"/>
    </row>
    <row r="10" spans="1:8" s="168" customFormat="1" ht="12" customHeight="1">
      <c r="A10" s="12" t="s">
        <v>162</v>
      </c>
      <c r="B10" s="170" t="s">
        <v>713</v>
      </c>
      <c r="C10" s="106"/>
      <c r="D10" s="106">
        <v>5813</v>
      </c>
      <c r="E10" s="710">
        <v>5813</v>
      </c>
      <c r="F10" s="991">
        <f t="shared" si="0"/>
        <v>1</v>
      </c>
      <c r="G10" s="557"/>
      <c r="H10" s="557"/>
    </row>
    <row r="11" spans="1:8" s="168" customFormat="1" ht="12" customHeight="1" thickBot="1">
      <c r="A11" s="14" t="s">
        <v>146</v>
      </c>
      <c r="B11" s="171" t="s">
        <v>237</v>
      </c>
      <c r="C11" s="106"/>
      <c r="D11" s="106">
        <v>11716</v>
      </c>
      <c r="E11" s="710">
        <v>11716</v>
      </c>
      <c r="F11" s="992">
        <f t="shared" si="0"/>
        <v>1</v>
      </c>
      <c r="G11" s="557"/>
      <c r="H11" s="557"/>
    </row>
    <row r="12" spans="1:8" s="168" customFormat="1" ht="12" customHeight="1" thickBot="1">
      <c r="A12" s="18" t="s">
        <v>81</v>
      </c>
      <c r="B12" s="99" t="s">
        <v>238</v>
      </c>
      <c r="C12" s="104">
        <f>+C13+C14+C15+C16+C17</f>
        <v>8592</v>
      </c>
      <c r="D12" s="104">
        <f>+D13+D14+D15+D16+D17+D18+D19+D20</f>
        <v>36243</v>
      </c>
      <c r="E12" s="975">
        <f>+E13+E14+E15+E16+E17+E18+E19+E20</f>
        <v>36241</v>
      </c>
      <c r="F12" s="989">
        <f t="shared" si="0"/>
        <v>0.99994481693016579</v>
      </c>
      <c r="G12" s="522"/>
      <c r="H12" s="522"/>
    </row>
    <row r="13" spans="1:8" s="168" customFormat="1" ht="12" customHeight="1">
      <c r="A13" s="13" t="s">
        <v>148</v>
      </c>
      <c r="B13" s="170" t="s">
        <v>570</v>
      </c>
      <c r="C13" s="107"/>
      <c r="D13" s="107"/>
      <c r="E13" s="976"/>
      <c r="F13" s="990"/>
      <c r="G13" s="557"/>
      <c r="H13" s="557"/>
    </row>
    <row r="14" spans="1:8" s="168" customFormat="1" ht="12" customHeight="1">
      <c r="A14" s="12" t="s">
        <v>149</v>
      </c>
      <c r="B14" s="170" t="s">
        <v>562</v>
      </c>
      <c r="C14" s="106"/>
      <c r="D14" s="106">
        <v>4494</v>
      </c>
      <c r="E14" s="710">
        <v>4494</v>
      </c>
      <c r="F14" s="991">
        <f t="shared" si="0"/>
        <v>1</v>
      </c>
      <c r="G14" s="557"/>
      <c r="H14" s="557"/>
    </row>
    <row r="15" spans="1:8" s="168" customFormat="1" ht="12" customHeight="1">
      <c r="A15" s="12" t="s">
        <v>150</v>
      </c>
      <c r="B15" s="170" t="s">
        <v>571</v>
      </c>
      <c r="C15" s="106"/>
      <c r="D15" s="106"/>
      <c r="E15" s="710"/>
      <c r="F15" s="991"/>
      <c r="G15" s="557"/>
      <c r="H15" s="557"/>
    </row>
    <row r="16" spans="1:8" s="168" customFormat="1" ht="12" customHeight="1">
      <c r="A16" s="12" t="s">
        <v>151</v>
      </c>
      <c r="B16" s="170" t="s">
        <v>572</v>
      </c>
      <c r="C16" s="106"/>
      <c r="D16" s="106">
        <v>21828</v>
      </c>
      <c r="E16" s="710">
        <v>21827</v>
      </c>
      <c r="F16" s="991">
        <f t="shared" si="0"/>
        <v>0.99995418728238961</v>
      </c>
      <c r="G16" s="557"/>
      <c r="H16" s="557"/>
    </row>
    <row r="17" spans="1:8" s="168" customFormat="1" ht="12" customHeight="1">
      <c r="A17" s="12" t="s">
        <v>152</v>
      </c>
      <c r="B17" s="170" t="s">
        <v>573</v>
      </c>
      <c r="C17" s="106">
        <v>8592</v>
      </c>
      <c r="D17" s="106">
        <v>9401</v>
      </c>
      <c r="E17" s="710">
        <v>9400</v>
      </c>
      <c r="F17" s="991">
        <f t="shared" si="0"/>
        <v>0.99989362833741091</v>
      </c>
      <c r="G17" s="557"/>
      <c r="H17" s="557"/>
    </row>
    <row r="18" spans="1:8" s="168" customFormat="1" ht="12" customHeight="1">
      <c r="A18" s="12" t="s">
        <v>158</v>
      </c>
      <c r="B18" s="170" t="s">
        <v>574</v>
      </c>
      <c r="C18" s="106"/>
      <c r="D18" s="106"/>
      <c r="E18" s="710"/>
      <c r="F18" s="991"/>
      <c r="G18" s="557"/>
      <c r="H18" s="557"/>
    </row>
    <row r="19" spans="1:8" s="168" customFormat="1" ht="12" customHeight="1">
      <c r="A19" s="12" t="s">
        <v>160</v>
      </c>
      <c r="B19" s="170" t="s">
        <v>701</v>
      </c>
      <c r="C19" s="106"/>
      <c r="D19" s="106">
        <v>400</v>
      </c>
      <c r="E19" s="710">
        <v>400</v>
      </c>
      <c r="F19" s="991">
        <f t="shared" si="0"/>
        <v>1</v>
      </c>
      <c r="G19" s="557"/>
      <c r="H19" s="557"/>
    </row>
    <row r="20" spans="1:8" s="168" customFormat="1" ht="12" customHeight="1" thickBot="1">
      <c r="A20" s="11" t="s">
        <v>191</v>
      </c>
      <c r="B20" s="170" t="s">
        <v>743</v>
      </c>
      <c r="C20" s="574"/>
      <c r="D20" s="574">
        <v>120</v>
      </c>
      <c r="E20" s="711">
        <v>120</v>
      </c>
      <c r="F20" s="992">
        <f t="shared" si="0"/>
        <v>1</v>
      </c>
      <c r="G20" s="557"/>
      <c r="H20" s="557"/>
    </row>
    <row r="21" spans="1:8" s="168" customFormat="1" ht="12" customHeight="1" thickBot="1">
      <c r="A21" s="18" t="s">
        <v>82</v>
      </c>
      <c r="B21" s="19" t="s">
        <v>243</v>
      </c>
      <c r="C21" s="104">
        <f>+C22+C23+C24+C25+C26</f>
        <v>4274</v>
      </c>
      <c r="D21" s="104">
        <f>+D22+D23+D24+D25+D26</f>
        <v>185478</v>
      </c>
      <c r="E21" s="975">
        <f>+E22+E23+E24+E25+E26</f>
        <v>185478</v>
      </c>
      <c r="F21" s="989">
        <f t="shared" si="0"/>
        <v>1</v>
      </c>
      <c r="G21" s="522"/>
      <c r="H21" s="522"/>
    </row>
    <row r="22" spans="1:8" s="168" customFormat="1" ht="12" customHeight="1">
      <c r="A22" s="13" t="s">
        <v>131</v>
      </c>
      <c r="B22" s="169" t="s">
        <v>71</v>
      </c>
      <c r="C22" s="107">
        <v>4274</v>
      </c>
      <c r="D22" s="107">
        <v>4274</v>
      </c>
      <c r="E22" s="976">
        <v>4274</v>
      </c>
      <c r="F22" s="990">
        <f t="shared" si="0"/>
        <v>1</v>
      </c>
      <c r="G22" s="557"/>
      <c r="H22" s="557"/>
    </row>
    <row r="23" spans="1:8" s="168" customFormat="1" ht="12" customHeight="1">
      <c r="A23" s="12" t="s">
        <v>132</v>
      </c>
      <c r="B23" s="169" t="s">
        <v>575</v>
      </c>
      <c r="C23" s="106"/>
      <c r="D23" s="106">
        <v>181000</v>
      </c>
      <c r="E23" s="710">
        <v>181000</v>
      </c>
      <c r="F23" s="991">
        <f t="shared" si="0"/>
        <v>1</v>
      </c>
      <c r="G23" s="557"/>
      <c r="H23" s="557"/>
    </row>
    <row r="24" spans="1:8" s="168" customFormat="1" ht="12" customHeight="1">
      <c r="A24" s="12" t="s">
        <v>133</v>
      </c>
      <c r="B24" s="169" t="s">
        <v>702</v>
      </c>
      <c r="C24" s="106"/>
      <c r="D24" s="106">
        <v>204</v>
      </c>
      <c r="E24" s="710">
        <v>204</v>
      </c>
      <c r="F24" s="991">
        <f t="shared" si="0"/>
        <v>1</v>
      </c>
      <c r="G24" s="557"/>
      <c r="H24" s="557"/>
    </row>
    <row r="25" spans="1:8" s="168" customFormat="1" ht="12" customHeight="1">
      <c r="A25" s="12" t="s">
        <v>134</v>
      </c>
      <c r="B25" s="170" t="s">
        <v>742</v>
      </c>
      <c r="C25" s="106"/>
      <c r="D25" s="106"/>
      <c r="E25" s="710"/>
      <c r="F25" s="991"/>
      <c r="G25" s="557"/>
      <c r="H25" s="557"/>
    </row>
    <row r="26" spans="1:8" s="168" customFormat="1" ht="12" customHeight="1">
      <c r="A26" s="12" t="s">
        <v>174</v>
      </c>
      <c r="B26" s="170" t="s">
        <v>246</v>
      </c>
      <c r="C26" s="106"/>
      <c r="D26" s="106"/>
      <c r="E26" s="710"/>
      <c r="F26" s="991"/>
      <c r="G26" s="557"/>
      <c r="H26" s="557"/>
    </row>
    <row r="27" spans="1:8" s="168" customFormat="1" ht="12" customHeight="1" thickBot="1">
      <c r="A27" s="14" t="s">
        <v>175</v>
      </c>
      <c r="B27" s="171" t="s">
        <v>247</v>
      </c>
      <c r="C27" s="108"/>
      <c r="D27" s="108"/>
      <c r="E27" s="552"/>
      <c r="F27" s="992"/>
      <c r="G27" s="557"/>
      <c r="H27" s="557"/>
    </row>
    <row r="28" spans="1:8" s="168" customFormat="1" ht="12" customHeight="1" thickBot="1">
      <c r="A28" s="18" t="s">
        <v>176</v>
      </c>
      <c r="B28" s="19" t="s">
        <v>248</v>
      </c>
      <c r="C28" s="110">
        <f>+C29+C32+C33+C35</f>
        <v>105374</v>
      </c>
      <c r="D28" s="110">
        <f>+D29+D32+D33+D35+D34+D36+D37+D38+D39+D40+D41</f>
        <v>146508</v>
      </c>
      <c r="E28" s="977">
        <f>+E29+E32+E33+E35+E34+E36+E37+E38+E39+E40+E41</f>
        <v>133072</v>
      </c>
      <c r="F28" s="989">
        <f t="shared" si="0"/>
        <v>0.90829169738171289</v>
      </c>
      <c r="G28" s="558"/>
      <c r="H28" s="558"/>
    </row>
    <row r="29" spans="1:8" s="168" customFormat="1" ht="12" customHeight="1">
      <c r="A29" s="13" t="s">
        <v>249</v>
      </c>
      <c r="B29" s="169" t="s">
        <v>255</v>
      </c>
      <c r="C29" s="709">
        <f>+C30+C31</f>
        <v>87429</v>
      </c>
      <c r="D29" s="703">
        <f>+D30+D31</f>
        <v>114016</v>
      </c>
      <c r="E29" s="978">
        <f>+E30+E31</f>
        <v>113919</v>
      </c>
      <c r="F29" s="990">
        <f t="shared" si="0"/>
        <v>0.99914924221161938</v>
      </c>
      <c r="G29" s="559"/>
      <c r="H29" s="559"/>
    </row>
    <row r="30" spans="1:8" s="168" customFormat="1" ht="12" customHeight="1">
      <c r="A30" s="12" t="s">
        <v>250</v>
      </c>
      <c r="B30" s="549" t="s">
        <v>682</v>
      </c>
      <c r="C30" s="710">
        <v>5878</v>
      </c>
      <c r="D30" s="704">
        <v>5914</v>
      </c>
      <c r="E30" s="979">
        <v>5914</v>
      </c>
      <c r="F30" s="991">
        <f t="shared" si="0"/>
        <v>1</v>
      </c>
      <c r="G30" s="557"/>
      <c r="H30" s="557"/>
    </row>
    <row r="31" spans="1:8" s="168" customFormat="1" ht="12" customHeight="1">
      <c r="A31" s="12" t="s">
        <v>251</v>
      </c>
      <c r="B31" s="549" t="s">
        <v>683</v>
      </c>
      <c r="C31" s="710">
        <v>81551</v>
      </c>
      <c r="D31" s="704">
        <v>108102</v>
      </c>
      <c r="E31" s="979">
        <v>108005</v>
      </c>
      <c r="F31" s="991">
        <f t="shared" si="0"/>
        <v>0.99910269930251061</v>
      </c>
      <c r="G31" s="557"/>
      <c r="H31" s="557"/>
    </row>
    <row r="32" spans="1:8" s="168" customFormat="1" ht="12" customHeight="1">
      <c r="A32" s="12" t="s">
        <v>252</v>
      </c>
      <c r="B32" s="170" t="s">
        <v>258</v>
      </c>
      <c r="C32" s="710">
        <v>15535</v>
      </c>
      <c r="D32" s="704">
        <v>16558</v>
      </c>
      <c r="E32" s="979">
        <v>16557</v>
      </c>
      <c r="F32" s="991">
        <f t="shared" si="0"/>
        <v>0.99993960623263678</v>
      </c>
      <c r="G32" s="557"/>
      <c r="H32" s="557"/>
    </row>
    <row r="33" spans="1:8" s="168" customFormat="1" ht="12" customHeight="1">
      <c r="A33" s="12" t="s">
        <v>253</v>
      </c>
      <c r="B33" s="170" t="s">
        <v>703</v>
      </c>
      <c r="C33" s="710">
        <v>254</v>
      </c>
      <c r="D33" s="704">
        <v>267</v>
      </c>
      <c r="E33" s="979">
        <v>267</v>
      </c>
      <c r="F33" s="991">
        <f t="shared" si="0"/>
        <v>1</v>
      </c>
      <c r="G33" s="557"/>
      <c r="H33" s="557"/>
    </row>
    <row r="34" spans="1:8" s="168" customFormat="1" ht="12" customHeight="1">
      <c r="A34" s="12" t="s">
        <v>254</v>
      </c>
      <c r="B34" s="171" t="s">
        <v>733</v>
      </c>
      <c r="C34" s="552"/>
      <c r="D34" s="705">
        <v>1314</v>
      </c>
      <c r="E34" s="980">
        <v>1314</v>
      </c>
      <c r="F34" s="991">
        <f t="shared" si="0"/>
        <v>1</v>
      </c>
      <c r="G34" s="557"/>
      <c r="H34" s="557"/>
    </row>
    <row r="35" spans="1:8" s="168" customFormat="1" ht="12" customHeight="1">
      <c r="A35" s="12" t="s">
        <v>732</v>
      </c>
      <c r="B35" s="170" t="s">
        <v>704</v>
      </c>
      <c r="C35" s="710">
        <v>2156</v>
      </c>
      <c r="D35" s="704">
        <v>1015</v>
      </c>
      <c r="E35" s="979">
        <v>1015</v>
      </c>
      <c r="F35" s="991">
        <f t="shared" si="0"/>
        <v>1</v>
      </c>
      <c r="G35" s="557"/>
      <c r="H35" s="557"/>
    </row>
    <row r="36" spans="1:8" s="168" customFormat="1" ht="12" customHeight="1">
      <c r="A36" s="11" t="s">
        <v>785</v>
      </c>
      <c r="B36" s="358" t="s">
        <v>806</v>
      </c>
      <c r="C36" s="711"/>
      <c r="D36" s="706">
        <v>424</v>
      </c>
      <c r="E36" s="981"/>
      <c r="F36" s="991"/>
      <c r="G36" s="557"/>
      <c r="H36" s="557"/>
    </row>
    <row r="37" spans="1:8" s="168" customFormat="1" ht="12" customHeight="1">
      <c r="A37" s="708" t="s">
        <v>786</v>
      </c>
      <c r="B37" s="170" t="s">
        <v>807</v>
      </c>
      <c r="C37" s="710"/>
      <c r="D37" s="704">
        <v>6678</v>
      </c>
      <c r="E37" s="979"/>
      <c r="F37" s="991"/>
      <c r="G37" s="557"/>
      <c r="H37" s="557"/>
    </row>
    <row r="38" spans="1:8" s="168" customFormat="1" ht="12" customHeight="1">
      <c r="A38" s="708" t="s">
        <v>787</v>
      </c>
      <c r="B38" s="170" t="s">
        <v>808</v>
      </c>
      <c r="C38" s="710"/>
      <c r="D38" s="704">
        <v>3664</v>
      </c>
      <c r="E38" s="979"/>
      <c r="F38" s="991"/>
      <c r="G38" s="557"/>
      <c r="H38" s="557"/>
    </row>
    <row r="39" spans="1:8" s="168" customFormat="1" ht="12" customHeight="1">
      <c r="A39" s="708" t="s">
        <v>788</v>
      </c>
      <c r="B39" s="170" t="s">
        <v>809</v>
      </c>
      <c r="C39" s="710"/>
      <c r="D39" s="704">
        <v>5</v>
      </c>
      <c r="E39" s="979"/>
      <c r="F39" s="991"/>
      <c r="G39" s="557"/>
      <c r="H39" s="557"/>
    </row>
    <row r="40" spans="1:8" s="168" customFormat="1" ht="12" customHeight="1">
      <c r="A40" s="12" t="s">
        <v>789</v>
      </c>
      <c r="B40" s="170" t="s">
        <v>810</v>
      </c>
      <c r="C40" s="710"/>
      <c r="D40" s="704">
        <v>1310</v>
      </c>
      <c r="E40" s="979"/>
      <c r="F40" s="991"/>
      <c r="G40" s="557"/>
      <c r="H40" s="557"/>
    </row>
    <row r="41" spans="1:8" s="168" customFormat="1" ht="12" customHeight="1" thickBot="1">
      <c r="A41" s="11" t="s">
        <v>790</v>
      </c>
      <c r="B41" s="358" t="s">
        <v>814</v>
      </c>
      <c r="C41" s="711"/>
      <c r="D41" s="707">
        <v>1257</v>
      </c>
      <c r="E41" s="982"/>
      <c r="F41" s="992"/>
      <c r="G41" s="557"/>
      <c r="H41" s="557"/>
    </row>
    <row r="42" spans="1:8" s="168" customFormat="1" ht="12" customHeight="1" thickBot="1">
      <c r="A42" s="18" t="s">
        <v>84</v>
      </c>
      <c r="B42" s="19" t="s">
        <v>261</v>
      </c>
      <c r="C42" s="104">
        <f>SUM(C43:C52)</f>
        <v>99974</v>
      </c>
      <c r="D42" s="104">
        <f>SUM(D43:D53)</f>
        <v>130520</v>
      </c>
      <c r="E42" s="975">
        <f>SUM(E43:E53)</f>
        <v>127137</v>
      </c>
      <c r="F42" s="989">
        <f t="shared" si="0"/>
        <v>0.97408060067422619</v>
      </c>
      <c r="G42" s="522"/>
      <c r="H42" s="522"/>
    </row>
    <row r="43" spans="1:8" s="168" customFormat="1" ht="12" customHeight="1">
      <c r="A43" s="13" t="s">
        <v>135</v>
      </c>
      <c r="B43" s="169" t="s">
        <v>264</v>
      </c>
      <c r="C43" s="107"/>
      <c r="D43" s="107"/>
      <c r="E43" s="976"/>
      <c r="F43" s="990"/>
      <c r="G43" s="557"/>
      <c r="H43" s="557"/>
    </row>
    <row r="44" spans="1:8" s="168" customFormat="1" ht="12" customHeight="1">
      <c r="A44" s="12" t="s">
        <v>136</v>
      </c>
      <c r="B44" s="170" t="s">
        <v>265</v>
      </c>
      <c r="C44" s="106">
        <v>4230</v>
      </c>
      <c r="D44" s="106">
        <v>9543</v>
      </c>
      <c r="E44" s="710">
        <v>9223</v>
      </c>
      <c r="F44" s="991">
        <f t="shared" si="0"/>
        <v>0.9664675678507807</v>
      </c>
      <c r="G44" s="557"/>
      <c r="H44" s="557"/>
    </row>
    <row r="45" spans="1:8" s="168" customFormat="1" ht="12" customHeight="1">
      <c r="A45" s="12" t="s">
        <v>137</v>
      </c>
      <c r="B45" s="170" t="s">
        <v>266</v>
      </c>
      <c r="C45" s="106">
        <v>300</v>
      </c>
      <c r="D45" s="106">
        <v>215</v>
      </c>
      <c r="E45" s="710">
        <v>15</v>
      </c>
      <c r="F45" s="991">
        <f t="shared" si="0"/>
        <v>6.9767441860465115E-2</v>
      </c>
      <c r="G45" s="557"/>
      <c r="H45" s="557"/>
    </row>
    <row r="46" spans="1:8" s="168" customFormat="1" ht="12" customHeight="1">
      <c r="A46" s="12" t="s">
        <v>178</v>
      </c>
      <c r="B46" s="170" t="s">
        <v>267</v>
      </c>
      <c r="C46" s="106">
        <v>6200</v>
      </c>
      <c r="D46" s="106">
        <v>11189</v>
      </c>
      <c r="E46" s="710">
        <v>11189</v>
      </c>
      <c r="F46" s="991">
        <f t="shared" si="0"/>
        <v>1</v>
      </c>
      <c r="G46" s="557"/>
      <c r="H46" s="557"/>
    </row>
    <row r="47" spans="1:8" s="168" customFormat="1" ht="12" customHeight="1">
      <c r="A47" s="12" t="s">
        <v>179</v>
      </c>
      <c r="B47" s="170" t="s">
        <v>268</v>
      </c>
      <c r="C47" s="106">
        <v>87744</v>
      </c>
      <c r="D47" s="106">
        <v>83664</v>
      </c>
      <c r="E47" s="710">
        <v>80934</v>
      </c>
      <c r="F47" s="991">
        <f t="shared" si="0"/>
        <v>0.96736947791164662</v>
      </c>
      <c r="G47" s="557"/>
      <c r="H47" s="557"/>
    </row>
    <row r="48" spans="1:8" s="168" customFormat="1" ht="12" customHeight="1">
      <c r="A48" s="12" t="s">
        <v>180</v>
      </c>
      <c r="B48" s="170" t="s">
        <v>269</v>
      </c>
      <c r="C48" s="106"/>
      <c r="D48" s="106">
        <v>5087</v>
      </c>
      <c r="E48" s="710">
        <v>5086</v>
      </c>
      <c r="F48" s="991">
        <f t="shared" si="0"/>
        <v>0.99980342048358561</v>
      </c>
      <c r="G48" s="557"/>
      <c r="H48" s="557"/>
    </row>
    <row r="49" spans="1:8" s="168" customFormat="1" ht="12" customHeight="1">
      <c r="A49" s="12" t="s">
        <v>181</v>
      </c>
      <c r="B49" s="170" t="s">
        <v>270</v>
      </c>
      <c r="C49" s="106"/>
      <c r="D49" s="106">
        <v>581</v>
      </c>
      <c r="E49" s="710">
        <v>581</v>
      </c>
      <c r="F49" s="991">
        <f t="shared" si="0"/>
        <v>1</v>
      </c>
      <c r="G49" s="557"/>
      <c r="H49" s="557"/>
    </row>
    <row r="50" spans="1:8" s="168" customFormat="1" ht="12" customHeight="1">
      <c r="A50" s="12" t="s">
        <v>182</v>
      </c>
      <c r="B50" s="170" t="s">
        <v>271</v>
      </c>
      <c r="C50" s="106">
        <v>1500</v>
      </c>
      <c r="D50" s="106">
        <v>2046</v>
      </c>
      <c r="E50" s="710">
        <v>2043</v>
      </c>
      <c r="F50" s="991">
        <f t="shared" si="0"/>
        <v>0.99853372434017595</v>
      </c>
      <c r="G50" s="557"/>
      <c r="H50" s="557"/>
    </row>
    <row r="51" spans="1:8" s="168" customFormat="1" ht="12" customHeight="1">
      <c r="A51" s="12" t="s">
        <v>262</v>
      </c>
      <c r="B51" s="170" t="s">
        <v>272</v>
      </c>
      <c r="C51" s="109"/>
      <c r="D51" s="109">
        <v>3228</v>
      </c>
      <c r="E51" s="983">
        <v>3228</v>
      </c>
      <c r="F51" s="991">
        <f t="shared" si="0"/>
        <v>1</v>
      </c>
      <c r="G51" s="560"/>
      <c r="H51" s="560"/>
    </row>
    <row r="52" spans="1:8" s="168" customFormat="1" ht="12" customHeight="1">
      <c r="A52" s="14" t="s">
        <v>263</v>
      </c>
      <c r="B52" s="171" t="s">
        <v>273</v>
      </c>
      <c r="C52" s="158"/>
      <c r="D52" s="158">
        <v>4916</v>
      </c>
      <c r="E52" s="984">
        <v>4787</v>
      </c>
      <c r="F52" s="991">
        <f t="shared" si="0"/>
        <v>0.97375915378356392</v>
      </c>
      <c r="G52" s="560"/>
      <c r="H52" s="560"/>
    </row>
    <row r="53" spans="1:8" s="168" customFormat="1" ht="12" customHeight="1" thickBot="1">
      <c r="A53" s="14" t="s">
        <v>263</v>
      </c>
      <c r="B53" s="171" t="s">
        <v>812</v>
      </c>
      <c r="C53" s="158"/>
      <c r="D53" s="158">
        <v>10051</v>
      </c>
      <c r="E53" s="984">
        <v>10051</v>
      </c>
      <c r="F53" s="992">
        <f t="shared" si="0"/>
        <v>1</v>
      </c>
      <c r="G53" s="560"/>
      <c r="H53" s="560"/>
    </row>
    <row r="54" spans="1:8" s="168" customFormat="1" ht="12" customHeight="1" thickBot="1">
      <c r="A54" s="18" t="s">
        <v>85</v>
      </c>
      <c r="B54" s="19" t="s">
        <v>274</v>
      </c>
      <c r="C54" s="104">
        <f>SUM(C55:C59)</f>
        <v>0</v>
      </c>
      <c r="D54" s="104">
        <f>SUM(D55:D59)</f>
        <v>8133</v>
      </c>
      <c r="E54" s="975">
        <f>SUM(E55:E59)</f>
        <v>8133</v>
      </c>
      <c r="F54" s="989">
        <f t="shared" si="0"/>
        <v>1</v>
      </c>
      <c r="G54" s="522"/>
      <c r="H54" s="522"/>
    </row>
    <row r="55" spans="1:8" s="168" customFormat="1" ht="12" customHeight="1">
      <c r="A55" s="13" t="s">
        <v>138</v>
      </c>
      <c r="B55" s="169" t="s">
        <v>278</v>
      </c>
      <c r="C55" s="212"/>
      <c r="D55" s="212"/>
      <c r="E55" s="985"/>
      <c r="F55" s="990"/>
      <c r="G55" s="560"/>
      <c r="H55" s="560"/>
    </row>
    <row r="56" spans="1:8" s="168" customFormat="1" ht="12" customHeight="1">
      <c r="A56" s="12" t="s">
        <v>139</v>
      </c>
      <c r="B56" s="170" t="s">
        <v>279</v>
      </c>
      <c r="C56" s="109"/>
      <c r="D56" s="109">
        <v>8133</v>
      </c>
      <c r="E56" s="983">
        <v>8133</v>
      </c>
      <c r="F56" s="991">
        <f t="shared" si="0"/>
        <v>1</v>
      </c>
      <c r="G56" s="560"/>
      <c r="H56" s="560"/>
    </row>
    <row r="57" spans="1:8" s="168" customFormat="1" ht="12" customHeight="1">
      <c r="A57" s="12" t="s">
        <v>275</v>
      </c>
      <c r="B57" s="170" t="s">
        <v>280</v>
      </c>
      <c r="C57" s="109"/>
      <c r="D57" s="109"/>
      <c r="E57" s="983"/>
      <c r="F57" s="991"/>
      <c r="G57" s="560"/>
      <c r="H57" s="560"/>
    </row>
    <row r="58" spans="1:8" s="168" customFormat="1" ht="12" customHeight="1">
      <c r="A58" s="12" t="s">
        <v>276</v>
      </c>
      <c r="B58" s="170" t="s">
        <v>281</v>
      </c>
      <c r="C58" s="109"/>
      <c r="D58" s="109"/>
      <c r="E58" s="983"/>
      <c r="F58" s="991"/>
      <c r="G58" s="560"/>
      <c r="H58" s="560"/>
    </row>
    <row r="59" spans="1:8" s="168" customFormat="1" ht="12" customHeight="1">
      <c r="A59" s="12" t="s">
        <v>277</v>
      </c>
      <c r="B59" s="170" t="s">
        <v>282</v>
      </c>
      <c r="C59" s="109"/>
      <c r="D59" s="109"/>
      <c r="E59" s="983"/>
      <c r="F59" s="991"/>
      <c r="G59" s="560"/>
      <c r="H59" s="560"/>
    </row>
    <row r="60" spans="1:8" s="168" customFormat="1" ht="12" customHeight="1" thickBot="1">
      <c r="A60" s="11" t="s">
        <v>72</v>
      </c>
      <c r="B60" s="358" t="s">
        <v>466</v>
      </c>
      <c r="C60" s="359"/>
      <c r="D60" s="359"/>
      <c r="E60" s="986"/>
      <c r="F60" s="992"/>
      <c r="G60" s="560"/>
      <c r="H60" s="560"/>
    </row>
    <row r="61" spans="1:8" s="168" customFormat="1" ht="12" customHeight="1" thickBot="1">
      <c r="A61" s="18" t="s">
        <v>183</v>
      </c>
      <c r="B61" s="19" t="s">
        <v>283</v>
      </c>
      <c r="C61" s="104">
        <f>SUM(C62:C64)</f>
        <v>0</v>
      </c>
      <c r="D61" s="104">
        <f>SUM(D62:D64)</f>
        <v>2726</v>
      </c>
      <c r="E61" s="975">
        <f>SUM(E62:E64)</f>
        <v>2725</v>
      </c>
      <c r="F61" s="989">
        <f t="shared" si="0"/>
        <v>0.99963316214233311</v>
      </c>
      <c r="G61" s="522"/>
      <c r="H61" s="522"/>
    </row>
    <row r="62" spans="1:8" s="168" customFormat="1" ht="12" customHeight="1">
      <c r="A62" s="13" t="s">
        <v>140</v>
      </c>
      <c r="B62" s="576" t="s">
        <v>726</v>
      </c>
      <c r="C62" s="107"/>
      <c r="D62" s="107">
        <v>2350</v>
      </c>
      <c r="E62" s="976">
        <v>2350</v>
      </c>
      <c r="F62" s="990">
        <f t="shared" si="0"/>
        <v>1</v>
      </c>
      <c r="G62" s="557"/>
      <c r="H62" s="557"/>
    </row>
    <row r="63" spans="1:8" s="168" customFormat="1" ht="12" customHeight="1">
      <c r="A63" s="12" t="s">
        <v>141</v>
      </c>
      <c r="B63" s="576" t="s">
        <v>813</v>
      </c>
      <c r="C63" s="106"/>
      <c r="D63" s="106">
        <v>376</v>
      </c>
      <c r="E63" s="710">
        <v>375</v>
      </c>
      <c r="F63" s="991">
        <f t="shared" si="0"/>
        <v>0.99734042553191493</v>
      </c>
      <c r="G63" s="557"/>
      <c r="H63" s="557"/>
    </row>
    <row r="64" spans="1:8" s="168" customFormat="1" ht="12" customHeight="1">
      <c r="A64" s="12" t="s">
        <v>287</v>
      </c>
      <c r="B64" s="170" t="s">
        <v>706</v>
      </c>
      <c r="C64" s="106"/>
      <c r="D64" s="106"/>
      <c r="E64" s="710"/>
      <c r="F64" s="991"/>
      <c r="G64" s="557"/>
      <c r="H64" s="557"/>
    </row>
    <row r="65" spans="1:8" s="168" customFormat="1" ht="12" customHeight="1" thickBot="1">
      <c r="A65" s="14" t="s">
        <v>288</v>
      </c>
      <c r="B65" s="171" t="s">
        <v>286</v>
      </c>
      <c r="C65" s="108"/>
      <c r="D65" s="108"/>
      <c r="E65" s="552"/>
      <c r="F65" s="992"/>
      <c r="G65" s="557"/>
      <c r="H65" s="557"/>
    </row>
    <row r="66" spans="1:8" s="168" customFormat="1" ht="12" customHeight="1" thickBot="1">
      <c r="A66" s="18" t="s">
        <v>87</v>
      </c>
      <c r="B66" s="99" t="s">
        <v>289</v>
      </c>
      <c r="C66" s="104">
        <f>SUM(C67:C69)</f>
        <v>0</v>
      </c>
      <c r="D66" s="104">
        <f>SUM(D67:D70)</f>
        <v>62897</v>
      </c>
      <c r="E66" s="975">
        <f>SUM(E67:E70)</f>
        <v>62896</v>
      </c>
      <c r="F66" s="989">
        <f t="shared" si="0"/>
        <v>0.99998410099050827</v>
      </c>
      <c r="G66" s="522"/>
      <c r="H66" s="522"/>
    </row>
    <row r="67" spans="1:8" s="168" customFormat="1" ht="12" customHeight="1">
      <c r="A67" s="13" t="s">
        <v>184</v>
      </c>
      <c r="B67" s="169" t="s">
        <v>727</v>
      </c>
      <c r="C67" s="109"/>
      <c r="D67" s="109">
        <v>7000</v>
      </c>
      <c r="E67" s="983">
        <v>7000</v>
      </c>
      <c r="F67" s="990">
        <f t="shared" si="0"/>
        <v>1</v>
      </c>
      <c r="G67" s="560"/>
      <c r="H67" s="560"/>
    </row>
    <row r="68" spans="1:8" s="168" customFormat="1" ht="12" customHeight="1">
      <c r="A68" s="12" t="s">
        <v>185</v>
      </c>
      <c r="B68" s="577" t="s">
        <v>741</v>
      </c>
      <c r="C68" s="109"/>
      <c r="D68" s="109">
        <v>1327</v>
      </c>
      <c r="E68" s="983">
        <v>1327</v>
      </c>
      <c r="F68" s="991">
        <f t="shared" si="0"/>
        <v>1</v>
      </c>
      <c r="G68" s="560"/>
      <c r="H68" s="560"/>
    </row>
    <row r="69" spans="1:8" s="168" customFormat="1" ht="12" customHeight="1">
      <c r="A69" s="12" t="s">
        <v>210</v>
      </c>
      <c r="B69" s="170" t="s">
        <v>558</v>
      </c>
      <c r="C69" s="109"/>
      <c r="D69" s="109">
        <v>743</v>
      </c>
      <c r="E69" s="983">
        <v>742</v>
      </c>
      <c r="F69" s="991">
        <f t="shared" si="0"/>
        <v>0.99865410497981155</v>
      </c>
      <c r="G69" s="560"/>
      <c r="H69" s="560"/>
    </row>
    <row r="70" spans="1:8" s="168" customFormat="1" ht="12" customHeight="1" thickBot="1">
      <c r="A70" s="14" t="s">
        <v>290</v>
      </c>
      <c r="B70" s="171" t="s">
        <v>811</v>
      </c>
      <c r="C70" s="109"/>
      <c r="D70" s="109">
        <v>53827</v>
      </c>
      <c r="E70" s="983">
        <v>53827</v>
      </c>
      <c r="F70" s="992">
        <f t="shared" ref="F70:F97" si="1">(E70/D70)</f>
        <v>1</v>
      </c>
      <c r="G70" s="560"/>
      <c r="H70" s="560"/>
    </row>
    <row r="71" spans="1:8" s="168" customFormat="1" ht="12" customHeight="1" thickBot="1">
      <c r="A71" s="18" t="s">
        <v>88</v>
      </c>
      <c r="B71" s="19" t="s">
        <v>294</v>
      </c>
      <c r="C71" s="110">
        <f>+C5+C12+C21+C28+C42+C54+C61+C66</f>
        <v>537628</v>
      </c>
      <c r="D71" s="110">
        <f>+D5+D12+D21+D28+D42+D54+D61+D66</f>
        <v>914096</v>
      </c>
      <c r="E71" s="977">
        <f>+E5+E12+E21+E28+E42+E54+E61+E66</f>
        <v>897272</v>
      </c>
      <c r="F71" s="989">
        <f t="shared" si="1"/>
        <v>0.98159493094817174</v>
      </c>
      <c r="G71" s="558"/>
      <c r="H71" s="558"/>
    </row>
    <row r="72" spans="1:8" s="168" customFormat="1" ht="12" customHeight="1" thickBot="1">
      <c r="A72" s="1244" t="s">
        <v>295</v>
      </c>
      <c r="B72" s="99" t="s">
        <v>296</v>
      </c>
      <c r="C72" s="104">
        <f>SUM(C73:C75)</f>
        <v>0</v>
      </c>
      <c r="D72" s="104">
        <f>SUM(D73:D75)</f>
        <v>0</v>
      </c>
      <c r="E72" s="975"/>
      <c r="F72" s="993"/>
      <c r="G72" s="522"/>
      <c r="H72" s="522"/>
    </row>
    <row r="73" spans="1:8" s="168" customFormat="1" ht="12" customHeight="1">
      <c r="A73" s="13" t="s">
        <v>329</v>
      </c>
      <c r="B73" s="169" t="s">
        <v>297</v>
      </c>
      <c r="C73" s="109"/>
      <c r="D73" s="109"/>
      <c r="E73" s="983"/>
      <c r="F73" s="990"/>
      <c r="G73" s="560"/>
      <c r="H73" s="560"/>
    </row>
    <row r="74" spans="1:8" s="168" customFormat="1" ht="12" customHeight="1">
      <c r="A74" s="12" t="s">
        <v>338</v>
      </c>
      <c r="B74" s="170" t="s">
        <v>298</v>
      </c>
      <c r="C74" s="109"/>
      <c r="D74" s="109"/>
      <c r="E74" s="983"/>
      <c r="F74" s="991"/>
      <c r="G74" s="560"/>
      <c r="H74" s="560"/>
    </row>
    <row r="75" spans="1:8" s="168" customFormat="1" ht="12" customHeight="1" thickBot="1">
      <c r="A75" s="14" t="s">
        <v>339</v>
      </c>
      <c r="B75" s="173" t="s">
        <v>299</v>
      </c>
      <c r="C75" s="109"/>
      <c r="D75" s="109"/>
      <c r="E75" s="983"/>
      <c r="F75" s="994"/>
      <c r="G75" s="560"/>
      <c r="H75" s="560"/>
    </row>
    <row r="76" spans="1:8" s="168" customFormat="1" ht="12" customHeight="1" thickBot="1">
      <c r="A76" s="1244" t="s">
        <v>300</v>
      </c>
      <c r="B76" s="99" t="s">
        <v>301</v>
      </c>
      <c r="C76" s="104">
        <f>SUM(C77:C80)</f>
        <v>0</v>
      </c>
      <c r="D76" s="104">
        <f>SUM(D77:D80)</f>
        <v>0</v>
      </c>
      <c r="E76" s="975"/>
      <c r="F76" s="993"/>
      <c r="G76" s="522"/>
      <c r="H76" s="522"/>
    </row>
    <row r="77" spans="1:8" s="168" customFormat="1" ht="12" customHeight="1">
      <c r="A77" s="13" t="s">
        <v>163</v>
      </c>
      <c r="B77" s="169" t="s">
        <v>302</v>
      </c>
      <c r="C77" s="109"/>
      <c r="D77" s="109"/>
      <c r="E77" s="983"/>
      <c r="F77" s="990"/>
      <c r="G77" s="560"/>
      <c r="H77" s="560"/>
    </row>
    <row r="78" spans="1:8" s="168" customFormat="1" ht="12" customHeight="1">
      <c r="A78" s="12" t="s">
        <v>164</v>
      </c>
      <c r="B78" s="170" t="s">
        <v>303</v>
      </c>
      <c r="C78" s="109"/>
      <c r="D78" s="109"/>
      <c r="E78" s="983"/>
      <c r="F78" s="991"/>
      <c r="G78" s="560"/>
      <c r="H78" s="560"/>
    </row>
    <row r="79" spans="1:8" s="168" customFormat="1" ht="12" customHeight="1">
      <c r="A79" s="12" t="s">
        <v>330</v>
      </c>
      <c r="B79" s="170" t="s">
        <v>304</v>
      </c>
      <c r="C79" s="109"/>
      <c r="D79" s="109"/>
      <c r="E79" s="983"/>
      <c r="F79" s="991"/>
      <c r="G79" s="560"/>
      <c r="H79" s="560"/>
    </row>
    <row r="80" spans="1:8" s="168" customFormat="1" ht="12" customHeight="1" thickBot="1">
      <c r="A80" s="14" t="s">
        <v>331</v>
      </c>
      <c r="B80" s="171" t="s">
        <v>305</v>
      </c>
      <c r="C80" s="109"/>
      <c r="D80" s="109"/>
      <c r="E80" s="983"/>
      <c r="F80" s="992"/>
      <c r="G80" s="560"/>
      <c r="H80" s="560"/>
    </row>
    <row r="81" spans="1:8" s="168" customFormat="1" ht="12" customHeight="1" thickBot="1">
      <c r="A81" s="1244" t="s">
        <v>306</v>
      </c>
      <c r="B81" s="99" t="s">
        <v>307</v>
      </c>
      <c r="C81" s="104">
        <v>115000</v>
      </c>
      <c r="D81" s="104">
        <v>123369</v>
      </c>
      <c r="E81" s="975">
        <v>123369</v>
      </c>
      <c r="F81" s="989">
        <f t="shared" si="1"/>
        <v>1</v>
      </c>
      <c r="G81" s="522"/>
      <c r="H81" s="522"/>
    </row>
    <row r="82" spans="1:8" s="168" customFormat="1" ht="12" customHeight="1">
      <c r="A82" s="13" t="s">
        <v>332</v>
      </c>
      <c r="B82" s="169" t="s">
        <v>308</v>
      </c>
      <c r="C82" s="109">
        <v>115000</v>
      </c>
      <c r="D82" s="109">
        <v>123369</v>
      </c>
      <c r="E82" s="983">
        <v>123369</v>
      </c>
      <c r="F82" s="990">
        <f t="shared" si="1"/>
        <v>1</v>
      </c>
      <c r="G82" s="560"/>
      <c r="H82" s="560"/>
    </row>
    <row r="83" spans="1:8" s="168" customFormat="1" ht="12" customHeight="1" thickBot="1">
      <c r="A83" s="14" t="s">
        <v>333</v>
      </c>
      <c r="B83" s="171" t="s">
        <v>309</v>
      </c>
      <c r="C83" s="109"/>
      <c r="D83" s="109"/>
      <c r="E83" s="983"/>
      <c r="F83" s="992"/>
      <c r="G83" s="560"/>
      <c r="H83" s="560"/>
    </row>
    <row r="84" spans="1:8" s="168" customFormat="1" ht="12" customHeight="1" thickBot="1">
      <c r="A84" s="1244" t="s">
        <v>310</v>
      </c>
      <c r="B84" s="99" t="s">
        <v>311</v>
      </c>
      <c r="C84" s="104">
        <f>SUM(C85:C87)</f>
        <v>0</v>
      </c>
      <c r="D84" s="104">
        <f>SUM(D85:D87)</f>
        <v>11921</v>
      </c>
      <c r="E84" s="975">
        <f>SUM(E85:E87)</f>
        <v>11921</v>
      </c>
      <c r="F84" s="989">
        <f t="shared" si="1"/>
        <v>1</v>
      </c>
      <c r="G84" s="522"/>
      <c r="H84" s="522"/>
    </row>
    <row r="85" spans="1:8" s="168" customFormat="1" ht="12" customHeight="1">
      <c r="A85" s="13" t="s">
        <v>334</v>
      </c>
      <c r="B85" s="169" t="s">
        <v>312</v>
      </c>
      <c r="C85" s="109"/>
      <c r="D85" s="109">
        <v>11921</v>
      </c>
      <c r="E85" s="983">
        <v>11921</v>
      </c>
      <c r="F85" s="990">
        <f t="shared" si="1"/>
        <v>1</v>
      </c>
      <c r="G85" s="560"/>
      <c r="H85" s="560"/>
    </row>
    <row r="86" spans="1:8" s="168" customFormat="1" ht="12" customHeight="1">
      <c r="A86" s="12" t="s">
        <v>335</v>
      </c>
      <c r="B86" s="170" t="s">
        <v>313</v>
      </c>
      <c r="C86" s="109"/>
      <c r="D86" s="109"/>
      <c r="E86" s="983"/>
      <c r="F86" s="991"/>
      <c r="G86" s="560"/>
      <c r="H86" s="560"/>
    </row>
    <row r="87" spans="1:8" s="168" customFormat="1" ht="12" customHeight="1" thickBot="1">
      <c r="A87" s="14" t="s">
        <v>336</v>
      </c>
      <c r="B87" s="171" t="s">
        <v>314</v>
      </c>
      <c r="C87" s="109"/>
      <c r="D87" s="109"/>
      <c r="E87" s="983"/>
      <c r="F87" s="992"/>
      <c r="G87" s="560"/>
      <c r="H87" s="560"/>
    </row>
    <row r="88" spans="1:8" s="168" customFormat="1" ht="12" customHeight="1" thickBot="1">
      <c r="A88" s="1244" t="s">
        <v>315</v>
      </c>
      <c r="B88" s="99" t="s">
        <v>337</v>
      </c>
      <c r="C88" s="104">
        <f>SUM(C89:C92)</f>
        <v>0</v>
      </c>
      <c r="D88" s="104">
        <f>SUM(D89:D92)</f>
        <v>0</v>
      </c>
      <c r="E88" s="975"/>
      <c r="F88" s="993"/>
      <c r="G88" s="522"/>
      <c r="H88" s="522"/>
    </row>
    <row r="89" spans="1:8" s="168" customFormat="1" ht="12" customHeight="1">
      <c r="A89" s="1245" t="s">
        <v>316</v>
      </c>
      <c r="B89" s="169" t="s">
        <v>317</v>
      </c>
      <c r="C89" s="109"/>
      <c r="D89" s="109"/>
      <c r="E89" s="983"/>
      <c r="F89" s="990"/>
      <c r="G89" s="560"/>
      <c r="H89" s="560"/>
    </row>
    <row r="90" spans="1:8" s="168" customFormat="1" ht="12" customHeight="1">
      <c r="A90" s="1246" t="s">
        <v>318</v>
      </c>
      <c r="B90" s="170" t="s">
        <v>319</v>
      </c>
      <c r="C90" s="109"/>
      <c r="D90" s="109"/>
      <c r="E90" s="983"/>
      <c r="F90" s="991"/>
      <c r="G90" s="560"/>
      <c r="H90" s="560"/>
    </row>
    <row r="91" spans="1:8" s="168" customFormat="1" ht="12" customHeight="1">
      <c r="A91" s="1246" t="s">
        <v>320</v>
      </c>
      <c r="B91" s="170" t="s">
        <v>321</v>
      </c>
      <c r="C91" s="109"/>
      <c r="D91" s="109"/>
      <c r="E91" s="983"/>
      <c r="F91" s="991"/>
      <c r="G91" s="560"/>
      <c r="H91" s="560"/>
    </row>
    <row r="92" spans="1:8" s="168" customFormat="1" ht="12" customHeight="1" thickBot="1">
      <c r="A92" s="1247" t="s">
        <v>322</v>
      </c>
      <c r="B92" s="171" t="s">
        <v>323</v>
      </c>
      <c r="C92" s="109"/>
      <c r="D92" s="109"/>
      <c r="E92" s="983"/>
      <c r="F92" s="992"/>
      <c r="G92" s="560"/>
      <c r="H92" s="560"/>
    </row>
    <row r="93" spans="1:8" s="168" customFormat="1" ht="13.5" customHeight="1" thickBot="1">
      <c r="A93" s="1244" t="s">
        <v>324</v>
      </c>
      <c r="B93" s="99" t="s">
        <v>325</v>
      </c>
      <c r="C93" s="213"/>
      <c r="D93" s="213"/>
      <c r="E93" s="987"/>
      <c r="F93" s="993"/>
      <c r="G93" s="561"/>
      <c r="H93" s="561"/>
    </row>
    <row r="94" spans="1:8" s="168" customFormat="1" ht="15.75" customHeight="1" thickBot="1">
      <c r="A94" s="1244" t="s">
        <v>326</v>
      </c>
      <c r="B94" s="177" t="s">
        <v>327</v>
      </c>
      <c r="C94" s="110">
        <f>+C72+C76+C81+C84+C88+C93</f>
        <v>115000</v>
      </c>
      <c r="D94" s="110">
        <f>+D72+D76+D81+D84+D88+D93</f>
        <v>135290</v>
      </c>
      <c r="E94" s="977">
        <f>+E72+E76+E81+E84+E88+E93</f>
        <v>135290</v>
      </c>
      <c r="F94" s="989">
        <f t="shared" si="1"/>
        <v>1</v>
      </c>
      <c r="G94" s="558"/>
      <c r="H94" s="558"/>
    </row>
    <row r="95" spans="1:8" s="168" customFormat="1" ht="15.75" customHeight="1" thickBot="1">
      <c r="A95" s="1244" t="s">
        <v>340</v>
      </c>
      <c r="B95" s="179" t="s">
        <v>1139</v>
      </c>
      <c r="C95" s="578"/>
      <c r="D95" s="110"/>
      <c r="E95" s="977">
        <v>1788</v>
      </c>
      <c r="F95" s="993"/>
      <c r="G95" s="558"/>
      <c r="H95" s="558"/>
    </row>
    <row r="96" spans="1:8" s="168" customFormat="1" ht="13.5" customHeight="1" thickBot="1">
      <c r="A96" s="1244" t="s">
        <v>97</v>
      </c>
      <c r="B96" s="179" t="s">
        <v>1178</v>
      </c>
      <c r="C96" s="578"/>
      <c r="D96" s="110"/>
      <c r="E96" s="977">
        <v>-320</v>
      </c>
      <c r="F96" s="993"/>
      <c r="G96" s="558"/>
      <c r="H96" s="558"/>
    </row>
    <row r="97" spans="1:8" s="168" customFormat="1" ht="30" customHeight="1" thickBot="1">
      <c r="A97" s="1244" t="s">
        <v>98</v>
      </c>
      <c r="B97" s="179" t="s">
        <v>1177</v>
      </c>
      <c r="C97" s="617">
        <v>652628</v>
      </c>
      <c r="D97" s="110">
        <f>+D71+D94</f>
        <v>1049386</v>
      </c>
      <c r="E97" s="977">
        <f>+E71+E94+E95+E96</f>
        <v>1034030</v>
      </c>
      <c r="F97" s="989">
        <f t="shared" si="1"/>
        <v>0.98536668108779801</v>
      </c>
      <c r="G97" s="558"/>
      <c r="H97" s="558"/>
    </row>
    <row r="98" spans="1:8" s="168" customFormat="1" ht="16.5" customHeight="1">
      <c r="A98" s="1281"/>
      <c r="B98" s="1281"/>
      <c r="C98" s="1281"/>
      <c r="D98" s="1281"/>
      <c r="E98" s="1281"/>
      <c r="F98" s="1281"/>
    </row>
    <row r="99" spans="1:8" ht="16.5" customHeight="1">
      <c r="A99" s="1282" t="s">
        <v>108</v>
      </c>
      <c r="B99" s="1282"/>
      <c r="C99" s="1282"/>
      <c r="D99" s="1282"/>
      <c r="E99" s="1282"/>
      <c r="F99" s="1282"/>
    </row>
    <row r="100" spans="1:8" s="180" customFormat="1" ht="16.5" customHeight="1" thickBot="1">
      <c r="A100" s="1284" t="s">
        <v>167</v>
      </c>
      <c r="B100" s="1284"/>
      <c r="C100" s="551"/>
      <c r="D100" s="551"/>
      <c r="E100" s="970"/>
      <c r="F100" s="362"/>
    </row>
    <row r="101" spans="1:8" ht="38.1" customHeight="1" thickBot="1">
      <c r="A101" s="21" t="s">
        <v>130</v>
      </c>
      <c r="B101" s="22" t="s">
        <v>109</v>
      </c>
      <c r="C101" s="29" t="s">
        <v>230</v>
      </c>
      <c r="D101" s="29" t="s">
        <v>805</v>
      </c>
      <c r="E101" s="29" t="s">
        <v>829</v>
      </c>
      <c r="F101" s="29" t="s">
        <v>1142</v>
      </c>
      <c r="G101" s="555"/>
      <c r="H101" s="555"/>
    </row>
    <row r="102" spans="1:8" s="167" customFormat="1" ht="12" customHeight="1" thickBot="1">
      <c r="A102" s="26">
        <v>1</v>
      </c>
      <c r="B102" s="27">
        <v>2</v>
      </c>
      <c r="C102" s="28">
        <v>3</v>
      </c>
      <c r="D102" s="28">
        <v>4</v>
      </c>
      <c r="E102" s="28">
        <v>5</v>
      </c>
      <c r="F102" s="28">
        <v>6</v>
      </c>
      <c r="G102" s="556"/>
      <c r="H102" s="556"/>
    </row>
    <row r="103" spans="1:8" ht="12" customHeight="1" thickBot="1">
      <c r="A103" s="20" t="s">
        <v>80</v>
      </c>
      <c r="B103" s="25" t="s">
        <v>343</v>
      </c>
      <c r="C103" s="103">
        <f>SUM(C104:C108)</f>
        <v>517836</v>
      </c>
      <c r="D103" s="103">
        <f>SUM(D104:D108)</f>
        <v>619188</v>
      </c>
      <c r="E103" s="103">
        <f>SUM(E104:E108)</f>
        <v>609974</v>
      </c>
      <c r="F103" s="1144">
        <f>(E103/D103)</f>
        <v>0.98511922065673108</v>
      </c>
      <c r="G103" s="522"/>
      <c r="H103" s="522"/>
    </row>
    <row r="104" spans="1:8" ht="12" customHeight="1">
      <c r="A104" s="15" t="s">
        <v>142</v>
      </c>
      <c r="B104" s="8" t="s">
        <v>110</v>
      </c>
      <c r="C104" s="105">
        <v>167319</v>
      </c>
      <c r="D104" s="105">
        <v>207224</v>
      </c>
      <c r="E104" s="1145">
        <v>206408</v>
      </c>
      <c r="F104" s="1157">
        <f t="shared" ref="F104:F164" si="2">(E104/D104)</f>
        <v>0.99606223217387946</v>
      </c>
      <c r="G104" s="557"/>
      <c r="H104" s="557"/>
    </row>
    <row r="105" spans="1:8" ht="12" customHeight="1">
      <c r="A105" s="12" t="s">
        <v>143</v>
      </c>
      <c r="B105" s="6" t="s">
        <v>186</v>
      </c>
      <c r="C105" s="106">
        <v>45319</v>
      </c>
      <c r="D105" s="106">
        <v>55998</v>
      </c>
      <c r="E105" s="710">
        <v>54495</v>
      </c>
      <c r="F105" s="1158">
        <f t="shared" si="2"/>
        <v>0.9731597557055609</v>
      </c>
      <c r="G105" s="557"/>
      <c r="H105" s="557"/>
    </row>
    <row r="106" spans="1:8" ht="12" customHeight="1">
      <c r="A106" s="12" t="s">
        <v>144</v>
      </c>
      <c r="B106" s="6" t="s">
        <v>161</v>
      </c>
      <c r="C106" s="108">
        <v>185409</v>
      </c>
      <c r="D106" s="108">
        <v>221244</v>
      </c>
      <c r="E106" s="552">
        <v>215896</v>
      </c>
      <c r="F106" s="1158">
        <f t="shared" si="2"/>
        <v>0.97582759306467071</v>
      </c>
      <c r="G106" s="557"/>
      <c r="H106" s="557"/>
    </row>
    <row r="107" spans="1:8" ht="12" customHeight="1">
      <c r="A107" s="12" t="s">
        <v>145</v>
      </c>
      <c r="B107" s="9" t="s">
        <v>187</v>
      </c>
      <c r="C107" s="108">
        <v>8046</v>
      </c>
      <c r="D107" s="108">
        <v>12932</v>
      </c>
      <c r="E107" s="552">
        <v>12199</v>
      </c>
      <c r="F107" s="1158">
        <f t="shared" si="2"/>
        <v>0.94331889885555209</v>
      </c>
      <c r="G107" s="557"/>
      <c r="H107" s="557"/>
    </row>
    <row r="108" spans="1:8" ht="12" customHeight="1">
      <c r="A108" s="12" t="s">
        <v>153</v>
      </c>
      <c r="B108" s="17" t="s">
        <v>576</v>
      </c>
      <c r="C108" s="108">
        <v>111743</v>
      </c>
      <c r="D108" s="108">
        <v>121790</v>
      </c>
      <c r="E108" s="552">
        <v>120976</v>
      </c>
      <c r="F108" s="1158">
        <f t="shared" si="2"/>
        <v>0.99331636423351666</v>
      </c>
      <c r="G108" s="557"/>
      <c r="H108" s="557"/>
    </row>
    <row r="109" spans="1:8" ht="12" customHeight="1">
      <c r="A109" s="12" t="s">
        <v>146</v>
      </c>
      <c r="B109" s="6" t="s">
        <v>344</v>
      </c>
      <c r="C109" s="108"/>
      <c r="D109" s="108">
        <v>1744</v>
      </c>
      <c r="E109" s="552">
        <v>1744</v>
      </c>
      <c r="F109" s="1158">
        <f t="shared" si="2"/>
        <v>1</v>
      </c>
      <c r="G109" s="557"/>
      <c r="H109" s="557"/>
    </row>
    <row r="110" spans="1:8" ht="12" customHeight="1">
      <c r="A110" s="12" t="s">
        <v>147</v>
      </c>
      <c r="B110" s="58" t="s">
        <v>345</v>
      </c>
      <c r="C110" s="108"/>
      <c r="D110" s="108"/>
      <c r="E110" s="552"/>
      <c r="F110" s="1158"/>
      <c r="G110" s="557"/>
      <c r="H110" s="557"/>
    </row>
    <row r="111" spans="1:8" ht="12" customHeight="1">
      <c r="A111" s="12" t="s">
        <v>154</v>
      </c>
      <c r="B111" s="59" t="s">
        <v>346</v>
      </c>
      <c r="C111" s="108"/>
      <c r="D111" s="108"/>
      <c r="E111" s="552"/>
      <c r="F111" s="1158"/>
      <c r="G111" s="557"/>
      <c r="H111" s="557"/>
    </row>
    <row r="112" spans="1:8" ht="12" customHeight="1">
      <c r="A112" s="12" t="s">
        <v>155</v>
      </c>
      <c r="B112" s="59" t="s">
        <v>347</v>
      </c>
      <c r="C112" s="108"/>
      <c r="D112" s="108"/>
      <c r="E112" s="552"/>
      <c r="F112" s="1158"/>
      <c r="G112" s="557"/>
      <c r="H112" s="557"/>
    </row>
    <row r="113" spans="1:8" ht="12" customHeight="1">
      <c r="A113" s="12" t="s">
        <v>156</v>
      </c>
      <c r="B113" s="58" t="s">
        <v>520</v>
      </c>
      <c r="C113" s="108">
        <v>106543</v>
      </c>
      <c r="D113" s="108">
        <v>114649</v>
      </c>
      <c r="E113" s="552">
        <v>114520</v>
      </c>
      <c r="F113" s="1158">
        <f t="shared" si="2"/>
        <v>0.99887482664480287</v>
      </c>
      <c r="G113" s="557"/>
      <c r="H113" s="557"/>
    </row>
    <row r="114" spans="1:8" ht="12" customHeight="1">
      <c r="A114" s="12" t="s">
        <v>157</v>
      </c>
      <c r="B114" s="58" t="s">
        <v>577</v>
      </c>
      <c r="C114" s="108">
        <v>2000</v>
      </c>
      <c r="D114" s="108">
        <v>1735</v>
      </c>
      <c r="E114" s="552">
        <v>1200</v>
      </c>
      <c r="F114" s="1158">
        <f t="shared" si="2"/>
        <v>0.69164265129683</v>
      </c>
      <c r="G114" s="557"/>
      <c r="H114" s="557"/>
    </row>
    <row r="115" spans="1:8" ht="12" customHeight="1">
      <c r="A115" s="12" t="s">
        <v>159</v>
      </c>
      <c r="B115" s="58" t="s">
        <v>565</v>
      </c>
      <c r="C115" s="108"/>
      <c r="D115" s="108"/>
      <c r="E115" s="552"/>
      <c r="F115" s="1158"/>
      <c r="G115" s="557"/>
      <c r="H115" s="557"/>
    </row>
    <row r="116" spans="1:8" ht="12" customHeight="1">
      <c r="A116" s="11" t="s">
        <v>189</v>
      </c>
      <c r="B116" s="60" t="s">
        <v>351</v>
      </c>
      <c r="C116" s="108"/>
      <c r="D116" s="108"/>
      <c r="E116" s="552"/>
      <c r="F116" s="1158"/>
      <c r="G116" s="557"/>
      <c r="H116" s="557"/>
    </row>
    <row r="117" spans="1:8" ht="12" customHeight="1">
      <c r="A117" s="12" t="s">
        <v>341</v>
      </c>
      <c r="B117" s="60" t="s">
        <v>352</v>
      </c>
      <c r="C117" s="108"/>
      <c r="D117" s="108"/>
      <c r="E117" s="552"/>
      <c r="F117" s="1158"/>
      <c r="G117" s="557"/>
      <c r="H117" s="557"/>
    </row>
    <row r="118" spans="1:8" ht="12" customHeight="1" thickBot="1">
      <c r="A118" s="16" t="s">
        <v>342</v>
      </c>
      <c r="B118" s="61" t="s">
        <v>353</v>
      </c>
      <c r="C118" s="112">
        <v>3200</v>
      </c>
      <c r="D118" s="112">
        <v>3662</v>
      </c>
      <c r="E118" s="1146">
        <v>3512</v>
      </c>
      <c r="F118" s="1159">
        <f t="shared" si="2"/>
        <v>0.9590387766247952</v>
      </c>
      <c r="G118" s="557"/>
      <c r="H118" s="557"/>
    </row>
    <row r="119" spans="1:8" ht="12" customHeight="1" thickBot="1">
      <c r="A119" s="18" t="s">
        <v>81</v>
      </c>
      <c r="B119" s="24" t="s">
        <v>354</v>
      </c>
      <c r="C119" s="104">
        <f>+C120+C122+C124</f>
        <v>52200</v>
      </c>
      <c r="D119" s="104">
        <f>+D120+D122+D124</f>
        <v>182179</v>
      </c>
      <c r="E119" s="975">
        <f>+E120+E122+E124</f>
        <v>181797</v>
      </c>
      <c r="F119" s="1156">
        <f t="shared" si="2"/>
        <v>0.9979031611766449</v>
      </c>
      <c r="G119" s="522"/>
      <c r="H119" s="522"/>
    </row>
    <row r="120" spans="1:8" ht="12" customHeight="1">
      <c r="A120" s="13" t="s">
        <v>148</v>
      </c>
      <c r="B120" s="6" t="s">
        <v>208</v>
      </c>
      <c r="C120" s="107">
        <v>7588</v>
      </c>
      <c r="D120" s="107">
        <v>15063</v>
      </c>
      <c r="E120" s="976">
        <v>14891</v>
      </c>
      <c r="F120" s="1157">
        <f t="shared" si="2"/>
        <v>0.98858129190732258</v>
      </c>
      <c r="G120" s="557"/>
      <c r="H120" s="557"/>
    </row>
    <row r="121" spans="1:8" ht="12" customHeight="1">
      <c r="A121" s="13" t="s">
        <v>149</v>
      </c>
      <c r="B121" s="10" t="s">
        <v>358</v>
      </c>
      <c r="C121" s="107"/>
      <c r="D121" s="107"/>
      <c r="E121" s="976"/>
      <c r="F121" s="1158"/>
      <c r="G121" s="557"/>
      <c r="H121" s="557"/>
    </row>
    <row r="122" spans="1:8" ht="12" customHeight="1">
      <c r="A122" s="13" t="s">
        <v>150</v>
      </c>
      <c r="B122" s="10" t="s">
        <v>190</v>
      </c>
      <c r="C122" s="106">
        <v>43412</v>
      </c>
      <c r="D122" s="106">
        <v>163017</v>
      </c>
      <c r="E122" s="710">
        <v>163014</v>
      </c>
      <c r="F122" s="1158">
        <f t="shared" si="2"/>
        <v>0.99998159701135469</v>
      </c>
      <c r="G122" s="557"/>
      <c r="H122" s="557"/>
    </row>
    <row r="123" spans="1:8" ht="12" customHeight="1">
      <c r="A123" s="13" t="s">
        <v>151</v>
      </c>
      <c r="B123" s="10" t="s">
        <v>359</v>
      </c>
      <c r="C123" s="97">
        <v>17768</v>
      </c>
      <c r="D123" s="97">
        <v>108027</v>
      </c>
      <c r="E123" s="1147">
        <v>108728</v>
      </c>
      <c r="F123" s="1158">
        <f t="shared" si="2"/>
        <v>1.0064891184611255</v>
      </c>
      <c r="G123" s="557"/>
      <c r="H123" s="557"/>
    </row>
    <row r="124" spans="1:8" ht="12" customHeight="1">
      <c r="A124" s="13" t="s">
        <v>152</v>
      </c>
      <c r="B124" s="101" t="s">
        <v>211</v>
      </c>
      <c r="C124" s="97">
        <v>1200</v>
      </c>
      <c r="D124" s="97">
        <v>4099</v>
      </c>
      <c r="E124" s="1147">
        <v>3892</v>
      </c>
      <c r="F124" s="1158">
        <f t="shared" si="2"/>
        <v>0.94949987801902902</v>
      </c>
      <c r="G124" s="557"/>
      <c r="H124" s="557"/>
    </row>
    <row r="125" spans="1:8" ht="12" customHeight="1">
      <c r="A125" s="13" t="s">
        <v>158</v>
      </c>
      <c r="B125" s="100" t="s">
        <v>458</v>
      </c>
      <c r="C125" s="97"/>
      <c r="D125" s="97"/>
      <c r="E125" s="1147"/>
      <c r="F125" s="1158"/>
      <c r="G125" s="557"/>
      <c r="H125" s="557"/>
    </row>
    <row r="126" spans="1:8" ht="12" customHeight="1">
      <c r="A126" s="13" t="s">
        <v>160</v>
      </c>
      <c r="B126" s="165" t="s">
        <v>364</v>
      </c>
      <c r="C126" s="97"/>
      <c r="D126" s="97"/>
      <c r="E126" s="1147"/>
      <c r="F126" s="1158"/>
      <c r="G126" s="557"/>
      <c r="H126" s="557"/>
    </row>
    <row r="127" spans="1:8" ht="11.25" customHeight="1">
      <c r="A127" s="13" t="s">
        <v>191</v>
      </c>
      <c r="B127" s="59" t="s">
        <v>705</v>
      </c>
      <c r="C127" s="97"/>
      <c r="D127" s="97"/>
      <c r="E127" s="1147"/>
      <c r="F127" s="1158"/>
      <c r="G127" s="557"/>
      <c r="H127" s="557"/>
    </row>
    <row r="128" spans="1:8" ht="12" customHeight="1">
      <c r="A128" s="13" t="s">
        <v>192</v>
      </c>
      <c r="B128" s="59" t="s">
        <v>668</v>
      </c>
      <c r="C128" s="97"/>
      <c r="D128" s="97">
        <v>633</v>
      </c>
      <c r="E128" s="1147">
        <v>633</v>
      </c>
      <c r="F128" s="1158">
        <f t="shared" si="2"/>
        <v>1</v>
      </c>
      <c r="G128" s="557"/>
      <c r="H128" s="557"/>
    </row>
    <row r="129" spans="1:8" ht="12" customHeight="1">
      <c r="A129" s="13" t="s">
        <v>193</v>
      </c>
      <c r="B129" s="59" t="s">
        <v>681</v>
      </c>
      <c r="C129" s="97"/>
      <c r="D129" s="97">
        <v>23</v>
      </c>
      <c r="E129" s="1147">
        <v>23</v>
      </c>
      <c r="F129" s="1158">
        <f t="shared" si="2"/>
        <v>1</v>
      </c>
      <c r="G129" s="557"/>
      <c r="H129" s="557"/>
    </row>
    <row r="130" spans="1:8" ht="12" customHeight="1">
      <c r="A130" s="13" t="s">
        <v>355</v>
      </c>
      <c r="B130" s="59" t="s">
        <v>350</v>
      </c>
      <c r="C130" s="97"/>
      <c r="D130" s="97"/>
      <c r="E130" s="1147"/>
      <c r="F130" s="1158"/>
      <c r="G130" s="557"/>
      <c r="H130" s="557"/>
    </row>
    <row r="131" spans="1:8" ht="12" customHeight="1">
      <c r="A131" s="13" t="s">
        <v>356</v>
      </c>
      <c r="B131" s="59" t="s">
        <v>361</v>
      </c>
      <c r="C131" s="97"/>
      <c r="D131" s="97"/>
      <c r="E131" s="1147"/>
      <c r="F131" s="1158"/>
      <c r="G131" s="557"/>
      <c r="H131" s="557"/>
    </row>
    <row r="132" spans="1:8" ht="23.25" thickBot="1">
      <c r="A132" s="11" t="s">
        <v>357</v>
      </c>
      <c r="B132" s="59" t="s">
        <v>521</v>
      </c>
      <c r="C132" s="98">
        <v>1200</v>
      </c>
      <c r="D132" s="98">
        <v>3443</v>
      </c>
      <c r="E132" s="1148">
        <v>3236</v>
      </c>
      <c r="F132" s="1159">
        <f t="shared" si="2"/>
        <v>0.93987801336044152</v>
      </c>
      <c r="G132" s="557"/>
      <c r="H132" s="557"/>
    </row>
    <row r="133" spans="1:8" ht="12" customHeight="1" thickBot="1">
      <c r="A133" s="18" t="s">
        <v>82</v>
      </c>
      <c r="B133" s="55" t="s">
        <v>365</v>
      </c>
      <c r="C133" s="104">
        <f>+C134+C135</f>
        <v>82592</v>
      </c>
      <c r="D133" s="104">
        <f>+D134+D135+D136</f>
        <v>236098</v>
      </c>
      <c r="E133" s="975">
        <f>+E134+E135+E136</f>
        <v>0</v>
      </c>
      <c r="F133" s="1156"/>
      <c r="G133" s="522"/>
      <c r="H133" s="522"/>
    </row>
    <row r="134" spans="1:8" ht="12" customHeight="1">
      <c r="A134" s="13" t="s">
        <v>131</v>
      </c>
      <c r="B134" s="7" t="s">
        <v>119</v>
      </c>
      <c r="C134" s="107">
        <v>75185</v>
      </c>
      <c r="D134" s="107">
        <v>88257</v>
      </c>
      <c r="E134" s="976"/>
      <c r="F134" s="1153"/>
      <c r="G134" s="557"/>
      <c r="H134" s="557"/>
    </row>
    <row r="135" spans="1:8" ht="12" customHeight="1">
      <c r="A135" s="12" t="s">
        <v>132</v>
      </c>
      <c r="B135" s="6" t="s">
        <v>822</v>
      </c>
      <c r="C135" s="106">
        <v>7407</v>
      </c>
      <c r="D135" s="106">
        <v>134503</v>
      </c>
      <c r="E135" s="710"/>
      <c r="F135" s="1154"/>
      <c r="G135" s="557"/>
      <c r="H135" s="557"/>
    </row>
    <row r="136" spans="1:8" ht="12" customHeight="1" thickBot="1">
      <c r="A136" s="11" t="s">
        <v>133</v>
      </c>
      <c r="B136" s="5" t="s">
        <v>797</v>
      </c>
      <c r="C136" s="574"/>
      <c r="D136" s="574">
        <v>13338</v>
      </c>
      <c r="E136" s="711"/>
      <c r="F136" s="1155"/>
      <c r="G136" s="557"/>
      <c r="H136" s="557"/>
    </row>
    <row r="137" spans="1:8" ht="12" customHeight="1" thickBot="1">
      <c r="A137" s="18" t="s">
        <v>83</v>
      </c>
      <c r="B137" s="55" t="s">
        <v>366</v>
      </c>
      <c r="C137" s="104">
        <f>+C103+C119+C133</f>
        <v>652628</v>
      </c>
      <c r="D137" s="104">
        <f>+D103+D119+D133</f>
        <v>1037465</v>
      </c>
      <c r="E137" s="975">
        <f>+E103+E119+E133</f>
        <v>791771</v>
      </c>
      <c r="F137" s="1156">
        <f t="shared" si="2"/>
        <v>0.76317851686562921</v>
      </c>
      <c r="G137" s="522"/>
      <c r="H137" s="522"/>
    </row>
    <row r="138" spans="1:8" ht="12" customHeight="1" thickBot="1">
      <c r="A138" s="18" t="s">
        <v>84</v>
      </c>
      <c r="B138" s="55" t="s">
        <v>367</v>
      </c>
      <c r="C138" s="104">
        <f>+C139+C140+C141</f>
        <v>0</v>
      </c>
      <c r="D138" s="104">
        <f>+D139+D140+D141</f>
        <v>0</v>
      </c>
      <c r="E138" s="975">
        <f>+E139+E140+E141</f>
        <v>0</v>
      </c>
      <c r="F138" s="1156"/>
      <c r="G138" s="522"/>
      <c r="H138" s="522"/>
    </row>
    <row r="139" spans="1:8" ht="12" customHeight="1">
      <c r="A139" s="13" t="s">
        <v>135</v>
      </c>
      <c r="B139" s="7" t="s">
        <v>368</v>
      </c>
      <c r="C139" s="97"/>
      <c r="D139" s="97"/>
      <c r="E139" s="1147"/>
      <c r="F139" s="1153"/>
      <c r="G139" s="557"/>
      <c r="H139" s="557"/>
    </row>
    <row r="140" spans="1:8" ht="12" customHeight="1">
      <c r="A140" s="13" t="s">
        <v>136</v>
      </c>
      <c r="B140" s="7" t="s">
        <v>369</v>
      </c>
      <c r="C140" s="97"/>
      <c r="D140" s="97"/>
      <c r="E140" s="1147"/>
      <c r="F140" s="1154"/>
      <c r="G140" s="557"/>
      <c r="H140" s="557"/>
    </row>
    <row r="141" spans="1:8" ht="12" customHeight="1" thickBot="1">
      <c r="A141" s="11" t="s">
        <v>137</v>
      </c>
      <c r="B141" s="5" t="s">
        <v>370</v>
      </c>
      <c r="C141" s="97"/>
      <c r="D141" s="97"/>
      <c r="E141" s="1147"/>
      <c r="F141" s="1155"/>
      <c r="G141" s="557"/>
      <c r="H141" s="557"/>
    </row>
    <row r="142" spans="1:8" ht="12" customHeight="1" thickBot="1">
      <c r="A142" s="18" t="s">
        <v>85</v>
      </c>
      <c r="B142" s="55" t="s">
        <v>422</v>
      </c>
      <c r="C142" s="104">
        <f>+C143+C144+C145+C146</f>
        <v>0</v>
      </c>
      <c r="D142" s="104">
        <f>+D143+D144+D145+D146</f>
        <v>0</v>
      </c>
      <c r="E142" s="975">
        <f>+E143+E144+E145+E146</f>
        <v>0</v>
      </c>
      <c r="F142" s="1156"/>
      <c r="G142" s="522"/>
      <c r="H142" s="522"/>
    </row>
    <row r="143" spans="1:8" ht="12" customHeight="1">
      <c r="A143" s="13" t="s">
        <v>138</v>
      </c>
      <c r="B143" s="7" t="s">
        <v>371</v>
      </c>
      <c r="C143" s="97"/>
      <c r="D143" s="97"/>
      <c r="E143" s="1147"/>
      <c r="F143" s="1153"/>
      <c r="G143" s="557"/>
      <c r="H143" s="557"/>
    </row>
    <row r="144" spans="1:8" ht="12" customHeight="1">
      <c r="A144" s="13" t="s">
        <v>139</v>
      </c>
      <c r="B144" s="7" t="s">
        <v>372</v>
      </c>
      <c r="C144" s="97"/>
      <c r="D144" s="97"/>
      <c r="E144" s="1147"/>
      <c r="F144" s="1154"/>
      <c r="G144" s="557"/>
      <c r="H144" s="557"/>
    </row>
    <row r="145" spans="1:11" ht="12" customHeight="1">
      <c r="A145" s="13" t="s">
        <v>275</v>
      </c>
      <c r="B145" s="7" t="s">
        <v>373</v>
      </c>
      <c r="C145" s="97"/>
      <c r="D145" s="97"/>
      <c r="E145" s="1147"/>
      <c r="F145" s="1154"/>
      <c r="G145" s="557"/>
      <c r="H145" s="557"/>
    </row>
    <row r="146" spans="1:11" ht="12" customHeight="1" thickBot="1">
      <c r="A146" s="11" t="s">
        <v>276</v>
      </c>
      <c r="B146" s="5" t="s">
        <v>374</v>
      </c>
      <c r="C146" s="97"/>
      <c r="D146" s="97"/>
      <c r="E146" s="1147"/>
      <c r="F146" s="1155"/>
      <c r="G146" s="557"/>
      <c r="H146" s="557"/>
    </row>
    <row r="147" spans="1:11" ht="12" customHeight="1" thickBot="1">
      <c r="A147" s="18" t="s">
        <v>86</v>
      </c>
      <c r="B147" s="55" t="s">
        <v>375</v>
      </c>
      <c r="C147" s="110">
        <f>+C148+C149+C150+C151</f>
        <v>0</v>
      </c>
      <c r="D147" s="110">
        <f>+D148+D149+D150+D151</f>
        <v>11921</v>
      </c>
      <c r="E147" s="977">
        <f>+E148+E149+E150+E151</f>
        <v>0</v>
      </c>
      <c r="F147" s="1156"/>
      <c r="G147" s="558"/>
      <c r="H147" s="558"/>
    </row>
    <row r="148" spans="1:11" ht="12" customHeight="1">
      <c r="A148" s="13" t="s">
        <v>140</v>
      </c>
      <c r="B148" s="7" t="s">
        <v>376</v>
      </c>
      <c r="C148" s="97"/>
      <c r="D148" s="97">
        <v>11921</v>
      </c>
      <c r="E148" s="1147"/>
      <c r="F148" s="1153"/>
      <c r="G148" s="557"/>
      <c r="H148" s="557"/>
    </row>
    <row r="149" spans="1:11" ht="12" customHeight="1">
      <c r="A149" s="13" t="s">
        <v>141</v>
      </c>
      <c r="B149" s="7" t="s">
        <v>386</v>
      </c>
      <c r="C149" s="97"/>
      <c r="D149" s="97"/>
      <c r="E149" s="1147"/>
      <c r="F149" s="1154"/>
      <c r="G149" s="557"/>
      <c r="H149" s="557"/>
    </row>
    <row r="150" spans="1:11" ht="12" customHeight="1">
      <c r="A150" s="13" t="s">
        <v>287</v>
      </c>
      <c r="B150" s="7" t="s">
        <v>377</v>
      </c>
      <c r="C150" s="97"/>
      <c r="D150" s="97"/>
      <c r="E150" s="1147"/>
      <c r="F150" s="1154"/>
      <c r="G150" s="557"/>
      <c r="H150" s="557"/>
    </row>
    <row r="151" spans="1:11" ht="12" customHeight="1" thickBot="1">
      <c r="A151" s="11" t="s">
        <v>288</v>
      </c>
      <c r="B151" s="5" t="s">
        <v>378</v>
      </c>
      <c r="C151" s="97"/>
      <c r="D151" s="97"/>
      <c r="E151" s="1147"/>
      <c r="F151" s="1155"/>
      <c r="G151" s="557"/>
      <c r="H151" s="557"/>
    </row>
    <row r="152" spans="1:11" ht="12" customHeight="1" thickBot="1">
      <c r="A152" s="18" t="s">
        <v>87</v>
      </c>
      <c r="B152" s="55" t="s">
        <v>379</v>
      </c>
      <c r="C152" s="113">
        <f>+C153+C154+C155+C156</f>
        <v>0</v>
      </c>
      <c r="D152" s="113">
        <f>+D153+D154+D155+D156</f>
        <v>0</v>
      </c>
      <c r="E152" s="1149">
        <f>+E153+E154+E155+E156</f>
        <v>0</v>
      </c>
      <c r="F152" s="1156"/>
      <c r="G152" s="562"/>
      <c r="H152" s="562"/>
    </row>
    <row r="153" spans="1:11" ht="12" customHeight="1">
      <c r="A153" s="13" t="s">
        <v>184</v>
      </c>
      <c r="B153" s="7" t="s">
        <v>380</v>
      </c>
      <c r="C153" s="97"/>
      <c r="D153" s="97"/>
      <c r="E153" s="1147"/>
      <c r="F153" s="1153"/>
      <c r="G153" s="557"/>
      <c r="H153" s="557"/>
    </row>
    <row r="154" spans="1:11" ht="12" customHeight="1">
      <c r="A154" s="13" t="s">
        <v>185</v>
      </c>
      <c r="B154" s="7" t="s">
        <v>381</v>
      </c>
      <c r="C154" s="97"/>
      <c r="D154" s="97"/>
      <c r="E154" s="1147"/>
      <c r="F154" s="1154"/>
      <c r="G154" s="557"/>
      <c r="H154" s="557"/>
    </row>
    <row r="155" spans="1:11" ht="12" customHeight="1">
      <c r="A155" s="13" t="s">
        <v>210</v>
      </c>
      <c r="B155" s="7" t="s">
        <v>382</v>
      </c>
      <c r="C155" s="97"/>
      <c r="D155" s="97"/>
      <c r="E155" s="1147"/>
      <c r="F155" s="1154"/>
      <c r="G155" s="557"/>
      <c r="H155" s="557"/>
    </row>
    <row r="156" spans="1:11" ht="12" customHeight="1" thickBot="1">
      <c r="A156" s="13" t="s">
        <v>290</v>
      </c>
      <c r="B156" s="7" t="s">
        <v>383</v>
      </c>
      <c r="C156" s="97"/>
      <c r="D156" s="97"/>
      <c r="E156" s="1147"/>
      <c r="F156" s="1155"/>
      <c r="G156" s="557"/>
      <c r="H156" s="557"/>
    </row>
    <row r="157" spans="1:11" ht="15" customHeight="1" thickBot="1">
      <c r="A157" s="18" t="s">
        <v>88</v>
      </c>
      <c r="B157" s="55" t="s">
        <v>384</v>
      </c>
      <c r="C157" s="181">
        <f>+C138+C142+C147+C152</f>
        <v>0</v>
      </c>
      <c r="D157" s="181">
        <f>+D138+D142+D147+D152</f>
        <v>11921</v>
      </c>
      <c r="E157" s="1150">
        <f>+E138+E142+E147+E152</f>
        <v>0</v>
      </c>
      <c r="F157" s="1156"/>
      <c r="G157" s="524"/>
      <c r="H157" s="524"/>
      <c r="I157" s="183"/>
      <c r="J157" s="183"/>
      <c r="K157" s="183"/>
    </row>
    <row r="158" spans="1:11" ht="15" customHeight="1" thickBot="1">
      <c r="A158" s="26" t="s">
        <v>89</v>
      </c>
      <c r="B158" s="547" t="s">
        <v>677</v>
      </c>
      <c r="C158" s="181"/>
      <c r="D158" s="181"/>
      <c r="E158" s="1150">
        <v>225611</v>
      </c>
      <c r="F158" s="1156"/>
      <c r="G158" s="524"/>
      <c r="H158" s="524"/>
      <c r="I158" s="183"/>
      <c r="J158" s="183"/>
      <c r="K158" s="183"/>
    </row>
    <row r="159" spans="1:11" ht="15" customHeight="1" thickBot="1">
      <c r="A159" s="26" t="s">
        <v>90</v>
      </c>
      <c r="B159" s="547" t="s">
        <v>1138</v>
      </c>
      <c r="C159" s="181"/>
      <c r="D159" s="181"/>
      <c r="E159" s="1150">
        <v>110</v>
      </c>
      <c r="F159" s="1156"/>
      <c r="G159" s="524"/>
      <c r="H159" s="524"/>
      <c r="I159" s="183"/>
      <c r="J159" s="183"/>
      <c r="K159" s="183"/>
    </row>
    <row r="160" spans="1:11" ht="15" customHeight="1" thickBot="1">
      <c r="A160" s="26" t="s">
        <v>91</v>
      </c>
      <c r="B160" s="547" t="s">
        <v>1140</v>
      </c>
      <c r="C160" s="181"/>
      <c r="D160" s="181"/>
      <c r="E160" s="1150">
        <v>16029</v>
      </c>
      <c r="F160" s="1156"/>
      <c r="G160" s="524"/>
      <c r="H160" s="524"/>
      <c r="I160" s="183"/>
      <c r="J160" s="183"/>
      <c r="K160" s="183"/>
    </row>
    <row r="161" spans="1:11" ht="12" customHeight="1" thickBot="1">
      <c r="A161" s="26" t="s">
        <v>92</v>
      </c>
      <c r="B161" s="547" t="s">
        <v>671</v>
      </c>
      <c r="C161" s="181"/>
      <c r="D161" s="181"/>
      <c r="E161" s="1150">
        <v>334</v>
      </c>
      <c r="F161" s="1156"/>
      <c r="G161" s="524"/>
      <c r="H161" s="524"/>
      <c r="I161" s="183"/>
      <c r="J161" s="183"/>
      <c r="K161" s="183"/>
    </row>
    <row r="162" spans="1:11" ht="12" customHeight="1" thickBot="1">
      <c r="A162" s="26" t="s">
        <v>93</v>
      </c>
      <c r="B162" s="547" t="s">
        <v>1136</v>
      </c>
      <c r="C162" s="575"/>
      <c r="D162" s="579"/>
      <c r="E162" s="1151">
        <v>71</v>
      </c>
      <c r="F162" s="1156"/>
      <c r="G162" s="524"/>
      <c r="H162" s="524"/>
      <c r="I162" s="183"/>
      <c r="J162" s="183"/>
      <c r="K162" s="183"/>
    </row>
    <row r="163" spans="1:11" ht="12" customHeight="1" thickBot="1">
      <c r="A163" s="26" t="s">
        <v>94</v>
      </c>
      <c r="B163" s="547" t="s">
        <v>1144</v>
      </c>
      <c r="C163" s="575"/>
      <c r="D163" s="580"/>
      <c r="E163" s="1151">
        <v>104</v>
      </c>
      <c r="F163" s="1156"/>
      <c r="G163" s="524"/>
      <c r="H163" s="524"/>
      <c r="I163" s="183"/>
      <c r="J163" s="183"/>
      <c r="K163" s="183"/>
    </row>
    <row r="164" spans="1:11" s="168" customFormat="1" ht="12.95" customHeight="1" thickBot="1">
      <c r="A164" s="26" t="s">
        <v>95</v>
      </c>
      <c r="B164" s="149" t="s">
        <v>1176</v>
      </c>
      <c r="C164" s="554">
        <v>652628</v>
      </c>
      <c r="D164" s="650">
        <f>SUM(D103+D119+D133+D157)</f>
        <v>1049386</v>
      </c>
      <c r="E164" s="1152">
        <f>SUM(E103+E119+E133+E157+E158+E159+E160+E161+E162+E163)</f>
        <v>1034030</v>
      </c>
      <c r="F164" s="1156">
        <f t="shared" si="2"/>
        <v>0.98536668108779801</v>
      </c>
      <c r="G164" s="524"/>
      <c r="H164" s="524"/>
    </row>
    <row r="165" spans="1:11" s="168" customFormat="1" ht="12.95" customHeight="1">
      <c r="A165" s="556"/>
      <c r="B165" s="523"/>
      <c r="C165" s="523"/>
      <c r="D165" s="973"/>
      <c r="E165" s="974"/>
      <c r="F165" s="973"/>
      <c r="G165" s="524"/>
      <c r="H165" s="524"/>
    </row>
    <row r="166" spans="1:11" ht="13.5" customHeight="1">
      <c r="A166" s="1281"/>
      <c r="B166" s="1281"/>
      <c r="C166" s="1281"/>
      <c r="D166" s="1281"/>
      <c r="E166" s="1281"/>
      <c r="F166" s="1281"/>
    </row>
    <row r="167" spans="1:11" ht="13.5" customHeight="1">
      <c r="A167" s="166"/>
      <c r="B167" s="166"/>
      <c r="C167" s="166"/>
      <c r="D167" s="166"/>
      <c r="E167" s="166"/>
      <c r="F167" s="166"/>
    </row>
    <row r="168" spans="1:11">
      <c r="A168" s="1281"/>
      <c r="B168" s="1281"/>
      <c r="C168" s="1281"/>
      <c r="D168" s="1281"/>
      <c r="E168" s="1281"/>
      <c r="F168" s="1281"/>
    </row>
    <row r="171" spans="1:11">
      <c r="A171" s="1281"/>
      <c r="B171" s="1281"/>
      <c r="C171" s="1281"/>
      <c r="D171" s="1281"/>
      <c r="E171" s="1281"/>
      <c r="F171" s="1281"/>
    </row>
    <row r="172" spans="1:11">
      <c r="A172" s="1281"/>
      <c r="B172" s="1281"/>
      <c r="C172" s="1281"/>
      <c r="D172" s="1281"/>
      <c r="E172" s="1281"/>
      <c r="F172" s="1281"/>
    </row>
    <row r="173" spans="1:11">
      <c r="A173" s="1281"/>
      <c r="B173" s="1281"/>
      <c r="C173" s="1281"/>
      <c r="D173" s="1281"/>
      <c r="E173" s="1281"/>
      <c r="F173" s="1281"/>
    </row>
    <row r="174" spans="1:11">
      <c r="A174" s="1281"/>
      <c r="B174" s="1281"/>
      <c r="C174" s="1281"/>
      <c r="D174" s="1281"/>
      <c r="E174" s="1281"/>
      <c r="F174" s="1281"/>
    </row>
  </sheetData>
  <mergeCells count="12">
    <mergeCell ref="A174:F174"/>
    <mergeCell ref="A99:F99"/>
    <mergeCell ref="A1:F1"/>
    <mergeCell ref="A2:B2"/>
    <mergeCell ref="A100:B100"/>
    <mergeCell ref="A98:F98"/>
    <mergeCell ref="A166:F166"/>
    <mergeCell ref="A168:F168"/>
    <mergeCell ref="A171:F171"/>
    <mergeCell ref="A172:F172"/>
    <mergeCell ref="A173:F173"/>
    <mergeCell ref="D2:F2"/>
  </mergeCells>
  <phoneticPr fontId="0" type="noConversion"/>
  <printOptions horizontalCentered="1"/>
  <pageMargins left="0" right="0" top="1.4566929133858268" bottom="0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KÖLTSÉGVETÉSÉNEK ÖSSZEVONT MÉRLEGE&amp;10
&amp;R&amp;"Times New Roman CE,Félkövér dőlt"&amp;11 1.1. melléklet a 7/2015. (IV.28.) önkormányzati rendelethez</oddHeader>
  </headerFooter>
  <rowBreaks count="1" manualBreakCount="1">
    <brk id="9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workbookViewId="0">
      <selection activeCell="G29" sqref="G28:G29"/>
    </sheetView>
  </sheetViews>
  <sheetFormatPr defaultRowHeight="12.75"/>
  <cols>
    <col min="1" max="1" width="25" customWidth="1"/>
    <col min="2" max="2" width="57.5" customWidth="1"/>
    <col min="3" max="3" width="15.33203125" customWidth="1"/>
  </cols>
  <sheetData>
    <row r="1" spans="1:4" ht="16.5" thickBot="1">
      <c r="A1" s="71"/>
      <c r="B1" s="73"/>
      <c r="C1" s="204" t="s">
        <v>1211</v>
      </c>
      <c r="D1" s="72"/>
    </row>
    <row r="2" spans="1:4" ht="22.5" customHeight="1">
      <c r="A2" s="159" t="s">
        <v>201</v>
      </c>
      <c r="B2" s="131" t="s">
        <v>463</v>
      </c>
      <c r="C2" s="146" t="s">
        <v>121</v>
      </c>
      <c r="D2" s="205"/>
    </row>
    <row r="3" spans="1:4" ht="16.5" customHeight="1" thickBot="1">
      <c r="A3" s="197" t="s">
        <v>200</v>
      </c>
      <c r="B3" s="132" t="s">
        <v>666</v>
      </c>
      <c r="C3" s="147" t="s">
        <v>122</v>
      </c>
      <c r="D3" s="205"/>
    </row>
    <row r="4" spans="1:4" ht="14.25" thickBot="1">
      <c r="A4" s="74"/>
      <c r="B4" s="74"/>
      <c r="C4" s="75" t="s">
        <v>113</v>
      </c>
      <c r="D4" s="206"/>
    </row>
    <row r="5" spans="1:4" ht="18" customHeight="1" thickBot="1">
      <c r="A5" s="160" t="s">
        <v>202</v>
      </c>
      <c r="B5" s="76" t="s">
        <v>114</v>
      </c>
      <c r="C5" s="77" t="s">
        <v>115</v>
      </c>
      <c r="D5" s="92"/>
    </row>
    <row r="6" spans="1:4" ht="12.75" customHeight="1" thickBot="1">
      <c r="A6" s="67">
        <v>1</v>
      </c>
      <c r="B6" s="68">
        <v>2</v>
      </c>
      <c r="C6" s="69">
        <v>3</v>
      </c>
      <c r="D6" s="207"/>
    </row>
    <row r="7" spans="1:4" ht="13.5" customHeight="1" thickBot="1">
      <c r="A7" s="78"/>
      <c r="B7" s="79" t="s">
        <v>116</v>
      </c>
      <c r="C7" s="80"/>
      <c r="D7" s="207"/>
    </row>
    <row r="8" spans="1:4" ht="12" customHeight="1" thickBot="1">
      <c r="A8" s="67" t="s">
        <v>80</v>
      </c>
      <c r="B8" s="81" t="s">
        <v>429</v>
      </c>
      <c r="C8" s="116">
        <f>SUM(C9:C18)</f>
        <v>0</v>
      </c>
      <c r="D8" s="148"/>
    </row>
    <row r="9" spans="1:4" ht="9.75" customHeight="1">
      <c r="A9" s="198" t="s">
        <v>142</v>
      </c>
      <c r="B9" s="8" t="s">
        <v>264</v>
      </c>
      <c r="C9" s="137"/>
      <c r="D9" s="148"/>
    </row>
    <row r="10" spans="1:4" ht="11.25" customHeight="1">
      <c r="A10" s="199" t="s">
        <v>143</v>
      </c>
      <c r="B10" s="6" t="s">
        <v>265</v>
      </c>
      <c r="C10" s="114"/>
      <c r="D10" s="148"/>
    </row>
    <row r="11" spans="1:4" ht="9.75" customHeight="1">
      <c r="A11" s="199" t="s">
        <v>144</v>
      </c>
      <c r="B11" s="6" t="s">
        <v>266</v>
      </c>
      <c r="C11" s="114"/>
      <c r="D11" s="148"/>
    </row>
    <row r="12" spans="1:4" ht="11.25" customHeight="1">
      <c r="A12" s="199" t="s">
        <v>145</v>
      </c>
      <c r="B12" s="6" t="s">
        <v>267</v>
      </c>
      <c r="C12" s="114"/>
      <c r="D12" s="148"/>
    </row>
    <row r="13" spans="1:4" ht="11.25" customHeight="1">
      <c r="A13" s="199" t="s">
        <v>162</v>
      </c>
      <c r="B13" s="6" t="s">
        <v>268</v>
      </c>
      <c r="C13" s="114"/>
      <c r="D13" s="148"/>
    </row>
    <row r="14" spans="1:4" ht="11.25" customHeight="1">
      <c r="A14" s="199" t="s">
        <v>146</v>
      </c>
      <c r="B14" s="6" t="s">
        <v>430</v>
      </c>
      <c r="C14" s="114"/>
      <c r="D14" s="148"/>
    </row>
    <row r="15" spans="1:4" ht="11.25" customHeight="1">
      <c r="A15" s="199" t="s">
        <v>147</v>
      </c>
      <c r="B15" s="5" t="s">
        <v>431</v>
      </c>
      <c r="C15" s="114"/>
      <c r="D15" s="148"/>
    </row>
    <row r="16" spans="1:4" ht="10.5" customHeight="1">
      <c r="A16" s="199" t="s">
        <v>154</v>
      </c>
      <c r="B16" s="6" t="s">
        <v>271</v>
      </c>
      <c r="C16" s="138"/>
      <c r="D16" s="148"/>
    </row>
    <row r="17" spans="1:4" ht="10.5" customHeight="1">
      <c r="A17" s="199" t="s">
        <v>155</v>
      </c>
      <c r="B17" s="6" t="s">
        <v>272</v>
      </c>
      <c r="C17" s="114"/>
      <c r="D17" s="208"/>
    </row>
    <row r="18" spans="1:4" ht="14.25" customHeight="1" thickBot="1">
      <c r="A18" s="199" t="s">
        <v>156</v>
      </c>
      <c r="B18" s="5" t="s">
        <v>273</v>
      </c>
      <c r="C18" s="115"/>
      <c r="D18" s="208"/>
    </row>
    <row r="19" spans="1:4" ht="21" customHeight="1" thickBot="1">
      <c r="A19" s="67" t="s">
        <v>81</v>
      </c>
      <c r="B19" s="81" t="s">
        <v>432</v>
      </c>
      <c r="C19" s="116">
        <f>SUM(C20:C22)</f>
        <v>0</v>
      </c>
      <c r="D19" s="148"/>
    </row>
    <row r="20" spans="1:4" ht="11.25" customHeight="1">
      <c r="A20" s="199" t="s">
        <v>148</v>
      </c>
      <c r="B20" s="7" t="s">
        <v>239</v>
      </c>
      <c r="C20" s="114"/>
      <c r="D20" s="208"/>
    </row>
    <row r="21" spans="1:4" ht="12.75" customHeight="1">
      <c r="A21" s="199" t="s">
        <v>149</v>
      </c>
      <c r="B21" s="6" t="s">
        <v>433</v>
      </c>
      <c r="C21" s="114"/>
      <c r="D21" s="208"/>
    </row>
    <row r="22" spans="1:4" ht="10.5" customHeight="1">
      <c r="A22" s="199" t="s">
        <v>150</v>
      </c>
      <c r="B22" s="6" t="s">
        <v>434</v>
      </c>
      <c r="C22" s="114"/>
      <c r="D22" s="208"/>
    </row>
    <row r="23" spans="1:4" ht="12.75" customHeight="1" thickBot="1">
      <c r="A23" s="199" t="s">
        <v>151</v>
      </c>
      <c r="B23" s="6" t="s">
        <v>74</v>
      </c>
      <c r="C23" s="114"/>
      <c r="D23" s="208"/>
    </row>
    <row r="24" spans="1:4" ht="12.75" customHeight="1" thickBot="1">
      <c r="A24" s="70" t="s">
        <v>82</v>
      </c>
      <c r="B24" s="55" t="s">
        <v>177</v>
      </c>
      <c r="C24" s="130"/>
      <c r="D24" s="208"/>
    </row>
    <row r="25" spans="1:4" ht="21.75" customHeight="1" thickBot="1">
      <c r="A25" s="70" t="s">
        <v>83</v>
      </c>
      <c r="B25" s="55" t="s">
        <v>435</v>
      </c>
      <c r="C25" s="116">
        <f>+C26+C27</f>
        <v>0</v>
      </c>
      <c r="D25" s="208"/>
    </row>
    <row r="26" spans="1:4" ht="13.5" customHeight="1">
      <c r="A26" s="200" t="s">
        <v>249</v>
      </c>
      <c r="B26" s="201" t="s">
        <v>433</v>
      </c>
      <c r="C26" s="44"/>
      <c r="D26" s="208"/>
    </row>
    <row r="27" spans="1:4" ht="10.5" customHeight="1">
      <c r="A27" s="200" t="s">
        <v>252</v>
      </c>
      <c r="B27" s="202" t="s">
        <v>436</v>
      </c>
      <c r="C27" s="117"/>
      <c r="D27" s="208"/>
    </row>
    <row r="28" spans="1:4" ht="14.25" customHeight="1" thickBot="1">
      <c r="A28" s="199" t="s">
        <v>253</v>
      </c>
      <c r="B28" s="203" t="s">
        <v>437</v>
      </c>
      <c r="C28" s="47"/>
      <c r="D28" s="208"/>
    </row>
    <row r="29" spans="1:4" ht="13.5" customHeight="1" thickBot="1">
      <c r="A29" s="70" t="s">
        <v>84</v>
      </c>
      <c r="B29" s="55" t="s">
        <v>438</v>
      </c>
      <c r="C29" s="116">
        <f>+C30+C31+C32</f>
        <v>0</v>
      </c>
      <c r="D29" s="208"/>
    </row>
    <row r="30" spans="1:4" ht="11.25" customHeight="1">
      <c r="A30" s="200" t="s">
        <v>135</v>
      </c>
      <c r="B30" s="201" t="s">
        <v>278</v>
      </c>
      <c r="C30" s="44"/>
      <c r="D30" s="208"/>
    </row>
    <row r="31" spans="1:4" ht="11.25" customHeight="1">
      <c r="A31" s="200" t="s">
        <v>136</v>
      </c>
      <c r="B31" s="202" t="s">
        <v>279</v>
      </c>
      <c r="C31" s="117"/>
      <c r="D31" s="208"/>
    </row>
    <row r="32" spans="1:4" ht="13.5" customHeight="1" thickBot="1">
      <c r="A32" s="199" t="s">
        <v>137</v>
      </c>
      <c r="B32" s="57" t="s">
        <v>280</v>
      </c>
      <c r="C32" s="47"/>
      <c r="D32" s="208"/>
    </row>
    <row r="33" spans="1:4" ht="11.25" customHeight="1" thickBot="1">
      <c r="A33" s="70" t="s">
        <v>85</v>
      </c>
      <c r="B33" s="55" t="s">
        <v>389</v>
      </c>
      <c r="C33" s="130"/>
      <c r="D33" s="148"/>
    </row>
    <row r="34" spans="1:4" ht="12.75" customHeight="1" thickBot="1">
      <c r="A34" s="70" t="s">
        <v>86</v>
      </c>
      <c r="B34" s="55" t="s">
        <v>439</v>
      </c>
      <c r="C34" s="139"/>
      <c r="D34" s="148"/>
    </row>
    <row r="35" spans="1:4" ht="12" customHeight="1" thickBot="1">
      <c r="A35" s="67" t="s">
        <v>87</v>
      </c>
      <c r="B35" s="55" t="s">
        <v>440</v>
      </c>
      <c r="C35" s="140">
        <f>+C8+C19+C24+C25+C29+C33+C34</f>
        <v>0</v>
      </c>
      <c r="D35" s="148"/>
    </row>
    <row r="36" spans="1:4" ht="12.75" customHeight="1" thickBot="1">
      <c r="A36" s="82" t="s">
        <v>88</v>
      </c>
      <c r="B36" s="55" t="s">
        <v>441</v>
      </c>
      <c r="C36" s="140">
        <f>+C37+C38+C39</f>
        <v>0</v>
      </c>
      <c r="D36" s="148"/>
    </row>
    <row r="37" spans="1:4" ht="12" customHeight="1">
      <c r="A37" s="200" t="s">
        <v>442</v>
      </c>
      <c r="B37" s="201" t="s">
        <v>217</v>
      </c>
      <c r="C37" s="44"/>
      <c r="D37" s="148"/>
    </row>
    <row r="38" spans="1:4" ht="12" customHeight="1">
      <c r="A38" s="200" t="s">
        <v>443</v>
      </c>
      <c r="B38" s="202" t="s">
        <v>75</v>
      </c>
      <c r="C38" s="117"/>
      <c r="D38" s="148"/>
    </row>
    <row r="39" spans="1:4" ht="12.75" customHeight="1" thickBot="1">
      <c r="A39" s="199" t="s">
        <v>444</v>
      </c>
      <c r="B39" s="57" t="s">
        <v>445</v>
      </c>
      <c r="C39" s="47"/>
      <c r="D39" s="208"/>
    </row>
    <row r="40" spans="1:4" ht="12.75" customHeight="1" thickBot="1">
      <c r="A40" s="82" t="s">
        <v>89</v>
      </c>
      <c r="B40" s="83" t="s">
        <v>446</v>
      </c>
      <c r="C40" s="143">
        <f>+C35+C36</f>
        <v>0</v>
      </c>
      <c r="D40" s="208"/>
    </row>
    <row r="41" spans="1:4" ht="15.75" thickBot="1">
      <c r="A41" s="84"/>
      <c r="B41" s="85"/>
      <c r="C41" s="141"/>
      <c r="D41" s="208"/>
    </row>
    <row r="42" spans="1:4" ht="12" customHeight="1" thickBot="1">
      <c r="A42" s="88"/>
      <c r="B42" s="89" t="s">
        <v>117</v>
      </c>
      <c r="C42" s="143"/>
      <c r="D42" s="207"/>
    </row>
    <row r="43" spans="1:4" ht="10.5" customHeight="1" thickBot="1">
      <c r="A43" s="70" t="s">
        <v>80</v>
      </c>
      <c r="B43" s="55" t="s">
        <v>447</v>
      </c>
      <c r="C43" s="116">
        <f>SUM(C44:C48)</f>
        <v>0</v>
      </c>
      <c r="D43" s="209"/>
    </row>
    <row r="44" spans="1:4" ht="11.25" customHeight="1">
      <c r="A44" s="199" t="s">
        <v>142</v>
      </c>
      <c r="B44" s="7" t="s">
        <v>110</v>
      </c>
      <c r="C44" s="44"/>
      <c r="D44" s="92"/>
    </row>
    <row r="45" spans="1:4" ht="10.5" customHeight="1">
      <c r="A45" s="199" t="s">
        <v>143</v>
      </c>
      <c r="B45" s="6" t="s">
        <v>186</v>
      </c>
      <c r="C45" s="46"/>
      <c r="D45" s="92"/>
    </row>
    <row r="46" spans="1:4" ht="12.75" customHeight="1">
      <c r="A46" s="199" t="s">
        <v>144</v>
      </c>
      <c r="B46" s="6" t="s">
        <v>161</v>
      </c>
      <c r="C46" s="46"/>
      <c r="D46" s="92"/>
    </row>
    <row r="47" spans="1:4" ht="11.25" customHeight="1">
      <c r="A47" s="199" t="s">
        <v>145</v>
      </c>
      <c r="B47" s="6" t="s">
        <v>187</v>
      </c>
      <c r="C47" s="46"/>
      <c r="D47" s="92"/>
    </row>
    <row r="48" spans="1:4" ht="12.75" customHeight="1" thickBot="1">
      <c r="A48" s="199" t="s">
        <v>162</v>
      </c>
      <c r="B48" s="6" t="s">
        <v>188</v>
      </c>
      <c r="C48" s="46"/>
      <c r="D48" s="92"/>
    </row>
    <row r="49" spans="1:4" ht="12" customHeight="1" thickBot="1">
      <c r="A49" s="70" t="s">
        <v>81</v>
      </c>
      <c r="B49" s="55" t="s">
        <v>448</v>
      </c>
      <c r="C49" s="116">
        <f>SUM(C50:C52)</f>
        <v>0</v>
      </c>
      <c r="D49" s="92"/>
    </row>
    <row r="50" spans="1:4" ht="10.5" customHeight="1">
      <c r="A50" s="199" t="s">
        <v>148</v>
      </c>
      <c r="B50" s="7" t="s">
        <v>208</v>
      </c>
      <c r="C50" s="44"/>
      <c r="D50" s="209"/>
    </row>
    <row r="51" spans="1:4" ht="12" customHeight="1">
      <c r="A51" s="199" t="s">
        <v>149</v>
      </c>
      <c r="B51" s="6" t="s">
        <v>190</v>
      </c>
      <c r="C51" s="46"/>
      <c r="D51" s="92"/>
    </row>
    <row r="52" spans="1:4" ht="12" customHeight="1">
      <c r="A52" s="199" t="s">
        <v>150</v>
      </c>
      <c r="B52" s="6" t="s">
        <v>118</v>
      </c>
      <c r="C52" s="46"/>
      <c r="D52" s="92"/>
    </row>
    <row r="53" spans="1:4" ht="12.75" customHeight="1" thickBot="1">
      <c r="A53" s="199" t="s">
        <v>151</v>
      </c>
      <c r="B53" s="6" t="s">
        <v>76</v>
      </c>
      <c r="C53" s="46"/>
      <c r="D53" s="92"/>
    </row>
    <row r="54" spans="1:4" ht="13.5" customHeight="1" thickBot="1">
      <c r="A54" s="70" t="s">
        <v>82</v>
      </c>
      <c r="B54" s="90" t="s">
        <v>449</v>
      </c>
      <c r="C54" s="144">
        <f>+C43+C49</f>
        <v>0</v>
      </c>
      <c r="D54" s="92"/>
    </row>
    <row r="55" spans="1:4" ht="13.5" thickBot="1">
      <c r="A55" s="91"/>
      <c r="B55" s="92"/>
      <c r="C55" s="145"/>
      <c r="D55" s="92"/>
    </row>
    <row r="56" spans="1:4" ht="13.5" thickBot="1">
      <c r="A56" s="93" t="s">
        <v>203</v>
      </c>
      <c r="B56" s="94"/>
      <c r="C56" s="54"/>
      <c r="D56" s="92"/>
    </row>
    <row r="57" spans="1:4" ht="13.5" thickBot="1">
      <c r="A57" s="93" t="s">
        <v>204</v>
      </c>
      <c r="B57" s="94"/>
      <c r="C57" s="54"/>
      <c r="D57" s="92"/>
    </row>
    <row r="58" spans="1:4">
      <c r="A58" s="91"/>
      <c r="B58" s="92"/>
      <c r="C58" s="92"/>
      <c r="D58" s="92"/>
    </row>
    <row r="59" spans="1:4">
      <c r="A59" s="91"/>
      <c r="B59" s="92"/>
      <c r="C59" s="92"/>
      <c r="D59" s="92"/>
    </row>
    <row r="60" spans="1:4">
      <c r="A60" s="91"/>
      <c r="B60" s="92"/>
      <c r="C60" s="92"/>
      <c r="D60" s="92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E64"/>
  <sheetViews>
    <sheetView zoomScaleNormal="100" workbookViewId="0">
      <selection activeCell="I36" sqref="I36"/>
    </sheetView>
  </sheetViews>
  <sheetFormatPr defaultRowHeight="12.75"/>
  <cols>
    <col min="1" max="1" width="12.33203125" style="91" customWidth="1"/>
    <col min="2" max="2" width="62.1640625" style="92" customWidth="1"/>
    <col min="3" max="3" width="12.33203125" style="92" customWidth="1"/>
    <col min="4" max="4" width="14" style="92" customWidth="1"/>
    <col min="5" max="5" width="13" style="92" customWidth="1"/>
    <col min="6" max="16384" width="9.33203125" style="92"/>
  </cols>
  <sheetData>
    <row r="1" spans="1:5" s="72" customFormat="1" ht="21" customHeight="1" thickBot="1">
      <c r="A1" s="71"/>
      <c r="B1" s="73"/>
      <c r="C1" s="204" t="s">
        <v>1212</v>
      </c>
    </row>
    <row r="2" spans="1:5" s="205" customFormat="1" ht="25.5" customHeight="1">
      <c r="A2" s="159" t="s">
        <v>201</v>
      </c>
      <c r="B2" s="131" t="s">
        <v>479</v>
      </c>
      <c r="C2" s="146"/>
      <c r="D2" s="146"/>
      <c r="E2" s="146" t="s">
        <v>121</v>
      </c>
    </row>
    <row r="3" spans="1:5" s="205" customFormat="1" ht="36.75" thickBot="1">
      <c r="A3" s="197" t="s">
        <v>200</v>
      </c>
      <c r="B3" s="132" t="s">
        <v>519</v>
      </c>
      <c r="C3" s="147"/>
      <c r="D3" s="147"/>
      <c r="E3" s="147" t="s">
        <v>462</v>
      </c>
    </row>
    <row r="4" spans="1:5" s="206" customFormat="1" ht="15.95" customHeight="1" thickBot="1">
      <c r="A4" s="74"/>
      <c r="B4" s="74"/>
      <c r="C4" s="75"/>
      <c r="D4" s="75"/>
      <c r="E4" s="75" t="s">
        <v>113</v>
      </c>
    </row>
    <row r="5" spans="1:5" ht="13.5" thickBot="1">
      <c r="A5" s="160" t="s">
        <v>202</v>
      </c>
      <c r="B5" s="76" t="s">
        <v>114</v>
      </c>
      <c r="C5" s="77" t="s">
        <v>115</v>
      </c>
      <c r="D5" s="77" t="s">
        <v>115</v>
      </c>
      <c r="E5" s="77" t="s">
        <v>829</v>
      </c>
    </row>
    <row r="6" spans="1:5" s="207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207" customFormat="1" ht="15.95" customHeight="1" thickBot="1">
      <c r="A7" s="78"/>
      <c r="B7" s="79" t="s">
        <v>116</v>
      </c>
      <c r="C7" s="80"/>
      <c r="D7" s="80"/>
      <c r="E7" s="80"/>
    </row>
    <row r="8" spans="1:5" s="148" customFormat="1" ht="12" customHeight="1" thickBot="1">
      <c r="A8" s="67" t="s">
        <v>80</v>
      </c>
      <c r="B8" s="81" t="s">
        <v>429</v>
      </c>
      <c r="C8" s="116">
        <f>SUM(C9:C18)</f>
        <v>0</v>
      </c>
      <c r="D8" s="116">
        <f>SUM(D9:D18)</f>
        <v>2967</v>
      </c>
      <c r="E8" s="116">
        <f>SUM(E9:E18)</f>
        <v>2967</v>
      </c>
    </row>
    <row r="9" spans="1:5" s="148" customFormat="1" ht="12" customHeight="1">
      <c r="A9" s="198" t="s">
        <v>142</v>
      </c>
      <c r="B9" s="8" t="s">
        <v>264</v>
      </c>
      <c r="C9" s="137"/>
      <c r="D9" s="137"/>
      <c r="E9" s="137"/>
    </row>
    <row r="10" spans="1:5" s="148" customFormat="1" ht="12" customHeight="1">
      <c r="A10" s="199" t="s">
        <v>143</v>
      </c>
      <c r="B10" s="6" t="s">
        <v>265</v>
      </c>
      <c r="C10" s="114"/>
      <c r="D10" s="114"/>
      <c r="E10" s="114"/>
    </row>
    <row r="11" spans="1:5" s="148" customFormat="1" ht="12" customHeight="1">
      <c r="A11" s="199" t="s">
        <v>144</v>
      </c>
      <c r="B11" s="6" t="s">
        <v>266</v>
      </c>
      <c r="C11" s="114"/>
      <c r="D11" s="114"/>
      <c r="E11" s="114"/>
    </row>
    <row r="12" spans="1:5" s="148" customFormat="1" ht="12" customHeight="1">
      <c r="A12" s="199" t="s">
        <v>145</v>
      </c>
      <c r="B12" s="6" t="s">
        <v>267</v>
      </c>
      <c r="C12" s="114"/>
      <c r="D12" s="114"/>
      <c r="E12" s="114"/>
    </row>
    <row r="13" spans="1:5" s="148" customFormat="1" ht="12" customHeight="1">
      <c r="A13" s="199" t="s">
        <v>162</v>
      </c>
      <c r="B13" s="6" t="s">
        <v>268</v>
      </c>
      <c r="C13" s="114"/>
      <c r="D13" s="114"/>
      <c r="E13" s="114"/>
    </row>
    <row r="14" spans="1:5" s="148" customFormat="1" ht="12" customHeight="1">
      <c r="A14" s="199" t="s">
        <v>146</v>
      </c>
      <c r="B14" s="6" t="s">
        <v>430</v>
      </c>
      <c r="C14" s="114"/>
      <c r="D14" s="114"/>
      <c r="E14" s="114"/>
    </row>
    <row r="15" spans="1:5" s="148" customFormat="1" ht="12" customHeight="1">
      <c r="A15" s="199" t="s">
        <v>147</v>
      </c>
      <c r="B15" s="5" t="s">
        <v>431</v>
      </c>
      <c r="C15" s="114"/>
      <c r="D15" s="114"/>
      <c r="E15" s="114"/>
    </row>
    <row r="16" spans="1:5" s="148" customFormat="1" ht="12" customHeight="1">
      <c r="A16" s="199" t="s">
        <v>154</v>
      </c>
      <c r="B16" s="6" t="s">
        <v>271</v>
      </c>
      <c r="C16" s="138"/>
      <c r="D16" s="138"/>
      <c r="E16" s="138"/>
    </row>
    <row r="17" spans="1:5" s="208" customFormat="1" ht="12" customHeight="1">
      <c r="A17" s="199" t="s">
        <v>155</v>
      </c>
      <c r="B17" s="6" t="s">
        <v>272</v>
      </c>
      <c r="C17" s="114"/>
      <c r="D17" s="114"/>
      <c r="E17" s="114"/>
    </row>
    <row r="18" spans="1:5" s="208" customFormat="1" ht="12" customHeight="1" thickBot="1">
      <c r="A18" s="199" t="s">
        <v>156</v>
      </c>
      <c r="B18" s="5" t="s">
        <v>751</v>
      </c>
      <c r="C18" s="115"/>
      <c r="D18" s="115">
        <v>2967</v>
      </c>
      <c r="E18" s="115">
        <v>2967</v>
      </c>
    </row>
    <row r="19" spans="1:5" s="148" customFormat="1" ht="12" customHeight="1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4494</v>
      </c>
      <c r="E19" s="116">
        <f>SUM(E20:E22)</f>
        <v>4494</v>
      </c>
    </row>
    <row r="20" spans="1:5" s="208" customFormat="1" ht="12" customHeight="1">
      <c r="A20" s="199" t="s">
        <v>148</v>
      </c>
      <c r="B20" s="7" t="s">
        <v>239</v>
      </c>
      <c r="C20" s="114"/>
      <c r="D20" s="114"/>
      <c r="E20" s="114"/>
    </row>
    <row r="21" spans="1:5" s="208" customFormat="1" ht="12" customHeight="1">
      <c r="A21" s="199" t="s">
        <v>149</v>
      </c>
      <c r="B21" s="6" t="s">
        <v>433</v>
      </c>
      <c r="C21" s="114"/>
      <c r="D21" s="114"/>
      <c r="E21" s="114"/>
    </row>
    <row r="22" spans="1:5" s="208" customFormat="1" ht="12" customHeight="1">
      <c r="A22" s="199" t="s">
        <v>150</v>
      </c>
      <c r="B22" s="6" t="s">
        <v>707</v>
      </c>
      <c r="C22" s="114"/>
      <c r="D22" s="114">
        <v>4494</v>
      </c>
      <c r="E22" s="114">
        <v>4494</v>
      </c>
    </row>
    <row r="23" spans="1:5" s="208" customFormat="1" ht="12" customHeight="1" thickBot="1">
      <c r="A23" s="199" t="s">
        <v>151</v>
      </c>
      <c r="B23" s="6" t="s">
        <v>74</v>
      </c>
      <c r="C23" s="114"/>
      <c r="D23" s="114"/>
      <c r="E23" s="114"/>
    </row>
    <row r="24" spans="1:5" s="208" customFormat="1" ht="12" customHeight="1" thickBot="1">
      <c r="A24" s="70" t="s">
        <v>82</v>
      </c>
      <c r="B24" s="55" t="s">
        <v>177</v>
      </c>
      <c r="C24" s="130"/>
      <c r="D24" s="130"/>
      <c r="E24" s="130"/>
    </row>
    <row r="25" spans="1:5" s="208" customFormat="1" ht="12" customHeight="1" thickBot="1">
      <c r="A25" s="70" t="s">
        <v>83</v>
      </c>
      <c r="B25" s="55" t="s">
        <v>435</v>
      </c>
      <c r="C25" s="116">
        <f>+C26+C27</f>
        <v>0</v>
      </c>
      <c r="D25" s="116">
        <f>+D26+D27</f>
        <v>0</v>
      </c>
      <c r="E25" s="116">
        <f>+E26+E27</f>
        <v>0</v>
      </c>
    </row>
    <row r="26" spans="1:5" s="208" customFormat="1" ht="12" customHeight="1">
      <c r="A26" s="200" t="s">
        <v>249</v>
      </c>
      <c r="B26" s="201" t="s">
        <v>433</v>
      </c>
      <c r="C26" s="44"/>
      <c r="D26" s="44"/>
      <c r="E26" s="44"/>
    </row>
    <row r="27" spans="1:5" s="208" customFormat="1" ht="12" customHeight="1">
      <c r="A27" s="200" t="s">
        <v>252</v>
      </c>
      <c r="B27" s="202" t="s">
        <v>436</v>
      </c>
      <c r="C27" s="117"/>
      <c r="D27" s="117"/>
      <c r="E27" s="117"/>
    </row>
    <row r="28" spans="1:5" s="208" customFormat="1" ht="12" customHeight="1" thickBot="1">
      <c r="A28" s="199" t="s">
        <v>253</v>
      </c>
      <c r="B28" s="203" t="s">
        <v>437</v>
      </c>
      <c r="C28" s="47"/>
      <c r="D28" s="47"/>
      <c r="E28" s="47"/>
    </row>
    <row r="29" spans="1:5" s="208" customFormat="1" ht="12" customHeight="1" thickBot="1">
      <c r="A29" s="70" t="s">
        <v>84</v>
      </c>
      <c r="B29" s="55" t="s">
        <v>438</v>
      </c>
      <c r="C29" s="116">
        <f>+C30+C31+C32</f>
        <v>0</v>
      </c>
      <c r="D29" s="116">
        <f>+D30+D31+D32</f>
        <v>0</v>
      </c>
      <c r="E29" s="116">
        <f>+E30+E31+E32</f>
        <v>0</v>
      </c>
    </row>
    <row r="30" spans="1:5" s="208" customFormat="1" ht="12" customHeight="1">
      <c r="A30" s="200" t="s">
        <v>135</v>
      </c>
      <c r="B30" s="201" t="s">
        <v>278</v>
      </c>
      <c r="C30" s="44"/>
      <c r="D30" s="44"/>
      <c r="E30" s="44"/>
    </row>
    <row r="31" spans="1:5" s="208" customFormat="1" ht="12" customHeight="1">
      <c r="A31" s="200" t="s">
        <v>136</v>
      </c>
      <c r="B31" s="202" t="s">
        <v>279</v>
      </c>
      <c r="C31" s="117"/>
      <c r="D31" s="117"/>
      <c r="E31" s="117"/>
    </row>
    <row r="32" spans="1:5" s="208" customFormat="1" ht="12" customHeight="1" thickBot="1">
      <c r="A32" s="199" t="s">
        <v>137</v>
      </c>
      <c r="B32" s="57" t="s">
        <v>280</v>
      </c>
      <c r="C32" s="47"/>
      <c r="D32" s="47"/>
      <c r="E32" s="47"/>
    </row>
    <row r="33" spans="1:5" s="148" customFormat="1" ht="12" customHeight="1" thickBot="1">
      <c r="A33" s="70" t="s">
        <v>85</v>
      </c>
      <c r="B33" s="55" t="s">
        <v>389</v>
      </c>
      <c r="C33" s="130"/>
      <c r="D33" s="130"/>
      <c r="E33" s="130"/>
    </row>
    <row r="34" spans="1:5" s="148" customFormat="1" ht="12" customHeight="1" thickBot="1">
      <c r="A34" s="70" t="s">
        <v>86</v>
      </c>
      <c r="B34" s="55" t="s">
        <v>439</v>
      </c>
      <c r="C34" s="139"/>
      <c r="D34" s="139"/>
      <c r="E34" s="139"/>
    </row>
    <row r="35" spans="1:5" s="148" customFormat="1" ht="12" customHeight="1" thickBot="1">
      <c r="A35" s="67" t="s">
        <v>87</v>
      </c>
      <c r="B35" s="55" t="s">
        <v>440</v>
      </c>
      <c r="C35" s="140">
        <f>+C8+C19+C24+C25+C29+C33+C34</f>
        <v>0</v>
      </c>
      <c r="D35" s="140">
        <f>+D8+D19+D24+D25+D29+D33+D34</f>
        <v>7461</v>
      </c>
      <c r="E35" s="140">
        <f>+E8+E19+E24+E25+E29+E33+E34</f>
        <v>7461</v>
      </c>
    </row>
    <row r="36" spans="1:5" s="148" customFormat="1" ht="12" customHeight="1" thickBot="1">
      <c r="A36" s="82" t="s">
        <v>88</v>
      </c>
      <c r="B36" s="55" t="s">
        <v>441</v>
      </c>
      <c r="C36" s="140">
        <f>+C37+C38+C39</f>
        <v>90910</v>
      </c>
      <c r="D36" s="140">
        <f>+D37+D38+D39</f>
        <v>87099</v>
      </c>
      <c r="E36" s="140">
        <f>+E37+E38+E39</f>
        <v>87088</v>
      </c>
    </row>
    <row r="37" spans="1:5" s="148" customFormat="1" ht="12" customHeight="1">
      <c r="A37" s="200" t="s">
        <v>442</v>
      </c>
      <c r="B37" s="201" t="s">
        <v>217</v>
      </c>
      <c r="C37" s="44"/>
      <c r="D37" s="44"/>
      <c r="E37" s="44"/>
    </row>
    <row r="38" spans="1:5" s="148" customFormat="1" ht="12" customHeight="1">
      <c r="A38" s="200" t="s">
        <v>443</v>
      </c>
      <c r="B38" s="202" t="s">
        <v>75</v>
      </c>
      <c r="C38" s="117"/>
      <c r="D38" s="117"/>
      <c r="E38" s="117"/>
    </row>
    <row r="39" spans="1:5" s="208" customFormat="1" ht="12" customHeight="1" thickBot="1">
      <c r="A39" s="527" t="s">
        <v>444</v>
      </c>
      <c r="B39" s="539" t="s">
        <v>445</v>
      </c>
      <c r="C39" s="528">
        <v>90910</v>
      </c>
      <c r="D39" s="528">
        <v>87099</v>
      </c>
      <c r="E39" s="528">
        <v>87088</v>
      </c>
    </row>
    <row r="40" spans="1:5" s="208" customFormat="1" ht="12" customHeight="1" thickBot="1">
      <c r="A40" s="538" t="s">
        <v>89</v>
      </c>
      <c r="B40" s="541" t="s">
        <v>1168</v>
      </c>
      <c r="C40" s="540"/>
      <c r="D40" s="139"/>
      <c r="E40" s="139">
        <v>2921</v>
      </c>
    </row>
    <row r="41" spans="1:5" s="208" customFormat="1" ht="15" customHeight="1" thickBot="1">
      <c r="A41" s="82" t="s">
        <v>90</v>
      </c>
      <c r="B41" s="83" t="s">
        <v>446</v>
      </c>
      <c r="C41" s="143">
        <f>+C35+C36</f>
        <v>90910</v>
      </c>
      <c r="D41" s="143">
        <f>+D35+D36+D40</f>
        <v>94560</v>
      </c>
      <c r="E41" s="143">
        <f>+E35+E36+E40</f>
        <v>97470</v>
      </c>
    </row>
    <row r="42" spans="1:5" s="208" customFormat="1" ht="15" customHeight="1">
      <c r="A42" s="84"/>
      <c r="B42" s="85"/>
      <c r="C42" s="141"/>
      <c r="D42" s="141"/>
      <c r="E42" s="141"/>
    </row>
    <row r="43" spans="1:5" ht="13.5" thickBot="1">
      <c r="A43" s="86"/>
      <c r="B43" s="87"/>
      <c r="C43" s="142"/>
      <c r="D43" s="142"/>
      <c r="E43" s="142"/>
    </row>
    <row r="44" spans="1:5" s="207" customFormat="1" ht="16.5" customHeight="1" thickBot="1">
      <c r="A44" s="88"/>
      <c r="B44" s="89" t="s">
        <v>117</v>
      </c>
      <c r="C44" s="143"/>
      <c r="D44" s="143"/>
      <c r="E44" s="143"/>
    </row>
    <row r="45" spans="1:5" s="209" customFormat="1" ht="12" customHeight="1" thickBot="1">
      <c r="A45" s="70" t="s">
        <v>80</v>
      </c>
      <c r="B45" s="55" t="s">
        <v>447</v>
      </c>
      <c r="C45" s="116">
        <f>SUM(C46:C50)</f>
        <v>90910</v>
      </c>
      <c r="D45" s="116">
        <f>SUM(D46:D50)</f>
        <v>94343</v>
      </c>
      <c r="E45" s="116">
        <f>SUM(E46:E50)</f>
        <v>94236</v>
      </c>
    </row>
    <row r="46" spans="1:5" ht="12" customHeight="1">
      <c r="A46" s="199" t="s">
        <v>142</v>
      </c>
      <c r="B46" s="7" t="s">
        <v>110</v>
      </c>
      <c r="C46" s="44">
        <v>60085</v>
      </c>
      <c r="D46" s="44">
        <v>61864</v>
      </c>
      <c r="E46" s="44">
        <v>61864</v>
      </c>
    </row>
    <row r="47" spans="1:5" ht="12" customHeight="1">
      <c r="A47" s="199" t="s">
        <v>143</v>
      </c>
      <c r="B47" s="6" t="s">
        <v>186</v>
      </c>
      <c r="C47" s="46">
        <v>16245</v>
      </c>
      <c r="D47" s="46">
        <v>16996</v>
      </c>
      <c r="E47" s="46">
        <v>16996</v>
      </c>
    </row>
    <row r="48" spans="1:5" ht="12" customHeight="1">
      <c r="A48" s="199" t="s">
        <v>144</v>
      </c>
      <c r="B48" s="6" t="s">
        <v>161</v>
      </c>
      <c r="C48" s="46">
        <v>14580</v>
      </c>
      <c r="D48" s="46">
        <v>15483</v>
      </c>
      <c r="E48" s="46">
        <v>15376</v>
      </c>
    </row>
    <row r="49" spans="1:5" ht="12" customHeight="1">
      <c r="A49" s="199" t="s">
        <v>145</v>
      </c>
      <c r="B49" s="6" t="s">
        <v>187</v>
      </c>
      <c r="C49" s="46"/>
      <c r="D49" s="46"/>
      <c r="E49" s="46"/>
    </row>
    <row r="50" spans="1:5" ht="12" customHeight="1" thickBot="1">
      <c r="A50" s="199" t="s">
        <v>162</v>
      </c>
      <c r="B50" s="6" t="s">
        <v>188</v>
      </c>
      <c r="C50" s="46"/>
      <c r="D50" s="46"/>
      <c r="E50" s="46"/>
    </row>
    <row r="51" spans="1:5" ht="12" customHeight="1" thickBot="1">
      <c r="A51" s="70" t="s">
        <v>81</v>
      </c>
      <c r="B51" s="55" t="s">
        <v>448</v>
      </c>
      <c r="C51" s="116">
        <f>SUM(C52:C54)</f>
        <v>0</v>
      </c>
      <c r="D51" s="116">
        <f>SUM(D52:D54)</f>
        <v>217</v>
      </c>
      <c r="E51" s="116">
        <f>SUM(E52:E54)</f>
        <v>217</v>
      </c>
    </row>
    <row r="52" spans="1:5" s="209" customFormat="1" ht="12" customHeight="1">
      <c r="A52" s="199" t="s">
        <v>148</v>
      </c>
      <c r="B52" s="7" t="s">
        <v>208</v>
      </c>
      <c r="C52" s="44"/>
      <c r="D52" s="44">
        <v>217</v>
      </c>
      <c r="E52" s="44">
        <v>217</v>
      </c>
    </row>
    <row r="53" spans="1:5" ht="12" customHeight="1">
      <c r="A53" s="199" t="s">
        <v>149</v>
      </c>
      <c r="B53" s="6" t="s">
        <v>190</v>
      </c>
      <c r="C53" s="46"/>
      <c r="D53" s="46"/>
      <c r="E53" s="46"/>
    </row>
    <row r="54" spans="1:5" ht="12" customHeight="1">
      <c r="A54" s="199" t="s">
        <v>150</v>
      </c>
      <c r="B54" s="6" t="s">
        <v>118</v>
      </c>
      <c r="C54" s="46"/>
      <c r="D54" s="46"/>
      <c r="E54" s="46"/>
    </row>
    <row r="55" spans="1:5" ht="12" customHeight="1" thickBot="1">
      <c r="A55" s="527" t="s">
        <v>151</v>
      </c>
      <c r="B55" s="10" t="s">
        <v>76</v>
      </c>
      <c r="C55" s="528"/>
      <c r="D55" s="528"/>
      <c r="E55" s="528"/>
    </row>
    <row r="56" spans="1:5" ht="12" customHeight="1" thickBot="1">
      <c r="A56" s="538" t="s">
        <v>82</v>
      </c>
      <c r="B56" s="55" t="s">
        <v>831</v>
      </c>
      <c r="C56" s="530"/>
      <c r="D56" s="130"/>
      <c r="E56" s="130">
        <v>2946</v>
      </c>
    </row>
    <row r="57" spans="1:5" ht="12" customHeight="1" thickBot="1">
      <c r="A57" s="526" t="s">
        <v>83</v>
      </c>
      <c r="B57" s="55" t="s">
        <v>1136</v>
      </c>
      <c r="C57" s="530"/>
      <c r="D57" s="130"/>
      <c r="E57" s="130">
        <v>71</v>
      </c>
    </row>
    <row r="58" spans="1:5" ht="15" customHeight="1" thickBot="1">
      <c r="A58" s="70" t="s">
        <v>84</v>
      </c>
      <c r="B58" s="90" t="s">
        <v>449</v>
      </c>
      <c r="C58" s="144">
        <f>+C45+C51</f>
        <v>90910</v>
      </c>
      <c r="D58" s="144">
        <f>+D45+D51+D56+D57</f>
        <v>94560</v>
      </c>
      <c r="E58" s="144">
        <f>+E45+E51+E56+E57</f>
        <v>97470</v>
      </c>
    </row>
    <row r="59" spans="1:5" ht="13.5" thickBot="1">
      <c r="C59" s="145"/>
      <c r="D59" s="145"/>
      <c r="E59" s="145"/>
    </row>
    <row r="60" spans="1:5" ht="15" customHeight="1" thickBot="1">
      <c r="A60" s="93" t="s">
        <v>203</v>
      </c>
      <c r="B60" s="94"/>
      <c r="C60" s="54">
        <v>18</v>
      </c>
      <c r="D60" s="652" t="s">
        <v>730</v>
      </c>
      <c r="E60" s="652">
        <v>16</v>
      </c>
    </row>
    <row r="61" spans="1:5" ht="14.25" customHeight="1" thickBot="1">
      <c r="A61" s="93" t="s">
        <v>204</v>
      </c>
      <c r="B61" s="94"/>
      <c r="C61" s="54">
        <v>0</v>
      </c>
      <c r="D61" s="54">
        <v>0</v>
      </c>
      <c r="E61" s="54">
        <v>0</v>
      </c>
    </row>
    <row r="64" spans="1:5">
      <c r="A64" s="1281"/>
      <c r="B64" s="1281"/>
      <c r="C64" s="1281"/>
      <c r="D64" s="1281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E64"/>
  <sheetViews>
    <sheetView zoomScaleNormal="100" workbookViewId="0">
      <selection activeCell="C1" sqref="C1"/>
    </sheetView>
  </sheetViews>
  <sheetFormatPr defaultRowHeight="12.75"/>
  <cols>
    <col min="1" max="1" width="13.83203125" style="91" customWidth="1"/>
    <col min="2" max="2" width="64.6640625" style="92" customWidth="1"/>
    <col min="3" max="3" width="14.83203125" style="92" customWidth="1"/>
    <col min="4" max="4" width="12.5" style="92" customWidth="1"/>
    <col min="5" max="5" width="11.5" style="92" customWidth="1"/>
    <col min="6" max="16384" width="9.33203125" style="92"/>
  </cols>
  <sheetData>
    <row r="1" spans="1:5" s="72" customFormat="1" ht="21" customHeight="1" thickBot="1">
      <c r="A1" s="71"/>
      <c r="B1" s="73"/>
      <c r="C1" s="204" t="s">
        <v>1213</v>
      </c>
    </row>
    <row r="2" spans="1:5" s="205" customFormat="1" ht="25.5" customHeight="1">
      <c r="A2" s="159" t="s">
        <v>201</v>
      </c>
      <c r="B2" s="131" t="s">
        <v>464</v>
      </c>
      <c r="C2" s="146"/>
      <c r="D2" s="146"/>
      <c r="E2" s="146" t="s">
        <v>122</v>
      </c>
    </row>
    <row r="3" spans="1:5" s="205" customFormat="1" ht="24.75" thickBot="1">
      <c r="A3" s="197" t="s">
        <v>200</v>
      </c>
      <c r="B3" s="132" t="s">
        <v>428</v>
      </c>
      <c r="C3" s="147"/>
      <c r="D3" s="147"/>
      <c r="E3" s="147" t="s">
        <v>112</v>
      </c>
    </row>
    <row r="4" spans="1:5" s="206" customFormat="1" ht="15.95" customHeight="1" thickBot="1">
      <c r="A4" s="74"/>
      <c r="B4" s="74"/>
      <c r="C4" s="75"/>
      <c r="D4" s="75"/>
      <c r="E4" s="75"/>
    </row>
    <row r="5" spans="1:5" ht="13.5" thickBot="1">
      <c r="A5" s="160" t="s">
        <v>202</v>
      </c>
      <c r="B5" s="76" t="s">
        <v>114</v>
      </c>
      <c r="C5" s="77" t="s">
        <v>115</v>
      </c>
      <c r="D5" s="77" t="s">
        <v>115</v>
      </c>
      <c r="E5" s="77" t="s">
        <v>829</v>
      </c>
    </row>
    <row r="6" spans="1:5" s="207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207" customFormat="1" ht="15.95" customHeight="1" thickBot="1">
      <c r="A7" s="78"/>
      <c r="B7" s="79" t="s">
        <v>116</v>
      </c>
      <c r="C7" s="80"/>
      <c r="D7" s="80"/>
      <c r="E7" s="80"/>
    </row>
    <row r="8" spans="1:5" s="148" customFormat="1" ht="12" customHeight="1" thickBot="1">
      <c r="A8" s="67" t="s">
        <v>80</v>
      </c>
      <c r="B8" s="81" t="s">
        <v>429</v>
      </c>
      <c r="C8" s="116">
        <f>SUM(C9:C18)</f>
        <v>2230</v>
      </c>
      <c r="D8" s="116">
        <f>SUM(D9:D18)</f>
        <v>4766</v>
      </c>
      <c r="E8" s="116">
        <f>SUM(E9:E18)</f>
        <v>4335</v>
      </c>
    </row>
    <row r="9" spans="1:5" s="148" customFormat="1" ht="12" customHeight="1">
      <c r="A9" s="198" t="s">
        <v>142</v>
      </c>
      <c r="B9" s="8" t="s">
        <v>264</v>
      </c>
      <c r="C9" s="137"/>
      <c r="D9" s="137"/>
      <c r="E9" s="137"/>
    </row>
    <row r="10" spans="1:5" s="148" customFormat="1" ht="12" customHeight="1">
      <c r="A10" s="199" t="s">
        <v>143</v>
      </c>
      <c r="B10" s="6" t="s">
        <v>265</v>
      </c>
      <c r="C10" s="114">
        <v>2230</v>
      </c>
      <c r="D10" s="114">
        <v>4092</v>
      </c>
      <c r="E10" s="114">
        <v>3782</v>
      </c>
    </row>
    <row r="11" spans="1:5" s="148" customFormat="1" ht="12" customHeight="1">
      <c r="A11" s="199" t="s">
        <v>144</v>
      </c>
      <c r="B11" s="6" t="s">
        <v>266</v>
      </c>
      <c r="C11" s="114"/>
      <c r="D11" s="114">
        <v>15</v>
      </c>
      <c r="E11" s="114">
        <v>10</v>
      </c>
    </row>
    <row r="12" spans="1:5" s="148" customFormat="1" ht="12" customHeight="1">
      <c r="A12" s="199" t="s">
        <v>145</v>
      </c>
      <c r="B12" s="6" t="s">
        <v>267</v>
      </c>
      <c r="C12" s="114"/>
      <c r="D12" s="114"/>
      <c r="E12" s="114"/>
    </row>
    <row r="13" spans="1:5" s="148" customFormat="1" ht="12" customHeight="1">
      <c r="A13" s="199" t="s">
        <v>162</v>
      </c>
      <c r="B13" s="6" t="s">
        <v>268</v>
      </c>
      <c r="C13" s="114"/>
      <c r="D13" s="114">
        <v>30</v>
      </c>
      <c r="E13" s="114"/>
    </row>
    <row r="14" spans="1:5" s="148" customFormat="1" ht="12" customHeight="1">
      <c r="A14" s="199" t="s">
        <v>146</v>
      </c>
      <c r="B14" s="6" t="s">
        <v>430</v>
      </c>
      <c r="C14" s="114"/>
      <c r="D14" s="114"/>
      <c r="E14" s="114"/>
    </row>
    <row r="15" spans="1:5" s="148" customFormat="1" ht="12" customHeight="1">
      <c r="A15" s="199" t="s">
        <v>147</v>
      </c>
      <c r="B15" s="5" t="s">
        <v>431</v>
      </c>
      <c r="C15" s="114"/>
      <c r="D15" s="114"/>
      <c r="E15" s="114"/>
    </row>
    <row r="16" spans="1:5" s="148" customFormat="1" ht="12" customHeight="1">
      <c r="A16" s="199" t="s">
        <v>154</v>
      </c>
      <c r="B16" s="6" t="s">
        <v>271</v>
      </c>
      <c r="C16" s="138"/>
      <c r="D16" s="138">
        <v>5</v>
      </c>
      <c r="E16" s="138">
        <v>3</v>
      </c>
    </row>
    <row r="17" spans="1:5" s="208" customFormat="1" ht="12" customHeight="1">
      <c r="A17" s="199" t="s">
        <v>155</v>
      </c>
      <c r="B17" s="6" t="s">
        <v>752</v>
      </c>
      <c r="C17" s="114"/>
      <c r="D17" s="114">
        <v>454</v>
      </c>
      <c r="E17" s="114">
        <v>454</v>
      </c>
    </row>
    <row r="18" spans="1:5" s="208" customFormat="1" ht="12" customHeight="1" thickBot="1">
      <c r="A18" s="199" t="s">
        <v>156</v>
      </c>
      <c r="B18" s="5" t="s">
        <v>273</v>
      </c>
      <c r="C18" s="115"/>
      <c r="D18" s="115">
        <v>170</v>
      </c>
      <c r="E18" s="115">
        <v>86</v>
      </c>
    </row>
    <row r="19" spans="1:5" s="148" customFormat="1" ht="12" customHeight="1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120</v>
      </c>
      <c r="E19" s="116">
        <f>SUM(E20:E22)</f>
        <v>120</v>
      </c>
    </row>
    <row r="20" spans="1:5" s="208" customFormat="1" ht="12" customHeight="1">
      <c r="A20" s="199" t="s">
        <v>148</v>
      </c>
      <c r="B20" s="7" t="s">
        <v>239</v>
      </c>
      <c r="C20" s="114"/>
      <c r="D20" s="114"/>
      <c r="E20" s="114"/>
    </row>
    <row r="21" spans="1:5" s="208" customFormat="1" ht="12" customHeight="1">
      <c r="A21" s="199" t="s">
        <v>149</v>
      </c>
      <c r="B21" s="6" t="s">
        <v>433</v>
      </c>
      <c r="C21" s="114"/>
      <c r="D21" s="114"/>
      <c r="E21" s="114"/>
    </row>
    <row r="22" spans="1:5" s="208" customFormat="1" ht="12" customHeight="1">
      <c r="A22" s="199" t="s">
        <v>150</v>
      </c>
      <c r="B22" s="6" t="s">
        <v>434</v>
      </c>
      <c r="C22" s="114"/>
      <c r="D22" s="114">
        <v>120</v>
      </c>
      <c r="E22" s="114">
        <v>120</v>
      </c>
    </row>
    <row r="23" spans="1:5" s="208" customFormat="1" ht="12" customHeight="1" thickBot="1">
      <c r="A23" s="199" t="s">
        <v>151</v>
      </c>
      <c r="B23" s="6" t="s">
        <v>74</v>
      </c>
      <c r="C23" s="114"/>
      <c r="D23" s="114"/>
      <c r="E23" s="114"/>
    </row>
    <row r="24" spans="1:5" s="208" customFormat="1" ht="12" customHeight="1" thickBot="1">
      <c r="A24" s="70" t="s">
        <v>82</v>
      </c>
      <c r="B24" s="55" t="s">
        <v>177</v>
      </c>
      <c r="C24" s="130"/>
      <c r="D24" s="130"/>
      <c r="E24" s="130"/>
    </row>
    <row r="25" spans="1:5" s="208" customFormat="1" ht="12" customHeight="1" thickBot="1">
      <c r="A25" s="70" t="s">
        <v>83</v>
      </c>
      <c r="B25" s="55" t="s">
        <v>435</v>
      </c>
      <c r="C25" s="116">
        <f>+C26+C27</f>
        <v>0</v>
      </c>
      <c r="D25" s="116">
        <f>+D26+D27</f>
        <v>0</v>
      </c>
      <c r="E25" s="116">
        <f>+E26+E27</f>
        <v>0</v>
      </c>
    </row>
    <row r="26" spans="1:5" s="208" customFormat="1" ht="12" customHeight="1">
      <c r="A26" s="200" t="s">
        <v>249</v>
      </c>
      <c r="B26" s="201" t="s">
        <v>433</v>
      </c>
      <c r="C26" s="44"/>
      <c r="D26" s="44"/>
      <c r="E26" s="44"/>
    </row>
    <row r="27" spans="1:5" s="208" customFormat="1" ht="12" customHeight="1">
      <c r="A27" s="200" t="s">
        <v>252</v>
      </c>
      <c r="B27" s="202" t="s">
        <v>436</v>
      </c>
      <c r="C27" s="117"/>
      <c r="D27" s="117"/>
      <c r="E27" s="117"/>
    </row>
    <row r="28" spans="1:5" s="208" customFormat="1" ht="12" customHeight="1" thickBot="1">
      <c r="A28" s="199" t="s">
        <v>253</v>
      </c>
      <c r="B28" s="203" t="s">
        <v>437</v>
      </c>
      <c r="C28" s="47"/>
      <c r="D28" s="47"/>
      <c r="E28" s="47"/>
    </row>
    <row r="29" spans="1:5" s="208" customFormat="1" ht="12" customHeight="1" thickBot="1">
      <c r="A29" s="70" t="s">
        <v>84</v>
      </c>
      <c r="B29" s="55" t="s">
        <v>438</v>
      </c>
      <c r="C29" s="116">
        <f>+C30+C31+C32</f>
        <v>0</v>
      </c>
      <c r="D29" s="116">
        <f>+D30+D31+D32</f>
        <v>0</v>
      </c>
      <c r="E29" s="116">
        <f>+E30+E31+E32</f>
        <v>0</v>
      </c>
    </row>
    <row r="30" spans="1:5" s="208" customFormat="1" ht="12" customHeight="1">
      <c r="A30" s="200" t="s">
        <v>135</v>
      </c>
      <c r="B30" s="201" t="s">
        <v>278</v>
      </c>
      <c r="C30" s="44"/>
      <c r="D30" s="44"/>
      <c r="E30" s="44"/>
    </row>
    <row r="31" spans="1:5" s="208" customFormat="1" ht="12" customHeight="1">
      <c r="A31" s="200" t="s">
        <v>136</v>
      </c>
      <c r="B31" s="202" t="s">
        <v>279</v>
      </c>
      <c r="C31" s="117"/>
      <c r="D31" s="117"/>
      <c r="E31" s="117"/>
    </row>
    <row r="32" spans="1:5" s="208" customFormat="1" ht="12" customHeight="1" thickBot="1">
      <c r="A32" s="199" t="s">
        <v>137</v>
      </c>
      <c r="B32" s="57" t="s">
        <v>280</v>
      </c>
      <c r="C32" s="47"/>
      <c r="D32" s="47"/>
      <c r="E32" s="47"/>
    </row>
    <row r="33" spans="1:5" s="148" customFormat="1" ht="12" customHeight="1" thickBot="1">
      <c r="A33" s="70" t="s">
        <v>85</v>
      </c>
      <c r="B33" s="55" t="s">
        <v>389</v>
      </c>
      <c r="C33" s="130"/>
      <c r="D33" s="130"/>
      <c r="E33" s="130"/>
    </row>
    <row r="34" spans="1:5" s="148" customFormat="1" ht="12" customHeight="1" thickBot="1">
      <c r="A34" s="70" t="s">
        <v>86</v>
      </c>
      <c r="B34" s="55" t="s">
        <v>439</v>
      </c>
      <c r="C34" s="139"/>
      <c r="D34" s="139"/>
      <c r="E34" s="139"/>
    </row>
    <row r="35" spans="1:5" s="148" customFormat="1" ht="12" customHeight="1" thickBot="1">
      <c r="A35" s="67" t="s">
        <v>87</v>
      </c>
      <c r="B35" s="55" t="s">
        <v>440</v>
      </c>
      <c r="C35" s="140">
        <f>+C8+C19+C24+C25+C29+C33+C34</f>
        <v>2230</v>
      </c>
      <c r="D35" s="140">
        <f>+D8+D19+D24+D25+D29+D33+D34</f>
        <v>4886</v>
      </c>
      <c r="E35" s="140">
        <f>+E8+E19+E24+E25+E29+E33+E34</f>
        <v>4455</v>
      </c>
    </row>
    <row r="36" spans="1:5" s="148" customFormat="1" ht="12" customHeight="1" thickBot="1">
      <c r="A36" s="82" t="s">
        <v>88</v>
      </c>
      <c r="B36" s="55" t="s">
        <v>441</v>
      </c>
      <c r="C36" s="140">
        <f>+C37+C38+C39</f>
        <v>17364</v>
      </c>
      <c r="D36" s="140">
        <f>+D37+D38+D39</f>
        <v>23717</v>
      </c>
      <c r="E36" s="140">
        <f>+E37+E38+E39</f>
        <v>22815</v>
      </c>
    </row>
    <row r="37" spans="1:5" s="148" customFormat="1" ht="12" customHeight="1">
      <c r="A37" s="200" t="s">
        <v>442</v>
      </c>
      <c r="B37" s="201" t="s">
        <v>217</v>
      </c>
      <c r="C37" s="44"/>
      <c r="D37" s="44"/>
      <c r="E37" s="44"/>
    </row>
    <row r="38" spans="1:5" s="148" customFormat="1" ht="12" customHeight="1">
      <c r="A38" s="200" t="s">
        <v>443</v>
      </c>
      <c r="B38" s="202" t="s">
        <v>75</v>
      </c>
      <c r="C38" s="117"/>
      <c r="D38" s="117"/>
      <c r="E38" s="117"/>
    </row>
    <row r="39" spans="1:5" s="208" customFormat="1" ht="12" customHeight="1" thickBot="1">
      <c r="A39" s="527" t="s">
        <v>444</v>
      </c>
      <c r="B39" s="539" t="s">
        <v>445</v>
      </c>
      <c r="C39" s="528">
        <v>17364</v>
      </c>
      <c r="D39" s="528">
        <v>23717</v>
      </c>
      <c r="E39" s="528">
        <v>22815</v>
      </c>
    </row>
    <row r="40" spans="1:5" s="208" customFormat="1" ht="12" customHeight="1" thickBot="1">
      <c r="A40" s="538" t="s">
        <v>89</v>
      </c>
      <c r="B40" s="541" t="s">
        <v>1168</v>
      </c>
      <c r="C40" s="139"/>
      <c r="D40" s="139"/>
      <c r="E40" s="139">
        <v>478</v>
      </c>
    </row>
    <row r="41" spans="1:5" s="208" customFormat="1" ht="15" customHeight="1" thickBot="1">
      <c r="A41" s="82" t="s">
        <v>90</v>
      </c>
      <c r="B41" s="83" t="s">
        <v>833</v>
      </c>
      <c r="C41" s="143">
        <f>+C35+C36</f>
        <v>19594</v>
      </c>
      <c r="D41" s="143">
        <f>+D35+D36</f>
        <v>28603</v>
      </c>
      <c r="E41" s="143">
        <f>+E35+E36+E40</f>
        <v>27748</v>
      </c>
    </row>
    <row r="42" spans="1:5" s="208" customFormat="1" ht="15" customHeight="1">
      <c r="A42" s="84"/>
      <c r="B42" s="85"/>
      <c r="C42" s="141"/>
      <c r="D42" s="141"/>
      <c r="E42" s="141"/>
    </row>
    <row r="43" spans="1:5" ht="13.5" thickBot="1">
      <c r="A43" s="86"/>
      <c r="B43" s="87"/>
      <c r="C43" s="142"/>
      <c r="D43" s="142"/>
      <c r="E43" s="142"/>
    </row>
    <row r="44" spans="1:5" s="207" customFormat="1" ht="16.5" customHeight="1" thickBot="1">
      <c r="A44" s="88"/>
      <c r="B44" s="89" t="s">
        <v>117</v>
      </c>
      <c r="C44" s="143"/>
      <c r="D44" s="143"/>
      <c r="E44" s="143"/>
    </row>
    <row r="45" spans="1:5" s="209" customFormat="1" ht="12" customHeight="1" thickBot="1">
      <c r="A45" s="70" t="s">
        <v>80</v>
      </c>
      <c r="B45" s="55" t="s">
        <v>447</v>
      </c>
      <c r="C45" s="116">
        <f>SUM(C46:C50)</f>
        <v>19594</v>
      </c>
      <c r="D45" s="116">
        <f>SUM(D46:D50)</f>
        <v>28519</v>
      </c>
      <c r="E45" s="116">
        <f>SUM(E46:E50)</f>
        <v>27107</v>
      </c>
    </row>
    <row r="46" spans="1:5" ht="12" customHeight="1">
      <c r="A46" s="199" t="s">
        <v>142</v>
      </c>
      <c r="B46" s="7" t="s">
        <v>110</v>
      </c>
      <c r="C46" s="44">
        <v>8082</v>
      </c>
      <c r="D46" s="44">
        <v>11371</v>
      </c>
      <c r="E46" s="44">
        <v>10878</v>
      </c>
    </row>
    <row r="47" spans="1:5" ht="12" customHeight="1">
      <c r="A47" s="199" t="s">
        <v>143</v>
      </c>
      <c r="B47" s="6" t="s">
        <v>186</v>
      </c>
      <c r="C47" s="46">
        <v>2167</v>
      </c>
      <c r="D47" s="46">
        <v>2946</v>
      </c>
      <c r="E47" s="46">
        <v>2945</v>
      </c>
    </row>
    <row r="48" spans="1:5" ht="12" customHeight="1">
      <c r="A48" s="199" t="s">
        <v>144</v>
      </c>
      <c r="B48" s="6" t="s">
        <v>161</v>
      </c>
      <c r="C48" s="46">
        <v>9345</v>
      </c>
      <c r="D48" s="46">
        <v>14202</v>
      </c>
      <c r="E48" s="46">
        <v>13284</v>
      </c>
    </row>
    <row r="49" spans="1:5" ht="12" customHeight="1">
      <c r="A49" s="199" t="s">
        <v>145</v>
      </c>
      <c r="B49" s="6" t="s">
        <v>187</v>
      </c>
      <c r="C49" s="46"/>
      <c r="D49" s="46"/>
      <c r="E49" s="46"/>
    </row>
    <row r="50" spans="1:5" ht="12" customHeight="1" thickBot="1">
      <c r="A50" s="199" t="s">
        <v>162</v>
      </c>
      <c r="B50" s="6" t="s">
        <v>188</v>
      </c>
      <c r="C50" s="46"/>
      <c r="D50" s="46"/>
      <c r="E50" s="46"/>
    </row>
    <row r="51" spans="1:5" ht="12" customHeight="1" thickBot="1">
      <c r="A51" s="70" t="s">
        <v>81</v>
      </c>
      <c r="B51" s="55" t="s">
        <v>448</v>
      </c>
      <c r="C51" s="116">
        <f>SUM(C52:C54)</f>
        <v>0</v>
      </c>
      <c r="D51" s="116">
        <f>SUM(D52:D54)</f>
        <v>84</v>
      </c>
      <c r="E51" s="116">
        <f>SUM(E52:E54)</f>
        <v>84</v>
      </c>
    </row>
    <row r="52" spans="1:5" s="209" customFormat="1" ht="12" customHeight="1">
      <c r="A52" s="199" t="s">
        <v>148</v>
      </c>
      <c r="B52" s="7" t="s">
        <v>208</v>
      </c>
      <c r="C52" s="44"/>
      <c r="D52" s="44">
        <v>84</v>
      </c>
      <c r="E52" s="44">
        <v>84</v>
      </c>
    </row>
    <row r="53" spans="1:5" ht="12" customHeight="1">
      <c r="A53" s="199" t="s">
        <v>149</v>
      </c>
      <c r="B53" s="6" t="s">
        <v>190</v>
      </c>
      <c r="C53" s="46"/>
      <c r="D53" s="46"/>
      <c r="E53" s="46"/>
    </row>
    <row r="54" spans="1:5" ht="12" customHeight="1">
      <c r="A54" s="199" t="s">
        <v>150</v>
      </c>
      <c r="B54" s="6" t="s">
        <v>118</v>
      </c>
      <c r="C54" s="46"/>
      <c r="D54" s="46"/>
      <c r="E54" s="46"/>
    </row>
    <row r="55" spans="1:5" ht="12" customHeight="1" thickBot="1">
      <c r="A55" s="527" t="s">
        <v>151</v>
      </c>
      <c r="B55" s="10" t="s">
        <v>76</v>
      </c>
      <c r="C55" s="528"/>
      <c r="D55" s="528"/>
      <c r="E55" s="528"/>
    </row>
    <row r="56" spans="1:5" ht="12" customHeight="1" thickBot="1">
      <c r="A56" s="538" t="s">
        <v>82</v>
      </c>
      <c r="B56" s="55" t="s">
        <v>674</v>
      </c>
      <c r="C56" s="530"/>
      <c r="D56" s="130"/>
      <c r="E56" s="130"/>
    </row>
    <row r="57" spans="1:5" ht="12" customHeight="1" thickBot="1">
      <c r="A57" s="538" t="s">
        <v>83</v>
      </c>
      <c r="B57" s="55" t="s">
        <v>831</v>
      </c>
      <c r="C57" s="530"/>
      <c r="D57" s="130"/>
      <c r="E57" s="130">
        <v>557</v>
      </c>
    </row>
    <row r="58" spans="1:5" ht="15" customHeight="1" thickBot="1">
      <c r="A58" s="70" t="s">
        <v>84</v>
      </c>
      <c r="B58" s="90" t="s">
        <v>675</v>
      </c>
      <c r="C58" s="144">
        <f>+C45+C51</f>
        <v>19594</v>
      </c>
      <c r="D58" s="144">
        <f>+D45+D51+D56+D57</f>
        <v>28603</v>
      </c>
      <c r="E58" s="144">
        <f>+E45+E51+E56+E57</f>
        <v>27748</v>
      </c>
    </row>
    <row r="59" spans="1:5" ht="13.5" thickBot="1">
      <c r="C59" s="145"/>
      <c r="D59" s="145"/>
      <c r="E59" s="145"/>
    </row>
    <row r="60" spans="1:5" ht="15" customHeight="1" thickBot="1">
      <c r="A60" s="93" t="s">
        <v>203</v>
      </c>
      <c r="B60" s="94"/>
      <c r="C60" s="54">
        <v>5</v>
      </c>
      <c r="D60" s="54">
        <v>5</v>
      </c>
      <c r="E60" s="54">
        <v>5</v>
      </c>
    </row>
    <row r="61" spans="1:5" ht="14.25" customHeight="1" thickBot="1">
      <c r="A61" s="93" t="s">
        <v>204</v>
      </c>
      <c r="B61" s="94"/>
      <c r="C61" s="54">
        <v>0</v>
      </c>
      <c r="D61" s="54">
        <v>2</v>
      </c>
      <c r="E61" s="54">
        <v>2</v>
      </c>
    </row>
    <row r="64" spans="1:5">
      <c r="A64" s="1281"/>
      <c r="B64" s="1281"/>
      <c r="C64" s="1281"/>
      <c r="D64" s="1281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E64"/>
  <sheetViews>
    <sheetView zoomScaleNormal="100" workbookViewId="0">
      <selection activeCell="C1" sqref="C1"/>
    </sheetView>
  </sheetViews>
  <sheetFormatPr defaultRowHeight="12.75"/>
  <cols>
    <col min="1" max="1" width="13.83203125" style="91" customWidth="1"/>
    <col min="2" max="2" width="66.6640625" style="92" customWidth="1"/>
    <col min="3" max="3" width="12.5" style="92" customWidth="1"/>
    <col min="4" max="4" width="11.33203125" style="92" customWidth="1"/>
    <col min="5" max="5" width="11" style="92" customWidth="1"/>
    <col min="6" max="16384" width="9.33203125" style="92"/>
  </cols>
  <sheetData>
    <row r="1" spans="1:5" s="72" customFormat="1" ht="21" customHeight="1" thickBot="1">
      <c r="A1" s="71"/>
      <c r="B1" s="73"/>
      <c r="C1" s="204" t="s">
        <v>1214</v>
      </c>
    </row>
    <row r="2" spans="1:5" s="205" customFormat="1" ht="25.5" customHeight="1">
      <c r="A2" s="159" t="s">
        <v>201</v>
      </c>
      <c r="B2" s="131" t="s">
        <v>464</v>
      </c>
      <c r="C2" s="146"/>
      <c r="D2" s="146"/>
      <c r="E2" s="146" t="s">
        <v>122</v>
      </c>
    </row>
    <row r="3" spans="1:5" s="205" customFormat="1" ht="24.75" thickBot="1">
      <c r="A3" s="197" t="s">
        <v>200</v>
      </c>
      <c r="B3" s="132" t="s">
        <v>451</v>
      </c>
      <c r="C3" s="147"/>
      <c r="D3" s="147"/>
      <c r="E3" s="147" t="s">
        <v>112</v>
      </c>
    </row>
    <row r="4" spans="1:5" s="206" customFormat="1" ht="15.95" customHeight="1" thickBot="1">
      <c r="A4" s="74"/>
      <c r="B4" s="74"/>
      <c r="C4" s="75"/>
      <c r="D4" s="75"/>
      <c r="E4" s="75" t="s">
        <v>611</v>
      </c>
    </row>
    <row r="5" spans="1:5" ht="18" customHeight="1" thickBot="1">
      <c r="A5" s="160" t="s">
        <v>202</v>
      </c>
      <c r="B5" s="76" t="s">
        <v>114</v>
      </c>
      <c r="C5" s="77" t="s">
        <v>115</v>
      </c>
      <c r="D5" s="77" t="s">
        <v>115</v>
      </c>
      <c r="E5" s="77" t="s">
        <v>829</v>
      </c>
    </row>
    <row r="6" spans="1:5" s="207" customFormat="1" ht="12.95" customHeight="1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s="207" customFormat="1" ht="15.95" customHeight="1" thickBot="1">
      <c r="A7" s="78"/>
      <c r="B7" s="79" t="s">
        <v>116</v>
      </c>
      <c r="C7" s="80"/>
      <c r="D7" s="80"/>
      <c r="E7" s="80"/>
    </row>
    <row r="8" spans="1:5" s="148" customFormat="1" ht="12" customHeight="1" thickBot="1">
      <c r="A8" s="67" t="s">
        <v>80</v>
      </c>
      <c r="B8" s="81" t="s">
        <v>429</v>
      </c>
      <c r="C8" s="116">
        <f>SUM(C9:C18)</f>
        <v>2230</v>
      </c>
      <c r="D8" s="116">
        <f>SUM(D9:D18)</f>
        <v>4766</v>
      </c>
      <c r="E8" s="116">
        <f>SUM(E9:E18)</f>
        <v>4335</v>
      </c>
    </row>
    <row r="9" spans="1:5" s="148" customFormat="1" ht="12" customHeight="1">
      <c r="A9" s="198" t="s">
        <v>142</v>
      </c>
      <c r="B9" s="8" t="s">
        <v>264</v>
      </c>
      <c r="C9" s="137"/>
      <c r="D9" s="137"/>
      <c r="E9" s="137"/>
    </row>
    <row r="10" spans="1:5" s="148" customFormat="1" ht="12" customHeight="1">
      <c r="A10" s="199" t="s">
        <v>143</v>
      </c>
      <c r="B10" s="6" t="s">
        <v>265</v>
      </c>
      <c r="C10" s="114">
        <v>2230</v>
      </c>
      <c r="D10" s="114">
        <v>4092</v>
      </c>
      <c r="E10" s="114">
        <v>3782</v>
      </c>
    </row>
    <row r="11" spans="1:5" s="148" customFormat="1" ht="12" customHeight="1">
      <c r="A11" s="199" t="s">
        <v>144</v>
      </c>
      <c r="B11" s="6" t="s">
        <v>266</v>
      </c>
      <c r="C11" s="114"/>
      <c r="D11" s="114">
        <v>15</v>
      </c>
      <c r="E11" s="114">
        <v>10</v>
      </c>
    </row>
    <row r="12" spans="1:5" s="148" customFormat="1" ht="12" customHeight="1">
      <c r="A12" s="199" t="s">
        <v>145</v>
      </c>
      <c r="B12" s="6" t="s">
        <v>267</v>
      </c>
      <c r="C12" s="114"/>
      <c r="D12" s="114"/>
      <c r="E12" s="114"/>
    </row>
    <row r="13" spans="1:5" s="148" customFormat="1" ht="12" customHeight="1">
      <c r="A13" s="199" t="s">
        <v>162</v>
      </c>
      <c r="B13" s="6" t="s">
        <v>268</v>
      </c>
      <c r="C13" s="114"/>
      <c r="D13" s="114">
        <v>30</v>
      </c>
      <c r="E13" s="114"/>
    </row>
    <row r="14" spans="1:5" s="148" customFormat="1" ht="12" customHeight="1">
      <c r="A14" s="199" t="s">
        <v>146</v>
      </c>
      <c r="B14" s="6" t="s">
        <v>430</v>
      </c>
      <c r="C14" s="114"/>
      <c r="D14" s="114"/>
      <c r="E14" s="114"/>
    </row>
    <row r="15" spans="1:5" s="148" customFormat="1" ht="12" customHeight="1">
      <c r="A15" s="199" t="s">
        <v>147</v>
      </c>
      <c r="B15" s="5" t="s">
        <v>431</v>
      </c>
      <c r="C15" s="114"/>
      <c r="D15" s="114"/>
      <c r="E15" s="114"/>
    </row>
    <row r="16" spans="1:5" s="148" customFormat="1" ht="12" customHeight="1">
      <c r="A16" s="199" t="s">
        <v>154</v>
      </c>
      <c r="B16" s="6" t="s">
        <v>271</v>
      </c>
      <c r="C16" s="138"/>
      <c r="D16" s="138">
        <v>5</v>
      </c>
      <c r="E16" s="138">
        <v>3</v>
      </c>
    </row>
    <row r="17" spans="1:5" s="208" customFormat="1" ht="12" customHeight="1">
      <c r="A17" s="199" t="s">
        <v>155</v>
      </c>
      <c r="B17" s="6" t="s">
        <v>752</v>
      </c>
      <c r="C17" s="114"/>
      <c r="D17" s="114">
        <v>454</v>
      </c>
      <c r="E17" s="114">
        <v>454</v>
      </c>
    </row>
    <row r="18" spans="1:5" s="208" customFormat="1" ht="12" customHeight="1" thickBot="1">
      <c r="A18" s="199" t="s">
        <v>156</v>
      </c>
      <c r="B18" s="5" t="s">
        <v>273</v>
      </c>
      <c r="C18" s="115"/>
      <c r="D18" s="115">
        <v>170</v>
      </c>
      <c r="E18" s="115">
        <v>86</v>
      </c>
    </row>
    <row r="19" spans="1:5" s="148" customFormat="1" ht="12" customHeight="1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120</v>
      </c>
      <c r="E19" s="116">
        <f>SUM(E20:E22)</f>
        <v>120</v>
      </c>
    </row>
    <row r="20" spans="1:5" s="208" customFormat="1" ht="12" customHeight="1">
      <c r="A20" s="199" t="s">
        <v>148</v>
      </c>
      <c r="B20" s="7" t="s">
        <v>239</v>
      </c>
      <c r="C20" s="114"/>
      <c r="D20" s="114"/>
      <c r="E20" s="114"/>
    </row>
    <row r="21" spans="1:5" s="208" customFormat="1" ht="12" customHeight="1">
      <c r="A21" s="199" t="s">
        <v>149</v>
      </c>
      <c r="B21" s="6" t="s">
        <v>433</v>
      </c>
      <c r="C21" s="114"/>
      <c r="D21" s="114"/>
      <c r="E21" s="114"/>
    </row>
    <row r="22" spans="1:5" s="208" customFormat="1" ht="12" customHeight="1">
      <c r="A22" s="199" t="s">
        <v>150</v>
      </c>
      <c r="B22" s="6" t="s">
        <v>434</v>
      </c>
      <c r="C22" s="114"/>
      <c r="D22" s="114">
        <v>120</v>
      </c>
      <c r="E22" s="114">
        <v>120</v>
      </c>
    </row>
    <row r="23" spans="1:5" s="208" customFormat="1" ht="12" customHeight="1" thickBot="1">
      <c r="A23" s="199" t="s">
        <v>151</v>
      </c>
      <c r="B23" s="6" t="s">
        <v>74</v>
      </c>
      <c r="C23" s="114"/>
      <c r="D23" s="114"/>
      <c r="E23" s="114"/>
    </row>
    <row r="24" spans="1:5" s="208" customFormat="1" ht="12" customHeight="1" thickBot="1">
      <c r="A24" s="70" t="s">
        <v>82</v>
      </c>
      <c r="B24" s="55" t="s">
        <v>177</v>
      </c>
      <c r="C24" s="130"/>
      <c r="D24" s="130"/>
      <c r="E24" s="130"/>
    </row>
    <row r="25" spans="1:5" s="208" customFormat="1" ht="12" customHeight="1" thickBot="1">
      <c r="A25" s="70" t="s">
        <v>83</v>
      </c>
      <c r="B25" s="55" t="s">
        <v>435</v>
      </c>
      <c r="C25" s="116">
        <f>+C26+C27</f>
        <v>0</v>
      </c>
      <c r="D25" s="116">
        <f>+D26+D27</f>
        <v>0</v>
      </c>
      <c r="E25" s="116">
        <f>+E26+E27</f>
        <v>0</v>
      </c>
    </row>
    <row r="26" spans="1:5" s="208" customFormat="1" ht="12" customHeight="1">
      <c r="A26" s="200" t="s">
        <v>249</v>
      </c>
      <c r="B26" s="201" t="s">
        <v>433</v>
      </c>
      <c r="C26" s="44"/>
      <c r="D26" s="44"/>
      <c r="E26" s="44"/>
    </row>
    <row r="27" spans="1:5" s="208" customFormat="1" ht="12" customHeight="1">
      <c r="A27" s="200" t="s">
        <v>252</v>
      </c>
      <c r="B27" s="202" t="s">
        <v>436</v>
      </c>
      <c r="C27" s="117"/>
      <c r="D27" s="117"/>
      <c r="E27" s="117"/>
    </row>
    <row r="28" spans="1:5" s="208" customFormat="1" ht="12" customHeight="1" thickBot="1">
      <c r="A28" s="199" t="s">
        <v>253</v>
      </c>
      <c r="B28" s="203" t="s">
        <v>437</v>
      </c>
      <c r="C28" s="47"/>
      <c r="D28" s="47"/>
      <c r="E28" s="47"/>
    </row>
    <row r="29" spans="1:5" s="208" customFormat="1" ht="12" customHeight="1" thickBot="1">
      <c r="A29" s="70" t="s">
        <v>84</v>
      </c>
      <c r="B29" s="55" t="s">
        <v>438</v>
      </c>
      <c r="C29" s="116">
        <f>+C30+C31+C32</f>
        <v>0</v>
      </c>
      <c r="D29" s="116">
        <f>+D30+D31+D32</f>
        <v>0</v>
      </c>
      <c r="E29" s="116">
        <f>+E30+E31+E32</f>
        <v>0</v>
      </c>
    </row>
    <row r="30" spans="1:5" s="208" customFormat="1" ht="12" customHeight="1">
      <c r="A30" s="200" t="s">
        <v>135</v>
      </c>
      <c r="B30" s="201" t="s">
        <v>278</v>
      </c>
      <c r="C30" s="44"/>
      <c r="D30" s="44"/>
      <c r="E30" s="44"/>
    </row>
    <row r="31" spans="1:5" s="208" customFormat="1" ht="12" customHeight="1">
      <c r="A31" s="200" t="s">
        <v>136</v>
      </c>
      <c r="B31" s="202" t="s">
        <v>279</v>
      </c>
      <c r="C31" s="117"/>
      <c r="D31" s="117"/>
      <c r="E31" s="117"/>
    </row>
    <row r="32" spans="1:5" s="208" customFormat="1" ht="12" customHeight="1" thickBot="1">
      <c r="A32" s="199" t="s">
        <v>137</v>
      </c>
      <c r="B32" s="57" t="s">
        <v>280</v>
      </c>
      <c r="C32" s="47"/>
      <c r="D32" s="47"/>
      <c r="E32" s="47"/>
    </row>
    <row r="33" spans="1:5" s="148" customFormat="1" ht="12" customHeight="1" thickBot="1">
      <c r="A33" s="70" t="s">
        <v>85</v>
      </c>
      <c r="B33" s="55" t="s">
        <v>389</v>
      </c>
      <c r="C33" s="130"/>
      <c r="D33" s="130"/>
      <c r="E33" s="130"/>
    </row>
    <row r="34" spans="1:5" s="148" customFormat="1" ht="12" customHeight="1" thickBot="1">
      <c r="A34" s="70" t="s">
        <v>86</v>
      </c>
      <c r="B34" s="55" t="s">
        <v>439</v>
      </c>
      <c r="C34" s="139"/>
      <c r="D34" s="139"/>
      <c r="E34" s="139"/>
    </row>
    <row r="35" spans="1:5" s="148" customFormat="1" ht="12" customHeight="1" thickBot="1">
      <c r="A35" s="67" t="s">
        <v>87</v>
      </c>
      <c r="B35" s="55" t="s">
        <v>440</v>
      </c>
      <c r="C35" s="140">
        <f>+C8+C19+C24+C25+C29+C33+C34</f>
        <v>2230</v>
      </c>
      <c r="D35" s="140">
        <f>+D8+D19+D24+D25+D29+D33+D34</f>
        <v>4886</v>
      </c>
      <c r="E35" s="140">
        <f>+E8+E19+E24+E25+E29+E33+E34</f>
        <v>4455</v>
      </c>
    </row>
    <row r="36" spans="1:5" s="148" customFormat="1" ht="12" customHeight="1" thickBot="1">
      <c r="A36" s="82" t="s">
        <v>88</v>
      </c>
      <c r="B36" s="55" t="s">
        <v>441</v>
      </c>
      <c r="C36" s="140">
        <f>+C37+C38+C39</f>
        <v>17364</v>
      </c>
      <c r="D36" s="140">
        <f>+D37+D38+D39</f>
        <v>23717</v>
      </c>
      <c r="E36" s="140">
        <f>+E37+E38+E39</f>
        <v>22815</v>
      </c>
    </row>
    <row r="37" spans="1:5" s="148" customFormat="1" ht="12" customHeight="1">
      <c r="A37" s="200" t="s">
        <v>442</v>
      </c>
      <c r="B37" s="201" t="s">
        <v>217</v>
      </c>
      <c r="C37" s="44"/>
      <c r="D37" s="44"/>
      <c r="E37" s="44"/>
    </row>
    <row r="38" spans="1:5" s="148" customFormat="1" ht="12" customHeight="1">
      <c r="A38" s="200" t="s">
        <v>443</v>
      </c>
      <c r="B38" s="202" t="s">
        <v>75</v>
      </c>
      <c r="C38" s="117"/>
      <c r="D38" s="117"/>
      <c r="E38" s="117"/>
    </row>
    <row r="39" spans="1:5" s="208" customFormat="1" ht="12" customHeight="1" thickBot="1">
      <c r="A39" s="527" t="s">
        <v>444</v>
      </c>
      <c r="B39" s="539" t="s">
        <v>445</v>
      </c>
      <c r="C39" s="528">
        <v>17364</v>
      </c>
      <c r="D39" s="528">
        <v>23717</v>
      </c>
      <c r="E39" s="528">
        <v>22815</v>
      </c>
    </row>
    <row r="40" spans="1:5" s="208" customFormat="1" ht="12" customHeight="1" thickBot="1">
      <c r="A40" s="529" t="s">
        <v>89</v>
      </c>
      <c r="B40" s="541" t="s">
        <v>1168</v>
      </c>
      <c r="C40" s="540"/>
      <c r="D40" s="540"/>
      <c r="E40" s="139">
        <v>478</v>
      </c>
    </row>
    <row r="41" spans="1:5" s="208" customFormat="1" ht="15" customHeight="1" thickBot="1">
      <c r="A41" s="82" t="s">
        <v>90</v>
      </c>
      <c r="B41" s="83" t="s">
        <v>446</v>
      </c>
      <c r="C41" s="143">
        <f>+C35+C36</f>
        <v>19594</v>
      </c>
      <c r="D41" s="143">
        <f>+D35+D36</f>
        <v>28603</v>
      </c>
      <c r="E41" s="143">
        <f>+E35+E36+E40</f>
        <v>27748</v>
      </c>
    </row>
    <row r="42" spans="1:5" s="208" customFormat="1" ht="15" customHeight="1">
      <c r="A42" s="84"/>
      <c r="B42" s="85"/>
      <c r="C42" s="141"/>
      <c r="D42" s="141"/>
      <c r="E42" s="141"/>
    </row>
    <row r="43" spans="1:5" ht="13.5" thickBot="1">
      <c r="A43" s="86"/>
      <c r="B43" s="87"/>
      <c r="C43" s="142"/>
      <c r="D43" s="142"/>
      <c r="E43" s="142"/>
    </row>
    <row r="44" spans="1:5" s="207" customFormat="1" ht="16.5" customHeight="1" thickBot="1">
      <c r="A44" s="88"/>
      <c r="B44" s="89" t="s">
        <v>117</v>
      </c>
      <c r="C44" s="143"/>
      <c r="D44" s="143"/>
      <c r="E44" s="143"/>
    </row>
    <row r="45" spans="1:5" s="209" customFormat="1" ht="12" customHeight="1" thickBot="1">
      <c r="A45" s="70" t="s">
        <v>80</v>
      </c>
      <c r="B45" s="55" t="s">
        <v>447</v>
      </c>
      <c r="C45" s="116">
        <f>SUM(C46:C50)</f>
        <v>19594</v>
      </c>
      <c r="D45" s="116">
        <f>SUM(D46:D50)</f>
        <v>28519</v>
      </c>
      <c r="E45" s="116">
        <f>SUM(E46:E50)</f>
        <v>27107</v>
      </c>
    </row>
    <row r="46" spans="1:5" ht="12" customHeight="1">
      <c r="A46" s="199" t="s">
        <v>142</v>
      </c>
      <c r="B46" s="7" t="s">
        <v>110</v>
      </c>
      <c r="C46" s="44">
        <v>8082</v>
      </c>
      <c r="D46" s="44">
        <v>11371</v>
      </c>
      <c r="E46" s="44">
        <v>10878</v>
      </c>
    </row>
    <row r="47" spans="1:5" ht="12" customHeight="1">
      <c r="A47" s="199" t="s">
        <v>143</v>
      </c>
      <c r="B47" s="6" t="s">
        <v>186</v>
      </c>
      <c r="C47" s="46">
        <v>2167</v>
      </c>
      <c r="D47" s="46">
        <v>2946</v>
      </c>
      <c r="E47" s="46">
        <v>2945</v>
      </c>
    </row>
    <row r="48" spans="1:5" ht="12" customHeight="1">
      <c r="A48" s="199" t="s">
        <v>144</v>
      </c>
      <c r="B48" s="6" t="s">
        <v>161</v>
      </c>
      <c r="C48" s="46">
        <v>9345</v>
      </c>
      <c r="D48" s="46">
        <v>14202</v>
      </c>
      <c r="E48" s="46">
        <v>13284</v>
      </c>
    </row>
    <row r="49" spans="1:5" ht="12" customHeight="1">
      <c r="A49" s="199" t="s">
        <v>145</v>
      </c>
      <c r="B49" s="6" t="s">
        <v>187</v>
      </c>
      <c r="C49" s="46"/>
      <c r="D49" s="46"/>
      <c r="E49" s="46"/>
    </row>
    <row r="50" spans="1:5" ht="12" customHeight="1" thickBot="1">
      <c r="A50" s="199" t="s">
        <v>162</v>
      </c>
      <c r="B50" s="6" t="s">
        <v>188</v>
      </c>
      <c r="C50" s="46"/>
      <c r="D50" s="46"/>
      <c r="E50" s="46"/>
    </row>
    <row r="51" spans="1:5" ht="12" customHeight="1" thickBot="1">
      <c r="A51" s="70" t="s">
        <v>81</v>
      </c>
      <c r="B51" s="55" t="s">
        <v>448</v>
      </c>
      <c r="C51" s="116">
        <f>SUM(C52:C54)</f>
        <v>0</v>
      </c>
      <c r="D51" s="116">
        <f>SUM(D52:D54)</f>
        <v>84</v>
      </c>
      <c r="E51" s="116">
        <f>SUM(E52:E54)</f>
        <v>84</v>
      </c>
    </row>
    <row r="52" spans="1:5" s="209" customFormat="1" ht="12" customHeight="1">
      <c r="A52" s="199" t="s">
        <v>148</v>
      </c>
      <c r="B52" s="7" t="s">
        <v>208</v>
      </c>
      <c r="C52" s="44"/>
      <c r="D52" s="44">
        <v>84</v>
      </c>
      <c r="E52" s="44">
        <v>84</v>
      </c>
    </row>
    <row r="53" spans="1:5" ht="12" customHeight="1">
      <c r="A53" s="199" t="s">
        <v>149</v>
      </c>
      <c r="B53" s="6" t="s">
        <v>190</v>
      </c>
      <c r="C53" s="46"/>
      <c r="D53" s="46"/>
      <c r="E53" s="46"/>
    </row>
    <row r="54" spans="1:5" ht="12" customHeight="1">
      <c r="A54" s="199" t="s">
        <v>150</v>
      </c>
      <c r="B54" s="6" t="s">
        <v>118</v>
      </c>
      <c r="C54" s="46"/>
      <c r="D54" s="46"/>
      <c r="E54" s="46"/>
    </row>
    <row r="55" spans="1:5" ht="12" customHeight="1" thickBot="1">
      <c r="A55" s="527" t="s">
        <v>151</v>
      </c>
      <c r="B55" s="10" t="s">
        <v>76</v>
      </c>
      <c r="C55" s="528"/>
      <c r="D55" s="528"/>
      <c r="E55" s="528"/>
    </row>
    <row r="56" spans="1:5" ht="12" customHeight="1" thickBot="1">
      <c r="A56" s="538" t="s">
        <v>82</v>
      </c>
      <c r="B56" s="55" t="s">
        <v>674</v>
      </c>
      <c r="C56" s="530"/>
      <c r="D56" s="130"/>
      <c r="E56" s="130"/>
    </row>
    <row r="57" spans="1:5" ht="12" customHeight="1" thickBot="1">
      <c r="A57" s="538" t="s">
        <v>83</v>
      </c>
      <c r="B57" s="55" t="s">
        <v>831</v>
      </c>
      <c r="C57" s="530"/>
      <c r="D57" s="130"/>
      <c r="E57" s="130">
        <v>557</v>
      </c>
    </row>
    <row r="58" spans="1:5" ht="15" customHeight="1" thickBot="1">
      <c r="A58" s="70" t="s">
        <v>84</v>
      </c>
      <c r="B58" s="90" t="s">
        <v>675</v>
      </c>
      <c r="C58" s="144">
        <f>+C45+C51</f>
        <v>19594</v>
      </c>
      <c r="D58" s="144">
        <f>+D45+D51+D56+D57</f>
        <v>28603</v>
      </c>
      <c r="E58" s="144">
        <f>+E45+E51+E56+E57</f>
        <v>27748</v>
      </c>
    </row>
    <row r="59" spans="1:5" ht="13.5" thickBot="1">
      <c r="C59" s="145"/>
      <c r="E59" s="145"/>
    </row>
    <row r="60" spans="1:5" ht="15" customHeight="1" thickBot="1">
      <c r="A60" s="93" t="s">
        <v>203</v>
      </c>
      <c r="B60" s="94"/>
      <c r="C60" s="54">
        <v>5</v>
      </c>
      <c r="D60" s="543">
        <v>5</v>
      </c>
      <c r="E60" s="54">
        <v>5</v>
      </c>
    </row>
    <row r="61" spans="1:5" ht="14.25" customHeight="1" thickBot="1">
      <c r="A61" s="93" t="s">
        <v>204</v>
      </c>
      <c r="B61" s="94"/>
      <c r="C61" s="54">
        <v>0</v>
      </c>
      <c r="D61" s="544">
        <v>2</v>
      </c>
      <c r="E61" s="54">
        <v>2</v>
      </c>
    </row>
    <row r="64" spans="1:5">
      <c r="A64" s="1281"/>
      <c r="B64" s="1281"/>
      <c r="C64" s="1281"/>
      <c r="D64" s="1281"/>
    </row>
  </sheetData>
  <sheetProtection formatCells="0"/>
  <mergeCells count="1">
    <mergeCell ref="A64:D64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workbookViewId="0">
      <selection activeCell="C1" sqref="C1"/>
    </sheetView>
  </sheetViews>
  <sheetFormatPr defaultRowHeight="12.75"/>
  <cols>
    <col min="1" max="1" width="9.5" customWidth="1"/>
    <col min="2" max="2" width="42" customWidth="1"/>
    <col min="3" max="3" width="15.5" customWidth="1"/>
  </cols>
  <sheetData>
    <row r="1" spans="1:4" ht="16.5" thickBot="1">
      <c r="A1" s="71"/>
      <c r="B1" s="73"/>
      <c r="C1" s="204" t="s">
        <v>1215</v>
      </c>
      <c r="D1" s="72"/>
    </row>
    <row r="2" spans="1:4" ht="16.5" customHeight="1">
      <c r="A2" s="159" t="s">
        <v>201</v>
      </c>
      <c r="B2" s="131" t="s">
        <v>464</v>
      </c>
      <c r="C2" s="146" t="s">
        <v>122</v>
      </c>
      <c r="D2" s="205"/>
    </row>
    <row r="3" spans="1:4" ht="15.75" customHeight="1" thickBot="1">
      <c r="A3" s="197" t="s">
        <v>200</v>
      </c>
      <c r="B3" s="132" t="s">
        <v>666</v>
      </c>
      <c r="C3" s="147" t="s">
        <v>122</v>
      </c>
      <c r="D3" s="205"/>
    </row>
    <row r="4" spans="1:4" ht="14.25" thickBot="1">
      <c r="A4" s="74"/>
      <c r="B4" s="74"/>
      <c r="C4" s="75" t="s">
        <v>113</v>
      </c>
      <c r="D4" s="206"/>
    </row>
    <row r="5" spans="1:4" ht="23.25" customHeight="1" thickBot="1">
      <c r="A5" s="160" t="s">
        <v>202</v>
      </c>
      <c r="B5" s="76" t="s">
        <v>114</v>
      </c>
      <c r="C5" s="77" t="s">
        <v>115</v>
      </c>
      <c r="D5" s="92"/>
    </row>
    <row r="6" spans="1:4" ht="16.5" thickBot="1">
      <c r="A6" s="67">
        <v>1</v>
      </c>
      <c r="B6" s="68">
        <v>2</v>
      </c>
      <c r="C6" s="69">
        <v>3</v>
      </c>
      <c r="D6" s="207"/>
    </row>
    <row r="7" spans="1:4" ht="16.5" thickBot="1">
      <c r="A7" s="78"/>
      <c r="B7" s="79" t="s">
        <v>116</v>
      </c>
      <c r="C7" s="80"/>
      <c r="D7" s="207"/>
    </row>
    <row r="8" spans="1:4" ht="16.5" customHeight="1" thickBot="1">
      <c r="A8" s="67" t="s">
        <v>80</v>
      </c>
      <c r="B8" s="81" t="s">
        <v>429</v>
      </c>
      <c r="C8" s="116">
        <f>SUM(C9:C18)</f>
        <v>0</v>
      </c>
      <c r="D8" s="148"/>
    </row>
    <row r="9" spans="1:4" ht="14.25" customHeight="1">
      <c r="A9" s="198" t="s">
        <v>142</v>
      </c>
      <c r="B9" s="8" t="s">
        <v>264</v>
      </c>
      <c r="C9" s="137"/>
      <c r="D9" s="148"/>
    </row>
    <row r="10" spans="1:4" ht="12.75" customHeight="1">
      <c r="A10" s="199" t="s">
        <v>143</v>
      </c>
      <c r="B10" s="6" t="s">
        <v>265</v>
      </c>
      <c r="C10" s="114"/>
      <c r="D10" s="148"/>
    </row>
    <row r="11" spans="1:4" ht="12" customHeight="1">
      <c r="A11" s="199" t="s">
        <v>144</v>
      </c>
      <c r="B11" s="6" t="s">
        <v>266</v>
      </c>
      <c r="C11" s="114"/>
      <c r="D11" s="148"/>
    </row>
    <row r="12" spans="1:4" ht="12" customHeight="1">
      <c r="A12" s="199" t="s">
        <v>145</v>
      </c>
      <c r="B12" s="6" t="s">
        <v>267</v>
      </c>
      <c r="C12" s="114"/>
      <c r="D12" s="148"/>
    </row>
    <row r="13" spans="1:4" ht="12" customHeight="1">
      <c r="A13" s="199" t="s">
        <v>162</v>
      </c>
      <c r="B13" s="6" t="s">
        <v>268</v>
      </c>
      <c r="C13" s="114"/>
      <c r="D13" s="148"/>
    </row>
    <row r="14" spans="1:4" ht="13.5" customHeight="1">
      <c r="A14" s="199" t="s">
        <v>146</v>
      </c>
      <c r="B14" s="6" t="s">
        <v>430</v>
      </c>
      <c r="C14" s="114"/>
      <c r="D14" s="148"/>
    </row>
    <row r="15" spans="1:4" ht="13.5" customHeight="1">
      <c r="A15" s="199" t="s">
        <v>147</v>
      </c>
      <c r="B15" s="5" t="s">
        <v>431</v>
      </c>
      <c r="C15" s="114"/>
      <c r="D15" s="148"/>
    </row>
    <row r="16" spans="1:4" ht="10.5" customHeight="1">
      <c r="A16" s="199" t="s">
        <v>154</v>
      </c>
      <c r="B16" s="6" t="s">
        <v>271</v>
      </c>
      <c r="C16" s="138"/>
      <c r="D16" s="148"/>
    </row>
    <row r="17" spans="1:4" ht="10.5" customHeight="1">
      <c r="A17" s="199" t="s">
        <v>155</v>
      </c>
      <c r="B17" s="6" t="s">
        <v>272</v>
      </c>
      <c r="C17" s="114"/>
      <c r="D17" s="208"/>
    </row>
    <row r="18" spans="1:4" ht="12.75" customHeight="1" thickBot="1">
      <c r="A18" s="199" t="s">
        <v>156</v>
      </c>
      <c r="B18" s="5" t="s">
        <v>273</v>
      </c>
      <c r="C18" s="115"/>
      <c r="D18" s="208"/>
    </row>
    <row r="19" spans="1:4" ht="12" customHeight="1" thickBot="1">
      <c r="A19" s="67" t="s">
        <v>81</v>
      </c>
      <c r="B19" s="81" t="s">
        <v>432</v>
      </c>
      <c r="C19" s="116">
        <f>SUM(C20:C22)</f>
        <v>0</v>
      </c>
      <c r="D19" s="148"/>
    </row>
    <row r="20" spans="1:4" ht="12" customHeight="1">
      <c r="A20" s="199" t="s">
        <v>148</v>
      </c>
      <c r="B20" s="7" t="s">
        <v>239</v>
      </c>
      <c r="C20" s="114"/>
      <c r="D20" s="208"/>
    </row>
    <row r="21" spans="1:4" ht="11.25" customHeight="1">
      <c r="A21" s="199" t="s">
        <v>149</v>
      </c>
      <c r="B21" s="6" t="s">
        <v>433</v>
      </c>
      <c r="C21" s="114"/>
      <c r="D21" s="208"/>
    </row>
    <row r="22" spans="1:4" ht="11.25" customHeight="1">
      <c r="A22" s="199" t="s">
        <v>150</v>
      </c>
      <c r="B22" s="6" t="s">
        <v>434</v>
      </c>
      <c r="C22" s="114"/>
      <c r="D22" s="208"/>
    </row>
    <row r="23" spans="1:4" ht="10.5" customHeight="1" thickBot="1">
      <c r="A23" s="199" t="s">
        <v>151</v>
      </c>
      <c r="B23" s="6" t="s">
        <v>74</v>
      </c>
      <c r="C23" s="114"/>
      <c r="D23" s="208"/>
    </row>
    <row r="24" spans="1:4" ht="12.75" customHeight="1" thickBot="1">
      <c r="A24" s="70" t="s">
        <v>82</v>
      </c>
      <c r="B24" s="55" t="s">
        <v>177</v>
      </c>
      <c r="C24" s="130"/>
      <c r="D24" s="208"/>
    </row>
    <row r="25" spans="1:4" ht="11.25" customHeight="1" thickBot="1">
      <c r="A25" s="70" t="s">
        <v>83</v>
      </c>
      <c r="B25" s="55" t="s">
        <v>435</v>
      </c>
      <c r="C25" s="116">
        <f>+C26+C27</f>
        <v>0</v>
      </c>
      <c r="D25" s="208"/>
    </row>
    <row r="26" spans="1:4" ht="12" customHeight="1">
      <c r="A26" s="200" t="s">
        <v>249</v>
      </c>
      <c r="B26" s="201" t="s">
        <v>433</v>
      </c>
      <c r="C26" s="44"/>
      <c r="D26" s="208"/>
    </row>
    <row r="27" spans="1:4" ht="11.25" customHeight="1">
      <c r="A27" s="200" t="s">
        <v>252</v>
      </c>
      <c r="B27" s="202" t="s">
        <v>436</v>
      </c>
      <c r="C27" s="117"/>
      <c r="D27" s="208"/>
    </row>
    <row r="28" spans="1:4" ht="12" customHeight="1" thickBot="1">
      <c r="A28" s="199" t="s">
        <v>253</v>
      </c>
      <c r="B28" s="203" t="s">
        <v>437</v>
      </c>
      <c r="C28" s="47"/>
      <c r="D28" s="208"/>
    </row>
    <row r="29" spans="1:4" ht="12" customHeight="1" thickBot="1">
      <c r="A29" s="70" t="s">
        <v>84</v>
      </c>
      <c r="B29" s="55" t="s">
        <v>438</v>
      </c>
      <c r="C29" s="116">
        <f>+C30+C31+C32</f>
        <v>0</v>
      </c>
      <c r="D29" s="208"/>
    </row>
    <row r="30" spans="1:4" ht="11.25" customHeight="1">
      <c r="A30" s="200" t="s">
        <v>135</v>
      </c>
      <c r="B30" s="201" t="s">
        <v>278</v>
      </c>
      <c r="C30" s="44"/>
      <c r="D30" s="208"/>
    </row>
    <row r="31" spans="1:4" ht="10.5" customHeight="1">
      <c r="A31" s="200" t="s">
        <v>136</v>
      </c>
      <c r="B31" s="202" t="s">
        <v>279</v>
      </c>
      <c r="C31" s="117"/>
      <c r="D31" s="208"/>
    </row>
    <row r="32" spans="1:4" ht="12" customHeight="1" thickBot="1">
      <c r="A32" s="199" t="s">
        <v>137</v>
      </c>
      <c r="B32" s="57" t="s">
        <v>280</v>
      </c>
      <c r="C32" s="47"/>
      <c r="D32" s="208"/>
    </row>
    <row r="33" spans="1:4" ht="12.75" customHeight="1" thickBot="1">
      <c r="A33" s="70" t="s">
        <v>85</v>
      </c>
      <c r="B33" s="55" t="s">
        <v>389</v>
      </c>
      <c r="C33" s="130"/>
      <c r="D33" s="148"/>
    </row>
    <row r="34" spans="1:4" ht="12" customHeight="1" thickBot="1">
      <c r="A34" s="70" t="s">
        <v>86</v>
      </c>
      <c r="B34" s="55" t="s">
        <v>439</v>
      </c>
      <c r="C34" s="139"/>
      <c r="D34" s="148"/>
    </row>
    <row r="35" spans="1:4" ht="12.75" customHeight="1" thickBot="1">
      <c r="A35" s="67" t="s">
        <v>87</v>
      </c>
      <c r="B35" s="55" t="s">
        <v>440</v>
      </c>
      <c r="C35" s="140">
        <f>+C8+C19+C24+C25+C29+C33+C34</f>
        <v>0</v>
      </c>
      <c r="D35" s="148"/>
    </row>
    <row r="36" spans="1:4" ht="12" customHeight="1" thickBot="1">
      <c r="A36" s="82" t="s">
        <v>88</v>
      </c>
      <c r="B36" s="55" t="s">
        <v>441</v>
      </c>
      <c r="C36" s="140">
        <f>+C37+C38+C39</f>
        <v>0</v>
      </c>
      <c r="D36" s="148"/>
    </row>
    <row r="37" spans="1:4" ht="11.25" customHeight="1">
      <c r="A37" s="200" t="s">
        <v>442</v>
      </c>
      <c r="B37" s="201" t="s">
        <v>217</v>
      </c>
      <c r="C37" s="44"/>
      <c r="D37" s="148"/>
    </row>
    <row r="38" spans="1:4" ht="12" customHeight="1">
      <c r="A38" s="200" t="s">
        <v>443</v>
      </c>
      <c r="B38" s="202" t="s">
        <v>75</v>
      </c>
      <c r="C38" s="117"/>
      <c r="D38" s="148"/>
    </row>
    <row r="39" spans="1:4" ht="12.75" customHeight="1" thickBot="1">
      <c r="A39" s="199" t="s">
        <v>444</v>
      </c>
      <c r="B39" s="57" t="s">
        <v>445</v>
      </c>
      <c r="C39" s="47"/>
      <c r="D39" s="208"/>
    </row>
    <row r="40" spans="1:4" ht="12" customHeight="1" thickBot="1">
      <c r="A40" s="82" t="s">
        <v>89</v>
      </c>
      <c r="B40" s="83" t="s">
        <v>446</v>
      </c>
      <c r="C40" s="143">
        <f>+C35+C36</f>
        <v>0</v>
      </c>
      <c r="D40" s="208"/>
    </row>
    <row r="41" spans="1:4" ht="15.75" thickBot="1">
      <c r="A41" s="84"/>
      <c r="B41" s="85"/>
      <c r="C41" s="141"/>
      <c r="D41" s="208"/>
    </row>
    <row r="42" spans="1:4" ht="16.5" thickBot="1">
      <c r="A42" s="88"/>
      <c r="B42" s="89" t="s">
        <v>117</v>
      </c>
      <c r="C42" s="143"/>
      <c r="D42" s="207"/>
    </row>
    <row r="43" spans="1:4" ht="13.5" customHeight="1" thickBot="1">
      <c r="A43" s="70" t="s">
        <v>80</v>
      </c>
      <c r="B43" s="55" t="s">
        <v>447</v>
      </c>
      <c r="C43" s="116">
        <f>SUM(C44:C48)</f>
        <v>0</v>
      </c>
      <c r="D43" s="209"/>
    </row>
    <row r="44" spans="1:4" ht="10.5" customHeight="1">
      <c r="A44" s="199" t="s">
        <v>142</v>
      </c>
      <c r="B44" s="7" t="s">
        <v>110</v>
      </c>
      <c r="C44" s="44"/>
      <c r="D44" s="92"/>
    </row>
    <row r="45" spans="1:4" ht="9.75" customHeight="1">
      <c r="A45" s="199" t="s">
        <v>143</v>
      </c>
      <c r="B45" s="6" t="s">
        <v>186</v>
      </c>
      <c r="C45" s="46"/>
      <c r="D45" s="92"/>
    </row>
    <row r="46" spans="1:4" ht="10.5" customHeight="1">
      <c r="A46" s="199" t="s">
        <v>144</v>
      </c>
      <c r="B46" s="6" t="s">
        <v>161</v>
      </c>
      <c r="C46" s="46"/>
      <c r="D46" s="92"/>
    </row>
    <row r="47" spans="1:4" ht="10.5" customHeight="1">
      <c r="A47" s="199" t="s">
        <v>145</v>
      </c>
      <c r="B47" s="6" t="s">
        <v>187</v>
      </c>
      <c r="C47" s="46"/>
      <c r="D47" s="92"/>
    </row>
    <row r="48" spans="1:4" ht="11.25" customHeight="1" thickBot="1">
      <c r="A48" s="199" t="s">
        <v>162</v>
      </c>
      <c r="B48" s="6" t="s">
        <v>188</v>
      </c>
      <c r="C48" s="46"/>
      <c r="D48" s="92"/>
    </row>
    <row r="49" spans="1:4" ht="10.5" customHeight="1" thickBot="1">
      <c r="A49" s="70" t="s">
        <v>81</v>
      </c>
      <c r="B49" s="55" t="s">
        <v>448</v>
      </c>
      <c r="C49" s="116">
        <f>SUM(C50:C52)</f>
        <v>0</v>
      </c>
      <c r="D49" s="92"/>
    </row>
    <row r="50" spans="1:4" ht="10.5" customHeight="1">
      <c r="A50" s="199" t="s">
        <v>148</v>
      </c>
      <c r="B50" s="7" t="s">
        <v>208</v>
      </c>
      <c r="C50" s="44"/>
      <c r="D50" s="209"/>
    </row>
    <row r="51" spans="1:4" ht="12" customHeight="1">
      <c r="A51" s="199" t="s">
        <v>149</v>
      </c>
      <c r="B51" s="6" t="s">
        <v>190</v>
      </c>
      <c r="C51" s="46"/>
      <c r="D51" s="92"/>
    </row>
    <row r="52" spans="1:4" ht="12.75" customHeight="1">
      <c r="A52" s="199" t="s">
        <v>150</v>
      </c>
      <c r="B52" s="6" t="s">
        <v>118</v>
      </c>
      <c r="C52" s="46"/>
      <c r="D52" s="92"/>
    </row>
    <row r="53" spans="1:4" ht="11.25" customHeight="1" thickBot="1">
      <c r="A53" s="199" t="s">
        <v>151</v>
      </c>
      <c r="B53" s="6" t="s">
        <v>76</v>
      </c>
      <c r="C53" s="46"/>
      <c r="D53" s="92"/>
    </row>
    <row r="54" spans="1:4" ht="12.75" customHeight="1" thickBot="1">
      <c r="A54" s="70" t="s">
        <v>82</v>
      </c>
      <c r="B54" s="90" t="s">
        <v>449</v>
      </c>
      <c r="C54" s="144">
        <f>+C43+C49</f>
        <v>0</v>
      </c>
      <c r="D54" s="92"/>
    </row>
    <row r="55" spans="1:4" ht="13.5" thickBot="1">
      <c r="A55" s="91"/>
      <c r="B55" s="92"/>
      <c r="C55" s="145"/>
      <c r="D55" s="92"/>
    </row>
    <row r="56" spans="1:4" ht="13.5" thickBot="1">
      <c r="A56" s="93" t="s">
        <v>203</v>
      </c>
      <c r="B56" s="94"/>
      <c r="C56" s="54"/>
      <c r="D56" s="92"/>
    </row>
    <row r="57" spans="1:4" ht="13.5" thickBot="1">
      <c r="A57" s="93" t="s">
        <v>204</v>
      </c>
      <c r="B57" s="94"/>
      <c r="C57" s="54"/>
      <c r="D57" s="92"/>
    </row>
    <row r="58" spans="1:4">
      <c r="A58" s="91"/>
      <c r="B58" s="92"/>
      <c r="C58" s="92"/>
      <c r="D58" s="92"/>
    </row>
    <row r="59" spans="1:4">
      <c r="A59" s="91"/>
      <c r="B59" s="92"/>
      <c r="C59" s="92"/>
      <c r="D59" s="92"/>
    </row>
    <row r="60" spans="1:4">
      <c r="A60" s="91"/>
      <c r="B60" s="92"/>
      <c r="C60" s="92"/>
      <c r="D60" s="92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D60"/>
  <sheetViews>
    <sheetView topLeftCell="A16" workbookViewId="0">
      <selection activeCell="C1" sqref="C1"/>
    </sheetView>
  </sheetViews>
  <sheetFormatPr defaultRowHeight="12.75"/>
  <cols>
    <col min="1" max="1" width="13.6640625" customWidth="1"/>
    <col min="2" max="2" width="53" customWidth="1"/>
    <col min="3" max="3" width="11.33203125" customWidth="1"/>
  </cols>
  <sheetData>
    <row r="1" spans="1:4" ht="16.5" thickBot="1">
      <c r="A1" s="71"/>
      <c r="B1" s="73"/>
      <c r="C1" s="204" t="s">
        <v>1216</v>
      </c>
      <c r="D1" s="72"/>
    </row>
    <row r="2" spans="1:4" ht="41.25" customHeight="1">
      <c r="A2" s="159" t="s">
        <v>201</v>
      </c>
      <c r="B2" s="131" t="s">
        <v>464</v>
      </c>
      <c r="C2" s="146" t="s">
        <v>122</v>
      </c>
      <c r="D2" s="205"/>
    </row>
    <row r="3" spans="1:4" ht="28.5" customHeight="1" thickBot="1">
      <c r="A3" s="197" t="s">
        <v>200</v>
      </c>
      <c r="B3" s="132" t="s">
        <v>667</v>
      </c>
      <c r="C3" s="147" t="s">
        <v>462</v>
      </c>
      <c r="D3" s="205"/>
    </row>
    <row r="4" spans="1:4" ht="14.25" thickBot="1">
      <c r="A4" s="74"/>
      <c r="B4" s="74"/>
      <c r="C4" s="75" t="s">
        <v>113</v>
      </c>
      <c r="D4" s="206"/>
    </row>
    <row r="5" spans="1:4" ht="15" customHeight="1" thickBot="1">
      <c r="A5" s="160" t="s">
        <v>202</v>
      </c>
      <c r="B5" s="76" t="s">
        <v>114</v>
      </c>
      <c r="C5" s="77" t="s">
        <v>115</v>
      </c>
      <c r="D5" s="92"/>
    </row>
    <row r="6" spans="1:4" ht="16.5" thickBot="1">
      <c r="A6" s="67">
        <v>1</v>
      </c>
      <c r="B6" s="68">
        <v>2</v>
      </c>
      <c r="C6" s="69">
        <v>3</v>
      </c>
      <c r="D6" s="207"/>
    </row>
    <row r="7" spans="1:4" ht="15" customHeight="1" thickBot="1">
      <c r="A7" s="78"/>
      <c r="B7" s="79" t="s">
        <v>116</v>
      </c>
      <c r="C7" s="80"/>
      <c r="D7" s="207"/>
    </row>
    <row r="8" spans="1:4" ht="13.5" customHeight="1" thickBot="1">
      <c r="A8" s="67" t="s">
        <v>80</v>
      </c>
      <c r="B8" s="81" t="s">
        <v>429</v>
      </c>
      <c r="C8" s="116">
        <f>SUM(C9:C18)</f>
        <v>0</v>
      </c>
      <c r="D8" s="148"/>
    </row>
    <row r="9" spans="1:4" ht="12.75" customHeight="1">
      <c r="A9" s="198" t="s">
        <v>142</v>
      </c>
      <c r="B9" s="8" t="s">
        <v>264</v>
      </c>
      <c r="C9" s="137"/>
      <c r="D9" s="148"/>
    </row>
    <row r="10" spans="1:4" ht="12" customHeight="1">
      <c r="A10" s="199" t="s">
        <v>143</v>
      </c>
      <c r="B10" s="6" t="s">
        <v>265</v>
      </c>
      <c r="C10" s="114"/>
      <c r="D10" s="148"/>
    </row>
    <row r="11" spans="1:4" ht="11.25" customHeight="1">
      <c r="A11" s="199" t="s">
        <v>144</v>
      </c>
      <c r="B11" s="6" t="s">
        <v>266</v>
      </c>
      <c r="C11" s="114"/>
      <c r="D11" s="148"/>
    </row>
    <row r="12" spans="1:4" ht="11.25" customHeight="1">
      <c r="A12" s="199" t="s">
        <v>145</v>
      </c>
      <c r="B12" s="6" t="s">
        <v>267</v>
      </c>
      <c r="C12" s="114"/>
      <c r="D12" s="148"/>
    </row>
    <row r="13" spans="1:4" ht="10.5" customHeight="1">
      <c r="A13" s="199" t="s">
        <v>162</v>
      </c>
      <c r="B13" s="6" t="s">
        <v>268</v>
      </c>
      <c r="C13" s="114"/>
      <c r="D13" s="148"/>
    </row>
    <row r="14" spans="1:4" ht="10.5" customHeight="1">
      <c r="A14" s="199" t="s">
        <v>146</v>
      </c>
      <c r="B14" s="6" t="s">
        <v>430</v>
      </c>
      <c r="C14" s="114"/>
      <c r="D14" s="148"/>
    </row>
    <row r="15" spans="1:4" ht="12" customHeight="1">
      <c r="A15" s="199" t="s">
        <v>147</v>
      </c>
      <c r="B15" s="5" t="s">
        <v>431</v>
      </c>
      <c r="C15" s="114"/>
      <c r="D15" s="148"/>
    </row>
    <row r="16" spans="1:4" ht="11.25" customHeight="1">
      <c r="A16" s="199" t="s">
        <v>154</v>
      </c>
      <c r="B16" s="6" t="s">
        <v>271</v>
      </c>
      <c r="C16" s="138"/>
      <c r="D16" s="148"/>
    </row>
    <row r="17" spans="1:4" ht="12.75" customHeight="1">
      <c r="A17" s="199" t="s">
        <v>155</v>
      </c>
      <c r="B17" s="6" t="s">
        <v>272</v>
      </c>
      <c r="C17" s="114"/>
      <c r="D17" s="208"/>
    </row>
    <row r="18" spans="1:4" ht="12.75" customHeight="1" thickBot="1">
      <c r="A18" s="199" t="s">
        <v>156</v>
      </c>
      <c r="B18" s="5" t="s">
        <v>273</v>
      </c>
      <c r="C18" s="115"/>
      <c r="D18" s="208"/>
    </row>
    <row r="19" spans="1:4" ht="27" customHeight="1" thickBot="1">
      <c r="A19" s="67" t="s">
        <v>81</v>
      </c>
      <c r="B19" s="81" t="s">
        <v>432</v>
      </c>
      <c r="C19" s="116">
        <f>SUM(C20:C22)</f>
        <v>0</v>
      </c>
      <c r="D19" s="148"/>
    </row>
    <row r="20" spans="1:4" ht="12.75" customHeight="1">
      <c r="A20" s="199" t="s">
        <v>148</v>
      </c>
      <c r="B20" s="7" t="s">
        <v>239</v>
      </c>
      <c r="C20" s="114"/>
      <c r="D20" s="208"/>
    </row>
    <row r="21" spans="1:4" ht="12" customHeight="1">
      <c r="A21" s="199" t="s">
        <v>149</v>
      </c>
      <c r="B21" s="6" t="s">
        <v>433</v>
      </c>
      <c r="C21" s="114"/>
      <c r="D21" s="208"/>
    </row>
    <row r="22" spans="1:4" ht="12.75" customHeight="1">
      <c r="A22" s="199" t="s">
        <v>150</v>
      </c>
      <c r="B22" s="6" t="s">
        <v>434</v>
      </c>
      <c r="C22" s="114"/>
      <c r="D22" s="208"/>
    </row>
    <row r="23" spans="1:4" ht="10.5" customHeight="1" thickBot="1">
      <c r="A23" s="199" t="s">
        <v>151</v>
      </c>
      <c r="B23" s="6" t="s">
        <v>74</v>
      </c>
      <c r="C23" s="114"/>
      <c r="D23" s="208"/>
    </row>
    <row r="24" spans="1:4" ht="11.25" customHeight="1" thickBot="1">
      <c r="A24" s="70" t="s">
        <v>82</v>
      </c>
      <c r="B24" s="55" t="s">
        <v>177</v>
      </c>
      <c r="C24" s="130"/>
      <c r="D24" s="208"/>
    </row>
    <row r="25" spans="1:4" ht="11.25" customHeight="1" thickBot="1">
      <c r="A25" s="70" t="s">
        <v>83</v>
      </c>
      <c r="B25" s="55" t="s">
        <v>435</v>
      </c>
      <c r="C25" s="116">
        <f>+C26+C27</f>
        <v>0</v>
      </c>
      <c r="D25" s="208"/>
    </row>
    <row r="26" spans="1:4" ht="11.25" customHeight="1">
      <c r="A26" s="200" t="s">
        <v>249</v>
      </c>
      <c r="B26" s="201" t="s">
        <v>433</v>
      </c>
      <c r="C26" s="44"/>
      <c r="D26" s="208"/>
    </row>
    <row r="27" spans="1:4" ht="12.75" customHeight="1">
      <c r="A27" s="200" t="s">
        <v>252</v>
      </c>
      <c r="B27" s="202" t="s">
        <v>436</v>
      </c>
      <c r="C27" s="117"/>
      <c r="D27" s="208"/>
    </row>
    <row r="28" spans="1:4" ht="12" customHeight="1" thickBot="1">
      <c r="A28" s="199" t="s">
        <v>253</v>
      </c>
      <c r="B28" s="203" t="s">
        <v>437</v>
      </c>
      <c r="C28" s="47"/>
      <c r="D28" s="208"/>
    </row>
    <row r="29" spans="1:4" ht="12" customHeight="1" thickBot="1">
      <c r="A29" s="70" t="s">
        <v>84</v>
      </c>
      <c r="B29" s="55" t="s">
        <v>438</v>
      </c>
      <c r="C29" s="116">
        <f>+C30+C31+C32</f>
        <v>0</v>
      </c>
      <c r="D29" s="208"/>
    </row>
    <row r="30" spans="1:4" ht="11.25" customHeight="1">
      <c r="A30" s="200" t="s">
        <v>135</v>
      </c>
      <c r="B30" s="201" t="s">
        <v>278</v>
      </c>
      <c r="C30" s="44"/>
      <c r="D30" s="208"/>
    </row>
    <row r="31" spans="1:4" ht="10.5" customHeight="1">
      <c r="A31" s="200" t="s">
        <v>136</v>
      </c>
      <c r="B31" s="202" t="s">
        <v>279</v>
      </c>
      <c r="C31" s="117"/>
      <c r="D31" s="208"/>
    </row>
    <row r="32" spans="1:4" ht="12" customHeight="1" thickBot="1">
      <c r="A32" s="199" t="s">
        <v>137</v>
      </c>
      <c r="B32" s="57" t="s">
        <v>280</v>
      </c>
      <c r="C32" s="47"/>
      <c r="D32" s="208"/>
    </row>
    <row r="33" spans="1:4" ht="12.75" customHeight="1" thickBot="1">
      <c r="A33" s="70" t="s">
        <v>85</v>
      </c>
      <c r="B33" s="55" t="s">
        <v>389</v>
      </c>
      <c r="C33" s="130"/>
      <c r="D33" s="148"/>
    </row>
    <row r="34" spans="1:4" ht="11.25" customHeight="1" thickBot="1">
      <c r="A34" s="70" t="s">
        <v>86</v>
      </c>
      <c r="B34" s="55" t="s">
        <v>439</v>
      </c>
      <c r="C34" s="139"/>
      <c r="D34" s="148"/>
    </row>
    <row r="35" spans="1:4" ht="12" customHeight="1" thickBot="1">
      <c r="A35" s="67" t="s">
        <v>87</v>
      </c>
      <c r="B35" s="55" t="s">
        <v>440</v>
      </c>
      <c r="C35" s="140">
        <f>+C8+C19+C24+C25+C29+C33+C34</f>
        <v>0</v>
      </c>
      <c r="D35" s="148"/>
    </row>
    <row r="36" spans="1:4" ht="12.75" customHeight="1" thickBot="1">
      <c r="A36" s="82" t="s">
        <v>88</v>
      </c>
      <c r="B36" s="55" t="s">
        <v>441</v>
      </c>
      <c r="C36" s="140">
        <f>+C37+C38+C39</f>
        <v>0</v>
      </c>
      <c r="D36" s="148"/>
    </row>
    <row r="37" spans="1:4" ht="9.75" customHeight="1">
      <c r="A37" s="200" t="s">
        <v>442</v>
      </c>
      <c r="B37" s="201" t="s">
        <v>217</v>
      </c>
      <c r="C37" s="44"/>
      <c r="D37" s="148"/>
    </row>
    <row r="38" spans="1:4" ht="11.25" customHeight="1">
      <c r="A38" s="200" t="s">
        <v>443</v>
      </c>
      <c r="B38" s="202" t="s">
        <v>75</v>
      </c>
      <c r="C38" s="117"/>
      <c r="D38" s="148"/>
    </row>
    <row r="39" spans="1:4" ht="12" customHeight="1" thickBot="1">
      <c r="A39" s="199" t="s">
        <v>444</v>
      </c>
      <c r="B39" s="57" t="s">
        <v>445</v>
      </c>
      <c r="C39" s="47"/>
      <c r="D39" s="208"/>
    </row>
    <row r="40" spans="1:4" ht="15" customHeight="1" thickBot="1">
      <c r="A40" s="82" t="s">
        <v>89</v>
      </c>
      <c r="B40" s="83" t="s">
        <v>446</v>
      </c>
      <c r="C40" s="143">
        <f>+C35+C36</f>
        <v>0</v>
      </c>
      <c r="D40" s="208"/>
    </row>
    <row r="41" spans="1:4" ht="15.75" thickBot="1">
      <c r="A41" s="84"/>
      <c r="B41" s="85"/>
      <c r="C41" s="141"/>
      <c r="D41" s="208"/>
    </row>
    <row r="42" spans="1:4" ht="12" customHeight="1" thickBot="1">
      <c r="A42" s="88"/>
      <c r="B42" s="89" t="s">
        <v>117</v>
      </c>
      <c r="C42" s="143"/>
      <c r="D42" s="207"/>
    </row>
    <row r="43" spans="1:4" ht="12" customHeight="1" thickBot="1">
      <c r="A43" s="70" t="s">
        <v>80</v>
      </c>
      <c r="B43" s="55" t="s">
        <v>447</v>
      </c>
      <c r="C43" s="116">
        <f>SUM(C44:C48)</f>
        <v>0</v>
      </c>
      <c r="D43" s="209"/>
    </row>
    <row r="44" spans="1:4" ht="12" customHeight="1">
      <c r="A44" s="199" t="s">
        <v>142</v>
      </c>
      <c r="B44" s="7" t="s">
        <v>110</v>
      </c>
      <c r="C44" s="44"/>
      <c r="D44" s="92"/>
    </row>
    <row r="45" spans="1:4" ht="12" customHeight="1">
      <c r="A45" s="199" t="s">
        <v>143</v>
      </c>
      <c r="B45" s="6" t="s">
        <v>186</v>
      </c>
      <c r="C45" s="46"/>
      <c r="D45" s="92"/>
    </row>
    <row r="46" spans="1:4" ht="10.5" customHeight="1">
      <c r="A46" s="199" t="s">
        <v>144</v>
      </c>
      <c r="B46" s="6" t="s">
        <v>161</v>
      </c>
      <c r="C46" s="46"/>
      <c r="D46" s="92"/>
    </row>
    <row r="47" spans="1:4" ht="10.5" customHeight="1">
      <c r="A47" s="199" t="s">
        <v>145</v>
      </c>
      <c r="B47" s="6" t="s">
        <v>187</v>
      </c>
      <c r="C47" s="46"/>
      <c r="D47" s="92"/>
    </row>
    <row r="48" spans="1:4" ht="13.5" customHeight="1" thickBot="1">
      <c r="A48" s="199" t="s">
        <v>162</v>
      </c>
      <c r="B48" s="6" t="s">
        <v>188</v>
      </c>
      <c r="C48" s="46"/>
      <c r="D48" s="92"/>
    </row>
    <row r="49" spans="1:4" ht="13.5" customHeight="1" thickBot="1">
      <c r="A49" s="70" t="s">
        <v>81</v>
      </c>
      <c r="B49" s="55" t="s">
        <v>448</v>
      </c>
      <c r="C49" s="116">
        <f>SUM(C50:C52)</f>
        <v>0</v>
      </c>
      <c r="D49" s="92"/>
    </row>
    <row r="50" spans="1:4" ht="11.25" customHeight="1">
      <c r="A50" s="199" t="s">
        <v>148</v>
      </c>
      <c r="B50" s="7" t="s">
        <v>208</v>
      </c>
      <c r="C50" s="44"/>
      <c r="D50" s="209"/>
    </row>
    <row r="51" spans="1:4" ht="10.5" customHeight="1">
      <c r="A51" s="199" t="s">
        <v>149</v>
      </c>
      <c r="B51" s="6" t="s">
        <v>190</v>
      </c>
      <c r="C51" s="46"/>
      <c r="D51" s="92"/>
    </row>
    <row r="52" spans="1:4" ht="10.5" customHeight="1">
      <c r="A52" s="199" t="s">
        <v>150</v>
      </c>
      <c r="B52" s="6" t="s">
        <v>118</v>
      </c>
      <c r="C52" s="46"/>
      <c r="D52" s="92"/>
    </row>
    <row r="53" spans="1:4" ht="10.5" customHeight="1" thickBot="1">
      <c r="A53" s="199" t="s">
        <v>151</v>
      </c>
      <c r="B53" s="6" t="s">
        <v>76</v>
      </c>
      <c r="C53" s="46"/>
      <c r="D53" s="92"/>
    </row>
    <row r="54" spans="1:4" ht="12" customHeight="1" thickBot="1">
      <c r="A54" s="70" t="s">
        <v>82</v>
      </c>
      <c r="B54" s="90" t="s">
        <v>449</v>
      </c>
      <c r="C54" s="144">
        <f>+C43+C49</f>
        <v>0</v>
      </c>
      <c r="D54" s="92"/>
    </row>
    <row r="55" spans="1:4" ht="13.5" thickBot="1">
      <c r="A55" s="91"/>
      <c r="B55" s="92"/>
      <c r="C55" s="145"/>
      <c r="D55" s="92"/>
    </row>
    <row r="56" spans="1:4" ht="13.5" thickBot="1">
      <c r="A56" s="93" t="s">
        <v>203</v>
      </c>
      <c r="B56" s="94"/>
      <c r="C56" s="54"/>
      <c r="D56" s="92"/>
    </row>
    <row r="57" spans="1:4" ht="13.5" thickBot="1">
      <c r="A57" s="93" t="s">
        <v>204</v>
      </c>
      <c r="B57" s="94"/>
      <c r="C57" s="54"/>
      <c r="D57" s="92"/>
    </row>
    <row r="58" spans="1:4">
      <c r="A58" s="91"/>
      <c r="B58" s="92"/>
      <c r="C58" s="92"/>
      <c r="D58" s="92"/>
    </row>
    <row r="59" spans="1:4">
      <c r="A59" s="91"/>
      <c r="B59" s="92"/>
      <c r="C59" s="92"/>
      <c r="D59" s="92"/>
    </row>
    <row r="60" spans="1:4">
      <c r="A60" s="91"/>
      <c r="B60" s="92"/>
      <c r="C60" s="92"/>
      <c r="D60" s="92"/>
    </row>
  </sheetData>
  <pageMargins left="0" right="0" top="0.55118110236220474" bottom="0.55118110236220474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workbookViewId="0">
      <selection activeCell="C1" sqref="C1"/>
    </sheetView>
  </sheetViews>
  <sheetFormatPr defaultRowHeight="12.75"/>
  <cols>
    <col min="1" max="1" width="8.83203125" customWidth="1"/>
    <col min="2" max="2" width="61.83203125" customWidth="1"/>
    <col min="3" max="3" width="11.1640625" customWidth="1"/>
    <col min="4" max="4" width="10.83203125" customWidth="1"/>
    <col min="5" max="5" width="11.83203125" customWidth="1"/>
  </cols>
  <sheetData>
    <row r="1" spans="1:5" ht="16.5" thickBot="1">
      <c r="A1" s="71"/>
      <c r="B1" s="73"/>
      <c r="C1" s="204" t="s">
        <v>1217</v>
      </c>
    </row>
    <row r="2" spans="1:5" ht="42" customHeight="1">
      <c r="A2" s="159" t="s">
        <v>673</v>
      </c>
      <c r="B2" s="131" t="s">
        <v>465</v>
      </c>
      <c r="C2" s="146"/>
      <c r="D2" s="146"/>
      <c r="E2" s="146" t="s">
        <v>462</v>
      </c>
    </row>
    <row r="3" spans="1:5" ht="42" customHeight="1" thickBot="1">
      <c r="A3" s="197" t="s">
        <v>200</v>
      </c>
      <c r="B3" s="132" t="s">
        <v>428</v>
      </c>
      <c r="C3" s="147"/>
      <c r="D3" s="147"/>
      <c r="E3" s="147" t="s">
        <v>112</v>
      </c>
    </row>
    <row r="4" spans="1:5" ht="14.25" thickBot="1">
      <c r="A4" s="74"/>
      <c r="B4" s="74"/>
      <c r="C4" s="75"/>
      <c r="D4" s="75"/>
      <c r="E4" s="75"/>
    </row>
    <row r="5" spans="1:5" ht="15" customHeight="1" thickBot="1">
      <c r="A5" s="160" t="s">
        <v>202</v>
      </c>
      <c r="B5" s="76" t="s">
        <v>114</v>
      </c>
      <c r="C5" s="542" t="s">
        <v>115</v>
      </c>
      <c r="D5" s="542" t="s">
        <v>115</v>
      </c>
      <c r="E5" s="542" t="s">
        <v>829</v>
      </c>
    </row>
    <row r="6" spans="1:5" ht="13.5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ht="13.5" thickBot="1">
      <c r="A7" s="78"/>
      <c r="B7" s="79" t="s">
        <v>116</v>
      </c>
      <c r="C7" s="80"/>
      <c r="D7" s="80"/>
      <c r="E7" s="80"/>
    </row>
    <row r="8" spans="1:5" ht="18" customHeight="1" thickBot="1">
      <c r="A8" s="67" t="s">
        <v>80</v>
      </c>
      <c r="B8" s="81" t="s">
        <v>429</v>
      </c>
      <c r="C8" s="116">
        <f>SUM(C9:C18)</f>
        <v>72432</v>
      </c>
      <c r="D8" s="116">
        <f>SUM(D9:D18)</f>
        <v>77200</v>
      </c>
      <c r="E8" s="116">
        <f>SUM(E9:E18)</f>
        <v>74500</v>
      </c>
    </row>
    <row r="9" spans="1:5" ht="13.5" customHeight="1">
      <c r="A9" s="198" t="s">
        <v>142</v>
      </c>
      <c r="B9" s="8" t="s">
        <v>264</v>
      </c>
      <c r="C9" s="137"/>
      <c r="D9" s="137"/>
      <c r="E9" s="137"/>
    </row>
    <row r="10" spans="1:5" ht="13.5" customHeight="1">
      <c r="A10" s="199" t="s">
        <v>143</v>
      </c>
      <c r="B10" s="6" t="s">
        <v>265</v>
      </c>
      <c r="C10" s="114"/>
      <c r="D10" s="114"/>
      <c r="E10" s="114"/>
    </row>
    <row r="11" spans="1:5" ht="11.25" customHeight="1">
      <c r="A11" s="199" t="s">
        <v>144</v>
      </c>
      <c r="B11" s="6" t="s">
        <v>266</v>
      </c>
      <c r="C11" s="114"/>
      <c r="D11" s="114"/>
      <c r="E11" s="114"/>
    </row>
    <row r="12" spans="1:5" ht="10.5" customHeight="1">
      <c r="A12" s="199" t="s">
        <v>145</v>
      </c>
      <c r="B12" s="6" t="s">
        <v>267</v>
      </c>
      <c r="C12" s="114"/>
      <c r="D12" s="114"/>
      <c r="E12" s="114"/>
    </row>
    <row r="13" spans="1:5" ht="12" customHeight="1">
      <c r="A13" s="199" t="s">
        <v>162</v>
      </c>
      <c r="B13" s="6" t="s">
        <v>268</v>
      </c>
      <c r="C13" s="114">
        <v>72432</v>
      </c>
      <c r="D13" s="114">
        <v>70432</v>
      </c>
      <c r="E13" s="114">
        <v>67733</v>
      </c>
    </row>
    <row r="14" spans="1:5" ht="12.75" customHeight="1">
      <c r="A14" s="199" t="s">
        <v>146</v>
      </c>
      <c r="B14" s="6" t="s">
        <v>430</v>
      </c>
      <c r="C14" s="114"/>
      <c r="D14" s="114"/>
      <c r="E14" s="114"/>
    </row>
    <row r="15" spans="1:5" ht="12.75" customHeight="1">
      <c r="A15" s="199" t="s">
        <v>147</v>
      </c>
      <c r="B15" s="5" t="s">
        <v>754</v>
      </c>
      <c r="C15" s="114"/>
      <c r="D15" s="114">
        <v>3393</v>
      </c>
      <c r="E15" s="114">
        <v>3392</v>
      </c>
    </row>
    <row r="16" spans="1:5" ht="12" customHeight="1">
      <c r="A16" s="199" t="s">
        <v>154</v>
      </c>
      <c r="B16" s="6" t="s">
        <v>271</v>
      </c>
      <c r="C16" s="138"/>
      <c r="D16" s="138">
        <v>22</v>
      </c>
      <c r="E16" s="138">
        <v>22</v>
      </c>
    </row>
    <row r="17" spans="1:5" ht="12.75" customHeight="1">
      <c r="A17" s="199" t="s">
        <v>155</v>
      </c>
      <c r="B17" s="6" t="s">
        <v>753</v>
      </c>
      <c r="C17" s="114"/>
      <c r="D17" s="114">
        <v>3305</v>
      </c>
      <c r="E17" s="114">
        <v>3305</v>
      </c>
    </row>
    <row r="18" spans="1:5" ht="14.25" customHeight="1" thickBot="1">
      <c r="A18" s="199" t="s">
        <v>156</v>
      </c>
      <c r="B18" s="5" t="s">
        <v>273</v>
      </c>
      <c r="C18" s="115"/>
      <c r="D18" s="115">
        <v>48</v>
      </c>
      <c r="E18" s="115">
        <v>48</v>
      </c>
    </row>
    <row r="19" spans="1:5" ht="12" customHeight="1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0</v>
      </c>
      <c r="E19" s="116">
        <f>SUM(E20:E22)</f>
        <v>0</v>
      </c>
    </row>
    <row r="20" spans="1:5" ht="13.5" customHeight="1">
      <c r="A20" s="199" t="s">
        <v>148</v>
      </c>
      <c r="B20" s="7" t="s">
        <v>239</v>
      </c>
      <c r="C20" s="114"/>
      <c r="D20" s="114"/>
      <c r="E20" s="114"/>
    </row>
    <row r="21" spans="1:5" ht="12.75" customHeight="1">
      <c r="A21" s="199" t="s">
        <v>149</v>
      </c>
      <c r="B21" s="6" t="s">
        <v>433</v>
      </c>
      <c r="C21" s="114"/>
      <c r="D21" s="114"/>
      <c r="E21" s="114"/>
    </row>
    <row r="22" spans="1:5" ht="13.5" customHeight="1" thickBot="1">
      <c r="A22" s="199" t="s">
        <v>150</v>
      </c>
      <c r="B22" s="6" t="s">
        <v>434</v>
      </c>
      <c r="C22" s="114"/>
      <c r="D22" s="114"/>
      <c r="E22" s="114"/>
    </row>
    <row r="23" spans="1:5" ht="13.5" customHeight="1" thickBot="1">
      <c r="A23" s="70" t="s">
        <v>82</v>
      </c>
      <c r="B23" s="55" t="s">
        <v>177</v>
      </c>
      <c r="C23" s="130"/>
      <c r="D23" s="130"/>
      <c r="E23" s="130"/>
    </row>
    <row r="24" spans="1:5" ht="12" customHeight="1" thickBot="1">
      <c r="A24" s="70" t="s">
        <v>83</v>
      </c>
      <c r="B24" s="55" t="s">
        <v>435</v>
      </c>
      <c r="C24" s="116">
        <f>+C25+C26</f>
        <v>0</v>
      </c>
      <c r="D24" s="116">
        <f>+D25+D26</f>
        <v>0</v>
      </c>
      <c r="E24" s="116">
        <f>+E25+E26</f>
        <v>0</v>
      </c>
    </row>
    <row r="25" spans="1:5" ht="12" customHeight="1">
      <c r="A25" s="200" t="s">
        <v>249</v>
      </c>
      <c r="B25" s="201" t="s">
        <v>433</v>
      </c>
      <c r="C25" s="44"/>
      <c r="D25" s="44"/>
      <c r="E25" s="44"/>
    </row>
    <row r="26" spans="1:5" ht="10.5" customHeight="1" thickBot="1">
      <c r="A26" s="200" t="s">
        <v>252</v>
      </c>
      <c r="B26" s="202" t="s">
        <v>436</v>
      </c>
      <c r="C26" s="117"/>
      <c r="D26" s="117"/>
      <c r="E26" s="117"/>
    </row>
    <row r="27" spans="1:5" ht="13.5" customHeight="1" thickBot="1">
      <c r="A27" s="70" t="s">
        <v>84</v>
      </c>
      <c r="B27" s="55" t="s">
        <v>438</v>
      </c>
      <c r="C27" s="116">
        <f>+C28+C29+C30</f>
        <v>0</v>
      </c>
      <c r="D27" s="116">
        <f>+D28+D29+D30</f>
        <v>0</v>
      </c>
      <c r="E27" s="116">
        <f>+E28+E29+E30</f>
        <v>0</v>
      </c>
    </row>
    <row r="28" spans="1:5" ht="11.25" customHeight="1">
      <c r="A28" s="200" t="s">
        <v>135</v>
      </c>
      <c r="B28" s="201" t="s">
        <v>278</v>
      </c>
      <c r="C28" s="44"/>
      <c r="D28" s="44"/>
      <c r="E28" s="44"/>
    </row>
    <row r="29" spans="1:5" ht="13.5" customHeight="1">
      <c r="A29" s="200" t="s">
        <v>136</v>
      </c>
      <c r="B29" s="202" t="s">
        <v>279</v>
      </c>
      <c r="C29" s="117"/>
      <c r="D29" s="117"/>
      <c r="E29" s="117"/>
    </row>
    <row r="30" spans="1:5" ht="12.75" customHeight="1" thickBot="1">
      <c r="A30" s="199" t="s">
        <v>137</v>
      </c>
      <c r="B30" s="57" t="s">
        <v>280</v>
      </c>
      <c r="C30" s="47"/>
      <c r="D30" s="47"/>
      <c r="E30" s="47"/>
    </row>
    <row r="31" spans="1:5" ht="14.25" customHeight="1" thickBot="1">
      <c r="A31" s="70" t="s">
        <v>85</v>
      </c>
      <c r="B31" s="55" t="s">
        <v>389</v>
      </c>
      <c r="C31" s="130"/>
      <c r="D31" s="130">
        <v>376</v>
      </c>
      <c r="E31" s="130">
        <v>375</v>
      </c>
    </row>
    <row r="32" spans="1:5" ht="12" customHeight="1" thickBot="1">
      <c r="A32" s="70" t="s">
        <v>86</v>
      </c>
      <c r="B32" s="55" t="s">
        <v>439</v>
      </c>
      <c r="C32" s="139"/>
      <c r="D32" s="139">
        <v>7000</v>
      </c>
      <c r="E32" s="139">
        <v>7000</v>
      </c>
    </row>
    <row r="33" spans="1:5" ht="12" customHeight="1" thickBot="1">
      <c r="A33" s="67" t="s">
        <v>87</v>
      </c>
      <c r="B33" s="55" t="s">
        <v>440</v>
      </c>
      <c r="C33" s="140">
        <f>+C8+C19+C23+C24+C27+C31+C32</f>
        <v>72432</v>
      </c>
      <c r="D33" s="140">
        <f>+D8+D19+D23+D24+D27+D31+D32</f>
        <v>84576</v>
      </c>
      <c r="E33" s="140">
        <f>+E8+E19+E23+E24+E27+E31+E32</f>
        <v>81875</v>
      </c>
    </row>
    <row r="34" spans="1:5" ht="12" customHeight="1" thickBot="1">
      <c r="A34" s="82" t="s">
        <v>88</v>
      </c>
      <c r="B34" s="55" t="s">
        <v>441</v>
      </c>
      <c r="C34" s="140">
        <f>+C35+C36+C37</f>
        <v>65722</v>
      </c>
      <c r="D34" s="140">
        <f>+D35+D36+D37</f>
        <v>67876</v>
      </c>
      <c r="E34" s="140">
        <f>+E35+E36+E37</f>
        <v>66751</v>
      </c>
    </row>
    <row r="35" spans="1:5" ht="12" customHeight="1">
      <c r="A35" s="200" t="s">
        <v>442</v>
      </c>
      <c r="B35" s="201" t="s">
        <v>217</v>
      </c>
      <c r="C35" s="44"/>
      <c r="D35" s="44"/>
      <c r="E35" s="44"/>
    </row>
    <row r="36" spans="1:5" ht="12" customHeight="1">
      <c r="A36" s="200" t="s">
        <v>443</v>
      </c>
      <c r="B36" s="202" t="s">
        <v>75</v>
      </c>
      <c r="C36" s="117"/>
      <c r="D36" s="117"/>
      <c r="E36" s="117"/>
    </row>
    <row r="37" spans="1:5" ht="13.5" customHeight="1" thickBot="1">
      <c r="A37" s="527" t="s">
        <v>444</v>
      </c>
      <c r="B37" s="539" t="s">
        <v>445</v>
      </c>
      <c r="C37" s="528">
        <v>65722</v>
      </c>
      <c r="D37" s="528">
        <v>67876</v>
      </c>
      <c r="E37" s="528">
        <v>66751</v>
      </c>
    </row>
    <row r="38" spans="1:5" ht="13.5" customHeight="1" thickBot="1">
      <c r="A38" s="538" t="s">
        <v>89</v>
      </c>
      <c r="B38" s="541" t="s">
        <v>1168</v>
      </c>
      <c r="C38" s="139"/>
      <c r="D38" s="139"/>
      <c r="E38" s="139">
        <v>3458</v>
      </c>
    </row>
    <row r="39" spans="1:5" ht="13.5" customHeight="1" thickBot="1">
      <c r="A39" s="538" t="s">
        <v>90</v>
      </c>
      <c r="B39" s="541" t="s">
        <v>832</v>
      </c>
      <c r="C39" s="139"/>
      <c r="D39" s="139"/>
      <c r="E39" s="139">
        <v>-320</v>
      </c>
    </row>
    <row r="40" spans="1:5" ht="12.75" customHeight="1" thickBot="1">
      <c r="A40" s="82" t="s">
        <v>90</v>
      </c>
      <c r="B40" s="83" t="s">
        <v>446</v>
      </c>
      <c r="C40" s="143">
        <f>+C33+C34</f>
        <v>138154</v>
      </c>
      <c r="D40" s="143">
        <f>+D33+D34+D38</f>
        <v>152452</v>
      </c>
      <c r="E40" s="143">
        <f>+E33+E34+E38+E39</f>
        <v>151764</v>
      </c>
    </row>
    <row r="41" spans="1:5" ht="13.5" thickBot="1">
      <c r="A41" s="84"/>
      <c r="B41" s="85"/>
      <c r="C41" s="141"/>
      <c r="D41" s="141"/>
      <c r="E41" s="141"/>
    </row>
    <row r="42" spans="1:5" ht="13.5" thickBot="1">
      <c r="A42" s="88"/>
      <c r="B42" s="89" t="s">
        <v>117</v>
      </c>
      <c r="C42" s="143"/>
      <c r="D42" s="143"/>
      <c r="E42" s="143"/>
    </row>
    <row r="43" spans="1:5" ht="14.25" customHeight="1" thickBot="1">
      <c r="A43" s="70" t="s">
        <v>80</v>
      </c>
      <c r="B43" s="55" t="s">
        <v>447</v>
      </c>
      <c r="C43" s="116">
        <f>SUM(C44:C48)</f>
        <v>136654</v>
      </c>
      <c r="D43" s="116">
        <f>SUM(D44:D48)</f>
        <v>145046</v>
      </c>
      <c r="E43" s="116">
        <f>SUM(E44:E48)</f>
        <v>140901</v>
      </c>
    </row>
    <row r="44" spans="1:5" ht="12.75" customHeight="1">
      <c r="A44" s="199" t="s">
        <v>142</v>
      </c>
      <c r="B44" s="7" t="s">
        <v>110</v>
      </c>
      <c r="C44" s="44">
        <v>61992</v>
      </c>
      <c r="D44" s="44">
        <v>65993</v>
      </c>
      <c r="E44" s="44">
        <v>65721</v>
      </c>
    </row>
    <row r="45" spans="1:5" ht="11.25" customHeight="1">
      <c r="A45" s="199" t="s">
        <v>143</v>
      </c>
      <c r="B45" s="6" t="s">
        <v>186</v>
      </c>
      <c r="C45" s="46">
        <v>18003</v>
      </c>
      <c r="D45" s="46">
        <v>19461</v>
      </c>
      <c r="E45" s="46">
        <v>19376</v>
      </c>
    </row>
    <row r="46" spans="1:5" ht="13.5" customHeight="1">
      <c r="A46" s="199" t="s">
        <v>144</v>
      </c>
      <c r="B46" s="6" t="s">
        <v>161</v>
      </c>
      <c r="C46" s="46">
        <v>56659</v>
      </c>
      <c r="D46" s="46">
        <v>59592</v>
      </c>
      <c r="E46" s="46">
        <v>55804</v>
      </c>
    </row>
    <row r="47" spans="1:5" ht="12.75" customHeight="1">
      <c r="A47" s="199" t="s">
        <v>145</v>
      </c>
      <c r="B47" s="6" t="s">
        <v>187</v>
      </c>
      <c r="C47" s="46"/>
      <c r="D47" s="46"/>
      <c r="E47" s="46"/>
    </row>
    <row r="48" spans="1:5" ht="12.75" customHeight="1" thickBot="1">
      <c r="A48" s="199" t="s">
        <v>162</v>
      </c>
      <c r="B48" s="6" t="s">
        <v>188</v>
      </c>
      <c r="C48" s="46"/>
      <c r="D48" s="46"/>
      <c r="E48" s="46"/>
    </row>
    <row r="49" spans="1:5" ht="12.75" customHeight="1" thickBot="1">
      <c r="A49" s="70" t="s">
        <v>81</v>
      </c>
      <c r="B49" s="55" t="s">
        <v>448</v>
      </c>
      <c r="C49" s="116">
        <f>SUM(C50:C52)</f>
        <v>1500</v>
      </c>
      <c r="D49" s="116">
        <f>SUM(D50:D52)</f>
        <v>7406</v>
      </c>
      <c r="E49" s="116">
        <f>SUM(E50:E52)</f>
        <v>7405</v>
      </c>
    </row>
    <row r="50" spans="1:5" ht="14.25" customHeight="1">
      <c r="A50" s="199" t="s">
        <v>148</v>
      </c>
      <c r="B50" s="7" t="s">
        <v>208</v>
      </c>
      <c r="C50" s="44"/>
      <c r="D50" s="44">
        <v>183</v>
      </c>
      <c r="E50" s="44">
        <v>182</v>
      </c>
    </row>
    <row r="51" spans="1:5" ht="15" customHeight="1">
      <c r="A51" s="199" t="s">
        <v>149</v>
      </c>
      <c r="B51" s="6" t="s">
        <v>190</v>
      </c>
      <c r="C51" s="46">
        <v>1500</v>
      </c>
      <c r="D51" s="46">
        <v>7223</v>
      </c>
      <c r="E51" s="46">
        <v>7223</v>
      </c>
    </row>
    <row r="52" spans="1:5" ht="13.5" customHeight="1" thickBot="1">
      <c r="A52" s="199" t="s">
        <v>150</v>
      </c>
      <c r="B52" s="6" t="s">
        <v>118</v>
      </c>
      <c r="C52" s="46"/>
      <c r="D52" s="46"/>
      <c r="E52" s="46"/>
    </row>
    <row r="53" spans="1:5" ht="12.75" customHeight="1" thickBot="1">
      <c r="A53" s="538" t="s">
        <v>83</v>
      </c>
      <c r="B53" s="55" t="s">
        <v>831</v>
      </c>
      <c r="C53" s="530"/>
      <c r="D53" s="130"/>
      <c r="E53" s="130">
        <v>3458</v>
      </c>
    </row>
    <row r="54" spans="1:5" ht="13.5" customHeight="1" thickBot="1">
      <c r="A54" s="70" t="s">
        <v>84</v>
      </c>
      <c r="B54" s="90" t="s">
        <v>449</v>
      </c>
      <c r="C54" s="144">
        <f>+C43+C49</f>
        <v>138154</v>
      </c>
      <c r="D54" s="144">
        <f>+D43+D49+D52</f>
        <v>152452</v>
      </c>
      <c r="E54" s="144">
        <f>+E43+E49+E53</f>
        <v>151764</v>
      </c>
    </row>
    <row r="55" spans="1:5" ht="13.5" thickBot="1">
      <c r="A55" s="91"/>
      <c r="B55" s="92"/>
      <c r="C55" s="145"/>
      <c r="D55" s="145"/>
      <c r="E55" s="145"/>
    </row>
    <row r="56" spans="1:5" ht="13.5" thickBot="1">
      <c r="A56" s="93" t="s">
        <v>203</v>
      </c>
      <c r="B56" s="94"/>
      <c r="C56" s="54">
        <v>31</v>
      </c>
      <c r="D56" s="54">
        <v>31</v>
      </c>
      <c r="E56" s="54">
        <v>31</v>
      </c>
    </row>
    <row r="57" spans="1:5" ht="13.5" thickBot="1">
      <c r="A57" s="93" t="s">
        <v>204</v>
      </c>
      <c r="B57" s="94"/>
      <c r="C57" s="54">
        <v>0</v>
      </c>
      <c r="D57" s="54">
        <v>1</v>
      </c>
      <c r="E57" s="54">
        <v>1</v>
      </c>
    </row>
    <row r="58" spans="1:5">
      <c r="A58" s="1281"/>
      <c r="B58" s="1281"/>
      <c r="C58" s="1281"/>
      <c r="D58" s="1281"/>
    </row>
  </sheetData>
  <mergeCells count="1">
    <mergeCell ref="A58:D58"/>
  </mergeCells>
  <phoneticPr fontId="25" type="noConversion"/>
  <pageMargins left="0" right="0" top="0" bottom="0" header="0.51181102362204722" footer="0.51181102362204722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 enableFormatConditionsCalculation="0">
    <tabColor indexed="50"/>
  </sheetPr>
  <dimension ref="A1:E58"/>
  <sheetViews>
    <sheetView workbookViewId="0">
      <selection activeCell="C1" sqref="C1"/>
    </sheetView>
  </sheetViews>
  <sheetFormatPr defaultRowHeight="12.75"/>
  <cols>
    <col min="1" max="1" width="11" customWidth="1"/>
    <col min="2" max="2" width="64.1640625" customWidth="1"/>
    <col min="3" max="3" width="12.83203125" customWidth="1"/>
    <col min="4" max="4" width="11.5" customWidth="1"/>
    <col min="5" max="5" width="12.5" customWidth="1"/>
  </cols>
  <sheetData>
    <row r="1" spans="1:5" ht="16.5" thickBot="1">
      <c r="A1" s="71"/>
      <c r="B1" s="73"/>
      <c r="C1" s="204" t="s">
        <v>1218</v>
      </c>
    </row>
    <row r="2" spans="1:5" ht="24" customHeight="1">
      <c r="A2" s="159" t="s">
        <v>201</v>
      </c>
      <c r="B2" s="131" t="s">
        <v>465</v>
      </c>
      <c r="C2" s="146"/>
      <c r="D2" s="146"/>
      <c r="E2" s="146" t="s">
        <v>462</v>
      </c>
    </row>
    <row r="3" spans="1:5" ht="33" customHeight="1" thickBot="1">
      <c r="A3" s="197" t="s">
        <v>200</v>
      </c>
      <c r="B3" s="132" t="s">
        <v>451</v>
      </c>
      <c r="C3" s="147"/>
      <c r="D3" s="147"/>
      <c r="E3" s="147" t="s">
        <v>121</v>
      </c>
    </row>
    <row r="4" spans="1:5" ht="14.25" thickBot="1">
      <c r="A4" s="74"/>
      <c r="B4" s="74"/>
      <c r="C4" s="75"/>
      <c r="D4" s="75" t="s">
        <v>113</v>
      </c>
    </row>
    <row r="5" spans="1:5" ht="13.5" thickBot="1">
      <c r="A5" s="160" t="s">
        <v>202</v>
      </c>
      <c r="B5" s="76" t="s">
        <v>114</v>
      </c>
      <c r="C5" s="77" t="s">
        <v>115</v>
      </c>
      <c r="D5" s="77" t="s">
        <v>115</v>
      </c>
      <c r="E5" s="542" t="s">
        <v>829</v>
      </c>
    </row>
    <row r="6" spans="1:5" ht="13.5" thickBot="1">
      <c r="A6" s="67">
        <v>1</v>
      </c>
      <c r="B6" s="68">
        <v>2</v>
      </c>
      <c r="C6" s="69">
        <v>3</v>
      </c>
      <c r="D6" s="69">
        <v>4</v>
      </c>
      <c r="E6" s="69">
        <v>5</v>
      </c>
    </row>
    <row r="7" spans="1:5" ht="13.5" thickBot="1">
      <c r="A7" s="78"/>
      <c r="B7" s="79" t="s">
        <v>116</v>
      </c>
      <c r="C7" s="80"/>
      <c r="D7" s="80"/>
      <c r="E7" s="80"/>
    </row>
    <row r="8" spans="1:5" ht="13.5" thickBot="1">
      <c r="A8" s="67" t="s">
        <v>80</v>
      </c>
      <c r="B8" s="81" t="s">
        <v>429</v>
      </c>
      <c r="C8" s="116">
        <f>SUM(C9:C18)</f>
        <v>72432</v>
      </c>
      <c r="D8" s="116">
        <f>SUM(D9:D18)</f>
        <v>77200</v>
      </c>
      <c r="E8" s="116">
        <f>SUM(E9:E18)</f>
        <v>74500</v>
      </c>
    </row>
    <row r="9" spans="1:5">
      <c r="A9" s="198" t="s">
        <v>142</v>
      </c>
      <c r="B9" s="8" t="s">
        <v>264</v>
      </c>
      <c r="C9" s="137"/>
      <c r="D9" s="137"/>
      <c r="E9" s="137"/>
    </row>
    <row r="10" spans="1:5">
      <c r="A10" s="199" t="s">
        <v>143</v>
      </c>
      <c r="B10" s="6" t="s">
        <v>265</v>
      </c>
      <c r="C10" s="114"/>
      <c r="D10" s="114"/>
      <c r="E10" s="114"/>
    </row>
    <row r="11" spans="1:5">
      <c r="A11" s="199" t="s">
        <v>144</v>
      </c>
      <c r="B11" s="6" t="s">
        <v>266</v>
      </c>
      <c r="C11" s="114"/>
      <c r="D11" s="114"/>
      <c r="E11" s="114"/>
    </row>
    <row r="12" spans="1:5">
      <c r="A12" s="199" t="s">
        <v>145</v>
      </c>
      <c r="B12" s="6" t="s">
        <v>267</v>
      </c>
      <c r="C12" s="114"/>
      <c r="D12" s="114"/>
      <c r="E12" s="114"/>
    </row>
    <row r="13" spans="1:5">
      <c r="A13" s="199" t="s">
        <v>162</v>
      </c>
      <c r="B13" s="6" t="s">
        <v>268</v>
      </c>
      <c r="C13" s="114">
        <v>72432</v>
      </c>
      <c r="D13" s="114">
        <v>70432</v>
      </c>
      <c r="E13" s="114">
        <v>67733</v>
      </c>
    </row>
    <row r="14" spans="1:5">
      <c r="A14" s="199" t="s">
        <v>146</v>
      </c>
      <c r="B14" s="6" t="s">
        <v>430</v>
      </c>
      <c r="C14" s="114"/>
      <c r="D14" s="114"/>
      <c r="E14" s="114"/>
    </row>
    <row r="15" spans="1:5">
      <c r="A15" s="199" t="s">
        <v>147</v>
      </c>
      <c r="B15" s="5" t="s">
        <v>754</v>
      </c>
      <c r="C15" s="114"/>
      <c r="D15" s="114">
        <v>3393</v>
      </c>
      <c r="E15" s="114">
        <v>3392</v>
      </c>
    </row>
    <row r="16" spans="1:5">
      <c r="A16" s="199" t="s">
        <v>154</v>
      </c>
      <c r="B16" s="6" t="s">
        <v>271</v>
      </c>
      <c r="C16" s="138"/>
      <c r="D16" s="138">
        <v>22</v>
      </c>
      <c r="E16" s="138">
        <v>22</v>
      </c>
    </row>
    <row r="17" spans="1:5">
      <c r="A17" s="199" t="s">
        <v>155</v>
      </c>
      <c r="B17" s="6" t="s">
        <v>753</v>
      </c>
      <c r="C17" s="114"/>
      <c r="D17" s="114">
        <v>3305</v>
      </c>
      <c r="E17" s="114">
        <v>3305</v>
      </c>
    </row>
    <row r="18" spans="1:5" ht="13.5" thickBot="1">
      <c r="A18" s="199" t="s">
        <v>156</v>
      </c>
      <c r="B18" s="5" t="s">
        <v>273</v>
      </c>
      <c r="C18" s="115"/>
      <c r="D18" s="115">
        <v>48</v>
      </c>
      <c r="E18" s="115">
        <v>48</v>
      </c>
    </row>
    <row r="19" spans="1:5" ht="13.5" thickBot="1">
      <c r="A19" s="67" t="s">
        <v>81</v>
      </c>
      <c r="B19" s="81" t="s">
        <v>432</v>
      </c>
      <c r="C19" s="116">
        <f>SUM(C20:C22)</f>
        <v>0</v>
      </c>
      <c r="D19" s="116">
        <f>SUM(D20:D22)</f>
        <v>0</v>
      </c>
      <c r="E19" s="116">
        <f>SUM(E20:E22)</f>
        <v>0</v>
      </c>
    </row>
    <row r="20" spans="1:5">
      <c r="A20" s="199" t="s">
        <v>148</v>
      </c>
      <c r="B20" s="7" t="s">
        <v>239</v>
      </c>
      <c r="C20" s="114"/>
      <c r="D20" s="114"/>
      <c r="E20" s="114"/>
    </row>
    <row r="21" spans="1:5">
      <c r="A21" s="199" t="s">
        <v>149</v>
      </c>
      <c r="B21" s="6" t="s">
        <v>433</v>
      </c>
      <c r="C21" s="114"/>
      <c r="D21" s="114"/>
      <c r="E21" s="114"/>
    </row>
    <row r="22" spans="1:5" ht="13.5" thickBot="1">
      <c r="A22" s="199" t="s">
        <v>150</v>
      </c>
      <c r="B22" s="6" t="s">
        <v>434</v>
      </c>
      <c r="C22" s="114"/>
      <c r="D22" s="114"/>
      <c r="E22" s="114"/>
    </row>
    <row r="23" spans="1:5" ht="13.5" thickBot="1">
      <c r="A23" s="70" t="s">
        <v>82</v>
      </c>
      <c r="B23" s="55" t="s">
        <v>177</v>
      </c>
      <c r="C23" s="130"/>
      <c r="D23" s="130"/>
      <c r="E23" s="130"/>
    </row>
    <row r="24" spans="1:5" ht="13.5" thickBot="1">
      <c r="A24" s="70" t="s">
        <v>83</v>
      </c>
      <c r="B24" s="55" t="s">
        <v>435</v>
      </c>
      <c r="C24" s="116">
        <f>+C25+C26</f>
        <v>0</v>
      </c>
      <c r="D24" s="116">
        <f>+D25+D26</f>
        <v>0</v>
      </c>
      <c r="E24" s="116">
        <f>+E25+E26</f>
        <v>0</v>
      </c>
    </row>
    <row r="25" spans="1:5">
      <c r="A25" s="200" t="s">
        <v>249</v>
      </c>
      <c r="B25" s="201" t="s">
        <v>433</v>
      </c>
      <c r="C25" s="44"/>
      <c r="D25" s="44"/>
      <c r="E25" s="44"/>
    </row>
    <row r="26" spans="1:5" ht="13.5" thickBot="1">
      <c r="A26" s="200" t="s">
        <v>252</v>
      </c>
      <c r="B26" s="202" t="s">
        <v>436</v>
      </c>
      <c r="C26" s="117"/>
      <c r="D26" s="117"/>
      <c r="E26" s="117"/>
    </row>
    <row r="27" spans="1:5" ht="13.5" thickBot="1">
      <c r="A27" s="70" t="s">
        <v>84</v>
      </c>
      <c r="B27" s="55" t="s">
        <v>438</v>
      </c>
      <c r="C27" s="116">
        <f>+C28+C29+C30</f>
        <v>0</v>
      </c>
      <c r="D27" s="116">
        <f>+D28+D29+D30</f>
        <v>0</v>
      </c>
      <c r="E27" s="116">
        <f>+E28+E29+E30</f>
        <v>0</v>
      </c>
    </row>
    <row r="28" spans="1:5">
      <c r="A28" s="200" t="s">
        <v>135</v>
      </c>
      <c r="B28" s="201" t="s">
        <v>278</v>
      </c>
      <c r="C28" s="44"/>
      <c r="D28" s="44"/>
      <c r="E28" s="44"/>
    </row>
    <row r="29" spans="1:5">
      <c r="A29" s="200" t="s">
        <v>136</v>
      </c>
      <c r="B29" s="202" t="s">
        <v>279</v>
      </c>
      <c r="C29" s="117"/>
      <c r="D29" s="117"/>
      <c r="E29" s="117"/>
    </row>
    <row r="30" spans="1:5" ht="13.5" thickBot="1">
      <c r="A30" s="199" t="s">
        <v>137</v>
      </c>
      <c r="B30" s="57" t="s">
        <v>280</v>
      </c>
      <c r="C30" s="47"/>
      <c r="D30" s="47"/>
      <c r="E30" s="47"/>
    </row>
    <row r="31" spans="1:5" ht="13.5" thickBot="1">
      <c r="A31" s="70" t="s">
        <v>85</v>
      </c>
      <c r="B31" s="55" t="s">
        <v>389</v>
      </c>
      <c r="C31" s="130"/>
      <c r="D31" s="130">
        <v>376</v>
      </c>
      <c r="E31" s="130">
        <v>375</v>
      </c>
    </row>
    <row r="32" spans="1:5" ht="13.5" thickBot="1">
      <c r="A32" s="70" t="s">
        <v>86</v>
      </c>
      <c r="B32" s="55" t="s">
        <v>439</v>
      </c>
      <c r="C32" s="139"/>
      <c r="D32" s="139">
        <v>7000</v>
      </c>
      <c r="E32" s="139">
        <v>7000</v>
      </c>
    </row>
    <row r="33" spans="1:5" ht="13.5" thickBot="1">
      <c r="A33" s="67" t="s">
        <v>87</v>
      </c>
      <c r="B33" s="55" t="s">
        <v>440</v>
      </c>
      <c r="C33" s="140">
        <f>+C8+C19+C23+C24+C27+C31+C32</f>
        <v>72432</v>
      </c>
      <c r="D33" s="140">
        <f>+D8+D19+D23+D24+D27+D31+D32</f>
        <v>84576</v>
      </c>
      <c r="E33" s="140">
        <f>+E8+E19+E23+E24+E27+E31+E32</f>
        <v>81875</v>
      </c>
    </row>
    <row r="34" spans="1:5" ht="13.5" thickBot="1">
      <c r="A34" s="82" t="s">
        <v>88</v>
      </c>
      <c r="B34" s="55" t="s">
        <v>441</v>
      </c>
      <c r="C34" s="140">
        <f>+C35+C36+C37</f>
        <v>65722</v>
      </c>
      <c r="D34" s="140">
        <f>+D35+D36+D37</f>
        <v>67876</v>
      </c>
      <c r="E34" s="140">
        <f>+E35+E36+E37</f>
        <v>66751</v>
      </c>
    </row>
    <row r="35" spans="1:5">
      <c r="A35" s="200" t="s">
        <v>442</v>
      </c>
      <c r="B35" s="201" t="s">
        <v>217</v>
      </c>
      <c r="C35" s="44"/>
      <c r="D35" s="44"/>
      <c r="E35" s="44"/>
    </row>
    <row r="36" spans="1:5">
      <c r="A36" s="200" t="s">
        <v>443</v>
      </c>
      <c r="B36" s="202" t="s">
        <v>75</v>
      </c>
      <c r="C36" s="117"/>
      <c r="D36" s="117"/>
      <c r="E36" s="117"/>
    </row>
    <row r="37" spans="1:5" ht="13.5" thickBot="1">
      <c r="A37" s="527" t="s">
        <v>444</v>
      </c>
      <c r="B37" s="539" t="s">
        <v>445</v>
      </c>
      <c r="C37" s="528">
        <v>65722</v>
      </c>
      <c r="D37" s="528">
        <v>67876</v>
      </c>
      <c r="E37" s="528">
        <v>66751</v>
      </c>
    </row>
    <row r="38" spans="1:5" ht="13.5" thickBot="1">
      <c r="A38" s="538" t="s">
        <v>89</v>
      </c>
      <c r="B38" s="541" t="s">
        <v>830</v>
      </c>
      <c r="C38" s="139"/>
      <c r="D38" s="139"/>
      <c r="E38" s="139">
        <v>3458</v>
      </c>
    </row>
    <row r="39" spans="1:5" ht="13.5" thickBot="1">
      <c r="A39" s="538" t="s">
        <v>90</v>
      </c>
      <c r="B39" s="541" t="s">
        <v>832</v>
      </c>
      <c r="C39" s="139"/>
      <c r="D39" s="139"/>
      <c r="E39" s="139">
        <v>-320</v>
      </c>
    </row>
    <row r="40" spans="1:5" ht="13.5" thickBot="1">
      <c r="A40" s="82">
        <v>12</v>
      </c>
      <c r="B40" s="83" t="s">
        <v>1175</v>
      </c>
      <c r="C40" s="143">
        <f>+C33+C34</f>
        <v>138154</v>
      </c>
      <c r="D40" s="143">
        <f>+D33+D34+D38</f>
        <v>152452</v>
      </c>
      <c r="E40" s="143">
        <f>+E33+E34+E38+E39</f>
        <v>151764</v>
      </c>
    </row>
    <row r="41" spans="1:5" ht="13.5" thickBot="1">
      <c r="A41" s="84"/>
      <c r="B41" s="85"/>
      <c r="C41" s="141"/>
      <c r="D41" s="141"/>
      <c r="E41" s="141"/>
    </row>
    <row r="42" spans="1:5" ht="13.5" thickBot="1">
      <c r="A42" s="88"/>
      <c r="B42" s="89" t="s">
        <v>117</v>
      </c>
      <c r="C42" s="143"/>
      <c r="D42" s="143"/>
      <c r="E42" s="143"/>
    </row>
    <row r="43" spans="1:5" ht="13.5" thickBot="1">
      <c r="A43" s="70" t="s">
        <v>80</v>
      </c>
      <c r="B43" s="55" t="s">
        <v>447</v>
      </c>
      <c r="C43" s="116">
        <f>SUM(C44:C48)</f>
        <v>136654</v>
      </c>
      <c r="D43" s="116">
        <f>SUM(D44:D48)</f>
        <v>145046</v>
      </c>
      <c r="E43" s="116">
        <f>SUM(E44:E48)</f>
        <v>140901</v>
      </c>
    </row>
    <row r="44" spans="1:5">
      <c r="A44" s="199" t="s">
        <v>142</v>
      </c>
      <c r="B44" s="7" t="s">
        <v>110</v>
      </c>
      <c r="C44" s="44">
        <v>61992</v>
      </c>
      <c r="D44" s="44">
        <v>65993</v>
      </c>
      <c r="E44" s="44">
        <v>65721</v>
      </c>
    </row>
    <row r="45" spans="1:5">
      <c r="A45" s="199" t="s">
        <v>143</v>
      </c>
      <c r="B45" s="6" t="s">
        <v>186</v>
      </c>
      <c r="C45" s="46">
        <v>18003</v>
      </c>
      <c r="D45" s="46">
        <v>19461</v>
      </c>
      <c r="E45" s="46">
        <v>19376</v>
      </c>
    </row>
    <row r="46" spans="1:5">
      <c r="A46" s="199" t="s">
        <v>144</v>
      </c>
      <c r="B46" s="6" t="s">
        <v>161</v>
      </c>
      <c r="C46" s="46">
        <v>56659</v>
      </c>
      <c r="D46" s="46">
        <v>59592</v>
      </c>
      <c r="E46" s="46">
        <v>55804</v>
      </c>
    </row>
    <row r="47" spans="1:5">
      <c r="A47" s="199" t="s">
        <v>145</v>
      </c>
      <c r="B47" s="6" t="s">
        <v>187</v>
      </c>
      <c r="C47" s="46"/>
      <c r="D47" s="46"/>
      <c r="E47" s="46"/>
    </row>
    <row r="48" spans="1:5" ht="13.5" thickBot="1">
      <c r="A48" s="199" t="s">
        <v>162</v>
      </c>
      <c r="B48" s="6" t="s">
        <v>188</v>
      </c>
      <c r="C48" s="46"/>
      <c r="D48" s="46"/>
      <c r="E48" s="46"/>
    </row>
    <row r="49" spans="1:5" ht="13.5" thickBot="1">
      <c r="A49" s="70" t="s">
        <v>81</v>
      </c>
      <c r="B49" s="55" t="s">
        <v>448</v>
      </c>
      <c r="C49" s="116">
        <f>SUM(C50:C52)</f>
        <v>1500</v>
      </c>
      <c r="D49" s="116">
        <f>SUM(D50:D52)</f>
        <v>7406</v>
      </c>
      <c r="E49" s="116">
        <f>SUM(E50:E52)</f>
        <v>7405</v>
      </c>
    </row>
    <row r="50" spans="1:5">
      <c r="A50" s="199" t="s">
        <v>148</v>
      </c>
      <c r="B50" s="7" t="s">
        <v>208</v>
      </c>
      <c r="C50" s="44"/>
      <c r="D50" s="44">
        <v>183</v>
      </c>
      <c r="E50" s="44">
        <v>182</v>
      </c>
    </row>
    <row r="51" spans="1:5">
      <c r="A51" s="199" t="s">
        <v>149</v>
      </c>
      <c r="B51" s="6" t="s">
        <v>190</v>
      </c>
      <c r="C51" s="46">
        <v>1500</v>
      </c>
      <c r="D51" s="46">
        <v>7223</v>
      </c>
      <c r="E51" s="46">
        <v>7223</v>
      </c>
    </row>
    <row r="52" spans="1:5" ht="13.5" thickBot="1">
      <c r="A52" s="199" t="s">
        <v>150</v>
      </c>
      <c r="B52" s="6" t="s">
        <v>118</v>
      </c>
      <c r="C52" s="46"/>
      <c r="D52" s="46"/>
      <c r="E52" s="46"/>
    </row>
    <row r="53" spans="1:5" ht="13.5" thickBot="1">
      <c r="A53" s="538" t="s">
        <v>82</v>
      </c>
      <c r="B53" s="541" t="s">
        <v>1168</v>
      </c>
      <c r="C53" s="530"/>
      <c r="D53" s="130"/>
      <c r="E53" s="130">
        <v>3458</v>
      </c>
    </row>
    <row r="54" spans="1:5" ht="13.5" thickBot="1">
      <c r="A54" s="70" t="s">
        <v>83</v>
      </c>
      <c r="B54" s="90" t="s">
        <v>1174</v>
      </c>
      <c r="C54" s="144">
        <f>+C43+C49</f>
        <v>138154</v>
      </c>
      <c r="D54" s="144">
        <f>+D43+D49+D53</f>
        <v>152452</v>
      </c>
      <c r="E54" s="144">
        <f>+E43+E49+E53</f>
        <v>151764</v>
      </c>
    </row>
    <row r="55" spans="1:5" ht="13.5" thickBot="1">
      <c r="A55" s="651"/>
      <c r="B55" s="85"/>
      <c r="C55" s="141"/>
      <c r="D55" s="141"/>
      <c r="E55" s="141"/>
    </row>
    <row r="56" spans="1:5" ht="13.5" thickBot="1">
      <c r="A56" s="93" t="s">
        <v>203</v>
      </c>
      <c r="B56" s="94"/>
      <c r="C56" s="54">
        <v>31</v>
      </c>
      <c r="D56" s="54">
        <v>31</v>
      </c>
      <c r="E56" s="54">
        <v>31</v>
      </c>
    </row>
    <row r="57" spans="1:5" ht="13.5" thickBot="1">
      <c r="A57" s="93" t="s">
        <v>204</v>
      </c>
      <c r="B57" s="94"/>
      <c r="C57" s="54">
        <v>0</v>
      </c>
      <c r="D57" s="54">
        <v>1</v>
      </c>
      <c r="E57" s="54">
        <v>1</v>
      </c>
    </row>
    <row r="58" spans="1:5">
      <c r="A58" s="1281"/>
      <c r="B58" s="1281"/>
      <c r="C58" s="1281"/>
      <c r="D58" s="1281"/>
    </row>
  </sheetData>
  <mergeCells count="1">
    <mergeCell ref="A58:D58"/>
  </mergeCells>
  <phoneticPr fontId="25" type="noConversion"/>
  <pageMargins left="0" right="0" top="0" bottom="0" header="0.51181102362204722" footer="0.51181102362204722"/>
  <pageSetup paperSize="9" scale="80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indexed="50"/>
  </sheetPr>
  <dimension ref="A1:C58"/>
  <sheetViews>
    <sheetView workbookViewId="0">
      <selection activeCell="C1" sqref="C1"/>
    </sheetView>
  </sheetViews>
  <sheetFormatPr defaultRowHeight="12.75"/>
  <cols>
    <col min="1" max="1" width="12.5" customWidth="1"/>
    <col min="2" max="2" width="47.1640625" customWidth="1"/>
    <col min="3" max="3" width="15" customWidth="1"/>
  </cols>
  <sheetData>
    <row r="1" spans="1:3" ht="16.5" thickBot="1">
      <c r="A1" s="71"/>
      <c r="B1" s="73"/>
      <c r="C1" s="204" t="s">
        <v>1219</v>
      </c>
    </row>
    <row r="2" spans="1:3" ht="31.5" customHeight="1">
      <c r="A2" s="159" t="s">
        <v>201</v>
      </c>
      <c r="B2" s="131" t="s">
        <v>465</v>
      </c>
      <c r="C2" s="146" t="s">
        <v>462</v>
      </c>
    </row>
    <row r="3" spans="1:3" ht="30.75" customHeight="1" thickBot="1">
      <c r="A3" s="197" t="s">
        <v>200</v>
      </c>
      <c r="B3" s="132" t="s">
        <v>666</v>
      </c>
      <c r="C3" s="147" t="s">
        <v>122</v>
      </c>
    </row>
    <row r="4" spans="1:3" ht="14.25" thickBot="1">
      <c r="A4" s="74"/>
      <c r="B4" s="74"/>
      <c r="C4" s="75" t="s">
        <v>113</v>
      </c>
    </row>
    <row r="5" spans="1:3" ht="30.75" customHeight="1" thickBot="1">
      <c r="A5" s="160" t="s">
        <v>202</v>
      </c>
      <c r="B5" s="76" t="s">
        <v>114</v>
      </c>
      <c r="C5" s="77" t="s">
        <v>115</v>
      </c>
    </row>
    <row r="6" spans="1:3" ht="13.5" thickBot="1">
      <c r="A6" s="67">
        <v>1</v>
      </c>
      <c r="B6" s="68">
        <v>2</v>
      </c>
      <c r="C6" s="69">
        <v>3</v>
      </c>
    </row>
    <row r="7" spans="1:3" ht="12.75" customHeight="1" thickBot="1">
      <c r="A7" s="78"/>
      <c r="B7" s="79" t="s">
        <v>116</v>
      </c>
      <c r="C7" s="80"/>
    </row>
    <row r="8" spans="1:3" ht="13.5" customHeight="1" thickBot="1">
      <c r="A8" s="67" t="s">
        <v>80</v>
      </c>
      <c r="B8" s="81" t="s">
        <v>429</v>
      </c>
      <c r="C8" s="116">
        <f>SUM(C9:C18)</f>
        <v>0</v>
      </c>
    </row>
    <row r="9" spans="1:3" ht="14.25" customHeight="1">
      <c r="A9" s="198" t="s">
        <v>142</v>
      </c>
      <c r="B9" s="8" t="s">
        <v>264</v>
      </c>
      <c r="C9" s="137"/>
    </row>
    <row r="10" spans="1:3" ht="12" customHeight="1">
      <c r="A10" s="199" t="s">
        <v>143</v>
      </c>
      <c r="B10" s="6" t="s">
        <v>265</v>
      </c>
      <c r="C10" s="114"/>
    </row>
    <row r="11" spans="1:3" ht="12" customHeight="1">
      <c r="A11" s="199" t="s">
        <v>144</v>
      </c>
      <c r="B11" s="6" t="s">
        <v>266</v>
      </c>
      <c r="C11" s="114"/>
    </row>
    <row r="12" spans="1:3" ht="11.25" customHeight="1">
      <c r="A12" s="199" t="s">
        <v>145</v>
      </c>
      <c r="B12" s="6" t="s">
        <v>267</v>
      </c>
      <c r="C12" s="114"/>
    </row>
    <row r="13" spans="1:3" ht="10.5" customHeight="1">
      <c r="A13" s="199" t="s">
        <v>162</v>
      </c>
      <c r="B13" s="6" t="s">
        <v>268</v>
      </c>
      <c r="C13" s="114"/>
    </row>
    <row r="14" spans="1:3" ht="11.25" customHeight="1">
      <c r="A14" s="199" t="s">
        <v>146</v>
      </c>
      <c r="B14" s="6" t="s">
        <v>430</v>
      </c>
      <c r="C14" s="114"/>
    </row>
    <row r="15" spans="1:3" ht="11.25" customHeight="1">
      <c r="A15" s="199" t="s">
        <v>147</v>
      </c>
      <c r="B15" s="5" t="s">
        <v>431</v>
      </c>
      <c r="C15" s="114"/>
    </row>
    <row r="16" spans="1:3" ht="10.5" customHeight="1">
      <c r="A16" s="199" t="s">
        <v>154</v>
      </c>
      <c r="B16" s="6" t="s">
        <v>271</v>
      </c>
      <c r="C16" s="138"/>
    </row>
    <row r="17" spans="1:3" ht="10.5" customHeight="1">
      <c r="A17" s="199" t="s">
        <v>155</v>
      </c>
      <c r="B17" s="6" t="s">
        <v>272</v>
      </c>
      <c r="C17" s="114"/>
    </row>
    <row r="18" spans="1:3" ht="10.5" customHeight="1" thickBot="1">
      <c r="A18" s="199" t="s">
        <v>156</v>
      </c>
      <c r="B18" s="5" t="s">
        <v>273</v>
      </c>
      <c r="C18" s="115"/>
    </row>
    <row r="19" spans="1:3" ht="10.5" customHeight="1" thickBot="1">
      <c r="A19" s="67" t="s">
        <v>81</v>
      </c>
      <c r="B19" s="81" t="s">
        <v>432</v>
      </c>
      <c r="C19" s="116">
        <f>SUM(C20:C22)</f>
        <v>0</v>
      </c>
    </row>
    <row r="20" spans="1:3" ht="12" customHeight="1">
      <c r="A20" s="199" t="s">
        <v>148</v>
      </c>
      <c r="B20" s="7" t="s">
        <v>239</v>
      </c>
      <c r="C20" s="114"/>
    </row>
    <row r="21" spans="1:3" ht="9.75" customHeight="1">
      <c r="A21" s="199" t="s">
        <v>149</v>
      </c>
      <c r="B21" s="6" t="s">
        <v>433</v>
      </c>
      <c r="C21" s="114"/>
    </row>
    <row r="22" spans="1:3" ht="12" customHeight="1">
      <c r="A22" s="199" t="s">
        <v>150</v>
      </c>
      <c r="B22" s="6" t="s">
        <v>434</v>
      </c>
      <c r="C22" s="114"/>
    </row>
    <row r="23" spans="1:3" ht="12" customHeight="1" thickBot="1">
      <c r="A23" s="199" t="s">
        <v>151</v>
      </c>
      <c r="B23" s="6" t="s">
        <v>74</v>
      </c>
      <c r="C23" s="114"/>
    </row>
    <row r="24" spans="1:3" ht="12" customHeight="1" thickBot="1">
      <c r="A24" s="70" t="s">
        <v>82</v>
      </c>
      <c r="B24" s="55" t="s">
        <v>177</v>
      </c>
      <c r="C24" s="130"/>
    </row>
    <row r="25" spans="1:3" ht="12" customHeight="1" thickBot="1">
      <c r="A25" s="70" t="s">
        <v>83</v>
      </c>
      <c r="B25" s="55" t="s">
        <v>435</v>
      </c>
      <c r="C25" s="116">
        <f>+C26+C27</f>
        <v>0</v>
      </c>
    </row>
    <row r="26" spans="1:3" ht="11.25" customHeight="1">
      <c r="A26" s="200" t="s">
        <v>249</v>
      </c>
      <c r="B26" s="201" t="s">
        <v>433</v>
      </c>
      <c r="C26" s="44"/>
    </row>
    <row r="27" spans="1:3" ht="12" customHeight="1">
      <c r="A27" s="200" t="s">
        <v>252</v>
      </c>
      <c r="B27" s="202" t="s">
        <v>436</v>
      </c>
      <c r="C27" s="117"/>
    </row>
    <row r="28" spans="1:3" ht="12.75" customHeight="1" thickBot="1">
      <c r="A28" s="199" t="s">
        <v>253</v>
      </c>
      <c r="B28" s="203" t="s">
        <v>437</v>
      </c>
      <c r="C28" s="47"/>
    </row>
    <row r="29" spans="1:3" ht="10.5" customHeight="1" thickBot="1">
      <c r="A29" s="70" t="s">
        <v>84</v>
      </c>
      <c r="B29" s="55" t="s">
        <v>438</v>
      </c>
      <c r="C29" s="116">
        <f>+C30+C31+C32</f>
        <v>0</v>
      </c>
    </row>
    <row r="30" spans="1:3" ht="10.5" customHeight="1">
      <c r="A30" s="200" t="s">
        <v>135</v>
      </c>
      <c r="B30" s="201" t="s">
        <v>278</v>
      </c>
      <c r="C30" s="44"/>
    </row>
    <row r="31" spans="1:3" ht="11.25" customHeight="1">
      <c r="A31" s="200" t="s">
        <v>136</v>
      </c>
      <c r="B31" s="202" t="s">
        <v>279</v>
      </c>
      <c r="C31" s="117"/>
    </row>
    <row r="32" spans="1:3" ht="12" customHeight="1" thickBot="1">
      <c r="A32" s="199" t="s">
        <v>137</v>
      </c>
      <c r="B32" s="57" t="s">
        <v>280</v>
      </c>
      <c r="C32" s="47"/>
    </row>
    <row r="33" spans="1:3" ht="11.25" customHeight="1" thickBot="1">
      <c r="A33" s="70" t="s">
        <v>85</v>
      </c>
      <c r="B33" s="55" t="s">
        <v>389</v>
      </c>
      <c r="C33" s="130"/>
    </row>
    <row r="34" spans="1:3" ht="12" customHeight="1" thickBot="1">
      <c r="A34" s="70" t="s">
        <v>86</v>
      </c>
      <c r="B34" s="55" t="s">
        <v>439</v>
      </c>
      <c r="C34" s="139"/>
    </row>
    <row r="35" spans="1:3" ht="11.25" customHeight="1" thickBot="1">
      <c r="A35" s="67" t="s">
        <v>87</v>
      </c>
      <c r="B35" s="55" t="s">
        <v>440</v>
      </c>
      <c r="C35" s="140">
        <f>+C8+C19+C24+C25+C29+C33+C34</f>
        <v>0</v>
      </c>
    </row>
    <row r="36" spans="1:3" ht="11.25" customHeight="1" thickBot="1">
      <c r="A36" s="82" t="s">
        <v>88</v>
      </c>
      <c r="B36" s="55" t="s">
        <v>441</v>
      </c>
      <c r="C36" s="140">
        <f>+C37+C38+C39</f>
        <v>0</v>
      </c>
    </row>
    <row r="37" spans="1:3" ht="10.5" customHeight="1">
      <c r="A37" s="200" t="s">
        <v>442</v>
      </c>
      <c r="B37" s="201" t="s">
        <v>217</v>
      </c>
      <c r="C37" s="44"/>
    </row>
    <row r="38" spans="1:3" ht="12" customHeight="1">
      <c r="A38" s="200" t="s">
        <v>443</v>
      </c>
      <c r="B38" s="202" t="s">
        <v>75</v>
      </c>
      <c r="C38" s="117"/>
    </row>
    <row r="39" spans="1:3" ht="12.75" customHeight="1" thickBot="1">
      <c r="A39" s="199" t="s">
        <v>444</v>
      </c>
      <c r="B39" s="57" t="s">
        <v>445</v>
      </c>
      <c r="C39" s="47"/>
    </row>
    <row r="40" spans="1:3" ht="16.5" customHeight="1" thickBot="1">
      <c r="A40" s="82" t="s">
        <v>89</v>
      </c>
      <c r="B40" s="83" t="s">
        <v>446</v>
      </c>
      <c r="C40" s="143">
        <f>+C35+C36</f>
        <v>0</v>
      </c>
    </row>
    <row r="41" spans="1:3" ht="13.5" thickBot="1">
      <c r="A41" s="88"/>
      <c r="B41" s="89" t="s">
        <v>117</v>
      </c>
      <c r="C41" s="143"/>
    </row>
    <row r="42" spans="1:3" ht="11.25" customHeight="1" thickBot="1">
      <c r="A42" s="70" t="s">
        <v>80</v>
      </c>
      <c r="B42" s="55" t="s">
        <v>447</v>
      </c>
      <c r="C42" s="116">
        <f>SUM(C43:C47)</f>
        <v>0</v>
      </c>
    </row>
    <row r="43" spans="1:3" ht="11.25" customHeight="1">
      <c r="A43" s="199" t="s">
        <v>142</v>
      </c>
      <c r="B43" s="7" t="s">
        <v>110</v>
      </c>
      <c r="C43" s="44"/>
    </row>
    <row r="44" spans="1:3" ht="11.25" customHeight="1">
      <c r="A44" s="199" t="s">
        <v>143</v>
      </c>
      <c r="B44" s="6" t="s">
        <v>186</v>
      </c>
      <c r="C44" s="46"/>
    </row>
    <row r="45" spans="1:3" ht="10.5" customHeight="1">
      <c r="A45" s="199" t="s">
        <v>144</v>
      </c>
      <c r="B45" s="6" t="s">
        <v>161</v>
      </c>
      <c r="C45" s="46"/>
    </row>
    <row r="46" spans="1:3" ht="10.5" customHeight="1">
      <c r="A46" s="199" t="s">
        <v>145</v>
      </c>
      <c r="B46" s="6" t="s">
        <v>187</v>
      </c>
      <c r="C46" s="46"/>
    </row>
    <row r="47" spans="1:3" ht="12" customHeight="1" thickBot="1">
      <c r="A47" s="199" t="s">
        <v>162</v>
      </c>
      <c r="B47" s="6" t="s">
        <v>188</v>
      </c>
      <c r="C47" s="46"/>
    </row>
    <row r="48" spans="1:3" ht="12.75" customHeight="1" thickBot="1">
      <c r="A48" s="70" t="s">
        <v>81</v>
      </c>
      <c r="B48" s="55" t="s">
        <v>448</v>
      </c>
      <c r="C48" s="116">
        <f>SUM(C49:C51)</f>
        <v>0</v>
      </c>
    </row>
    <row r="49" spans="1:3" ht="13.5" customHeight="1">
      <c r="A49" s="199" t="s">
        <v>148</v>
      </c>
      <c r="B49" s="7" t="s">
        <v>208</v>
      </c>
      <c r="C49" s="44"/>
    </row>
    <row r="50" spans="1:3" ht="11.25" customHeight="1">
      <c r="A50" s="199" t="s">
        <v>149</v>
      </c>
      <c r="B50" s="6" t="s">
        <v>190</v>
      </c>
      <c r="C50" s="46"/>
    </row>
    <row r="51" spans="1:3" ht="11.25" customHeight="1">
      <c r="A51" s="199" t="s">
        <v>150</v>
      </c>
      <c r="B51" s="6" t="s">
        <v>118</v>
      </c>
      <c r="C51" s="46"/>
    </row>
    <row r="52" spans="1:3" ht="11.25" customHeight="1" thickBot="1">
      <c r="A52" s="199" t="s">
        <v>151</v>
      </c>
      <c r="B52" s="6" t="s">
        <v>76</v>
      </c>
      <c r="C52" s="46"/>
    </row>
    <row r="53" spans="1:3" ht="11.25" customHeight="1" thickBot="1">
      <c r="A53" s="70" t="s">
        <v>82</v>
      </c>
      <c r="B53" s="90" t="s">
        <v>449</v>
      </c>
      <c r="C53" s="144">
        <f>+C42+C48</f>
        <v>0</v>
      </c>
    </row>
    <row r="54" spans="1:3" ht="13.5" thickBot="1">
      <c r="A54" s="91"/>
      <c r="B54" s="92"/>
      <c r="C54" s="145"/>
    </row>
    <row r="55" spans="1:3" ht="13.5" thickBot="1">
      <c r="A55" s="93" t="s">
        <v>203</v>
      </c>
      <c r="B55" s="94"/>
      <c r="C55" s="54"/>
    </row>
    <row r="56" spans="1:3" ht="13.5" thickBot="1">
      <c r="A56" s="93" t="s">
        <v>204</v>
      </c>
      <c r="B56" s="94"/>
      <c r="C56" s="54"/>
    </row>
    <row r="57" spans="1:3">
      <c r="A57" s="91"/>
      <c r="B57" s="92"/>
      <c r="C57" s="92"/>
    </row>
    <row r="58" spans="1:3">
      <c r="A58" s="91"/>
      <c r="B58" s="92"/>
      <c r="C58" s="92"/>
    </row>
  </sheetData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indexed="50"/>
  </sheetPr>
  <dimension ref="A1:C58"/>
  <sheetViews>
    <sheetView workbookViewId="0">
      <selection activeCell="C1" sqref="C1"/>
    </sheetView>
  </sheetViews>
  <sheetFormatPr defaultRowHeight="12.75"/>
  <cols>
    <col min="1" max="1" width="13.33203125" customWidth="1"/>
    <col min="2" max="2" width="38.1640625" customWidth="1"/>
    <col min="3" max="3" width="12.6640625" customWidth="1"/>
  </cols>
  <sheetData>
    <row r="1" spans="1:3" ht="16.5" thickBot="1">
      <c r="A1" s="71"/>
      <c r="B1" s="73"/>
      <c r="C1" s="204" t="s">
        <v>1220</v>
      </c>
    </row>
    <row r="2" spans="1:3" ht="38.25" customHeight="1">
      <c r="A2" s="159" t="s">
        <v>201</v>
      </c>
      <c r="B2" s="131" t="s">
        <v>465</v>
      </c>
      <c r="C2" s="146" t="s">
        <v>462</v>
      </c>
    </row>
    <row r="3" spans="1:3" ht="35.25" customHeight="1" thickBot="1">
      <c r="A3" s="197" t="s">
        <v>200</v>
      </c>
      <c r="B3" s="520" t="s">
        <v>667</v>
      </c>
      <c r="C3" s="147" t="s">
        <v>462</v>
      </c>
    </row>
    <row r="4" spans="1:3" ht="14.25" thickBot="1">
      <c r="A4" s="74"/>
      <c r="B4" s="74"/>
      <c r="C4" s="75" t="s">
        <v>113</v>
      </c>
    </row>
    <row r="5" spans="1:3" ht="27" customHeight="1" thickBot="1">
      <c r="A5" s="160" t="s">
        <v>202</v>
      </c>
      <c r="B5" s="76" t="s">
        <v>114</v>
      </c>
      <c r="C5" s="77" t="s">
        <v>115</v>
      </c>
    </row>
    <row r="6" spans="1:3" ht="13.5" thickBot="1">
      <c r="A6" s="67">
        <v>1</v>
      </c>
      <c r="B6" s="68">
        <v>2</v>
      </c>
      <c r="C6" s="69">
        <v>3</v>
      </c>
    </row>
    <row r="7" spans="1:3" ht="14.25" customHeight="1" thickBot="1">
      <c r="A7" s="78"/>
      <c r="B7" s="79" t="s">
        <v>116</v>
      </c>
      <c r="C7" s="80"/>
    </row>
    <row r="8" spans="1:3" ht="12" customHeight="1" thickBot="1">
      <c r="A8" s="67" t="s">
        <v>80</v>
      </c>
      <c r="B8" s="81" t="s">
        <v>429</v>
      </c>
      <c r="C8" s="116">
        <f>SUM(C9:C18)</f>
        <v>0</v>
      </c>
    </row>
    <row r="9" spans="1:3" ht="10.5" customHeight="1">
      <c r="A9" s="198" t="s">
        <v>142</v>
      </c>
      <c r="B9" s="8" t="s">
        <v>264</v>
      </c>
      <c r="C9" s="137"/>
    </row>
    <row r="10" spans="1:3" ht="10.5" customHeight="1">
      <c r="A10" s="199" t="s">
        <v>143</v>
      </c>
      <c r="B10" s="6" t="s">
        <v>265</v>
      </c>
      <c r="C10" s="114"/>
    </row>
    <row r="11" spans="1:3" ht="11.25" customHeight="1">
      <c r="A11" s="199" t="s">
        <v>144</v>
      </c>
      <c r="B11" s="6" t="s">
        <v>266</v>
      </c>
      <c r="C11" s="114"/>
    </row>
    <row r="12" spans="1:3" ht="11.25" customHeight="1">
      <c r="A12" s="199" t="s">
        <v>145</v>
      </c>
      <c r="B12" s="6" t="s">
        <v>267</v>
      </c>
      <c r="C12" s="114"/>
    </row>
    <row r="13" spans="1:3" ht="10.5" customHeight="1">
      <c r="A13" s="199" t="s">
        <v>162</v>
      </c>
      <c r="B13" s="6" t="s">
        <v>268</v>
      </c>
      <c r="C13" s="114"/>
    </row>
    <row r="14" spans="1:3" ht="11.25" customHeight="1">
      <c r="A14" s="199" t="s">
        <v>146</v>
      </c>
      <c r="B14" s="6" t="s">
        <v>430</v>
      </c>
      <c r="C14" s="114"/>
    </row>
    <row r="15" spans="1:3" ht="11.25" customHeight="1">
      <c r="A15" s="199" t="s">
        <v>147</v>
      </c>
      <c r="B15" s="5" t="s">
        <v>431</v>
      </c>
      <c r="C15" s="114"/>
    </row>
    <row r="16" spans="1:3" ht="11.25" customHeight="1">
      <c r="A16" s="199" t="s">
        <v>154</v>
      </c>
      <c r="B16" s="6" t="s">
        <v>271</v>
      </c>
      <c r="C16" s="138"/>
    </row>
    <row r="17" spans="1:3" ht="12" customHeight="1">
      <c r="A17" s="199" t="s">
        <v>155</v>
      </c>
      <c r="B17" s="6" t="s">
        <v>272</v>
      </c>
      <c r="C17" s="114"/>
    </row>
    <row r="18" spans="1:3" ht="12" customHeight="1" thickBot="1">
      <c r="A18" s="199" t="s">
        <v>156</v>
      </c>
      <c r="B18" s="5" t="s">
        <v>273</v>
      </c>
      <c r="C18" s="115"/>
    </row>
    <row r="19" spans="1:3" ht="12" customHeight="1" thickBot="1">
      <c r="A19" s="67" t="s">
        <v>81</v>
      </c>
      <c r="B19" s="81" t="s">
        <v>432</v>
      </c>
      <c r="C19" s="116">
        <f>SUM(C20:C22)</f>
        <v>0</v>
      </c>
    </row>
    <row r="20" spans="1:3" ht="11.25" customHeight="1">
      <c r="A20" s="199" t="s">
        <v>148</v>
      </c>
      <c r="B20" s="7" t="s">
        <v>239</v>
      </c>
      <c r="C20" s="114"/>
    </row>
    <row r="21" spans="1:3" ht="9.75" customHeight="1">
      <c r="A21" s="199" t="s">
        <v>149</v>
      </c>
      <c r="B21" s="6" t="s">
        <v>433</v>
      </c>
      <c r="C21" s="114"/>
    </row>
    <row r="22" spans="1:3" ht="11.25" customHeight="1">
      <c r="A22" s="199" t="s">
        <v>150</v>
      </c>
      <c r="B22" s="6" t="s">
        <v>434</v>
      </c>
      <c r="C22" s="114"/>
    </row>
    <row r="23" spans="1:3" ht="10.5" customHeight="1" thickBot="1">
      <c r="A23" s="199" t="s">
        <v>151</v>
      </c>
      <c r="B23" s="6" t="s">
        <v>74</v>
      </c>
      <c r="C23" s="114"/>
    </row>
    <row r="24" spans="1:3" ht="11.25" customHeight="1" thickBot="1">
      <c r="A24" s="70" t="s">
        <v>82</v>
      </c>
      <c r="B24" s="55" t="s">
        <v>177</v>
      </c>
      <c r="C24" s="130"/>
    </row>
    <row r="25" spans="1:3" ht="12.75" customHeight="1" thickBot="1">
      <c r="A25" s="70" t="s">
        <v>83</v>
      </c>
      <c r="B25" s="55" t="s">
        <v>435</v>
      </c>
      <c r="C25" s="116">
        <f>+C26+C27</f>
        <v>0</v>
      </c>
    </row>
    <row r="26" spans="1:3" ht="12" customHeight="1">
      <c r="A26" s="200" t="s">
        <v>249</v>
      </c>
      <c r="B26" s="201" t="s">
        <v>433</v>
      </c>
      <c r="C26" s="44"/>
    </row>
    <row r="27" spans="1:3" ht="12" customHeight="1">
      <c r="A27" s="200" t="s">
        <v>252</v>
      </c>
      <c r="B27" s="202" t="s">
        <v>436</v>
      </c>
      <c r="C27" s="117"/>
    </row>
    <row r="28" spans="1:3" ht="12" customHeight="1" thickBot="1">
      <c r="A28" s="199" t="s">
        <v>253</v>
      </c>
      <c r="B28" s="203" t="s">
        <v>437</v>
      </c>
      <c r="C28" s="47"/>
    </row>
    <row r="29" spans="1:3" ht="12.75" customHeight="1" thickBot="1">
      <c r="A29" s="70" t="s">
        <v>84</v>
      </c>
      <c r="B29" s="55" t="s">
        <v>438</v>
      </c>
      <c r="C29" s="116">
        <f>+C30+C31+C32</f>
        <v>0</v>
      </c>
    </row>
    <row r="30" spans="1:3" ht="10.5" customHeight="1">
      <c r="A30" s="200" t="s">
        <v>135</v>
      </c>
      <c r="B30" s="201" t="s">
        <v>278</v>
      </c>
      <c r="C30" s="44"/>
    </row>
    <row r="31" spans="1:3" ht="11.25" customHeight="1">
      <c r="A31" s="200" t="s">
        <v>136</v>
      </c>
      <c r="B31" s="202" t="s">
        <v>279</v>
      </c>
      <c r="C31" s="117"/>
    </row>
    <row r="32" spans="1:3" ht="11.25" customHeight="1" thickBot="1">
      <c r="A32" s="199" t="s">
        <v>137</v>
      </c>
      <c r="B32" s="57" t="s">
        <v>280</v>
      </c>
      <c r="C32" s="47"/>
    </row>
    <row r="33" spans="1:3" ht="11.25" customHeight="1" thickBot="1">
      <c r="A33" s="70" t="s">
        <v>85</v>
      </c>
      <c r="B33" s="55" t="s">
        <v>389</v>
      </c>
      <c r="C33" s="130"/>
    </row>
    <row r="34" spans="1:3" ht="12" customHeight="1" thickBot="1">
      <c r="A34" s="70" t="s">
        <v>86</v>
      </c>
      <c r="B34" s="55" t="s">
        <v>439</v>
      </c>
      <c r="C34" s="139"/>
    </row>
    <row r="35" spans="1:3" ht="12" customHeight="1" thickBot="1">
      <c r="A35" s="67" t="s">
        <v>87</v>
      </c>
      <c r="B35" s="55" t="s">
        <v>440</v>
      </c>
      <c r="C35" s="140">
        <f>+C8+C19+C24+C25+C29+C33+C34</f>
        <v>0</v>
      </c>
    </row>
    <row r="36" spans="1:3" ht="12" customHeight="1" thickBot="1">
      <c r="A36" s="82" t="s">
        <v>88</v>
      </c>
      <c r="B36" s="55" t="s">
        <v>441</v>
      </c>
      <c r="C36" s="140">
        <f>+C37+C38+C39</f>
        <v>0</v>
      </c>
    </row>
    <row r="37" spans="1:3" ht="12" customHeight="1">
      <c r="A37" s="200" t="s">
        <v>442</v>
      </c>
      <c r="B37" s="201" t="s">
        <v>217</v>
      </c>
      <c r="C37" s="44"/>
    </row>
    <row r="38" spans="1:3" ht="13.5" customHeight="1">
      <c r="A38" s="200" t="s">
        <v>443</v>
      </c>
      <c r="B38" s="202" t="s">
        <v>75</v>
      </c>
      <c r="C38" s="117"/>
    </row>
    <row r="39" spans="1:3" ht="12.75" customHeight="1" thickBot="1">
      <c r="A39" s="199" t="s">
        <v>444</v>
      </c>
      <c r="B39" s="57" t="s">
        <v>445</v>
      </c>
      <c r="C39" s="47"/>
    </row>
    <row r="40" spans="1:3" ht="11.25" customHeight="1" thickBot="1">
      <c r="A40" s="82" t="s">
        <v>89</v>
      </c>
      <c r="B40" s="83" t="s">
        <v>446</v>
      </c>
      <c r="C40" s="143">
        <f>+C35+C36</f>
        <v>0</v>
      </c>
    </row>
    <row r="41" spans="1:3" ht="13.5" thickBot="1">
      <c r="A41" s="84"/>
      <c r="B41" s="85"/>
      <c r="C41" s="141"/>
    </row>
    <row r="42" spans="1:3" ht="13.5" thickBot="1">
      <c r="A42" s="88"/>
      <c r="B42" s="89" t="s">
        <v>117</v>
      </c>
      <c r="C42" s="143"/>
    </row>
    <row r="43" spans="1:3" ht="12.75" customHeight="1" thickBot="1">
      <c r="A43" s="70" t="s">
        <v>80</v>
      </c>
      <c r="B43" s="55" t="s">
        <v>447</v>
      </c>
      <c r="C43" s="116">
        <f>SUM(C44:C48)</f>
        <v>0</v>
      </c>
    </row>
    <row r="44" spans="1:3" ht="10.5" customHeight="1">
      <c r="A44" s="199" t="s">
        <v>142</v>
      </c>
      <c r="B44" s="7" t="s">
        <v>110</v>
      </c>
      <c r="C44" s="44"/>
    </row>
    <row r="45" spans="1:3" ht="11.25" customHeight="1">
      <c r="A45" s="199" t="s">
        <v>143</v>
      </c>
      <c r="B45" s="6" t="s">
        <v>186</v>
      </c>
      <c r="C45" s="46"/>
    </row>
    <row r="46" spans="1:3" ht="12" customHeight="1">
      <c r="A46" s="199" t="s">
        <v>144</v>
      </c>
      <c r="B46" s="6" t="s">
        <v>161</v>
      </c>
      <c r="C46" s="46"/>
    </row>
    <row r="47" spans="1:3" ht="11.25" customHeight="1">
      <c r="A47" s="199" t="s">
        <v>145</v>
      </c>
      <c r="B47" s="6" t="s">
        <v>187</v>
      </c>
      <c r="C47" s="46"/>
    </row>
    <row r="48" spans="1:3" ht="11.25" customHeight="1" thickBot="1">
      <c r="A48" s="199" t="s">
        <v>162</v>
      </c>
      <c r="B48" s="6" t="s">
        <v>188</v>
      </c>
      <c r="C48" s="46"/>
    </row>
    <row r="49" spans="1:3" ht="10.5" customHeight="1" thickBot="1">
      <c r="A49" s="70" t="s">
        <v>81</v>
      </c>
      <c r="B49" s="55" t="s">
        <v>448</v>
      </c>
      <c r="C49" s="116">
        <f>SUM(C50:C52)</f>
        <v>0</v>
      </c>
    </row>
    <row r="50" spans="1:3" ht="9.75" customHeight="1">
      <c r="A50" s="199" t="s">
        <v>148</v>
      </c>
      <c r="B50" s="7" t="s">
        <v>208</v>
      </c>
      <c r="C50" s="44"/>
    </row>
    <row r="51" spans="1:3" ht="12" customHeight="1">
      <c r="A51" s="199" t="s">
        <v>149</v>
      </c>
      <c r="B51" s="6" t="s">
        <v>190</v>
      </c>
      <c r="C51" s="46"/>
    </row>
    <row r="52" spans="1:3" ht="12" customHeight="1">
      <c r="A52" s="199" t="s">
        <v>150</v>
      </c>
      <c r="B52" s="6" t="s">
        <v>118</v>
      </c>
      <c r="C52" s="46"/>
    </row>
    <row r="53" spans="1:3" ht="12" customHeight="1" thickBot="1">
      <c r="A53" s="199" t="s">
        <v>151</v>
      </c>
      <c r="B53" s="6" t="s">
        <v>76</v>
      </c>
      <c r="C53" s="46"/>
    </row>
    <row r="54" spans="1:3" ht="12" customHeight="1" thickBot="1">
      <c r="A54" s="70" t="s">
        <v>82</v>
      </c>
      <c r="B54" s="90" t="s">
        <v>449</v>
      </c>
      <c r="C54" s="144">
        <f>+C43+C49</f>
        <v>0</v>
      </c>
    </row>
    <row r="55" spans="1:3" ht="13.5" thickBot="1">
      <c r="A55" s="93" t="s">
        <v>203</v>
      </c>
      <c r="B55" s="94"/>
      <c r="C55" s="54"/>
    </row>
    <row r="56" spans="1:3" ht="13.5" thickBot="1">
      <c r="A56" s="93" t="s">
        <v>204</v>
      </c>
      <c r="B56" s="94"/>
      <c r="C56" s="54"/>
    </row>
    <row r="57" spans="1:3">
      <c r="A57" s="91"/>
      <c r="B57" s="92"/>
      <c r="C57" s="92"/>
    </row>
    <row r="58" spans="1:3">
      <c r="A58" s="91"/>
      <c r="B58" s="92"/>
      <c r="C58" s="9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64"/>
  <sheetViews>
    <sheetView view="pageLayout" zoomScaleNormal="120" zoomScaleSheetLayoutView="100" workbookViewId="0">
      <selection activeCell="A163" sqref="A163:E168"/>
    </sheetView>
  </sheetViews>
  <sheetFormatPr defaultRowHeight="15.75"/>
  <cols>
    <col min="1" max="1" width="6" style="150" customWidth="1"/>
    <col min="2" max="2" width="56.6640625" style="150" customWidth="1"/>
    <col min="3" max="3" width="10.83203125" style="150" customWidth="1"/>
    <col min="4" max="4" width="10.33203125" style="150" customWidth="1"/>
    <col min="5" max="5" width="10.5" style="150" customWidth="1"/>
    <col min="6" max="6" width="9" style="166" customWidth="1"/>
    <col min="7" max="16384" width="9.33203125" style="166"/>
  </cols>
  <sheetData>
    <row r="1" spans="1:5" ht="15.95" customHeight="1">
      <c r="A1" s="1282" t="s">
        <v>78</v>
      </c>
      <c r="B1" s="1282"/>
      <c r="C1" s="1282"/>
      <c r="D1" s="1282"/>
      <c r="E1" s="1282"/>
    </row>
    <row r="2" spans="1:5" ht="15.95" customHeight="1">
      <c r="A2" s="624"/>
      <c r="B2" s="624"/>
      <c r="C2" s="624"/>
      <c r="D2" s="624"/>
      <c r="E2" s="624"/>
    </row>
    <row r="3" spans="1:5" ht="15.95" customHeight="1" thickBot="1">
      <c r="A3" s="1283" t="s">
        <v>166</v>
      </c>
      <c r="B3" s="1283"/>
      <c r="C3" s="550"/>
      <c r="D3" s="550"/>
      <c r="E3" s="361"/>
    </row>
    <row r="4" spans="1:5" ht="38.1" customHeight="1" thickBot="1">
      <c r="A4" s="21" t="s">
        <v>130</v>
      </c>
      <c r="B4" s="553" t="s">
        <v>79</v>
      </c>
      <c r="C4" s="1021" t="s">
        <v>230</v>
      </c>
      <c r="D4" s="29" t="s">
        <v>767</v>
      </c>
      <c r="E4" s="29" t="s">
        <v>829</v>
      </c>
    </row>
    <row r="5" spans="1:5" s="167" customFormat="1" ht="12" customHeight="1" thickBot="1">
      <c r="A5" s="161">
        <v>1</v>
      </c>
      <c r="B5" s="1049">
        <v>2</v>
      </c>
      <c r="C5" s="1060">
        <v>3</v>
      </c>
      <c r="D5" s="163">
        <v>4</v>
      </c>
      <c r="E5" s="163">
        <v>5</v>
      </c>
    </row>
    <row r="6" spans="1:5" s="168" customFormat="1" ht="12" customHeight="1" thickBot="1">
      <c r="A6" s="18" t="s">
        <v>80</v>
      </c>
      <c r="B6" s="1050" t="s">
        <v>231</v>
      </c>
      <c r="C6" s="1045">
        <f>+C7+C8+C9+C10+C11+C12</f>
        <v>226162</v>
      </c>
      <c r="D6" s="104">
        <f>+D7+D8+D9+D10+D11+D12</f>
        <v>254492</v>
      </c>
      <c r="E6" s="104">
        <f>+E7+E8+E9+E10+E11+E12</f>
        <v>254502</v>
      </c>
    </row>
    <row r="7" spans="1:5" s="168" customFormat="1" ht="12" customHeight="1">
      <c r="A7" s="13" t="s">
        <v>142</v>
      </c>
      <c r="B7" s="1051" t="s">
        <v>232</v>
      </c>
      <c r="C7" s="1046">
        <v>37444</v>
      </c>
      <c r="D7" s="107">
        <v>48363</v>
      </c>
      <c r="E7" s="107">
        <v>48374</v>
      </c>
    </row>
    <row r="8" spans="1:5" s="168" customFormat="1" ht="12" customHeight="1">
      <c r="A8" s="12" t="s">
        <v>143</v>
      </c>
      <c r="B8" s="1052" t="s">
        <v>233</v>
      </c>
      <c r="C8" s="704">
        <v>89894</v>
      </c>
      <c r="D8" s="106">
        <v>90316</v>
      </c>
      <c r="E8" s="106">
        <v>90315</v>
      </c>
    </row>
    <row r="9" spans="1:5" s="168" customFormat="1" ht="12" customHeight="1">
      <c r="A9" s="12" t="s">
        <v>144</v>
      </c>
      <c r="B9" s="1052" t="s">
        <v>234</v>
      </c>
      <c r="C9" s="704">
        <v>92546</v>
      </c>
      <c r="D9" s="106">
        <v>92006</v>
      </c>
      <c r="E9" s="106">
        <v>92006</v>
      </c>
    </row>
    <row r="10" spans="1:5" s="168" customFormat="1" ht="12" customHeight="1">
      <c r="A10" s="12" t="s">
        <v>145</v>
      </c>
      <c r="B10" s="1052" t="s">
        <v>235</v>
      </c>
      <c r="C10" s="704">
        <v>6278</v>
      </c>
      <c r="D10" s="106">
        <v>6278</v>
      </c>
      <c r="E10" s="106">
        <v>6278</v>
      </c>
    </row>
    <row r="11" spans="1:5" s="168" customFormat="1" ht="12" customHeight="1">
      <c r="A11" s="12" t="s">
        <v>162</v>
      </c>
      <c r="B11" s="1052" t="s">
        <v>236</v>
      </c>
      <c r="C11" s="704"/>
      <c r="D11" s="106">
        <v>5813</v>
      </c>
      <c r="E11" s="106">
        <v>5813</v>
      </c>
    </row>
    <row r="12" spans="1:5" s="168" customFormat="1" ht="12" customHeight="1" thickBot="1">
      <c r="A12" s="14" t="s">
        <v>146</v>
      </c>
      <c r="B12" s="1053" t="s">
        <v>237</v>
      </c>
      <c r="C12" s="704"/>
      <c r="D12" s="106">
        <v>11716</v>
      </c>
      <c r="E12" s="106">
        <v>11716</v>
      </c>
    </row>
    <row r="13" spans="1:5" s="168" customFormat="1" ht="12" customHeight="1" thickBot="1">
      <c r="A13" s="18" t="s">
        <v>81</v>
      </c>
      <c r="B13" s="1054" t="s">
        <v>238</v>
      </c>
      <c r="C13" s="1045">
        <f>+C14+C15+C16+C17+C18</f>
        <v>8592</v>
      </c>
      <c r="D13" s="104">
        <f>+D14+D15+D16+D17+D18+D19+D20+D21</f>
        <v>31749</v>
      </c>
      <c r="E13" s="104">
        <f>+E14+E15+E16+E17+E18+E19+E20+E21</f>
        <v>31747</v>
      </c>
    </row>
    <row r="14" spans="1:5" s="168" customFormat="1" ht="12" customHeight="1">
      <c r="A14" s="13" t="s">
        <v>148</v>
      </c>
      <c r="B14" s="1052" t="s">
        <v>570</v>
      </c>
      <c r="C14" s="1046"/>
      <c r="D14" s="107">
        <v>0</v>
      </c>
      <c r="E14" s="107">
        <v>0</v>
      </c>
    </row>
    <row r="15" spans="1:5" s="168" customFormat="1" ht="12" customHeight="1">
      <c r="A15" s="12" t="s">
        <v>149</v>
      </c>
      <c r="B15" s="1052" t="s">
        <v>562</v>
      </c>
      <c r="C15" s="704"/>
      <c r="D15" s="106"/>
      <c r="E15" s="106"/>
    </row>
    <row r="16" spans="1:5" s="168" customFormat="1" ht="12" customHeight="1">
      <c r="A16" s="12" t="s">
        <v>150</v>
      </c>
      <c r="B16" s="1052" t="s">
        <v>571</v>
      </c>
      <c r="C16" s="704"/>
      <c r="D16" s="106">
        <v>0</v>
      </c>
      <c r="E16" s="106">
        <v>0</v>
      </c>
    </row>
    <row r="17" spans="1:5" s="168" customFormat="1" ht="12" customHeight="1">
      <c r="A17" s="12" t="s">
        <v>151</v>
      </c>
      <c r="B17" s="1052" t="s">
        <v>572</v>
      </c>
      <c r="C17" s="704"/>
      <c r="D17" s="106">
        <v>21828</v>
      </c>
      <c r="E17" s="106">
        <v>21827</v>
      </c>
    </row>
    <row r="18" spans="1:5" s="168" customFormat="1" ht="12" customHeight="1">
      <c r="A18" s="12" t="s">
        <v>152</v>
      </c>
      <c r="B18" s="1052" t="s">
        <v>573</v>
      </c>
      <c r="C18" s="704">
        <v>8592</v>
      </c>
      <c r="D18" s="106">
        <v>9401</v>
      </c>
      <c r="E18" s="106">
        <v>9400</v>
      </c>
    </row>
    <row r="19" spans="1:5" s="168" customFormat="1" ht="12" customHeight="1">
      <c r="A19" s="12" t="s">
        <v>158</v>
      </c>
      <c r="B19" s="1052" t="s">
        <v>574</v>
      </c>
      <c r="C19" s="704"/>
      <c r="D19" s="106">
        <v>0</v>
      </c>
      <c r="E19" s="106"/>
    </row>
    <row r="20" spans="1:5" s="168" customFormat="1" ht="12" customHeight="1">
      <c r="A20" s="12" t="s">
        <v>160</v>
      </c>
      <c r="B20" s="1052" t="s">
        <v>708</v>
      </c>
      <c r="C20" s="704"/>
      <c r="D20" s="106">
        <v>400</v>
      </c>
      <c r="E20" s="106">
        <v>400</v>
      </c>
    </row>
    <row r="21" spans="1:5" s="168" customFormat="1" ht="12" customHeight="1" thickBot="1">
      <c r="A21" s="11" t="s">
        <v>191</v>
      </c>
      <c r="B21" s="1052" t="s">
        <v>743</v>
      </c>
      <c r="C21" s="706"/>
      <c r="D21" s="574">
        <v>120</v>
      </c>
      <c r="E21" s="574">
        <v>120</v>
      </c>
    </row>
    <row r="22" spans="1:5" s="168" customFormat="1" ht="12" customHeight="1" thickBot="1">
      <c r="A22" s="18" t="s">
        <v>82</v>
      </c>
      <c r="B22" s="1050" t="s">
        <v>243</v>
      </c>
      <c r="C22" s="1045">
        <f>+C23+C24+C25+C26+C27</f>
        <v>4274</v>
      </c>
      <c r="D22" s="104">
        <f>+D23+D24+D25+D26+D27</f>
        <v>185478</v>
      </c>
      <c r="E22" s="104">
        <f>+E23+E24+E25+E26+E27</f>
        <v>185478</v>
      </c>
    </row>
    <row r="23" spans="1:5" s="168" customFormat="1" ht="12" customHeight="1">
      <c r="A23" s="13" t="s">
        <v>131</v>
      </c>
      <c r="B23" s="1051" t="s">
        <v>71</v>
      </c>
      <c r="C23" s="1046">
        <v>4274</v>
      </c>
      <c r="D23" s="107">
        <v>4274</v>
      </c>
      <c r="E23" s="107">
        <v>4274</v>
      </c>
    </row>
    <row r="24" spans="1:5" s="168" customFormat="1" ht="12" customHeight="1">
      <c r="A24" s="12" t="s">
        <v>132</v>
      </c>
      <c r="B24" s="1051" t="s">
        <v>575</v>
      </c>
      <c r="C24" s="704"/>
      <c r="D24" s="106">
        <v>181000</v>
      </c>
      <c r="E24" s="106">
        <v>181000</v>
      </c>
    </row>
    <row r="25" spans="1:5" s="168" customFormat="1" ht="12" customHeight="1">
      <c r="A25" s="12" t="s">
        <v>133</v>
      </c>
      <c r="B25" s="1051" t="s">
        <v>702</v>
      </c>
      <c r="C25" s="704"/>
      <c r="D25" s="106">
        <v>204</v>
      </c>
      <c r="E25" s="106">
        <v>204</v>
      </c>
    </row>
    <row r="26" spans="1:5" s="168" customFormat="1" ht="12" customHeight="1">
      <c r="A26" s="12" t="s">
        <v>134</v>
      </c>
      <c r="B26" s="1052" t="s">
        <v>455</v>
      </c>
      <c r="C26" s="704"/>
      <c r="D26" s="106"/>
      <c r="E26" s="106"/>
    </row>
    <row r="27" spans="1:5" s="168" customFormat="1" ht="12" customHeight="1">
      <c r="A27" s="12" t="s">
        <v>174</v>
      </c>
      <c r="B27" s="1052" t="s">
        <v>246</v>
      </c>
      <c r="C27" s="704"/>
      <c r="D27" s="106"/>
      <c r="E27" s="106"/>
    </row>
    <row r="28" spans="1:5" s="168" customFormat="1" ht="12" customHeight="1" thickBot="1">
      <c r="A28" s="14" t="s">
        <v>175</v>
      </c>
      <c r="B28" s="1053" t="s">
        <v>247</v>
      </c>
      <c r="C28" s="705"/>
      <c r="D28" s="108"/>
      <c r="E28" s="108"/>
    </row>
    <row r="29" spans="1:5" s="168" customFormat="1" ht="12" customHeight="1" thickBot="1">
      <c r="A29" s="18" t="s">
        <v>176</v>
      </c>
      <c r="B29" s="1050" t="s">
        <v>248</v>
      </c>
      <c r="C29" s="1047">
        <f>+C30+C33+C34+C36</f>
        <v>105374</v>
      </c>
      <c r="D29" s="110">
        <f>+D30+D33+D34+D36+D35+D37+D38+D39+D40+D41+D42</f>
        <v>146508</v>
      </c>
      <c r="E29" s="110">
        <f>+E30+E33+E34+E36+E35+E37+E38+E39+E40+E41+E42</f>
        <v>133072</v>
      </c>
    </row>
    <row r="30" spans="1:5" s="168" customFormat="1" ht="12" customHeight="1">
      <c r="A30" s="13" t="s">
        <v>249</v>
      </c>
      <c r="B30" s="1051" t="s">
        <v>255</v>
      </c>
      <c r="C30" s="1061">
        <f>+C31+C32</f>
        <v>87429</v>
      </c>
      <c r="D30" s="703">
        <f>+D31+D32</f>
        <v>114016</v>
      </c>
      <c r="E30" s="703">
        <f>+E31+E32</f>
        <v>113919</v>
      </c>
    </row>
    <row r="31" spans="1:5" s="168" customFormat="1" ht="12" customHeight="1">
      <c r="A31" s="12" t="s">
        <v>250</v>
      </c>
      <c r="B31" s="1055" t="s">
        <v>682</v>
      </c>
      <c r="C31" s="704">
        <v>5878</v>
      </c>
      <c r="D31" s="704">
        <v>5914</v>
      </c>
      <c r="E31" s="704">
        <v>5914</v>
      </c>
    </row>
    <row r="32" spans="1:5" s="168" customFormat="1" ht="12" customHeight="1">
      <c r="A32" s="12" t="s">
        <v>251</v>
      </c>
      <c r="B32" s="1055" t="s">
        <v>683</v>
      </c>
      <c r="C32" s="704">
        <v>81551</v>
      </c>
      <c r="D32" s="704">
        <v>108102</v>
      </c>
      <c r="E32" s="704">
        <v>108005</v>
      </c>
    </row>
    <row r="33" spans="1:5" s="168" customFormat="1" ht="12" customHeight="1">
      <c r="A33" s="12" t="s">
        <v>252</v>
      </c>
      <c r="B33" s="1052" t="s">
        <v>258</v>
      </c>
      <c r="C33" s="704">
        <v>15535</v>
      </c>
      <c r="D33" s="704">
        <v>16558</v>
      </c>
      <c r="E33" s="704">
        <v>16557</v>
      </c>
    </row>
    <row r="34" spans="1:5" s="168" customFormat="1" ht="12" customHeight="1">
      <c r="A34" s="12" t="s">
        <v>253</v>
      </c>
      <c r="B34" s="1052" t="s">
        <v>703</v>
      </c>
      <c r="C34" s="704">
        <v>254</v>
      </c>
      <c r="D34" s="704">
        <v>267</v>
      </c>
      <c r="E34" s="704">
        <v>267</v>
      </c>
    </row>
    <row r="35" spans="1:5" s="168" customFormat="1" ht="12" customHeight="1">
      <c r="A35" s="12" t="s">
        <v>254</v>
      </c>
      <c r="B35" s="1053" t="s">
        <v>733</v>
      </c>
      <c r="C35" s="705"/>
      <c r="D35" s="705">
        <v>1314</v>
      </c>
      <c r="E35" s="705">
        <v>1314</v>
      </c>
    </row>
    <row r="36" spans="1:5" s="168" customFormat="1" ht="12" customHeight="1">
      <c r="A36" s="12" t="s">
        <v>732</v>
      </c>
      <c r="B36" s="1052" t="s">
        <v>704</v>
      </c>
      <c r="C36" s="704">
        <v>2156</v>
      </c>
      <c r="D36" s="704">
        <v>1015</v>
      </c>
      <c r="E36" s="704">
        <v>1015</v>
      </c>
    </row>
    <row r="37" spans="1:5" s="168" customFormat="1" ht="12" customHeight="1">
      <c r="A37" s="11" t="s">
        <v>785</v>
      </c>
      <c r="B37" s="1056" t="s">
        <v>806</v>
      </c>
      <c r="C37" s="706"/>
      <c r="D37" s="706">
        <v>424</v>
      </c>
      <c r="E37" s="706"/>
    </row>
    <row r="38" spans="1:5" s="168" customFormat="1" ht="12" customHeight="1">
      <c r="A38" s="708" t="s">
        <v>786</v>
      </c>
      <c r="B38" s="1052" t="s">
        <v>807</v>
      </c>
      <c r="C38" s="704"/>
      <c r="D38" s="704">
        <v>6678</v>
      </c>
      <c r="E38" s="704"/>
    </row>
    <row r="39" spans="1:5" s="168" customFormat="1" ht="12" customHeight="1">
      <c r="A39" s="708" t="s">
        <v>787</v>
      </c>
      <c r="B39" s="1052" t="s">
        <v>808</v>
      </c>
      <c r="C39" s="704"/>
      <c r="D39" s="704">
        <v>3664</v>
      </c>
      <c r="E39" s="704"/>
    </row>
    <row r="40" spans="1:5" s="168" customFormat="1" ht="12" customHeight="1">
      <c r="A40" s="708" t="s">
        <v>788</v>
      </c>
      <c r="B40" s="1052" t="s">
        <v>809</v>
      </c>
      <c r="C40" s="704"/>
      <c r="D40" s="704">
        <v>5</v>
      </c>
      <c r="E40" s="704"/>
    </row>
    <row r="41" spans="1:5" s="168" customFormat="1" ht="12" customHeight="1">
      <c r="A41" s="12" t="s">
        <v>789</v>
      </c>
      <c r="B41" s="1052" t="s">
        <v>810</v>
      </c>
      <c r="C41" s="704"/>
      <c r="D41" s="704">
        <v>1310</v>
      </c>
      <c r="E41" s="704"/>
    </row>
    <row r="42" spans="1:5" s="168" customFormat="1" ht="12" customHeight="1" thickBot="1">
      <c r="A42" s="11" t="s">
        <v>790</v>
      </c>
      <c r="B42" s="1056" t="s">
        <v>816</v>
      </c>
      <c r="C42" s="706"/>
      <c r="D42" s="707">
        <v>1257</v>
      </c>
      <c r="E42" s="707"/>
    </row>
    <row r="43" spans="1:5" s="168" customFormat="1" ht="12" customHeight="1" thickBot="1">
      <c r="A43" s="18" t="s">
        <v>84</v>
      </c>
      <c r="B43" s="1050" t="s">
        <v>261</v>
      </c>
      <c r="C43" s="1045">
        <f>SUM(C44:C53)</f>
        <v>99974</v>
      </c>
      <c r="D43" s="104">
        <f>SUM(D44:D54)</f>
        <v>127553</v>
      </c>
      <c r="E43" s="104">
        <f>SUM(E44:E54)</f>
        <v>124170</v>
      </c>
    </row>
    <row r="44" spans="1:5" s="168" customFormat="1" ht="12" customHeight="1">
      <c r="A44" s="13" t="s">
        <v>135</v>
      </c>
      <c r="B44" s="1051" t="s">
        <v>264</v>
      </c>
      <c r="C44" s="1046"/>
      <c r="D44" s="107"/>
      <c r="E44" s="107"/>
    </row>
    <row r="45" spans="1:5" s="168" customFormat="1" ht="12" customHeight="1">
      <c r="A45" s="12" t="s">
        <v>136</v>
      </c>
      <c r="B45" s="1052" t="s">
        <v>265</v>
      </c>
      <c r="C45" s="704">
        <v>4230</v>
      </c>
      <c r="D45" s="106">
        <v>9543</v>
      </c>
      <c r="E45" s="106">
        <v>9223</v>
      </c>
    </row>
    <row r="46" spans="1:5" s="168" customFormat="1" ht="12" customHeight="1">
      <c r="A46" s="12" t="s">
        <v>137</v>
      </c>
      <c r="B46" s="1052" t="s">
        <v>266</v>
      </c>
      <c r="C46" s="704">
        <v>300</v>
      </c>
      <c r="D46" s="106">
        <v>215</v>
      </c>
      <c r="E46" s="106">
        <v>15</v>
      </c>
    </row>
    <row r="47" spans="1:5" s="168" customFormat="1" ht="12" customHeight="1">
      <c r="A47" s="12" t="s">
        <v>178</v>
      </c>
      <c r="B47" s="1052" t="s">
        <v>267</v>
      </c>
      <c r="C47" s="704">
        <v>6200</v>
      </c>
      <c r="D47" s="106">
        <v>11189</v>
      </c>
      <c r="E47" s="106">
        <v>11189</v>
      </c>
    </row>
    <row r="48" spans="1:5" s="168" customFormat="1" ht="12" customHeight="1">
      <c r="A48" s="12" t="s">
        <v>179</v>
      </c>
      <c r="B48" s="1052" t="s">
        <v>268</v>
      </c>
      <c r="C48" s="704">
        <v>87744</v>
      </c>
      <c r="D48" s="106">
        <v>83664</v>
      </c>
      <c r="E48" s="106">
        <v>80934</v>
      </c>
    </row>
    <row r="49" spans="1:5" s="168" customFormat="1" ht="12" customHeight="1">
      <c r="A49" s="12" t="s">
        <v>180</v>
      </c>
      <c r="B49" s="1052" t="s">
        <v>269</v>
      </c>
      <c r="C49" s="704"/>
      <c r="D49" s="106">
        <v>5087</v>
      </c>
      <c r="E49" s="106">
        <v>5086</v>
      </c>
    </row>
    <row r="50" spans="1:5" s="168" customFormat="1" ht="12" customHeight="1">
      <c r="A50" s="12" t="s">
        <v>181</v>
      </c>
      <c r="B50" s="1052" t="s">
        <v>270</v>
      </c>
      <c r="C50" s="704"/>
      <c r="D50" s="106">
        <v>581</v>
      </c>
      <c r="E50" s="106">
        <v>581</v>
      </c>
    </row>
    <row r="51" spans="1:5" s="168" customFormat="1" ht="12" customHeight="1">
      <c r="A51" s="12" t="s">
        <v>182</v>
      </c>
      <c r="B51" s="1052" t="s">
        <v>271</v>
      </c>
      <c r="C51" s="704">
        <v>1500</v>
      </c>
      <c r="D51" s="106">
        <v>2046</v>
      </c>
      <c r="E51" s="106">
        <v>2043</v>
      </c>
    </row>
    <row r="52" spans="1:5" s="168" customFormat="1" ht="12" customHeight="1">
      <c r="A52" s="12" t="s">
        <v>262</v>
      </c>
      <c r="B52" s="1052" t="s">
        <v>272</v>
      </c>
      <c r="C52" s="1062"/>
      <c r="D52" s="109">
        <v>3228</v>
      </c>
      <c r="E52" s="109">
        <v>3228</v>
      </c>
    </row>
    <row r="53" spans="1:5" s="168" customFormat="1" ht="12" customHeight="1">
      <c r="A53" s="12" t="s">
        <v>263</v>
      </c>
      <c r="B53" s="1052" t="s">
        <v>273</v>
      </c>
      <c r="C53" s="1062"/>
      <c r="D53" s="109">
        <v>4916</v>
      </c>
      <c r="E53" s="109">
        <v>4787</v>
      </c>
    </row>
    <row r="54" spans="1:5" s="168" customFormat="1" ht="12" customHeight="1" thickBot="1">
      <c r="A54" s="11" t="s">
        <v>815</v>
      </c>
      <c r="B54" s="1056" t="s">
        <v>812</v>
      </c>
      <c r="C54" s="1063"/>
      <c r="D54" s="359">
        <v>7084</v>
      </c>
      <c r="E54" s="359">
        <v>7084</v>
      </c>
    </row>
    <row r="55" spans="1:5" s="168" customFormat="1" ht="12" customHeight="1" thickBot="1">
      <c r="A55" s="18" t="s">
        <v>85</v>
      </c>
      <c r="B55" s="1050" t="s">
        <v>274</v>
      </c>
      <c r="C55" s="1045">
        <f>SUM(C56:C60)</f>
        <v>0</v>
      </c>
      <c r="D55" s="104">
        <f>SUM(D56:D60)</f>
        <v>8133</v>
      </c>
      <c r="E55" s="104">
        <f>SUM(E56:E60)</f>
        <v>8133</v>
      </c>
    </row>
    <row r="56" spans="1:5" s="168" customFormat="1" ht="12" customHeight="1">
      <c r="A56" s="13" t="s">
        <v>138</v>
      </c>
      <c r="B56" s="1051" t="s">
        <v>278</v>
      </c>
      <c r="C56" s="1064"/>
      <c r="D56" s="212"/>
      <c r="E56" s="212"/>
    </row>
    <row r="57" spans="1:5" s="168" customFormat="1" ht="12" customHeight="1">
      <c r="A57" s="12" t="s">
        <v>139</v>
      </c>
      <c r="B57" s="1052" t="s">
        <v>279</v>
      </c>
      <c r="C57" s="1062"/>
      <c r="D57" s="109">
        <v>8133</v>
      </c>
      <c r="E57" s="109">
        <v>8133</v>
      </c>
    </row>
    <row r="58" spans="1:5" s="168" customFormat="1" ht="12" customHeight="1">
      <c r="A58" s="12" t="s">
        <v>275</v>
      </c>
      <c r="B58" s="1052" t="s">
        <v>280</v>
      </c>
      <c r="C58" s="1062"/>
      <c r="D58" s="109"/>
      <c r="E58" s="109"/>
    </row>
    <row r="59" spans="1:5" s="168" customFormat="1" ht="12" customHeight="1">
      <c r="A59" s="12" t="s">
        <v>276</v>
      </c>
      <c r="B59" s="1052" t="s">
        <v>281</v>
      </c>
      <c r="C59" s="1062"/>
      <c r="D59" s="109"/>
      <c r="E59" s="109"/>
    </row>
    <row r="60" spans="1:5" s="168" customFormat="1" ht="12" customHeight="1" thickBot="1">
      <c r="A60" s="14" t="s">
        <v>277</v>
      </c>
      <c r="B60" s="1053" t="s">
        <v>282</v>
      </c>
      <c r="C60" s="1065"/>
      <c r="D60" s="158"/>
      <c r="E60" s="158"/>
    </row>
    <row r="61" spans="1:5" s="168" customFormat="1" ht="12" customHeight="1" thickBot="1">
      <c r="A61" s="18" t="s">
        <v>183</v>
      </c>
      <c r="B61" s="1050" t="s">
        <v>283</v>
      </c>
      <c r="C61" s="1045">
        <f>SUM(C62:C64)</f>
        <v>0</v>
      </c>
      <c r="D61" s="104">
        <f>SUM(D62:D64)</f>
        <v>376</v>
      </c>
      <c r="E61" s="104">
        <f>SUM(E62:E64)</f>
        <v>375</v>
      </c>
    </row>
    <row r="62" spans="1:5" s="168" customFormat="1" ht="12" customHeight="1">
      <c r="A62" s="13" t="s">
        <v>140</v>
      </c>
      <c r="B62" s="1051" t="s">
        <v>710</v>
      </c>
      <c r="C62" s="1046"/>
      <c r="D62" s="107"/>
      <c r="E62" s="107"/>
    </row>
    <row r="63" spans="1:5" s="168" customFormat="1" ht="12" customHeight="1">
      <c r="A63" s="12" t="s">
        <v>141</v>
      </c>
      <c r="B63" s="1051" t="s">
        <v>817</v>
      </c>
      <c r="C63" s="704"/>
      <c r="D63" s="106">
        <v>376</v>
      </c>
      <c r="E63" s="106">
        <v>375</v>
      </c>
    </row>
    <row r="64" spans="1:5" s="168" customFormat="1" ht="12" customHeight="1">
      <c r="A64" s="12" t="s">
        <v>287</v>
      </c>
      <c r="B64" s="1052" t="s">
        <v>285</v>
      </c>
      <c r="C64" s="704"/>
      <c r="D64" s="106"/>
      <c r="E64" s="106"/>
    </row>
    <row r="65" spans="1:5" s="168" customFormat="1" ht="12" customHeight="1" thickBot="1">
      <c r="A65" s="14" t="s">
        <v>288</v>
      </c>
      <c r="B65" s="1053" t="s">
        <v>286</v>
      </c>
      <c r="C65" s="705"/>
      <c r="D65" s="108"/>
      <c r="E65" s="108"/>
    </row>
    <row r="66" spans="1:5" s="168" customFormat="1" ht="12" customHeight="1" thickBot="1">
      <c r="A66" s="18" t="s">
        <v>87</v>
      </c>
      <c r="B66" s="1054" t="s">
        <v>289</v>
      </c>
      <c r="C66" s="1045">
        <f>SUM(C67:C69)</f>
        <v>0</v>
      </c>
      <c r="D66" s="104">
        <f>SUM(D67:D70)</f>
        <v>60827</v>
      </c>
      <c r="E66" s="104">
        <f>SUM(E67:E70)</f>
        <v>60827</v>
      </c>
    </row>
    <row r="67" spans="1:5" s="168" customFormat="1" ht="12" customHeight="1">
      <c r="A67" s="13" t="s">
        <v>184</v>
      </c>
      <c r="B67" s="1051" t="s">
        <v>709</v>
      </c>
      <c r="C67" s="1062"/>
      <c r="D67" s="109">
        <v>7000</v>
      </c>
      <c r="E67" s="109">
        <v>7000</v>
      </c>
    </row>
    <row r="68" spans="1:5" s="168" customFormat="1" ht="12" customHeight="1">
      <c r="A68" s="12" t="s">
        <v>185</v>
      </c>
      <c r="B68" s="1051" t="s">
        <v>709</v>
      </c>
      <c r="C68" s="1062"/>
      <c r="D68" s="109"/>
      <c r="E68" s="109"/>
    </row>
    <row r="69" spans="1:5" s="168" customFormat="1" ht="12" customHeight="1">
      <c r="A69" s="12" t="s">
        <v>210</v>
      </c>
      <c r="B69" s="1052" t="s">
        <v>292</v>
      </c>
      <c r="C69" s="1062"/>
      <c r="D69" s="109"/>
      <c r="E69" s="109"/>
    </row>
    <row r="70" spans="1:5" s="168" customFormat="1" ht="12" customHeight="1" thickBot="1">
      <c r="A70" s="14" t="s">
        <v>290</v>
      </c>
      <c r="B70" s="1053" t="s">
        <v>818</v>
      </c>
      <c r="C70" s="1062"/>
      <c r="D70" s="109">
        <v>53827</v>
      </c>
      <c r="E70" s="109">
        <v>53827</v>
      </c>
    </row>
    <row r="71" spans="1:5" s="168" customFormat="1" ht="12" customHeight="1" thickBot="1">
      <c r="A71" s="18" t="s">
        <v>88</v>
      </c>
      <c r="B71" s="1050" t="s">
        <v>294</v>
      </c>
      <c r="C71" s="1047">
        <f>+C6+C13+C22+C29+C43+C55+C61+C66</f>
        <v>444376</v>
      </c>
      <c r="D71" s="110">
        <f>+D6+D13+D22+D29+D43+D55+D61+D66</f>
        <v>815116</v>
      </c>
      <c r="E71" s="110">
        <f>+E6+E13+E22+E29+E43+E55+E61+E66</f>
        <v>798304</v>
      </c>
    </row>
    <row r="72" spans="1:5" s="168" customFormat="1" ht="12" customHeight="1" thickBot="1">
      <c r="A72" s="172" t="s">
        <v>295</v>
      </c>
      <c r="B72" s="1054" t="s">
        <v>296</v>
      </c>
      <c r="C72" s="1045">
        <f>SUM(C73:C75)</f>
        <v>0</v>
      </c>
      <c r="D72" s="104">
        <f>SUM(D73:D75)</f>
        <v>0</v>
      </c>
      <c r="E72" s="104">
        <f>SUM(E73:E75)</f>
        <v>0</v>
      </c>
    </row>
    <row r="73" spans="1:5" s="168" customFormat="1" ht="12" customHeight="1">
      <c r="A73" s="13" t="s">
        <v>329</v>
      </c>
      <c r="B73" s="1051" t="s">
        <v>297</v>
      </c>
      <c r="C73" s="1062"/>
      <c r="D73" s="109"/>
      <c r="E73" s="109"/>
    </row>
    <row r="74" spans="1:5" s="168" customFormat="1" ht="12" customHeight="1">
      <c r="A74" s="12" t="s">
        <v>338</v>
      </c>
      <c r="B74" s="1052" t="s">
        <v>298</v>
      </c>
      <c r="C74" s="1062"/>
      <c r="D74" s="109"/>
      <c r="E74" s="109"/>
    </row>
    <row r="75" spans="1:5" s="168" customFormat="1" ht="12" customHeight="1" thickBot="1">
      <c r="A75" s="14" t="s">
        <v>339</v>
      </c>
      <c r="B75" s="1057" t="s">
        <v>299</v>
      </c>
      <c r="C75" s="1062"/>
      <c r="D75" s="109"/>
      <c r="E75" s="109"/>
    </row>
    <row r="76" spans="1:5" s="168" customFormat="1" ht="12" customHeight="1" thickBot="1">
      <c r="A76" s="172" t="s">
        <v>300</v>
      </c>
      <c r="B76" s="1054" t="s">
        <v>301</v>
      </c>
      <c r="C76" s="1045">
        <f>SUM(C77:C80)</f>
        <v>0</v>
      </c>
      <c r="D76" s="104">
        <f>SUM(D77:D80)</f>
        <v>0</v>
      </c>
      <c r="E76" s="104">
        <f>SUM(E77:E80)</f>
        <v>0</v>
      </c>
    </row>
    <row r="77" spans="1:5" s="168" customFormat="1" ht="12" customHeight="1">
      <c r="A77" s="13" t="s">
        <v>163</v>
      </c>
      <c r="B77" s="1051" t="s">
        <v>302</v>
      </c>
      <c r="C77" s="1062"/>
      <c r="D77" s="109"/>
      <c r="E77" s="109"/>
    </row>
    <row r="78" spans="1:5" s="168" customFormat="1" ht="12" customHeight="1">
      <c r="A78" s="12" t="s">
        <v>164</v>
      </c>
      <c r="B78" s="1052" t="s">
        <v>303</v>
      </c>
      <c r="C78" s="1062"/>
      <c r="D78" s="109"/>
      <c r="E78" s="109"/>
    </row>
    <row r="79" spans="1:5" s="168" customFormat="1" ht="12" customHeight="1">
      <c r="A79" s="12" t="s">
        <v>330</v>
      </c>
      <c r="B79" s="1052" t="s">
        <v>304</v>
      </c>
      <c r="C79" s="1062"/>
      <c r="D79" s="109"/>
      <c r="E79" s="109"/>
    </row>
    <row r="80" spans="1:5" s="168" customFormat="1" ht="12" customHeight="1" thickBot="1">
      <c r="A80" s="14" t="s">
        <v>331</v>
      </c>
      <c r="B80" s="1053" t="s">
        <v>305</v>
      </c>
      <c r="C80" s="1062"/>
      <c r="D80" s="109"/>
      <c r="E80" s="109"/>
    </row>
    <row r="81" spans="1:7" s="168" customFormat="1" ht="12" customHeight="1" thickBot="1">
      <c r="A81" s="172" t="s">
        <v>306</v>
      </c>
      <c r="B81" s="1054" t="s">
        <v>307</v>
      </c>
      <c r="C81" s="1045">
        <f>SUM(C82:C83)</f>
        <v>110942</v>
      </c>
      <c r="D81" s="104">
        <v>121099</v>
      </c>
      <c r="E81" s="104">
        <v>121990</v>
      </c>
    </row>
    <row r="82" spans="1:7" s="168" customFormat="1" ht="12" customHeight="1">
      <c r="A82" s="13" t="s">
        <v>332</v>
      </c>
      <c r="B82" s="1051" t="s">
        <v>308</v>
      </c>
      <c r="C82" s="1062">
        <v>110942</v>
      </c>
      <c r="D82" s="109">
        <v>121099</v>
      </c>
      <c r="E82" s="109">
        <v>121990</v>
      </c>
    </row>
    <row r="83" spans="1:7" s="168" customFormat="1" ht="12" customHeight="1" thickBot="1">
      <c r="A83" s="14" t="s">
        <v>333</v>
      </c>
      <c r="B83" s="1053" t="s">
        <v>309</v>
      </c>
      <c r="C83" s="1062"/>
      <c r="D83" s="109"/>
      <c r="E83" s="109"/>
    </row>
    <row r="84" spans="1:7" s="168" customFormat="1" ht="12" customHeight="1" thickBot="1">
      <c r="A84" s="172" t="s">
        <v>310</v>
      </c>
      <c r="B84" s="1054" t="s">
        <v>311</v>
      </c>
      <c r="C84" s="1045">
        <f>SUM(C85:C87)</f>
        <v>0</v>
      </c>
      <c r="D84" s="104">
        <f>SUM(D85:D87)</f>
        <v>11921</v>
      </c>
      <c r="E84" s="104">
        <f>SUM(E85:E87)</f>
        <v>11921</v>
      </c>
    </row>
    <row r="85" spans="1:7" s="168" customFormat="1" ht="12" customHeight="1">
      <c r="A85" s="13" t="s">
        <v>334</v>
      </c>
      <c r="B85" s="1051" t="s">
        <v>312</v>
      </c>
      <c r="C85" s="1062"/>
      <c r="D85" s="109">
        <v>11921</v>
      </c>
      <c r="E85" s="109">
        <v>11921</v>
      </c>
    </row>
    <row r="86" spans="1:7" s="168" customFormat="1" ht="12" customHeight="1">
      <c r="A86" s="12" t="s">
        <v>335</v>
      </c>
      <c r="B86" s="1052" t="s">
        <v>313</v>
      </c>
      <c r="C86" s="1062"/>
      <c r="D86" s="109"/>
      <c r="E86" s="109"/>
    </row>
    <row r="87" spans="1:7" s="168" customFormat="1" ht="12" customHeight="1" thickBot="1">
      <c r="A87" s="14" t="s">
        <v>336</v>
      </c>
      <c r="B87" s="1053" t="s">
        <v>314</v>
      </c>
      <c r="C87" s="1062"/>
      <c r="D87" s="109"/>
      <c r="E87" s="109"/>
    </row>
    <row r="88" spans="1:7" s="168" customFormat="1" ht="12" customHeight="1" thickBot="1">
      <c r="A88" s="172" t="s">
        <v>315</v>
      </c>
      <c r="B88" s="1054" t="s">
        <v>337</v>
      </c>
      <c r="C88" s="1045">
        <f>SUM(C89:C92)</f>
        <v>0</v>
      </c>
      <c r="D88" s="104">
        <f>SUM(D89:D92)</f>
        <v>0</v>
      </c>
      <c r="E88" s="104">
        <f>SUM(E89:E92)</f>
        <v>0</v>
      </c>
    </row>
    <row r="89" spans="1:7" s="168" customFormat="1" ht="12" customHeight="1">
      <c r="A89" s="174" t="s">
        <v>316</v>
      </c>
      <c r="B89" s="1051" t="s">
        <v>317</v>
      </c>
      <c r="C89" s="1062"/>
      <c r="D89" s="109"/>
      <c r="E89" s="109"/>
    </row>
    <row r="90" spans="1:7" s="168" customFormat="1" ht="12" customHeight="1">
      <c r="A90" s="175" t="s">
        <v>318</v>
      </c>
      <c r="B90" s="1052" t="s">
        <v>319</v>
      </c>
      <c r="C90" s="1062"/>
      <c r="D90" s="109"/>
      <c r="E90" s="109"/>
    </row>
    <row r="91" spans="1:7" s="168" customFormat="1" ht="12" customHeight="1">
      <c r="A91" s="175" t="s">
        <v>320</v>
      </c>
      <c r="B91" s="1052" t="s">
        <v>321</v>
      </c>
      <c r="C91" s="1062"/>
      <c r="D91" s="109"/>
      <c r="E91" s="109"/>
    </row>
    <row r="92" spans="1:7" s="168" customFormat="1" ht="12" customHeight="1" thickBot="1">
      <c r="A92" s="176" t="s">
        <v>322</v>
      </c>
      <c r="B92" s="1053" t="s">
        <v>323</v>
      </c>
      <c r="C92" s="1062"/>
      <c r="D92" s="109"/>
      <c r="E92" s="109"/>
    </row>
    <row r="93" spans="1:7" s="168" customFormat="1" ht="13.5" customHeight="1" thickBot="1">
      <c r="A93" s="187" t="s">
        <v>324</v>
      </c>
      <c r="B93" s="1054" t="s">
        <v>325</v>
      </c>
      <c r="C93" s="1066"/>
      <c r="D93" s="213"/>
      <c r="E93" s="987"/>
      <c r="F93" s="1248"/>
      <c r="G93" s="1248"/>
    </row>
    <row r="94" spans="1:7" s="168" customFormat="1" ht="15.75" customHeight="1" thickBot="1">
      <c r="A94" s="187" t="s">
        <v>326</v>
      </c>
      <c r="B94" s="1058" t="s">
        <v>327</v>
      </c>
      <c r="C94" s="1047">
        <f>+C72+C76+C81+C84+C88+C93</f>
        <v>110942</v>
      </c>
      <c r="D94" s="110">
        <f>+D72+D76+D81+D84+D88+D93</f>
        <v>133020</v>
      </c>
      <c r="E94" s="977">
        <f>+E72+E76+E81+E84+E88+E93</f>
        <v>133911</v>
      </c>
      <c r="F94" s="1248"/>
      <c r="G94" s="1248"/>
    </row>
    <row r="95" spans="1:7" s="168" customFormat="1" ht="15.75" customHeight="1" thickBot="1">
      <c r="A95" s="187" t="s">
        <v>340</v>
      </c>
      <c r="B95" s="179" t="s">
        <v>1139</v>
      </c>
      <c r="C95" s="578"/>
      <c r="D95" s="110"/>
      <c r="E95" s="977">
        <v>1788</v>
      </c>
      <c r="F95" s="1249"/>
      <c r="G95" s="1248"/>
    </row>
    <row r="96" spans="1:7" s="168" customFormat="1" ht="15.75" customHeight="1" thickBot="1">
      <c r="A96" s="187" t="s">
        <v>97</v>
      </c>
      <c r="B96" s="179" t="s">
        <v>1178</v>
      </c>
      <c r="C96" s="578"/>
      <c r="D96" s="110"/>
      <c r="E96" s="977">
        <v>-320</v>
      </c>
      <c r="F96" s="1249"/>
      <c r="G96" s="1248"/>
    </row>
    <row r="97" spans="1:7" s="168" customFormat="1" ht="27.75" customHeight="1" thickBot="1">
      <c r="A97" s="187" t="s">
        <v>1180</v>
      </c>
      <c r="B97" s="1059" t="s">
        <v>1177</v>
      </c>
      <c r="C97" s="1047">
        <f>+C71+C94</f>
        <v>555318</v>
      </c>
      <c r="D97" s="110">
        <f>+D71+D94</f>
        <v>948136</v>
      </c>
      <c r="E97" s="977">
        <f>+E71+E94+E95+E96</f>
        <v>933683</v>
      </c>
      <c r="F97" s="1248"/>
      <c r="G97" s="1248"/>
    </row>
    <row r="98" spans="1:7" ht="16.5" customHeight="1">
      <c r="A98" s="1282" t="s">
        <v>108</v>
      </c>
      <c r="B98" s="1282"/>
      <c r="C98" s="1282"/>
      <c r="D98" s="1282"/>
      <c r="E98" s="1282"/>
    </row>
    <row r="99" spans="1:7" s="180" customFormat="1" ht="16.5" customHeight="1" thickBot="1">
      <c r="A99" s="1284" t="s">
        <v>167</v>
      </c>
      <c r="B99" s="1284"/>
      <c r="C99" s="551"/>
      <c r="D99" s="551"/>
      <c r="E99" s="362"/>
    </row>
    <row r="100" spans="1:7" ht="38.1" customHeight="1" thickBot="1">
      <c r="A100" s="21" t="s">
        <v>130</v>
      </c>
      <c r="B100" s="553" t="s">
        <v>109</v>
      </c>
      <c r="C100" s="1021" t="s">
        <v>230</v>
      </c>
      <c r="D100" s="29" t="s">
        <v>773</v>
      </c>
      <c r="E100" s="29" t="s">
        <v>829</v>
      </c>
    </row>
    <row r="101" spans="1:7" s="167" customFormat="1" ht="12" customHeight="1" thickBot="1">
      <c r="A101" s="26">
        <v>1</v>
      </c>
      <c r="B101" s="364">
        <v>2</v>
      </c>
      <c r="C101" s="1022">
        <v>3</v>
      </c>
      <c r="D101" s="28">
        <v>4</v>
      </c>
      <c r="E101" s="28">
        <v>5</v>
      </c>
    </row>
    <row r="102" spans="1:7" ht="12" customHeight="1" thickBot="1">
      <c r="A102" s="20" t="s">
        <v>80</v>
      </c>
      <c r="B102" s="365" t="s">
        <v>343</v>
      </c>
      <c r="C102" s="1043">
        <f>SUM(C103:C107)</f>
        <v>421726</v>
      </c>
      <c r="D102" s="103">
        <f>SUM(D103:D107)</f>
        <v>521598</v>
      </c>
      <c r="E102" s="103">
        <f>SUM(E103:E107)</f>
        <v>513176</v>
      </c>
    </row>
    <row r="103" spans="1:7" ht="12" customHeight="1">
      <c r="A103" s="15" t="s">
        <v>142</v>
      </c>
      <c r="B103" s="995" t="s">
        <v>110</v>
      </c>
      <c r="C103" s="1024">
        <v>107234</v>
      </c>
      <c r="D103" s="105">
        <v>145360</v>
      </c>
      <c r="E103" s="105">
        <v>144544</v>
      </c>
    </row>
    <row r="104" spans="1:7" ht="12" customHeight="1">
      <c r="A104" s="12" t="s">
        <v>143</v>
      </c>
      <c r="B104" s="996" t="s">
        <v>186</v>
      </c>
      <c r="C104" s="704">
        <v>29074</v>
      </c>
      <c r="D104" s="106">
        <v>39002</v>
      </c>
      <c r="E104" s="106">
        <v>37499</v>
      </c>
    </row>
    <row r="105" spans="1:7" ht="12" customHeight="1">
      <c r="A105" s="12" t="s">
        <v>144</v>
      </c>
      <c r="B105" s="996" t="s">
        <v>161</v>
      </c>
      <c r="C105" s="705">
        <v>170829</v>
      </c>
      <c r="D105" s="108">
        <v>205761</v>
      </c>
      <c r="E105" s="108">
        <v>200520</v>
      </c>
    </row>
    <row r="106" spans="1:7" ht="12" customHeight="1">
      <c r="A106" s="12" t="s">
        <v>145</v>
      </c>
      <c r="B106" s="997" t="s">
        <v>187</v>
      </c>
      <c r="C106" s="705">
        <v>8046</v>
      </c>
      <c r="D106" s="108">
        <v>12932</v>
      </c>
      <c r="E106" s="108">
        <v>12199</v>
      </c>
    </row>
    <row r="107" spans="1:7" ht="12" customHeight="1">
      <c r="A107" s="12" t="s">
        <v>153</v>
      </c>
      <c r="B107" s="17" t="s">
        <v>576</v>
      </c>
      <c r="C107" s="705">
        <v>106543</v>
      </c>
      <c r="D107" s="108">
        <v>118543</v>
      </c>
      <c r="E107" s="108">
        <v>118414</v>
      </c>
    </row>
    <row r="108" spans="1:7" ht="12" customHeight="1">
      <c r="A108" s="12" t="s">
        <v>146</v>
      </c>
      <c r="B108" s="996" t="s">
        <v>728</v>
      </c>
      <c r="C108" s="705"/>
      <c r="D108" s="108">
        <v>114649</v>
      </c>
      <c r="E108" s="108">
        <v>114520</v>
      </c>
    </row>
    <row r="109" spans="1:7" ht="12" customHeight="1">
      <c r="A109" s="12" t="s">
        <v>147</v>
      </c>
      <c r="B109" s="998" t="s">
        <v>345</v>
      </c>
      <c r="C109" s="705"/>
      <c r="D109" s="108">
        <v>1744</v>
      </c>
      <c r="E109" s="108">
        <v>1744</v>
      </c>
    </row>
    <row r="110" spans="1:7" ht="12" customHeight="1">
      <c r="A110" s="12" t="s">
        <v>154</v>
      </c>
      <c r="B110" s="999" t="s">
        <v>346</v>
      </c>
      <c r="C110" s="705"/>
      <c r="D110" s="108"/>
      <c r="E110" s="108"/>
    </row>
    <row r="111" spans="1:7" ht="12" customHeight="1">
      <c r="A111" s="12" t="s">
        <v>155</v>
      </c>
      <c r="B111" s="999" t="s">
        <v>347</v>
      </c>
      <c r="C111" s="705"/>
      <c r="D111" s="108"/>
      <c r="E111" s="108"/>
    </row>
    <row r="112" spans="1:7" ht="12" customHeight="1">
      <c r="A112" s="12" t="s">
        <v>156</v>
      </c>
      <c r="B112" s="998" t="s">
        <v>520</v>
      </c>
      <c r="C112" s="705"/>
      <c r="D112" s="108"/>
      <c r="E112" s="108"/>
    </row>
    <row r="113" spans="1:5" ht="12" customHeight="1">
      <c r="A113" s="12" t="s">
        <v>744</v>
      </c>
      <c r="B113" s="998" t="s">
        <v>349</v>
      </c>
      <c r="C113" s="705"/>
      <c r="D113" s="108"/>
      <c r="E113" s="108"/>
    </row>
    <row r="114" spans="1:5" ht="12" customHeight="1">
      <c r="A114" s="12" t="s">
        <v>745</v>
      </c>
      <c r="B114" s="999" t="s">
        <v>350</v>
      </c>
      <c r="C114" s="705"/>
      <c r="D114" s="108"/>
      <c r="E114" s="108"/>
    </row>
    <row r="115" spans="1:5" ht="12" customHeight="1">
      <c r="A115" s="11" t="s">
        <v>746</v>
      </c>
      <c r="B115" s="367" t="s">
        <v>351</v>
      </c>
      <c r="C115" s="705"/>
      <c r="D115" s="108"/>
      <c r="E115" s="108"/>
    </row>
    <row r="116" spans="1:5" ht="12" customHeight="1">
      <c r="A116" s="12" t="s">
        <v>747</v>
      </c>
      <c r="B116" s="367" t="s">
        <v>352</v>
      </c>
      <c r="C116" s="705"/>
      <c r="D116" s="108"/>
      <c r="E116" s="108"/>
    </row>
    <row r="117" spans="1:5" ht="12" customHeight="1" thickBot="1">
      <c r="A117" s="16" t="s">
        <v>748</v>
      </c>
      <c r="B117" s="368" t="s">
        <v>353</v>
      </c>
      <c r="C117" s="1044"/>
      <c r="D117" s="112">
        <v>2150</v>
      </c>
      <c r="E117" s="112">
        <v>2150</v>
      </c>
    </row>
    <row r="118" spans="1:5" ht="12" customHeight="1" thickBot="1">
      <c r="A118" s="18" t="s">
        <v>81</v>
      </c>
      <c r="B118" s="369" t="s">
        <v>354</v>
      </c>
      <c r="C118" s="1045">
        <f>+C119+C121+C123</f>
        <v>51000</v>
      </c>
      <c r="D118" s="104">
        <f>+D119+D121+D123</f>
        <v>178519</v>
      </c>
      <c r="E118" s="104">
        <f>+E119+E121+E123</f>
        <v>178344</v>
      </c>
    </row>
    <row r="119" spans="1:5" ht="12" customHeight="1">
      <c r="A119" s="13" t="s">
        <v>148</v>
      </c>
      <c r="B119" s="996" t="s">
        <v>208</v>
      </c>
      <c r="C119" s="1046">
        <v>7588</v>
      </c>
      <c r="D119" s="107">
        <v>15063</v>
      </c>
      <c r="E119" s="107">
        <v>14674</v>
      </c>
    </row>
    <row r="120" spans="1:5" ht="12" customHeight="1">
      <c r="A120" s="13" t="s">
        <v>149</v>
      </c>
      <c r="B120" s="366" t="s">
        <v>358</v>
      </c>
      <c r="C120" s="1046"/>
      <c r="D120" s="107"/>
      <c r="E120" s="107"/>
    </row>
    <row r="121" spans="1:5" ht="12" customHeight="1">
      <c r="A121" s="13" t="s">
        <v>150</v>
      </c>
      <c r="B121" s="366" t="s">
        <v>190</v>
      </c>
      <c r="C121" s="704">
        <v>43412</v>
      </c>
      <c r="D121" s="106">
        <v>162800</v>
      </c>
      <c r="E121" s="106">
        <v>163014</v>
      </c>
    </row>
    <row r="122" spans="1:5" ht="12" customHeight="1">
      <c r="A122" s="13" t="s">
        <v>151</v>
      </c>
      <c r="B122" s="366" t="s">
        <v>359</v>
      </c>
      <c r="C122" s="704">
        <v>17768</v>
      </c>
      <c r="D122" s="97">
        <v>115027</v>
      </c>
      <c r="E122" s="97">
        <v>108728</v>
      </c>
    </row>
    <row r="123" spans="1:5" ht="12" customHeight="1">
      <c r="A123" s="13" t="s">
        <v>152</v>
      </c>
      <c r="B123" s="1000" t="s">
        <v>211</v>
      </c>
      <c r="C123" s="704"/>
      <c r="D123" s="97">
        <v>656</v>
      </c>
      <c r="E123" s="97">
        <v>656</v>
      </c>
    </row>
    <row r="124" spans="1:5" ht="12" customHeight="1">
      <c r="A124" s="13" t="s">
        <v>158</v>
      </c>
      <c r="B124" s="1001" t="s">
        <v>458</v>
      </c>
      <c r="C124" s="704"/>
      <c r="D124" s="97"/>
      <c r="E124" s="97"/>
    </row>
    <row r="125" spans="1:5" ht="12" customHeight="1">
      <c r="A125" s="13" t="s">
        <v>160</v>
      </c>
      <c r="B125" s="1002" t="s">
        <v>364</v>
      </c>
      <c r="C125" s="704"/>
      <c r="D125" s="97"/>
      <c r="E125" s="97"/>
    </row>
    <row r="126" spans="1:5" ht="22.5">
      <c r="A126" s="13" t="s">
        <v>191</v>
      </c>
      <c r="B126" s="999" t="s">
        <v>347</v>
      </c>
      <c r="C126" s="704"/>
      <c r="D126" s="97"/>
      <c r="E126" s="97"/>
    </row>
    <row r="127" spans="1:5" ht="12" customHeight="1">
      <c r="A127" s="13" t="s">
        <v>192</v>
      </c>
      <c r="B127" s="999" t="s">
        <v>669</v>
      </c>
      <c r="C127" s="704"/>
      <c r="D127" s="97">
        <v>633</v>
      </c>
      <c r="E127" s="97">
        <v>633</v>
      </c>
    </row>
    <row r="128" spans="1:5" ht="12" customHeight="1">
      <c r="A128" s="13" t="s">
        <v>193</v>
      </c>
      <c r="B128" s="999" t="s">
        <v>681</v>
      </c>
      <c r="C128" s="704"/>
      <c r="D128" s="97">
        <v>23</v>
      </c>
      <c r="E128" s="97">
        <v>23</v>
      </c>
    </row>
    <row r="129" spans="1:5" ht="12" customHeight="1">
      <c r="A129" s="13" t="s">
        <v>355</v>
      </c>
      <c r="B129" s="999" t="s">
        <v>350</v>
      </c>
      <c r="C129" s="704"/>
      <c r="D129" s="97"/>
      <c r="E129" s="97"/>
    </row>
    <row r="130" spans="1:5" ht="12" customHeight="1">
      <c r="A130" s="13" t="s">
        <v>356</v>
      </c>
      <c r="B130" s="999" t="s">
        <v>361</v>
      </c>
      <c r="C130" s="704"/>
      <c r="D130" s="97"/>
      <c r="E130" s="97"/>
    </row>
    <row r="131" spans="1:5" ht="23.25" thickBot="1">
      <c r="A131" s="11" t="s">
        <v>357</v>
      </c>
      <c r="B131" s="999" t="s">
        <v>360</v>
      </c>
      <c r="C131" s="705"/>
      <c r="D131" s="98"/>
      <c r="E131" s="98"/>
    </row>
    <row r="132" spans="1:5" ht="12" customHeight="1" thickBot="1">
      <c r="A132" s="18" t="s">
        <v>82</v>
      </c>
      <c r="B132" s="372" t="s">
        <v>365</v>
      </c>
      <c r="C132" s="1045">
        <f>+C133+C134</f>
        <v>82592</v>
      </c>
      <c r="D132" s="104">
        <f>+D133+D134+D135</f>
        <v>236098</v>
      </c>
      <c r="E132" s="104">
        <f>+E133+E134+E135</f>
        <v>0</v>
      </c>
    </row>
    <row r="133" spans="1:5" ht="12" customHeight="1">
      <c r="A133" s="13" t="s">
        <v>131</v>
      </c>
      <c r="B133" s="370" t="s">
        <v>119</v>
      </c>
      <c r="C133" s="1046">
        <v>75185</v>
      </c>
      <c r="D133" s="107">
        <v>88257</v>
      </c>
      <c r="E133" s="107"/>
    </row>
    <row r="134" spans="1:5" ht="12" customHeight="1">
      <c r="A134" s="12" t="s">
        <v>132</v>
      </c>
      <c r="B134" s="996" t="s">
        <v>120</v>
      </c>
      <c r="C134" s="704">
        <v>7407</v>
      </c>
      <c r="D134" s="106">
        <v>134503</v>
      </c>
      <c r="E134" s="106"/>
    </row>
    <row r="135" spans="1:5" ht="12" customHeight="1" thickBot="1">
      <c r="A135" s="11" t="s">
        <v>796</v>
      </c>
      <c r="B135" s="371" t="s">
        <v>819</v>
      </c>
      <c r="C135" s="706"/>
      <c r="D135" s="574">
        <v>13338</v>
      </c>
      <c r="E135" s="574"/>
    </row>
    <row r="136" spans="1:5" ht="12" customHeight="1" thickBot="1">
      <c r="A136" s="18" t="s">
        <v>83</v>
      </c>
      <c r="B136" s="372" t="s">
        <v>366</v>
      </c>
      <c r="C136" s="1045">
        <f>+C102+C118+C132</f>
        <v>555318</v>
      </c>
      <c r="D136" s="104">
        <f>+D102+D118+D132</f>
        <v>936215</v>
      </c>
      <c r="E136" s="104">
        <f>+E102+E118+E132</f>
        <v>691520</v>
      </c>
    </row>
    <row r="137" spans="1:5" ht="12" customHeight="1" thickBot="1">
      <c r="A137" s="18" t="s">
        <v>84</v>
      </c>
      <c r="B137" s="372" t="s">
        <v>367</v>
      </c>
      <c r="C137" s="1045">
        <f>+C138+C139+C140</f>
        <v>0</v>
      </c>
      <c r="D137" s="104">
        <f>+D138+D139+D140</f>
        <v>0</v>
      </c>
      <c r="E137" s="104">
        <f>+E138+E139+E140</f>
        <v>0</v>
      </c>
    </row>
    <row r="138" spans="1:5" ht="12" customHeight="1">
      <c r="A138" s="13" t="s">
        <v>135</v>
      </c>
      <c r="B138" s="370" t="s">
        <v>368</v>
      </c>
      <c r="C138" s="704"/>
      <c r="D138" s="97"/>
      <c r="E138" s="97"/>
    </row>
    <row r="139" spans="1:5" ht="12" customHeight="1">
      <c r="A139" s="13" t="s">
        <v>136</v>
      </c>
      <c r="B139" s="370" t="s">
        <v>369</v>
      </c>
      <c r="C139" s="704"/>
      <c r="D139" s="97"/>
      <c r="E139" s="97"/>
    </row>
    <row r="140" spans="1:5" ht="12" customHeight="1" thickBot="1">
      <c r="A140" s="11" t="s">
        <v>137</v>
      </c>
      <c r="B140" s="371" t="s">
        <v>370</v>
      </c>
      <c r="C140" s="704"/>
      <c r="D140" s="97"/>
      <c r="E140" s="97"/>
    </row>
    <row r="141" spans="1:5" ht="12" customHeight="1" thickBot="1">
      <c r="A141" s="18" t="s">
        <v>85</v>
      </c>
      <c r="B141" s="372" t="s">
        <v>422</v>
      </c>
      <c r="C141" s="1045">
        <f>+C142+C143+C144+C145</f>
        <v>0</v>
      </c>
      <c r="D141" s="104">
        <f>+D142+D143+D144+D145</f>
        <v>0</v>
      </c>
      <c r="E141" s="104">
        <f>+E142+E143+E144+E145</f>
        <v>0</v>
      </c>
    </row>
    <row r="142" spans="1:5" ht="12" customHeight="1">
      <c r="A142" s="13" t="s">
        <v>138</v>
      </c>
      <c r="B142" s="370" t="s">
        <v>371</v>
      </c>
      <c r="C142" s="704"/>
      <c r="D142" s="97"/>
      <c r="E142" s="97"/>
    </row>
    <row r="143" spans="1:5" ht="12" customHeight="1">
      <c r="A143" s="13" t="s">
        <v>139</v>
      </c>
      <c r="B143" s="370" t="s">
        <v>372</v>
      </c>
      <c r="C143" s="704"/>
      <c r="D143" s="97"/>
      <c r="E143" s="97"/>
    </row>
    <row r="144" spans="1:5" ht="12" customHeight="1">
      <c r="A144" s="13" t="s">
        <v>275</v>
      </c>
      <c r="B144" s="370" t="s">
        <v>373</v>
      </c>
      <c r="C144" s="704"/>
      <c r="D144" s="97"/>
      <c r="E144" s="97"/>
    </row>
    <row r="145" spans="1:11" ht="12" customHeight="1" thickBot="1">
      <c r="A145" s="11" t="s">
        <v>276</v>
      </c>
      <c r="B145" s="371" t="s">
        <v>374</v>
      </c>
      <c r="C145" s="704"/>
      <c r="D145" s="97"/>
      <c r="E145" s="97"/>
    </row>
    <row r="146" spans="1:11" ht="12" customHeight="1" thickBot="1">
      <c r="A146" s="18" t="s">
        <v>86</v>
      </c>
      <c r="B146" s="372" t="s">
        <v>375</v>
      </c>
      <c r="C146" s="1047">
        <f>+C147+C148+C149+C150</f>
        <v>0</v>
      </c>
      <c r="D146" s="110">
        <f>+D147+D148+D149+D150</f>
        <v>11921</v>
      </c>
      <c r="E146" s="110">
        <f>+E147+E148+E149+E150</f>
        <v>0</v>
      </c>
    </row>
    <row r="147" spans="1:11" ht="12" customHeight="1">
      <c r="A147" s="13" t="s">
        <v>140</v>
      </c>
      <c r="B147" s="370" t="s">
        <v>376</v>
      </c>
      <c r="C147" s="704"/>
      <c r="D147" s="97">
        <v>11921</v>
      </c>
      <c r="E147" s="97"/>
    </row>
    <row r="148" spans="1:11" ht="12" customHeight="1">
      <c r="A148" s="13" t="s">
        <v>141</v>
      </c>
      <c r="B148" s="370" t="s">
        <v>386</v>
      </c>
      <c r="C148" s="704"/>
      <c r="D148" s="97"/>
      <c r="E148" s="97"/>
    </row>
    <row r="149" spans="1:11" ht="12" customHeight="1">
      <c r="A149" s="13" t="s">
        <v>287</v>
      </c>
      <c r="B149" s="370" t="s">
        <v>377</v>
      </c>
      <c r="C149" s="704"/>
      <c r="D149" s="97"/>
      <c r="E149" s="97"/>
    </row>
    <row r="150" spans="1:11" ht="12" customHeight="1" thickBot="1">
      <c r="A150" s="11" t="s">
        <v>288</v>
      </c>
      <c r="B150" s="371" t="s">
        <v>378</v>
      </c>
      <c r="C150" s="704"/>
      <c r="D150" s="97"/>
      <c r="E150" s="97"/>
    </row>
    <row r="151" spans="1:11" ht="12" customHeight="1" thickBot="1">
      <c r="A151" s="18" t="s">
        <v>87</v>
      </c>
      <c r="B151" s="372" t="s">
        <v>379</v>
      </c>
      <c r="C151" s="1048">
        <f>+C152+C153+C154+C155</f>
        <v>0</v>
      </c>
      <c r="D151" s="113">
        <f>+D152+D153+D154+D155</f>
        <v>0</v>
      </c>
      <c r="E151" s="113">
        <f>+E152+E153+E154+E155</f>
        <v>0</v>
      </c>
    </row>
    <row r="152" spans="1:11" ht="12" customHeight="1">
      <c r="A152" s="13" t="s">
        <v>184</v>
      </c>
      <c r="B152" s="370" t="s">
        <v>380</v>
      </c>
      <c r="C152" s="704"/>
      <c r="D152" s="97"/>
      <c r="E152" s="97"/>
    </row>
    <row r="153" spans="1:11" ht="12" customHeight="1">
      <c r="A153" s="13" t="s">
        <v>185</v>
      </c>
      <c r="B153" s="370" t="s">
        <v>381</v>
      </c>
      <c r="C153" s="704"/>
      <c r="D153" s="97"/>
      <c r="E153" s="97"/>
    </row>
    <row r="154" spans="1:11" ht="12" customHeight="1">
      <c r="A154" s="13" t="s">
        <v>210</v>
      </c>
      <c r="B154" s="370" t="s">
        <v>382</v>
      </c>
      <c r="C154" s="704"/>
      <c r="D154" s="97"/>
      <c r="E154" s="97"/>
    </row>
    <row r="155" spans="1:11" ht="12" customHeight="1" thickBot="1">
      <c r="A155" s="13" t="s">
        <v>290</v>
      </c>
      <c r="B155" s="370" t="s">
        <v>383</v>
      </c>
      <c r="C155" s="704"/>
      <c r="D155" s="97"/>
      <c r="E155" s="97"/>
    </row>
    <row r="156" spans="1:11" ht="15" customHeight="1" thickBot="1">
      <c r="A156" s="18" t="s">
        <v>88</v>
      </c>
      <c r="B156" s="372" t="s">
        <v>384</v>
      </c>
      <c r="C156" s="579">
        <f>+C137+C141+C146+C151</f>
        <v>0</v>
      </c>
      <c r="D156" s="181">
        <f>+D137+D141+D146+D151</f>
        <v>11921</v>
      </c>
      <c r="E156" s="181">
        <f>+E137+E141+E146+E151</f>
        <v>0</v>
      </c>
      <c r="H156" s="182"/>
      <c r="I156" s="183"/>
      <c r="J156" s="183"/>
      <c r="K156" s="183"/>
    </row>
    <row r="157" spans="1:11" ht="12" customHeight="1" thickBot="1">
      <c r="A157" s="18" t="s">
        <v>89</v>
      </c>
      <c r="B157" s="585" t="s">
        <v>677</v>
      </c>
      <c r="C157" s="579"/>
      <c r="D157" s="181"/>
      <c r="E157" s="181">
        <v>225611</v>
      </c>
      <c r="H157" s="182"/>
      <c r="I157" s="183"/>
      <c r="J157" s="183"/>
      <c r="K157" s="183"/>
    </row>
    <row r="158" spans="1:11" ht="13.5" customHeight="1" thickBot="1">
      <c r="A158" s="18" t="s">
        <v>90</v>
      </c>
      <c r="B158" s="585" t="s">
        <v>1138</v>
      </c>
      <c r="C158" s="579"/>
      <c r="D158" s="181"/>
      <c r="E158" s="181">
        <v>110</v>
      </c>
      <c r="H158" s="182"/>
      <c r="I158" s="183"/>
      <c r="J158" s="183"/>
      <c r="K158" s="183"/>
    </row>
    <row r="159" spans="1:11" ht="13.5" customHeight="1" thickBot="1">
      <c r="A159" s="18" t="s">
        <v>91</v>
      </c>
      <c r="B159" s="585" t="s">
        <v>1140</v>
      </c>
      <c r="C159" s="579"/>
      <c r="D159" s="181"/>
      <c r="E159" s="181">
        <v>16029</v>
      </c>
      <c r="H159" s="182"/>
      <c r="I159" s="183"/>
      <c r="J159" s="183"/>
      <c r="K159" s="183"/>
    </row>
    <row r="160" spans="1:11" ht="13.5" customHeight="1" thickBot="1">
      <c r="A160" s="18" t="s">
        <v>92</v>
      </c>
      <c r="B160" s="585" t="s">
        <v>671</v>
      </c>
      <c r="C160" s="579"/>
      <c r="D160" s="181"/>
      <c r="E160" s="181">
        <v>334</v>
      </c>
      <c r="H160" s="182"/>
      <c r="I160" s="183"/>
      <c r="J160" s="183"/>
      <c r="K160" s="183"/>
    </row>
    <row r="161" spans="1:11" ht="13.5" customHeight="1" thickBot="1">
      <c r="A161" s="18" t="s">
        <v>93</v>
      </c>
      <c r="B161" s="585" t="s">
        <v>1165</v>
      </c>
      <c r="C161" s="579"/>
      <c r="D161" s="181"/>
      <c r="E161" s="181">
        <v>79</v>
      </c>
      <c r="H161" s="182"/>
      <c r="I161" s="183"/>
      <c r="J161" s="183"/>
      <c r="K161" s="183"/>
    </row>
    <row r="162" spans="1:11" s="168" customFormat="1" ht="12.95" customHeight="1" thickBot="1">
      <c r="A162" s="18" t="s">
        <v>94</v>
      </c>
      <c r="B162" s="554" t="s">
        <v>1179</v>
      </c>
      <c r="C162" s="579">
        <f>+C136+C156</f>
        <v>555318</v>
      </c>
      <c r="D162" s="181">
        <f>+D136+D156</f>
        <v>948136</v>
      </c>
      <c r="E162" s="181">
        <f>+E136+E156+E157+E158+E159+E160+E161</f>
        <v>933683</v>
      </c>
    </row>
    <row r="164" spans="1:11">
      <c r="A164" s="166"/>
      <c r="B164" s="166"/>
      <c r="C164" s="166"/>
      <c r="D164" s="166"/>
      <c r="E164" s="166"/>
    </row>
  </sheetData>
  <mergeCells count="4">
    <mergeCell ref="A1:E1"/>
    <mergeCell ref="A3:B3"/>
    <mergeCell ref="A98:E98"/>
    <mergeCell ref="A99:B99"/>
  </mergeCells>
  <phoneticPr fontId="25" type="noConversion"/>
  <printOptions horizontalCentered="1"/>
  <pageMargins left="0.78740157480314965" right="0.78740157480314965" top="1.4566929133858268" bottom="0.47244094488188981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KÖTELEZŐ FELADATAINAK MÉRLEGE &amp;R&amp;"Times New Roman CE,Félkövér dőlt"&amp;11 1.2. melléklet a 72015. (IV.28.) önkormányzati rendelethez</oddHeader>
  </headerFooter>
  <rowBreaks count="1" manualBreakCount="1">
    <brk id="97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2:I38"/>
  <sheetViews>
    <sheetView workbookViewId="0">
      <selection activeCell="A5" sqref="A5:F5"/>
    </sheetView>
  </sheetViews>
  <sheetFormatPr defaultRowHeight="12.75"/>
  <cols>
    <col min="1" max="1" width="41.5" customWidth="1"/>
    <col min="2" max="2" width="5.5" customWidth="1"/>
    <col min="3" max="3" width="10.1640625" customWidth="1"/>
    <col min="4" max="4" width="11.6640625" customWidth="1"/>
    <col min="5" max="5" width="12.5" customWidth="1"/>
    <col min="6" max="6" width="12.6640625" customWidth="1"/>
  </cols>
  <sheetData>
    <row r="2" spans="1:9">
      <c r="A2" s="1333" t="s">
        <v>1135</v>
      </c>
      <c r="B2" s="1333"/>
      <c r="C2" s="1333"/>
      <c r="D2" s="1333"/>
      <c r="E2" s="1333"/>
      <c r="F2" s="1333"/>
      <c r="G2" s="919"/>
      <c r="H2" s="919"/>
      <c r="I2" s="919"/>
    </row>
    <row r="3" spans="1:9" ht="13.5">
      <c r="A3" s="1333"/>
      <c r="B3" s="1333"/>
      <c r="C3" s="1333"/>
      <c r="D3" s="1333"/>
      <c r="E3" s="1333"/>
      <c r="F3" s="1333"/>
      <c r="G3" s="936"/>
      <c r="H3" s="919"/>
      <c r="I3" s="919"/>
    </row>
    <row r="4" spans="1:9" ht="14.25">
      <c r="A4" s="964"/>
      <c r="B4" s="964"/>
      <c r="C4" s="964"/>
      <c r="D4" s="964"/>
      <c r="E4" s="964"/>
      <c r="F4" s="964"/>
      <c r="G4" s="936"/>
      <c r="H4" s="919"/>
      <c r="I4" s="919"/>
    </row>
    <row r="5" spans="1:9" ht="15" customHeight="1">
      <c r="A5" s="1347" t="s">
        <v>1221</v>
      </c>
      <c r="B5" s="1347"/>
      <c r="C5" s="1347"/>
      <c r="D5" s="1347"/>
      <c r="E5" s="1347"/>
      <c r="F5" s="1347"/>
      <c r="G5" s="936"/>
      <c r="H5" s="919"/>
      <c r="I5" s="919"/>
    </row>
    <row r="6" spans="1:9" ht="15.75" customHeight="1" thickBot="1">
      <c r="A6" s="937"/>
      <c r="B6" s="937"/>
      <c r="C6" s="937"/>
      <c r="D6" s="937"/>
      <c r="E6" s="937"/>
      <c r="F6" s="938" t="s">
        <v>611</v>
      </c>
      <c r="G6" s="934"/>
      <c r="H6" s="521"/>
      <c r="I6" s="521"/>
    </row>
    <row r="7" spans="1:9" ht="12.75" customHeight="1">
      <c r="A7" s="1334" t="s">
        <v>580</v>
      </c>
      <c r="B7" s="1337" t="s">
        <v>579</v>
      </c>
      <c r="C7" s="1340" t="s">
        <v>1110</v>
      </c>
      <c r="D7" s="1341"/>
      <c r="E7" s="1341"/>
      <c r="F7" s="1344" t="s">
        <v>1111</v>
      </c>
      <c r="G7" s="934"/>
      <c r="H7" s="521"/>
      <c r="I7" s="521"/>
    </row>
    <row r="8" spans="1:9" ht="31.5" customHeight="1">
      <c r="A8" s="1335"/>
      <c r="B8" s="1338"/>
      <c r="C8" s="1342"/>
      <c r="D8" s="1343"/>
      <c r="E8" s="1343"/>
      <c r="F8" s="1345"/>
      <c r="G8" s="935"/>
      <c r="H8" s="921"/>
      <c r="I8" s="921"/>
    </row>
    <row r="9" spans="1:9" ht="16.5" thickBot="1">
      <c r="A9" s="1336"/>
      <c r="B9" s="1339"/>
      <c r="C9" s="939" t="s">
        <v>583</v>
      </c>
      <c r="D9" s="939" t="s">
        <v>584</v>
      </c>
      <c r="E9" s="939" t="s">
        <v>585</v>
      </c>
      <c r="F9" s="1346"/>
      <c r="G9" s="920"/>
      <c r="H9" s="921"/>
      <c r="I9" s="921"/>
    </row>
    <row r="10" spans="1:9" ht="15.75">
      <c r="A10" s="940">
        <v>1</v>
      </c>
      <c r="B10" s="941">
        <v>2</v>
      </c>
      <c r="C10" s="941">
        <v>3</v>
      </c>
      <c r="D10" s="941">
        <v>4</v>
      </c>
      <c r="E10" s="941">
        <v>5</v>
      </c>
      <c r="F10" s="966">
        <v>7</v>
      </c>
      <c r="G10" s="920"/>
      <c r="H10" s="921"/>
      <c r="I10" s="921"/>
    </row>
    <row r="11" spans="1:9" ht="12.75" customHeight="1">
      <c r="A11" s="942" t="s">
        <v>589</v>
      </c>
      <c r="B11" s="943" t="s">
        <v>112</v>
      </c>
      <c r="C11" s="944">
        <v>95800</v>
      </c>
      <c r="D11" s="944">
        <v>95800</v>
      </c>
      <c r="E11" s="944">
        <v>96800</v>
      </c>
      <c r="F11" s="967">
        <f>+C11+D11+E11</f>
        <v>288400</v>
      </c>
      <c r="G11" s="922"/>
      <c r="H11" s="923"/>
      <c r="I11" s="923"/>
    </row>
    <row r="12" spans="1:9" ht="13.5" customHeight="1">
      <c r="A12" s="942" t="s">
        <v>1112</v>
      </c>
      <c r="B12" s="943" t="s">
        <v>121</v>
      </c>
      <c r="C12" s="944"/>
      <c r="D12" s="944"/>
      <c r="E12" s="944"/>
      <c r="F12" s="967">
        <f>+C12+D12+E12</f>
        <v>0</v>
      </c>
      <c r="G12" s="924"/>
      <c r="H12" s="925"/>
      <c r="I12" s="925"/>
    </row>
    <row r="13" spans="1:9" ht="15" customHeight="1">
      <c r="A13" s="942" t="s">
        <v>1113</v>
      </c>
      <c r="B13" s="943" t="s">
        <v>122</v>
      </c>
      <c r="C13" s="944">
        <v>1000</v>
      </c>
      <c r="D13" s="944">
        <v>1000</v>
      </c>
      <c r="E13" s="944">
        <v>1200</v>
      </c>
      <c r="F13" s="967">
        <f t="shared" ref="F13:F37" si="0">+C13+D13+E13</f>
        <v>3200</v>
      </c>
      <c r="G13" s="924"/>
      <c r="H13" s="925"/>
      <c r="I13" s="925"/>
    </row>
    <row r="14" spans="1:9" ht="35.25" customHeight="1">
      <c r="A14" s="942" t="s">
        <v>1114</v>
      </c>
      <c r="B14" s="943" t="s">
        <v>462</v>
      </c>
      <c r="C14" s="944">
        <v>6200</v>
      </c>
      <c r="D14" s="944">
        <v>6200</v>
      </c>
      <c r="E14" s="944">
        <v>6386</v>
      </c>
      <c r="F14" s="967">
        <f t="shared" si="0"/>
        <v>18786</v>
      </c>
      <c r="G14" s="926"/>
      <c r="H14" s="927"/>
      <c r="I14" s="927"/>
    </row>
    <row r="15" spans="1:9" ht="27" customHeight="1">
      <c r="A15" s="942" t="s">
        <v>1115</v>
      </c>
      <c r="B15" s="943" t="s">
        <v>1116</v>
      </c>
      <c r="C15" s="944"/>
      <c r="D15" s="944"/>
      <c r="E15" s="944"/>
      <c r="F15" s="967">
        <f t="shared" si="0"/>
        <v>0</v>
      </c>
      <c r="G15" s="928"/>
      <c r="H15" s="521"/>
      <c r="I15" s="521"/>
    </row>
    <row r="16" spans="1:9" ht="27" customHeight="1">
      <c r="A16" s="942" t="s">
        <v>1117</v>
      </c>
      <c r="B16" s="943" t="s">
        <v>1118</v>
      </c>
      <c r="C16" s="944"/>
      <c r="D16" s="944"/>
      <c r="E16" s="944"/>
      <c r="F16" s="967">
        <f t="shared" si="0"/>
        <v>0</v>
      </c>
      <c r="G16" s="928"/>
      <c r="H16" s="521"/>
      <c r="I16" s="521"/>
    </row>
    <row r="17" spans="1:9" ht="19.5" customHeight="1" thickBot="1">
      <c r="A17" s="946" t="s">
        <v>594</v>
      </c>
      <c r="B17" s="947" t="s">
        <v>1119</v>
      </c>
      <c r="C17" s="948"/>
      <c r="D17" s="948"/>
      <c r="E17" s="948"/>
      <c r="F17" s="968">
        <f t="shared" si="0"/>
        <v>0</v>
      </c>
      <c r="G17" s="928"/>
      <c r="H17" s="521"/>
      <c r="I17" s="521"/>
    </row>
    <row r="18" spans="1:9" ht="18.75" customHeight="1" thickBot="1">
      <c r="A18" s="950" t="s">
        <v>1120</v>
      </c>
      <c r="B18" s="951" t="s">
        <v>1121</v>
      </c>
      <c r="C18" s="952">
        <f>SUM(C11:C17)</f>
        <v>103000</v>
      </c>
      <c r="D18" s="952">
        <f>SUM(D11:D17)</f>
        <v>103000</v>
      </c>
      <c r="E18" s="952">
        <f>SUM(E11:E17)</f>
        <v>104386</v>
      </c>
      <c r="F18" s="965">
        <f t="shared" si="0"/>
        <v>310386</v>
      </c>
      <c r="G18" s="928"/>
      <c r="H18" s="521"/>
      <c r="I18" s="521"/>
    </row>
    <row r="19" spans="1:9" ht="18" customHeight="1" thickBot="1">
      <c r="A19" s="954" t="s">
        <v>1122</v>
      </c>
      <c r="B19" s="955" t="s">
        <v>1123</v>
      </c>
      <c r="C19" s="956">
        <f>+C18*0.5</f>
        <v>51500</v>
      </c>
      <c r="D19" s="956">
        <f>+D18*0.5</f>
        <v>51500</v>
      </c>
      <c r="E19" s="956">
        <f>+E18*0.5</f>
        <v>52193</v>
      </c>
      <c r="F19" s="969">
        <f t="shared" si="0"/>
        <v>155193</v>
      </c>
      <c r="G19" s="928"/>
      <c r="H19" s="521"/>
      <c r="I19" s="521"/>
    </row>
    <row r="20" spans="1:9" ht="33" customHeight="1" thickBot="1">
      <c r="A20" s="950" t="s">
        <v>1124</v>
      </c>
      <c r="B20" s="957">
        <v>10</v>
      </c>
      <c r="C20" s="952">
        <f>SUM(C21:C27)</f>
        <v>0</v>
      </c>
      <c r="D20" s="952">
        <f>SUM(D21:D27)</f>
        <v>0</v>
      </c>
      <c r="E20" s="952">
        <f>SUM(E21:E27)</f>
        <v>0</v>
      </c>
      <c r="F20" s="965">
        <f t="shared" si="0"/>
        <v>0</v>
      </c>
      <c r="G20" s="928"/>
      <c r="H20" s="521"/>
      <c r="I20" s="521"/>
    </row>
    <row r="21" spans="1:9" ht="18" customHeight="1">
      <c r="A21" s="958" t="s">
        <v>1125</v>
      </c>
      <c r="B21" s="959">
        <v>11</v>
      </c>
      <c r="C21" s="960"/>
      <c r="D21" s="960"/>
      <c r="E21" s="960"/>
      <c r="F21" s="961">
        <f t="shared" si="0"/>
        <v>0</v>
      </c>
      <c r="G21" s="928"/>
      <c r="H21" s="929"/>
      <c r="I21" s="929"/>
    </row>
    <row r="22" spans="1:9" ht="18" customHeight="1">
      <c r="A22" s="942" t="s">
        <v>1126</v>
      </c>
      <c r="B22" s="962">
        <v>12</v>
      </c>
      <c r="C22" s="944"/>
      <c r="D22" s="944"/>
      <c r="E22" s="944"/>
      <c r="F22" s="945">
        <f t="shared" si="0"/>
        <v>0</v>
      </c>
      <c r="G22" s="922"/>
      <c r="H22" s="923"/>
      <c r="I22" s="923"/>
    </row>
    <row r="23" spans="1:9" ht="15" customHeight="1">
      <c r="A23" s="942" t="s">
        <v>1127</v>
      </c>
      <c r="B23" s="962">
        <v>13</v>
      </c>
      <c r="C23" s="944"/>
      <c r="D23" s="944"/>
      <c r="E23" s="944"/>
      <c r="F23" s="945">
        <f t="shared" si="0"/>
        <v>0</v>
      </c>
      <c r="G23" s="922"/>
      <c r="H23" s="923"/>
      <c r="I23" s="923"/>
    </row>
    <row r="24" spans="1:9" ht="13.5" customHeight="1">
      <c r="A24" s="942" t="s">
        <v>1128</v>
      </c>
      <c r="B24" s="962">
        <v>14</v>
      </c>
      <c r="C24" s="944"/>
      <c r="D24" s="944"/>
      <c r="E24" s="944"/>
      <c r="F24" s="945">
        <f t="shared" si="0"/>
        <v>0</v>
      </c>
      <c r="G24" s="922"/>
      <c r="H24" s="923"/>
      <c r="I24" s="923"/>
    </row>
    <row r="25" spans="1:9" ht="14.25" customHeight="1">
      <c r="A25" s="942" t="s">
        <v>1129</v>
      </c>
      <c r="B25" s="962">
        <v>15</v>
      </c>
      <c r="C25" s="944"/>
      <c r="D25" s="944"/>
      <c r="E25" s="944"/>
      <c r="F25" s="945">
        <f t="shared" si="0"/>
        <v>0</v>
      </c>
      <c r="G25" s="922"/>
      <c r="H25" s="923"/>
      <c r="I25" s="923"/>
    </row>
    <row r="26" spans="1:9" ht="15" customHeight="1">
      <c r="A26" s="942" t="s">
        <v>1130</v>
      </c>
      <c r="B26" s="962">
        <v>16</v>
      </c>
      <c r="C26" s="944"/>
      <c r="D26" s="944"/>
      <c r="E26" s="944"/>
      <c r="F26" s="945">
        <f t="shared" si="0"/>
        <v>0</v>
      </c>
      <c r="G26" s="922"/>
      <c r="H26" s="923"/>
      <c r="I26" s="923"/>
    </row>
    <row r="27" spans="1:9" ht="18.75" customHeight="1" thickBot="1">
      <c r="A27" s="946" t="s">
        <v>1131</v>
      </c>
      <c r="B27" s="963">
        <v>17</v>
      </c>
      <c r="C27" s="948"/>
      <c r="D27" s="948"/>
      <c r="E27" s="948"/>
      <c r="F27" s="949">
        <f t="shared" si="0"/>
        <v>0</v>
      </c>
      <c r="G27" s="922"/>
      <c r="H27" s="521"/>
      <c r="I27" s="521"/>
    </row>
    <row r="28" spans="1:9" ht="36.75" customHeight="1" thickBot="1">
      <c r="A28" s="950" t="s">
        <v>1132</v>
      </c>
      <c r="B28" s="957">
        <v>18</v>
      </c>
      <c r="C28" s="952">
        <f>SUM(C29:C35)</f>
        <v>0</v>
      </c>
      <c r="D28" s="952">
        <f>SUM(D29:D35)</f>
        <v>0</v>
      </c>
      <c r="E28" s="952">
        <f>SUM(E29:E35)</f>
        <v>0</v>
      </c>
      <c r="F28" s="953">
        <f t="shared" si="0"/>
        <v>0</v>
      </c>
      <c r="G28" s="922"/>
      <c r="H28" s="521"/>
      <c r="I28" s="521"/>
    </row>
    <row r="29" spans="1:9" ht="21.75" customHeight="1">
      <c r="A29" s="958" t="s">
        <v>1125</v>
      </c>
      <c r="B29" s="959">
        <v>19</v>
      </c>
      <c r="C29" s="960"/>
      <c r="D29" s="960"/>
      <c r="E29" s="960"/>
      <c r="F29" s="961">
        <f t="shared" si="0"/>
        <v>0</v>
      </c>
      <c r="G29" s="922"/>
      <c r="H29" s="521"/>
      <c r="I29" s="521"/>
    </row>
    <row r="30" spans="1:9" ht="17.25" customHeight="1">
      <c r="A30" s="942" t="s">
        <v>1126</v>
      </c>
      <c r="B30" s="962">
        <v>20</v>
      </c>
      <c r="C30" s="944"/>
      <c r="D30" s="944"/>
      <c r="E30" s="944"/>
      <c r="F30" s="945">
        <f t="shared" si="0"/>
        <v>0</v>
      </c>
      <c r="G30" s="521"/>
      <c r="H30" s="521"/>
      <c r="I30" s="521"/>
    </row>
    <row r="31" spans="1:9" ht="18" customHeight="1">
      <c r="A31" s="942" t="s">
        <v>1127</v>
      </c>
      <c r="B31" s="962">
        <v>21</v>
      </c>
      <c r="C31" s="944"/>
      <c r="D31" s="944"/>
      <c r="E31" s="944"/>
      <c r="F31" s="945">
        <f t="shared" si="0"/>
        <v>0</v>
      </c>
      <c r="G31" s="33"/>
      <c r="H31" s="33"/>
      <c r="I31" s="33"/>
    </row>
    <row r="32" spans="1:9">
      <c r="A32" s="942" t="s">
        <v>1128</v>
      </c>
      <c r="B32" s="962">
        <v>22</v>
      </c>
      <c r="C32" s="944"/>
      <c r="D32" s="944"/>
      <c r="E32" s="944"/>
      <c r="F32" s="945">
        <f t="shared" si="0"/>
        <v>0</v>
      </c>
      <c r="G32" s="33"/>
      <c r="H32" s="33"/>
      <c r="I32" s="33"/>
    </row>
    <row r="33" spans="1:6">
      <c r="A33" s="942" t="s">
        <v>1129</v>
      </c>
      <c r="B33" s="962">
        <v>23</v>
      </c>
      <c r="C33" s="944"/>
      <c r="D33" s="944"/>
      <c r="E33" s="944"/>
      <c r="F33" s="945">
        <f t="shared" si="0"/>
        <v>0</v>
      </c>
    </row>
    <row r="34" spans="1:6">
      <c r="A34" s="942" t="s">
        <v>1130</v>
      </c>
      <c r="B34" s="962">
        <v>24</v>
      </c>
      <c r="C34" s="944"/>
      <c r="D34" s="944"/>
      <c r="E34" s="944"/>
      <c r="F34" s="945">
        <f t="shared" si="0"/>
        <v>0</v>
      </c>
    </row>
    <row r="35" spans="1:6" ht="21" customHeight="1" thickBot="1">
      <c r="A35" s="946" t="s">
        <v>1131</v>
      </c>
      <c r="B35" s="963">
        <v>25</v>
      </c>
      <c r="C35" s="948"/>
      <c r="D35" s="948"/>
      <c r="E35" s="948"/>
      <c r="F35" s="949">
        <f t="shared" si="0"/>
        <v>0</v>
      </c>
    </row>
    <row r="36" spans="1:6" ht="18" customHeight="1" thickBot="1">
      <c r="A36" s="950" t="s">
        <v>1133</v>
      </c>
      <c r="B36" s="957">
        <v>26</v>
      </c>
      <c r="C36" s="952">
        <f>+C20+C28</f>
        <v>0</v>
      </c>
      <c r="D36" s="952">
        <f>+D20+D28</f>
        <v>0</v>
      </c>
      <c r="E36" s="952">
        <f>+E20+E28</f>
        <v>0</v>
      </c>
      <c r="F36" s="953">
        <f t="shared" si="0"/>
        <v>0</v>
      </c>
    </row>
    <row r="37" spans="1:6" ht="30.75" customHeight="1" thickBot="1">
      <c r="A37" s="950" t="s">
        <v>1134</v>
      </c>
      <c r="B37" s="957">
        <v>27</v>
      </c>
      <c r="C37" s="952">
        <f>+C19-C36</f>
        <v>51500</v>
      </c>
      <c r="D37" s="952">
        <f>+D19-D36</f>
        <v>51500</v>
      </c>
      <c r="E37" s="952">
        <f>+E19-E36</f>
        <v>52193</v>
      </c>
      <c r="F37" s="965">
        <f t="shared" si="0"/>
        <v>155193</v>
      </c>
    </row>
    <row r="38" spans="1:6" ht="15">
      <c r="A38" s="937"/>
      <c r="B38" s="937"/>
      <c r="C38" s="937"/>
      <c r="D38" s="937"/>
      <c r="E38" s="937"/>
      <c r="F38" s="937"/>
    </row>
  </sheetData>
  <mergeCells count="6">
    <mergeCell ref="A2:F3"/>
    <mergeCell ref="A7:A9"/>
    <mergeCell ref="B7:B9"/>
    <mergeCell ref="C7:E8"/>
    <mergeCell ref="F7:F9"/>
    <mergeCell ref="A5:F5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43"/>
  <sheetViews>
    <sheetView workbookViewId="0">
      <selection activeCell="D3" sqref="D3:E3"/>
    </sheetView>
  </sheetViews>
  <sheetFormatPr defaultRowHeight="12.75"/>
  <cols>
    <col min="1" max="1" width="38" customWidth="1"/>
    <col min="2" max="2" width="19.33203125" customWidth="1"/>
    <col min="3" max="3" width="21.6640625" customWidth="1"/>
    <col min="4" max="4" width="41" customWidth="1"/>
    <col min="5" max="5" width="22" customWidth="1"/>
  </cols>
  <sheetData>
    <row r="1" spans="1:6">
      <c r="A1" s="1286" t="s">
        <v>988</v>
      </c>
      <c r="B1" s="1286"/>
      <c r="C1" s="1286"/>
      <c r="D1" s="1286"/>
      <c r="E1" s="1286"/>
    </row>
    <row r="2" spans="1:6">
      <c r="A2" s="1286" t="s">
        <v>834</v>
      </c>
      <c r="B2" s="1286"/>
      <c r="C2" s="1286"/>
      <c r="D2" s="1286"/>
      <c r="E2" s="1286"/>
    </row>
    <row r="3" spans="1:6">
      <c r="D3" s="1350" t="s">
        <v>1222</v>
      </c>
      <c r="E3" s="1350"/>
    </row>
    <row r="4" spans="1:6" ht="13.5" thickBot="1">
      <c r="A4" s="712"/>
      <c r="B4" s="712"/>
      <c r="C4" s="712"/>
      <c r="D4" s="712"/>
      <c r="E4" s="713" t="s">
        <v>209</v>
      </c>
      <c r="F4" s="714"/>
    </row>
    <row r="5" spans="1:6">
      <c r="A5" s="1348" t="s">
        <v>835</v>
      </c>
      <c r="B5" s="715" t="s">
        <v>836</v>
      </c>
      <c r="C5" s="716" t="s">
        <v>837</v>
      </c>
      <c r="D5" s="1348" t="s">
        <v>835</v>
      </c>
      <c r="E5" s="715" t="s">
        <v>838</v>
      </c>
      <c r="F5" s="717"/>
    </row>
    <row r="6" spans="1:6" ht="13.5" thickBot="1">
      <c r="A6" s="1351"/>
      <c r="B6" s="718" t="s">
        <v>839</v>
      </c>
      <c r="C6" s="719" t="s">
        <v>840</v>
      </c>
      <c r="D6" s="1351"/>
      <c r="E6" s="862" t="s">
        <v>839</v>
      </c>
      <c r="F6" s="717"/>
    </row>
    <row r="7" spans="1:6" ht="25.5">
      <c r="A7" s="720" t="s">
        <v>841</v>
      </c>
      <c r="B7" s="721">
        <v>1837721</v>
      </c>
      <c r="C7" s="721">
        <v>1836684</v>
      </c>
      <c r="D7" s="861" t="s">
        <v>1098</v>
      </c>
      <c r="E7" s="723">
        <v>1914461</v>
      </c>
      <c r="F7" s="717"/>
    </row>
    <row r="8" spans="1:6">
      <c r="A8" s="724" t="s">
        <v>842</v>
      </c>
      <c r="B8" s="725">
        <v>3195</v>
      </c>
      <c r="C8" s="725">
        <v>3195</v>
      </c>
      <c r="D8" s="724" t="s">
        <v>842</v>
      </c>
      <c r="E8" s="725">
        <v>1778</v>
      </c>
      <c r="F8" s="726"/>
    </row>
    <row r="9" spans="1:6">
      <c r="A9" s="724" t="s">
        <v>843</v>
      </c>
      <c r="B9" s="725">
        <v>1365700</v>
      </c>
      <c r="C9" s="725">
        <v>1365700</v>
      </c>
      <c r="D9" s="724" t="s">
        <v>843</v>
      </c>
      <c r="E9" s="725">
        <v>1458672</v>
      </c>
      <c r="F9" s="727"/>
    </row>
    <row r="10" spans="1:6">
      <c r="A10" s="724" t="s">
        <v>844</v>
      </c>
      <c r="B10" s="725">
        <v>21295</v>
      </c>
      <c r="C10" s="725">
        <v>20000</v>
      </c>
      <c r="D10" s="724" t="s">
        <v>844</v>
      </c>
      <c r="E10" s="725">
        <v>20023</v>
      </c>
      <c r="F10" s="727"/>
    </row>
    <row r="11" spans="1:6" ht="13.5" thickBot="1">
      <c r="A11" s="728" t="s">
        <v>845</v>
      </c>
      <c r="B11" s="725">
        <v>447531</v>
      </c>
      <c r="C11" s="729">
        <v>447789</v>
      </c>
      <c r="D11" s="724" t="s">
        <v>845</v>
      </c>
      <c r="E11" s="725">
        <v>433988</v>
      </c>
      <c r="F11" s="727"/>
    </row>
    <row r="12" spans="1:6" ht="24.75" customHeight="1">
      <c r="A12" s="730" t="s">
        <v>846</v>
      </c>
      <c r="B12" s="721">
        <v>150518</v>
      </c>
      <c r="C12" s="731">
        <v>154565</v>
      </c>
      <c r="D12" s="860" t="s">
        <v>847</v>
      </c>
      <c r="E12" s="721">
        <v>735</v>
      </c>
      <c r="F12" s="727"/>
    </row>
    <row r="13" spans="1:6">
      <c r="A13" s="732" t="s">
        <v>848</v>
      </c>
      <c r="B13" s="725">
        <v>804</v>
      </c>
      <c r="C13" s="733">
        <v>804</v>
      </c>
      <c r="D13" s="616" t="s">
        <v>848</v>
      </c>
      <c r="E13" s="725">
        <v>735</v>
      </c>
      <c r="F13" s="726"/>
    </row>
    <row r="14" spans="1:6">
      <c r="A14" s="734" t="s">
        <v>849</v>
      </c>
      <c r="B14" s="735">
        <v>16292</v>
      </c>
      <c r="C14" s="736">
        <v>30391</v>
      </c>
      <c r="D14" s="616"/>
      <c r="E14" s="725"/>
      <c r="F14" s="727"/>
    </row>
    <row r="15" spans="1:6">
      <c r="A15" s="732" t="s">
        <v>851</v>
      </c>
      <c r="B15" s="725">
        <v>0</v>
      </c>
      <c r="C15" s="733">
        <v>0</v>
      </c>
      <c r="D15" s="616" t="s">
        <v>850</v>
      </c>
      <c r="E15" s="723"/>
      <c r="F15" s="727"/>
    </row>
    <row r="16" spans="1:6" ht="13.5" thickBot="1">
      <c r="A16" s="732" t="s">
        <v>852</v>
      </c>
      <c r="B16" s="725">
        <v>123370</v>
      </c>
      <c r="C16" s="733">
        <v>123370</v>
      </c>
      <c r="D16" s="737" t="s">
        <v>853</v>
      </c>
      <c r="E16" s="738">
        <v>225611</v>
      </c>
      <c r="F16" s="727"/>
    </row>
    <row r="17" spans="1:6" ht="13.5" thickBot="1">
      <c r="A17" s="732"/>
      <c r="B17" s="725"/>
      <c r="C17" s="733"/>
      <c r="D17" s="739" t="s">
        <v>854</v>
      </c>
      <c r="E17" s="863">
        <v>112790</v>
      </c>
      <c r="F17" s="727"/>
    </row>
    <row r="18" spans="1:6" ht="13.5" thickBot="1">
      <c r="A18" s="616" t="s">
        <v>855</v>
      </c>
      <c r="B18" s="725">
        <v>10052</v>
      </c>
      <c r="C18" s="733">
        <v>0</v>
      </c>
      <c r="D18" s="932" t="s">
        <v>1109</v>
      </c>
      <c r="E18" s="933">
        <v>22993</v>
      </c>
      <c r="F18" s="727"/>
    </row>
    <row r="19" spans="1:6" ht="13.5" thickBot="1">
      <c r="B19" s="740"/>
      <c r="C19" s="741"/>
      <c r="D19" s="742" t="s">
        <v>856</v>
      </c>
      <c r="E19" s="723"/>
      <c r="F19" s="727"/>
    </row>
    <row r="20" spans="1:6" ht="15" thickBot="1">
      <c r="A20" s="743" t="s">
        <v>857</v>
      </c>
      <c r="B20" s="744">
        <v>1988239</v>
      </c>
      <c r="C20" s="745">
        <v>1991249</v>
      </c>
      <c r="D20" s="746" t="s">
        <v>857</v>
      </c>
      <c r="E20" s="744">
        <v>2276590</v>
      </c>
      <c r="F20" s="727"/>
    </row>
    <row r="21" spans="1:6" ht="15" thickBot="1">
      <c r="A21" s="747"/>
      <c r="B21" s="748"/>
      <c r="C21" s="748"/>
      <c r="D21" s="747"/>
      <c r="E21" s="748"/>
      <c r="F21" s="727"/>
    </row>
    <row r="22" spans="1:6">
      <c r="A22" s="1348" t="s">
        <v>612</v>
      </c>
      <c r="B22" s="749" t="s">
        <v>858</v>
      </c>
      <c r="C22" s="716" t="s">
        <v>837</v>
      </c>
      <c r="D22" s="1348" t="s">
        <v>612</v>
      </c>
      <c r="E22" s="715" t="s">
        <v>838</v>
      </c>
      <c r="F22" s="750"/>
    </row>
    <row r="23" spans="1:6" ht="13.5" thickBot="1">
      <c r="A23" s="1349"/>
      <c r="B23" s="751" t="s">
        <v>839</v>
      </c>
      <c r="C23" s="719" t="s">
        <v>840</v>
      </c>
      <c r="D23" s="1349"/>
      <c r="E23" s="718" t="s">
        <v>839</v>
      </c>
      <c r="F23" s="750"/>
    </row>
    <row r="24" spans="1:6">
      <c r="A24" s="730" t="s">
        <v>859</v>
      </c>
      <c r="B24" s="752">
        <v>1843276</v>
      </c>
      <c r="C24" s="752">
        <v>1855195</v>
      </c>
      <c r="D24" s="720" t="s">
        <v>860</v>
      </c>
      <c r="E24" s="721">
        <v>2227873</v>
      </c>
      <c r="F24" s="727"/>
    </row>
    <row r="25" spans="1:6">
      <c r="A25" s="732" t="s">
        <v>861</v>
      </c>
      <c r="B25" s="753">
        <v>1045370</v>
      </c>
      <c r="C25" s="753">
        <v>2257902</v>
      </c>
      <c r="D25" s="724" t="s">
        <v>862</v>
      </c>
      <c r="E25" s="725">
        <v>2257902</v>
      </c>
      <c r="F25" s="726"/>
    </row>
    <row r="26" spans="1:6">
      <c r="A26" s="754" t="s">
        <v>863</v>
      </c>
      <c r="B26" s="755">
        <v>797906</v>
      </c>
      <c r="C26" s="756">
        <v>-402707</v>
      </c>
      <c r="D26" s="724" t="s">
        <v>864</v>
      </c>
      <c r="E26" s="725">
        <v>0</v>
      </c>
      <c r="F26" s="727"/>
    </row>
    <row r="27" spans="1:6">
      <c r="A27" s="732" t="s">
        <v>865</v>
      </c>
      <c r="B27" s="753"/>
      <c r="C27" s="757"/>
      <c r="D27" s="758" t="s">
        <v>866</v>
      </c>
      <c r="E27" s="759">
        <v>123370</v>
      </c>
      <c r="F27" s="727"/>
    </row>
    <row r="28" spans="1:6">
      <c r="A28" s="345"/>
      <c r="B28" s="345"/>
      <c r="C28" s="345"/>
      <c r="D28" s="760" t="s">
        <v>867</v>
      </c>
      <c r="E28" s="761">
        <v>-402707</v>
      </c>
      <c r="F28" s="727"/>
    </row>
    <row r="29" spans="1:6">
      <c r="A29" s="732"/>
      <c r="B29" s="753"/>
      <c r="C29" s="757"/>
      <c r="D29" s="724" t="s">
        <v>868</v>
      </c>
      <c r="E29" s="725">
        <v>0</v>
      </c>
      <c r="F29" s="727"/>
    </row>
    <row r="30" spans="1:6" ht="13.5" thickBot="1">
      <c r="A30" s="346"/>
      <c r="B30" s="762"/>
      <c r="C30" s="762"/>
      <c r="D30" s="728" t="s">
        <v>869</v>
      </c>
      <c r="E30" s="729">
        <v>249308</v>
      </c>
      <c r="F30" s="727"/>
    </row>
    <row r="31" spans="1:6">
      <c r="A31" s="763" t="s">
        <v>870</v>
      </c>
      <c r="B31" s="764">
        <v>132279</v>
      </c>
      <c r="C31" s="764">
        <v>123370</v>
      </c>
      <c r="D31" s="722"/>
      <c r="E31" s="723"/>
      <c r="F31" s="727"/>
    </row>
    <row r="32" spans="1:6">
      <c r="A32" s="758" t="s">
        <v>871</v>
      </c>
      <c r="B32" s="759">
        <v>132279</v>
      </c>
      <c r="C32" s="759">
        <v>123370</v>
      </c>
      <c r="D32" s="724"/>
      <c r="E32" s="725"/>
      <c r="F32" s="727"/>
    </row>
    <row r="33" spans="1:6" ht="13.5" thickBot="1">
      <c r="A33" s="765" t="s">
        <v>872</v>
      </c>
      <c r="B33" s="766"/>
      <c r="C33" s="766"/>
      <c r="D33" s="724"/>
      <c r="E33" s="725"/>
      <c r="F33" s="727"/>
    </row>
    <row r="34" spans="1:6">
      <c r="A34" s="730" t="s">
        <v>873</v>
      </c>
      <c r="B34" s="721">
        <v>12684</v>
      </c>
      <c r="C34" s="731">
        <v>12684</v>
      </c>
      <c r="D34" s="720" t="s">
        <v>874</v>
      </c>
      <c r="E34" s="721">
        <v>30642</v>
      </c>
      <c r="F34" s="727"/>
    </row>
    <row r="35" spans="1:6">
      <c r="A35" s="732" t="s">
        <v>875</v>
      </c>
      <c r="B35" s="725">
        <v>0</v>
      </c>
      <c r="C35" s="733">
        <v>0</v>
      </c>
      <c r="D35" s="724" t="s">
        <v>876</v>
      </c>
      <c r="E35" s="725">
        <v>11921</v>
      </c>
      <c r="F35" s="727"/>
    </row>
    <row r="36" spans="1:6">
      <c r="A36" s="732" t="s">
        <v>877</v>
      </c>
      <c r="B36" s="725">
        <v>11541</v>
      </c>
      <c r="C36" s="733">
        <v>12684</v>
      </c>
      <c r="D36" s="724" t="s">
        <v>878</v>
      </c>
      <c r="E36" s="725">
        <v>0</v>
      </c>
      <c r="F36" s="727"/>
    </row>
    <row r="37" spans="1:6" ht="13.5" thickBot="1">
      <c r="A37" s="616"/>
      <c r="B37" s="725"/>
      <c r="C37" s="767"/>
      <c r="D37" s="768" t="s">
        <v>879</v>
      </c>
      <c r="E37" s="729">
        <v>18721</v>
      </c>
      <c r="F37" s="727"/>
    </row>
    <row r="38" spans="1:6" ht="12.75" customHeight="1" thickBot="1">
      <c r="A38" s="616" t="s">
        <v>880</v>
      </c>
      <c r="B38" s="725">
        <v>1143</v>
      </c>
      <c r="C38" s="767"/>
      <c r="D38" s="861" t="s">
        <v>1108</v>
      </c>
      <c r="E38" s="769">
        <v>0</v>
      </c>
      <c r="F38" s="727"/>
    </row>
    <row r="39" spans="1:6" ht="12.75" customHeight="1" thickBot="1">
      <c r="A39" s="616"/>
      <c r="B39" s="725"/>
      <c r="C39" s="767"/>
      <c r="D39" s="861" t="s">
        <v>1107</v>
      </c>
      <c r="E39" s="769">
        <v>0</v>
      </c>
      <c r="F39" s="727"/>
    </row>
    <row r="40" spans="1:6" ht="14.25" customHeight="1" thickBot="1">
      <c r="A40" s="732"/>
      <c r="B40" s="729"/>
      <c r="C40" s="733"/>
      <c r="D40" s="770" t="s">
        <v>881</v>
      </c>
      <c r="E40" s="771">
        <v>18075</v>
      </c>
      <c r="F40" s="727"/>
    </row>
    <row r="41" spans="1:6" ht="13.5" thickBot="1">
      <c r="A41" s="772" t="s">
        <v>882</v>
      </c>
      <c r="B41" s="771">
        <v>1988239</v>
      </c>
      <c r="C41" s="771">
        <v>1991249</v>
      </c>
      <c r="D41" s="773" t="s">
        <v>882</v>
      </c>
      <c r="E41" s="738">
        <v>2276590</v>
      </c>
      <c r="F41" s="727"/>
    </row>
    <row r="42" spans="1:6">
      <c r="A42" s="742"/>
      <c r="B42" s="774"/>
      <c r="C42" s="774"/>
      <c r="D42" s="774"/>
      <c r="E42" s="774"/>
      <c r="F42" s="727"/>
    </row>
    <row r="43" spans="1:6">
      <c r="A43" s="712"/>
      <c r="B43" s="712"/>
      <c r="C43" s="712"/>
      <c r="D43" s="712"/>
      <c r="E43" s="712"/>
      <c r="F43" s="714"/>
    </row>
  </sheetData>
  <mergeCells count="7">
    <mergeCell ref="A22:A23"/>
    <mergeCell ref="D22:D23"/>
    <mergeCell ref="A1:E1"/>
    <mergeCell ref="A2:E2"/>
    <mergeCell ref="D3:E3"/>
    <mergeCell ref="A5:A6"/>
    <mergeCell ref="D5:D6"/>
  </mergeCells>
  <pageMargins left="0.70866141732283472" right="0.70866141732283472" top="0" bottom="0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:D27"/>
  <sheetViews>
    <sheetView workbookViewId="0">
      <selection activeCell="B1" sqref="B1:D1"/>
    </sheetView>
  </sheetViews>
  <sheetFormatPr defaultRowHeight="12.75"/>
  <cols>
    <col min="1" max="1" width="8" customWidth="1"/>
    <col min="2" max="2" width="64.33203125" customWidth="1"/>
    <col min="3" max="3" width="11.6640625" customWidth="1"/>
  </cols>
  <sheetData>
    <row r="1" spans="1:4">
      <c r="B1" s="1350" t="s">
        <v>1223</v>
      </c>
      <c r="C1" s="1350"/>
      <c r="D1" s="1350"/>
    </row>
    <row r="4" spans="1:4" ht="14.25" customHeight="1">
      <c r="B4" s="775" t="s">
        <v>989</v>
      </c>
      <c r="C4" s="776"/>
    </row>
    <row r="5" spans="1:4" ht="14.25" customHeight="1">
      <c r="B5" s="775" t="s">
        <v>883</v>
      </c>
      <c r="C5" s="776"/>
    </row>
    <row r="6" spans="1:4" ht="16.5" customHeight="1">
      <c r="B6" s="775" t="s">
        <v>884</v>
      </c>
      <c r="C6" s="776"/>
    </row>
    <row r="7" spans="1:4" ht="13.5" thickBot="1">
      <c r="B7" s="775"/>
      <c r="C7" s="777" t="s">
        <v>885</v>
      </c>
    </row>
    <row r="8" spans="1:4" ht="13.5" thickBot="1">
      <c r="A8" s="778" t="s">
        <v>886</v>
      </c>
      <c r="B8" s="779" t="s">
        <v>124</v>
      </c>
      <c r="C8" s="780" t="s">
        <v>887</v>
      </c>
    </row>
    <row r="9" spans="1:4" ht="13.5" thickBot="1">
      <c r="A9" s="781" t="s">
        <v>80</v>
      </c>
      <c r="B9" s="782" t="s">
        <v>888</v>
      </c>
      <c r="C9" s="783">
        <v>897272</v>
      </c>
    </row>
    <row r="10" spans="1:4" ht="13.5" thickBot="1">
      <c r="A10" s="781" t="s">
        <v>81</v>
      </c>
      <c r="B10" s="782" t="s">
        <v>889</v>
      </c>
      <c r="C10" s="784">
        <v>791771</v>
      </c>
    </row>
    <row r="11" spans="1:4" ht="13.5" thickBot="1">
      <c r="A11" s="785" t="s">
        <v>82</v>
      </c>
      <c r="B11" s="786" t="s">
        <v>890</v>
      </c>
      <c r="C11" s="787">
        <v>105501</v>
      </c>
    </row>
    <row r="12" spans="1:4" ht="13.5" thickBot="1">
      <c r="A12" s="781" t="s">
        <v>83</v>
      </c>
      <c r="B12" s="782" t="s">
        <v>891</v>
      </c>
      <c r="C12" s="783">
        <v>314344</v>
      </c>
    </row>
    <row r="13" spans="1:4" ht="13.5" thickBot="1">
      <c r="A13" s="781" t="s">
        <v>84</v>
      </c>
      <c r="B13" s="782" t="s">
        <v>892</v>
      </c>
      <c r="C13" s="784">
        <v>179054</v>
      </c>
    </row>
    <row r="14" spans="1:4" ht="13.5" thickBot="1">
      <c r="A14" s="785" t="s">
        <v>85</v>
      </c>
      <c r="B14" s="786" t="s">
        <v>893</v>
      </c>
      <c r="C14" s="787">
        <v>135290</v>
      </c>
    </row>
    <row r="15" spans="1:4" ht="13.5" thickBot="1">
      <c r="A15" s="785" t="s">
        <v>86</v>
      </c>
      <c r="B15" s="788" t="s">
        <v>894</v>
      </c>
      <c r="C15" s="789">
        <v>240791</v>
      </c>
    </row>
    <row r="16" spans="1:4" ht="13.5" thickBot="1">
      <c r="A16" s="781" t="s">
        <v>87</v>
      </c>
      <c r="B16" s="782" t="s">
        <v>895</v>
      </c>
      <c r="C16" s="784">
        <v>0</v>
      </c>
    </row>
    <row r="17" spans="1:3" ht="13.5" thickBot="1">
      <c r="A17" s="781" t="s">
        <v>88</v>
      </c>
      <c r="B17" s="782" t="s">
        <v>896</v>
      </c>
      <c r="C17" s="790">
        <v>0</v>
      </c>
    </row>
    <row r="18" spans="1:3" ht="13.5" thickBot="1">
      <c r="A18" s="785" t="s">
        <v>89</v>
      </c>
      <c r="B18" s="786" t="s">
        <v>897</v>
      </c>
      <c r="C18" s="789">
        <v>0</v>
      </c>
    </row>
    <row r="19" spans="1:3" ht="13.5" thickBot="1">
      <c r="A19" s="781" t="s">
        <v>90</v>
      </c>
      <c r="B19" s="782" t="s">
        <v>898</v>
      </c>
      <c r="C19" s="784">
        <v>0</v>
      </c>
    </row>
    <row r="20" spans="1:3" ht="13.5" thickBot="1">
      <c r="A20" s="781" t="s">
        <v>91</v>
      </c>
      <c r="B20" s="782" t="s">
        <v>899</v>
      </c>
      <c r="C20" s="790">
        <v>0</v>
      </c>
    </row>
    <row r="21" spans="1:3" ht="13.5" thickBot="1">
      <c r="A21" s="785" t="s">
        <v>92</v>
      </c>
      <c r="B21" s="786" t="s">
        <v>900</v>
      </c>
      <c r="C21" s="789">
        <v>0</v>
      </c>
    </row>
    <row r="22" spans="1:3" ht="13.5" thickBot="1">
      <c r="A22" s="785" t="s">
        <v>93</v>
      </c>
      <c r="B22" s="788" t="s">
        <v>901</v>
      </c>
      <c r="C22" s="791">
        <v>0</v>
      </c>
    </row>
    <row r="23" spans="1:3" ht="13.5" thickBot="1">
      <c r="A23" s="785" t="s">
        <v>94</v>
      </c>
      <c r="B23" s="786" t="s">
        <v>902</v>
      </c>
      <c r="C23" s="787">
        <v>240791</v>
      </c>
    </row>
    <row r="24" spans="1:3" ht="13.5" thickBot="1">
      <c r="A24" s="785" t="s">
        <v>95</v>
      </c>
      <c r="B24" s="786" t="s">
        <v>903</v>
      </c>
      <c r="C24" s="789">
        <v>240791</v>
      </c>
    </row>
    <row r="25" spans="1:3" ht="13.5" thickBot="1">
      <c r="A25" s="785" t="s">
        <v>96</v>
      </c>
      <c r="B25" s="792" t="s">
        <v>904</v>
      </c>
      <c r="C25" s="791">
        <v>0</v>
      </c>
    </row>
    <row r="26" spans="1:3" ht="13.5" thickBot="1">
      <c r="A26" s="785" t="s">
        <v>97</v>
      </c>
      <c r="B26" s="786" t="s">
        <v>905</v>
      </c>
      <c r="C26" s="787">
        <v>0</v>
      </c>
    </row>
    <row r="27" spans="1:3" ht="13.5" thickBot="1">
      <c r="A27" s="785" t="s">
        <v>98</v>
      </c>
      <c r="B27" s="786" t="s">
        <v>906</v>
      </c>
      <c r="C27" s="787">
        <v>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D5" sqref="D5:E6"/>
    </sheetView>
  </sheetViews>
  <sheetFormatPr defaultRowHeight="12.75"/>
  <cols>
    <col min="1" max="1" width="6.5" customWidth="1"/>
    <col min="2" max="2" width="65.5" customWidth="1"/>
    <col min="3" max="5" width="11.83203125" customWidth="1"/>
  </cols>
  <sheetData>
    <row r="1" spans="1:6">
      <c r="A1" s="1352" t="s">
        <v>989</v>
      </c>
      <c r="B1" s="1352"/>
      <c r="C1" s="1352"/>
      <c r="D1" s="1352"/>
      <c r="E1" s="1329"/>
    </row>
    <row r="2" spans="1:6">
      <c r="A2" s="1352" t="s">
        <v>883</v>
      </c>
      <c r="B2" s="1352"/>
      <c r="C2" s="1352"/>
      <c r="D2" s="1352"/>
      <c r="E2" s="1329"/>
    </row>
    <row r="3" spans="1:6">
      <c r="A3" s="1352" t="s">
        <v>907</v>
      </c>
      <c r="B3" s="1352"/>
      <c r="C3" s="1352"/>
      <c r="D3" s="1352"/>
      <c r="E3" s="1329"/>
    </row>
    <row r="4" spans="1:6">
      <c r="A4" s="775"/>
      <c r="B4" s="775"/>
      <c r="C4" s="775"/>
      <c r="D4" s="775"/>
      <c r="E4" s="793"/>
    </row>
    <row r="5" spans="1:6">
      <c r="A5" s="775"/>
      <c r="B5" s="775"/>
      <c r="C5" s="775"/>
      <c r="D5" s="1353" t="s">
        <v>1224</v>
      </c>
      <c r="E5" s="1353"/>
      <c r="F5" s="794"/>
    </row>
    <row r="6" spans="1:6">
      <c r="A6" s="775"/>
      <c r="B6" s="775"/>
      <c r="C6" s="775"/>
      <c r="D6" s="1353"/>
      <c r="E6" s="1353"/>
      <c r="F6" s="794"/>
    </row>
    <row r="7" spans="1:6" ht="13.5" thickBot="1">
      <c r="A7" s="775"/>
      <c r="B7" s="775"/>
      <c r="C7" s="775"/>
      <c r="D7" s="795"/>
      <c r="E7" s="796"/>
    </row>
    <row r="8" spans="1:6">
      <c r="A8" s="797"/>
      <c r="B8" s="798"/>
      <c r="C8" s="798" t="s">
        <v>908</v>
      </c>
      <c r="D8" s="798" t="s">
        <v>909</v>
      </c>
      <c r="E8" s="798" t="s">
        <v>910</v>
      </c>
    </row>
    <row r="9" spans="1:6">
      <c r="A9" s="799"/>
      <c r="B9" s="800"/>
      <c r="C9" s="800" t="s">
        <v>911</v>
      </c>
      <c r="D9" s="800"/>
      <c r="E9" s="800" t="s">
        <v>911</v>
      </c>
    </row>
    <row r="10" spans="1:6">
      <c r="A10" s="801" t="s">
        <v>886</v>
      </c>
      <c r="B10" s="800" t="s">
        <v>124</v>
      </c>
      <c r="C10" s="800" t="s">
        <v>912</v>
      </c>
      <c r="D10" s="800"/>
      <c r="E10" s="800" t="s">
        <v>912</v>
      </c>
    </row>
    <row r="11" spans="1:6">
      <c r="A11" s="799"/>
      <c r="B11" s="800"/>
      <c r="C11" s="800" t="s">
        <v>913</v>
      </c>
      <c r="D11" s="800"/>
      <c r="E11" s="800" t="s">
        <v>913</v>
      </c>
    </row>
    <row r="12" spans="1:6" ht="13.5" thickBot="1">
      <c r="A12" s="802"/>
      <c r="B12" s="803"/>
      <c r="C12" s="803"/>
      <c r="D12" s="803"/>
      <c r="E12" s="803"/>
    </row>
    <row r="13" spans="1:6" ht="13.5" thickBot="1">
      <c r="A13" s="804" t="s">
        <v>80</v>
      </c>
      <c r="B13" s="804" t="s">
        <v>914</v>
      </c>
      <c r="C13" s="805">
        <v>157746</v>
      </c>
      <c r="D13" s="804">
        <v>0</v>
      </c>
      <c r="E13" s="805">
        <v>157746</v>
      </c>
    </row>
    <row r="14" spans="1:6" ht="13.5" thickBot="1">
      <c r="A14" s="804" t="s">
        <v>81</v>
      </c>
      <c r="B14" s="804" t="s">
        <v>915</v>
      </c>
      <c r="C14" s="805">
        <v>86503</v>
      </c>
      <c r="D14" s="804">
        <v>0</v>
      </c>
      <c r="E14" s="805">
        <v>86503</v>
      </c>
    </row>
    <row r="15" spans="1:6" ht="13.5" thickBot="1">
      <c r="A15" s="804" t="s">
        <v>82</v>
      </c>
      <c r="B15" s="804" t="s">
        <v>916</v>
      </c>
      <c r="C15" s="805">
        <v>14299</v>
      </c>
      <c r="D15" s="804">
        <v>0</v>
      </c>
      <c r="E15" s="805">
        <v>14299</v>
      </c>
    </row>
    <row r="16" spans="1:6" ht="13.5" thickBot="1">
      <c r="A16" s="772" t="s">
        <v>83</v>
      </c>
      <c r="B16" s="772" t="s">
        <v>917</v>
      </c>
      <c r="C16" s="771">
        <v>258548</v>
      </c>
      <c r="D16" s="804">
        <v>0</v>
      </c>
      <c r="E16" s="771">
        <v>258548</v>
      </c>
    </row>
    <row r="17" spans="1:5" ht="13.5" thickBot="1">
      <c r="A17" s="804" t="s">
        <v>84</v>
      </c>
      <c r="B17" s="804" t="s">
        <v>918</v>
      </c>
      <c r="C17" s="805">
        <v>0</v>
      </c>
      <c r="D17" s="804">
        <v>0</v>
      </c>
      <c r="E17" s="805">
        <v>0</v>
      </c>
    </row>
    <row r="18" spans="1:5" ht="13.5" thickBot="1">
      <c r="A18" s="804" t="s">
        <v>85</v>
      </c>
      <c r="B18" s="804" t="s">
        <v>919</v>
      </c>
      <c r="C18" s="805">
        <v>0</v>
      </c>
      <c r="D18" s="804">
        <v>0</v>
      </c>
      <c r="E18" s="805">
        <v>0</v>
      </c>
    </row>
    <row r="19" spans="1:5" ht="13.5" thickBot="1">
      <c r="A19" s="772" t="s">
        <v>86</v>
      </c>
      <c r="B19" s="772" t="s">
        <v>920</v>
      </c>
      <c r="C19" s="771">
        <v>0</v>
      </c>
      <c r="D19" s="805">
        <v>0</v>
      </c>
      <c r="E19" s="771">
        <v>0</v>
      </c>
    </row>
    <row r="20" spans="1:5" ht="13.5" thickBot="1">
      <c r="A20" s="804" t="s">
        <v>87</v>
      </c>
      <c r="B20" s="804" t="s">
        <v>921</v>
      </c>
      <c r="C20" s="805">
        <v>532565</v>
      </c>
      <c r="D20" s="805">
        <v>-179054</v>
      </c>
      <c r="E20" s="805">
        <v>353511</v>
      </c>
    </row>
    <row r="21" spans="1:5" ht="13.5" thickBot="1">
      <c r="A21" s="804" t="s">
        <v>88</v>
      </c>
      <c r="B21" s="804" t="s">
        <v>922</v>
      </c>
      <c r="C21" s="805">
        <v>42758</v>
      </c>
      <c r="D21" s="805">
        <v>0</v>
      </c>
      <c r="E21" s="805">
        <v>42758</v>
      </c>
    </row>
    <row r="22" spans="1:5" ht="13.5" thickBot="1">
      <c r="A22" s="804" t="s">
        <v>89</v>
      </c>
      <c r="B22" s="804" t="s">
        <v>923</v>
      </c>
      <c r="C22" s="805">
        <v>30305</v>
      </c>
      <c r="D22" s="805">
        <v>0</v>
      </c>
      <c r="E22" s="805">
        <v>30305</v>
      </c>
    </row>
    <row r="23" spans="1:5" ht="13.5" thickBot="1">
      <c r="A23" s="772" t="s">
        <v>90</v>
      </c>
      <c r="B23" s="772" t="s">
        <v>924</v>
      </c>
      <c r="C23" s="771">
        <v>605628</v>
      </c>
      <c r="D23" s="771">
        <v>-179054</v>
      </c>
      <c r="E23" s="771">
        <v>426574</v>
      </c>
    </row>
    <row r="24" spans="1:5" ht="13.5" thickBot="1">
      <c r="A24" s="804" t="s">
        <v>91</v>
      </c>
      <c r="B24" s="804" t="s">
        <v>925</v>
      </c>
      <c r="C24" s="805">
        <v>25032</v>
      </c>
      <c r="D24" s="805">
        <v>0</v>
      </c>
      <c r="E24" s="805">
        <v>25032</v>
      </c>
    </row>
    <row r="25" spans="1:5" ht="13.5" thickBot="1">
      <c r="A25" s="804" t="s">
        <v>92</v>
      </c>
      <c r="B25" s="804" t="s">
        <v>926</v>
      </c>
      <c r="C25" s="805">
        <v>144300</v>
      </c>
      <c r="D25" s="805">
        <v>0</v>
      </c>
      <c r="E25" s="805">
        <v>144300</v>
      </c>
    </row>
    <row r="26" spans="1:5" ht="13.5" thickBot="1">
      <c r="A26" s="804" t="s">
        <v>93</v>
      </c>
      <c r="B26" s="804" t="s">
        <v>927</v>
      </c>
      <c r="C26" s="805">
        <v>0</v>
      </c>
      <c r="D26" s="805">
        <v>0</v>
      </c>
      <c r="E26" s="805">
        <v>0</v>
      </c>
    </row>
    <row r="27" spans="1:5" ht="13.5" thickBot="1">
      <c r="A27" s="804" t="s">
        <v>94</v>
      </c>
      <c r="B27" s="804" t="s">
        <v>928</v>
      </c>
      <c r="C27" s="805">
        <v>0</v>
      </c>
      <c r="D27" s="805">
        <v>0</v>
      </c>
      <c r="E27" s="805">
        <v>0</v>
      </c>
    </row>
    <row r="28" spans="1:5" ht="13.5" thickBot="1">
      <c r="A28" s="772" t="s">
        <v>95</v>
      </c>
      <c r="B28" s="772" t="s">
        <v>929</v>
      </c>
      <c r="C28" s="771">
        <v>169322</v>
      </c>
      <c r="D28" s="805">
        <v>0</v>
      </c>
      <c r="E28" s="771">
        <v>169322</v>
      </c>
    </row>
    <row r="29" spans="1:5" ht="13.5" thickBot="1">
      <c r="A29" s="804" t="s">
        <v>96</v>
      </c>
      <c r="B29" s="804" t="s">
        <v>930</v>
      </c>
      <c r="C29" s="805">
        <v>192256</v>
      </c>
      <c r="D29" s="805">
        <v>0</v>
      </c>
      <c r="E29" s="805">
        <v>192256</v>
      </c>
    </row>
    <row r="30" spans="1:5" ht="13.5" thickBot="1">
      <c r="A30" s="804" t="s">
        <v>97</v>
      </c>
      <c r="B30" s="804" t="s">
        <v>931</v>
      </c>
      <c r="C30" s="805">
        <v>28506</v>
      </c>
      <c r="D30" s="805">
        <v>0</v>
      </c>
      <c r="E30" s="805">
        <v>28506</v>
      </c>
    </row>
    <row r="31" spans="1:5" ht="13.5" thickBot="1">
      <c r="A31" s="804" t="s">
        <v>98</v>
      </c>
      <c r="B31" s="804" t="s">
        <v>932</v>
      </c>
      <c r="C31" s="805">
        <v>58219</v>
      </c>
      <c r="D31" s="805">
        <v>0</v>
      </c>
      <c r="E31" s="805">
        <v>58219</v>
      </c>
    </row>
    <row r="32" spans="1:5" ht="13.5" thickBot="1">
      <c r="A32" s="772" t="s">
        <v>99</v>
      </c>
      <c r="B32" s="772" t="s">
        <v>933</v>
      </c>
      <c r="C32" s="771">
        <v>278981</v>
      </c>
      <c r="D32" s="805">
        <v>0</v>
      </c>
      <c r="E32" s="771">
        <v>278981</v>
      </c>
    </row>
    <row r="33" spans="1:5" ht="13.5" thickBot="1">
      <c r="A33" s="806" t="s">
        <v>100</v>
      </c>
      <c r="B33" s="806" t="s">
        <v>934</v>
      </c>
      <c r="C33" s="807">
        <v>50966</v>
      </c>
      <c r="D33" s="805">
        <v>0</v>
      </c>
      <c r="E33" s="807">
        <v>50966</v>
      </c>
    </row>
    <row r="34" spans="1:5" ht="13.5" thickBot="1">
      <c r="A34" s="772" t="s">
        <v>101</v>
      </c>
      <c r="B34" s="772" t="s">
        <v>935</v>
      </c>
      <c r="C34" s="771">
        <v>440090</v>
      </c>
      <c r="D34" s="771">
        <v>-179054</v>
      </c>
      <c r="E34" s="771">
        <v>261036</v>
      </c>
    </row>
    <row r="35" spans="1:5" ht="13.5" thickBot="1">
      <c r="A35" s="772" t="s">
        <v>102</v>
      </c>
      <c r="B35" s="772" t="s">
        <v>936</v>
      </c>
      <c r="C35" s="808">
        <v>-75193</v>
      </c>
      <c r="D35" s="805">
        <v>0</v>
      </c>
      <c r="E35" s="808">
        <v>-75193</v>
      </c>
    </row>
    <row r="36" spans="1:5" ht="13.5" thickBot="1">
      <c r="A36" s="804" t="s">
        <v>103</v>
      </c>
      <c r="B36" s="804" t="s">
        <v>937</v>
      </c>
      <c r="C36" s="805">
        <v>0</v>
      </c>
      <c r="D36" s="805">
        <v>0</v>
      </c>
      <c r="E36" s="805">
        <v>0</v>
      </c>
    </row>
    <row r="37" spans="1:5" ht="13.5" thickBot="1">
      <c r="A37" s="804" t="s">
        <v>104</v>
      </c>
      <c r="B37" s="804" t="s">
        <v>938</v>
      </c>
      <c r="C37" s="805">
        <v>2039</v>
      </c>
      <c r="D37" s="805">
        <v>0</v>
      </c>
      <c r="E37" s="805">
        <v>2039</v>
      </c>
    </row>
    <row r="38" spans="1:5" ht="13.5" thickBot="1">
      <c r="A38" s="804" t="s">
        <v>105</v>
      </c>
      <c r="B38" s="804" t="s">
        <v>939</v>
      </c>
      <c r="C38" s="805">
        <v>3228</v>
      </c>
      <c r="D38" s="805">
        <v>0</v>
      </c>
      <c r="E38" s="805">
        <v>3228</v>
      </c>
    </row>
    <row r="39" spans="1:5" ht="13.5" thickBot="1">
      <c r="A39" s="804" t="s">
        <v>106</v>
      </c>
      <c r="B39" s="809" t="s">
        <v>940</v>
      </c>
      <c r="C39" s="805">
        <v>0</v>
      </c>
      <c r="D39" s="805">
        <v>0</v>
      </c>
      <c r="E39" s="805">
        <v>0</v>
      </c>
    </row>
    <row r="40" spans="1:5" ht="13.5" thickBot="1">
      <c r="A40" s="772" t="s">
        <v>107</v>
      </c>
      <c r="B40" s="772" t="s">
        <v>941</v>
      </c>
      <c r="C40" s="771">
        <v>5267</v>
      </c>
      <c r="D40" s="805">
        <v>0</v>
      </c>
      <c r="E40" s="771">
        <v>5267</v>
      </c>
    </row>
    <row r="41" spans="1:5" ht="13.5" thickBot="1">
      <c r="A41" s="804" t="s">
        <v>546</v>
      </c>
      <c r="B41" s="804" t="s">
        <v>942</v>
      </c>
      <c r="C41" s="805">
        <v>0</v>
      </c>
      <c r="D41" s="805">
        <v>0</v>
      </c>
      <c r="E41" s="805">
        <v>0</v>
      </c>
    </row>
    <row r="42" spans="1:5" ht="13.5" thickBot="1">
      <c r="A42" s="804" t="s">
        <v>943</v>
      </c>
      <c r="B42" s="804" t="s">
        <v>944</v>
      </c>
      <c r="C42" s="805">
        <v>0</v>
      </c>
      <c r="D42" s="805">
        <v>0</v>
      </c>
      <c r="E42" s="805">
        <v>0</v>
      </c>
    </row>
    <row r="43" spans="1:5" ht="13.5" thickBot="1">
      <c r="A43" s="804" t="s">
        <v>945</v>
      </c>
      <c r="B43" s="804" t="s">
        <v>946</v>
      </c>
      <c r="C43" s="805">
        <v>4</v>
      </c>
      <c r="D43" s="805">
        <v>0</v>
      </c>
      <c r="E43" s="805">
        <v>4</v>
      </c>
    </row>
    <row r="44" spans="1:5" ht="13.5" thickBot="1">
      <c r="A44" s="804" t="s">
        <v>947</v>
      </c>
      <c r="B44" s="809" t="s">
        <v>948</v>
      </c>
      <c r="C44" s="805">
        <v>0</v>
      </c>
      <c r="D44" s="804">
        <v>0</v>
      </c>
      <c r="E44" s="805">
        <v>0</v>
      </c>
    </row>
    <row r="45" spans="1:5" ht="13.5" thickBot="1">
      <c r="A45" s="772" t="s">
        <v>949</v>
      </c>
      <c r="B45" s="772" t="s">
        <v>950</v>
      </c>
      <c r="C45" s="771">
        <v>4</v>
      </c>
      <c r="D45" s="804">
        <v>0</v>
      </c>
      <c r="E45" s="771">
        <v>4</v>
      </c>
    </row>
    <row r="46" spans="1:5" ht="13.5" thickBot="1">
      <c r="A46" s="772" t="s">
        <v>951</v>
      </c>
      <c r="B46" s="772" t="s">
        <v>952</v>
      </c>
      <c r="C46" s="771">
        <v>5263</v>
      </c>
      <c r="D46" s="804">
        <v>0</v>
      </c>
      <c r="E46" s="771">
        <v>5263</v>
      </c>
    </row>
    <row r="47" spans="1:5" ht="13.5" thickBot="1">
      <c r="A47" s="772" t="s">
        <v>953</v>
      </c>
      <c r="B47" s="772" t="s">
        <v>954</v>
      </c>
      <c r="C47" s="808">
        <v>-69930</v>
      </c>
      <c r="D47" s="804">
        <v>0</v>
      </c>
      <c r="E47" s="808">
        <v>-69930</v>
      </c>
    </row>
    <row r="48" spans="1:5" ht="13.5" thickBot="1">
      <c r="A48" s="804" t="s">
        <v>955</v>
      </c>
      <c r="B48" s="804" t="s">
        <v>956</v>
      </c>
      <c r="C48" s="805">
        <v>158851</v>
      </c>
      <c r="D48" s="804">
        <v>0</v>
      </c>
      <c r="E48" s="805">
        <v>158851</v>
      </c>
    </row>
    <row r="49" spans="1:5" ht="13.5" thickBot="1">
      <c r="A49" s="804" t="s">
        <v>957</v>
      </c>
      <c r="B49" s="804" t="s">
        <v>958</v>
      </c>
      <c r="C49" s="805">
        <v>186448</v>
      </c>
      <c r="D49" s="804">
        <v>0</v>
      </c>
      <c r="E49" s="805">
        <v>186448</v>
      </c>
    </row>
    <row r="50" spans="1:5" ht="13.5" thickBot="1">
      <c r="A50" s="772" t="s">
        <v>959</v>
      </c>
      <c r="B50" s="772" t="s">
        <v>960</v>
      </c>
      <c r="C50" s="771">
        <v>345299</v>
      </c>
      <c r="D50" s="804">
        <v>0</v>
      </c>
      <c r="E50" s="771">
        <v>345299</v>
      </c>
    </row>
    <row r="51" spans="1:5" ht="13.5" thickBot="1">
      <c r="A51" s="772" t="s">
        <v>961</v>
      </c>
      <c r="B51" s="772" t="s">
        <v>962</v>
      </c>
      <c r="C51" s="771">
        <v>26061</v>
      </c>
      <c r="D51" s="804">
        <v>0</v>
      </c>
      <c r="E51" s="771">
        <v>26061</v>
      </c>
    </row>
    <row r="52" spans="1:5" ht="13.5" thickBot="1">
      <c r="A52" s="772" t="s">
        <v>963</v>
      </c>
      <c r="B52" s="772" t="s">
        <v>964</v>
      </c>
      <c r="C52" s="771">
        <v>319238</v>
      </c>
      <c r="D52" s="804">
        <v>0</v>
      </c>
      <c r="E52" s="771">
        <v>319238</v>
      </c>
    </row>
    <row r="53" spans="1:5" ht="13.5" thickBot="1">
      <c r="A53" s="772" t="s">
        <v>965</v>
      </c>
      <c r="B53" s="772" t="s">
        <v>966</v>
      </c>
      <c r="C53" s="771">
        <v>249308</v>
      </c>
      <c r="D53" s="804">
        <v>0</v>
      </c>
      <c r="E53" s="771">
        <v>249308</v>
      </c>
    </row>
    <row r="54" spans="1:5">
      <c r="A54" s="793"/>
      <c r="B54" s="793"/>
      <c r="C54" s="793"/>
      <c r="D54" s="793"/>
      <c r="E54" s="793"/>
    </row>
    <row r="55" spans="1:5">
      <c r="A55" s="793"/>
      <c r="B55" s="793"/>
      <c r="C55" s="793"/>
      <c r="D55" s="793"/>
      <c r="E55" s="793"/>
    </row>
  </sheetData>
  <mergeCells count="4">
    <mergeCell ref="A1:E1"/>
    <mergeCell ref="A2:E2"/>
    <mergeCell ref="A3:E3"/>
    <mergeCell ref="D5:E6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dimension ref="A1:E26"/>
  <sheetViews>
    <sheetView workbookViewId="0">
      <selection activeCell="B1" sqref="B1:E2"/>
    </sheetView>
  </sheetViews>
  <sheetFormatPr defaultRowHeight="12.75"/>
  <cols>
    <col min="2" max="2" width="50.83203125" customWidth="1"/>
  </cols>
  <sheetData>
    <row r="1" spans="1:5">
      <c r="A1" s="810"/>
      <c r="B1" s="1363" t="s">
        <v>1225</v>
      </c>
      <c r="C1" s="1363"/>
      <c r="D1" s="1363"/>
      <c r="E1" s="1363"/>
    </row>
    <row r="2" spans="1:5">
      <c r="A2" s="811"/>
      <c r="B2" s="1363"/>
      <c r="C2" s="1363"/>
      <c r="D2" s="1363"/>
      <c r="E2" s="1363"/>
    </row>
    <row r="3" spans="1:5">
      <c r="A3" s="811"/>
      <c r="B3" s="812"/>
      <c r="C3" s="813"/>
      <c r="D3" s="813"/>
    </row>
    <row r="4" spans="1:5">
      <c r="A4" s="1364" t="s">
        <v>567</v>
      </c>
      <c r="B4" s="1364"/>
      <c r="C4" s="1364"/>
      <c r="D4" s="1364"/>
    </row>
    <row r="5" spans="1:5">
      <c r="A5" s="1364" t="s">
        <v>967</v>
      </c>
      <c r="B5" s="1364"/>
      <c r="C5" s="1364"/>
      <c r="D5" s="1364"/>
    </row>
    <row r="6" spans="1:5">
      <c r="A6" s="1365" t="s">
        <v>968</v>
      </c>
      <c r="B6" s="1365"/>
      <c r="C6" s="1365"/>
      <c r="D6" s="1365"/>
    </row>
    <row r="7" spans="1:5">
      <c r="A7" s="814"/>
      <c r="B7" s="814"/>
      <c r="C7" s="814"/>
      <c r="D7" s="814"/>
    </row>
    <row r="8" spans="1:5" ht="25.5">
      <c r="A8" s="815" t="s">
        <v>579</v>
      </c>
      <c r="B8" s="816" t="s">
        <v>124</v>
      </c>
      <c r="C8" s="1366" t="s">
        <v>969</v>
      </c>
      <c r="D8" s="1366"/>
    </row>
    <row r="9" spans="1:5" ht="15" customHeight="1">
      <c r="A9" s="817" t="s">
        <v>80</v>
      </c>
      <c r="B9" s="818" t="s">
        <v>970</v>
      </c>
      <c r="C9" s="1354">
        <v>0</v>
      </c>
      <c r="D9" s="1354"/>
    </row>
    <row r="10" spans="1:5" ht="18" customHeight="1">
      <c r="A10" s="817" t="s">
        <v>81</v>
      </c>
      <c r="B10" s="818" t="s">
        <v>971</v>
      </c>
      <c r="C10" s="1354">
        <v>0</v>
      </c>
      <c r="D10" s="1354"/>
    </row>
    <row r="11" spans="1:5" ht="14.25" customHeight="1">
      <c r="A11" s="817" t="s">
        <v>82</v>
      </c>
      <c r="B11" s="818" t="s">
        <v>972</v>
      </c>
      <c r="C11" s="1358">
        <v>123369</v>
      </c>
      <c r="D11" s="1359"/>
    </row>
    <row r="12" spans="1:5" ht="15.75" customHeight="1">
      <c r="A12" s="819" t="s">
        <v>83</v>
      </c>
      <c r="B12" s="820" t="s">
        <v>973</v>
      </c>
      <c r="C12" s="1356">
        <v>123369</v>
      </c>
      <c r="D12" s="1356"/>
    </row>
    <row r="13" spans="1:5" ht="13.5" customHeight="1">
      <c r="A13" s="817" t="s">
        <v>84</v>
      </c>
      <c r="B13" s="821" t="s">
        <v>974</v>
      </c>
      <c r="C13" s="1354">
        <v>1211616</v>
      </c>
      <c r="D13" s="1354"/>
    </row>
    <row r="14" spans="1:5" ht="14.25" customHeight="1">
      <c r="A14" s="817" t="s">
        <v>85</v>
      </c>
      <c r="B14" s="822" t="s">
        <v>975</v>
      </c>
      <c r="C14" s="1360">
        <v>-123369</v>
      </c>
      <c r="D14" s="1354"/>
    </row>
    <row r="15" spans="1:5" ht="15" customHeight="1">
      <c r="A15" s="817" t="s">
        <v>86</v>
      </c>
      <c r="B15" s="818" t="s">
        <v>976</v>
      </c>
      <c r="C15" s="1361">
        <v>-970824</v>
      </c>
      <c r="D15" s="1362"/>
    </row>
    <row r="16" spans="1:5" ht="15" customHeight="1">
      <c r="A16" s="817" t="s">
        <v>87</v>
      </c>
      <c r="B16" s="823" t="s">
        <v>977</v>
      </c>
      <c r="C16" s="1360">
        <v>-15181</v>
      </c>
      <c r="D16" s="1354"/>
    </row>
    <row r="17" spans="1:4" ht="15" customHeight="1">
      <c r="A17" s="817" t="s">
        <v>88</v>
      </c>
      <c r="B17" s="823" t="s">
        <v>978</v>
      </c>
      <c r="C17" s="1354">
        <v>0</v>
      </c>
      <c r="D17" s="1354"/>
    </row>
    <row r="18" spans="1:4" ht="14.25" customHeight="1">
      <c r="A18" s="817" t="s">
        <v>89</v>
      </c>
      <c r="B18" s="823" t="s">
        <v>979</v>
      </c>
      <c r="C18" s="1355">
        <v>0</v>
      </c>
      <c r="D18" s="1355"/>
    </row>
    <row r="19" spans="1:4">
      <c r="A19" s="817" t="s">
        <v>90</v>
      </c>
      <c r="B19" s="823" t="s">
        <v>980</v>
      </c>
      <c r="C19" s="1354">
        <v>0</v>
      </c>
      <c r="D19" s="1354"/>
    </row>
    <row r="20" spans="1:4">
      <c r="A20" s="817" t="s">
        <v>91</v>
      </c>
      <c r="B20" s="823" t="s">
        <v>981</v>
      </c>
      <c r="C20" s="1354">
        <v>0</v>
      </c>
      <c r="D20" s="1354"/>
    </row>
    <row r="21" spans="1:4">
      <c r="A21" s="819" t="s">
        <v>92</v>
      </c>
      <c r="B21" s="820" t="s">
        <v>982</v>
      </c>
      <c r="C21" s="1357">
        <v>102242</v>
      </c>
      <c r="D21" s="1355"/>
    </row>
    <row r="22" spans="1:4" ht="13.5" customHeight="1">
      <c r="A22" s="817" t="s">
        <v>93</v>
      </c>
      <c r="B22" s="818" t="s">
        <v>983</v>
      </c>
      <c r="C22" s="1354">
        <v>0</v>
      </c>
      <c r="D22" s="1354"/>
    </row>
    <row r="23" spans="1:4" ht="13.5" customHeight="1">
      <c r="A23" s="817" t="s">
        <v>94</v>
      </c>
      <c r="B23" s="818" t="s">
        <v>984</v>
      </c>
      <c r="C23" s="1354">
        <v>0</v>
      </c>
      <c r="D23" s="1354"/>
    </row>
    <row r="24" spans="1:4" ht="13.5" customHeight="1">
      <c r="A24" s="817" t="s">
        <v>95</v>
      </c>
      <c r="B24" s="818" t="s">
        <v>985</v>
      </c>
      <c r="C24" s="1355">
        <v>225611</v>
      </c>
      <c r="D24" s="1355"/>
    </row>
    <row r="25" spans="1:4">
      <c r="A25" s="817" t="s">
        <v>96</v>
      </c>
      <c r="B25" s="820" t="s">
        <v>986</v>
      </c>
      <c r="C25" s="1356">
        <v>225611</v>
      </c>
      <c r="D25" s="1356"/>
    </row>
    <row r="26" spans="1:4">
      <c r="A26" s="817" t="s">
        <v>97</v>
      </c>
      <c r="B26" s="823" t="s">
        <v>987</v>
      </c>
      <c r="C26" s="1354">
        <v>225611</v>
      </c>
      <c r="D26" s="1354"/>
    </row>
  </sheetData>
  <mergeCells count="23">
    <mergeCell ref="C9:D9"/>
    <mergeCell ref="B1:E2"/>
    <mergeCell ref="A4:D4"/>
    <mergeCell ref="A5:D5"/>
    <mergeCell ref="A6:D6"/>
    <mergeCell ref="C8:D8"/>
    <mergeCell ref="C21:D21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26:D26"/>
  </mergeCells>
  <pageMargins left="0.7" right="0.7" top="0.75" bottom="0.75" header="0.3" footer="0.3"/>
  <pageSetup paperSize="9" orientation="portrait" horizontalDpi="0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N40"/>
  <sheetViews>
    <sheetView zoomScaleNormal="100" workbookViewId="0">
      <selection activeCell="H2" sqref="H2"/>
    </sheetView>
  </sheetViews>
  <sheetFormatPr defaultRowHeight="12.75"/>
  <cols>
    <col min="1" max="1" width="8.5" style="33" customWidth="1"/>
    <col min="2" max="2" width="9.33203125" style="33"/>
    <col min="3" max="3" width="15.5" style="33" customWidth="1"/>
    <col min="4" max="4" width="7.33203125" style="33" customWidth="1"/>
    <col min="5" max="5" width="13.33203125" style="33" customWidth="1"/>
    <col min="6" max="6" width="14" style="33" customWidth="1"/>
    <col min="7" max="7" width="7.1640625" style="33" customWidth="1"/>
    <col min="8" max="8" width="14.83203125" style="33" customWidth="1"/>
    <col min="9" max="9" width="14" style="33" customWidth="1"/>
    <col min="10" max="10" width="7.1640625" style="33" customWidth="1"/>
    <col min="11" max="11" width="13.83203125" style="33" customWidth="1"/>
    <col min="12" max="12" width="14.6640625" style="33" customWidth="1"/>
    <col min="13" max="16384" width="9.33203125" style="33"/>
  </cols>
  <sheetData>
    <row r="1" spans="1:14" ht="15.75">
      <c r="A1" s="1376" t="s">
        <v>67</v>
      </c>
      <c r="B1" s="1376"/>
      <c r="C1" s="1376"/>
      <c r="D1" s="1376"/>
      <c r="E1" s="1376"/>
      <c r="F1" s="1376"/>
      <c r="G1" s="1376"/>
      <c r="H1" s="1376"/>
      <c r="I1" s="1376"/>
    </row>
    <row r="2" spans="1:14" ht="15.75">
      <c r="A2" s="893"/>
      <c r="B2" s="893"/>
      <c r="C2" s="893"/>
      <c r="D2" s="893"/>
      <c r="E2" s="893"/>
      <c r="F2" s="893"/>
      <c r="G2" s="893"/>
      <c r="H2" s="894" t="s">
        <v>1226</v>
      </c>
      <c r="I2" s="895"/>
      <c r="J2" s="894"/>
      <c r="K2" s="895"/>
      <c r="L2" s="895"/>
      <c r="M2" s="896"/>
      <c r="N2" s="896"/>
    </row>
    <row r="3" spans="1:14" ht="18.75" customHeight="1">
      <c r="A3" s="742" t="s">
        <v>35</v>
      </c>
      <c r="B3" s="616"/>
      <c r="C3" s="865"/>
      <c r="D3" s="897" t="s">
        <v>36</v>
      </c>
      <c r="E3" s="774"/>
      <c r="F3" s="898"/>
      <c r="G3" s="897" t="s">
        <v>37</v>
      </c>
      <c r="H3" s="774"/>
      <c r="I3" s="900"/>
      <c r="J3" s="899" t="s">
        <v>1100</v>
      </c>
      <c r="K3" s="774"/>
      <c r="L3" s="900"/>
      <c r="M3" s="1378" t="s">
        <v>1099</v>
      </c>
      <c r="N3" s="1379"/>
    </row>
    <row r="4" spans="1:14" s="34" customFormat="1" ht="24" customHeight="1">
      <c r="A4" s="616"/>
      <c r="B4" s="616"/>
      <c r="C4" s="865"/>
      <c r="D4" s="897" t="s">
        <v>199</v>
      </c>
      <c r="E4" s="774" t="s">
        <v>199</v>
      </c>
      <c r="F4" s="774" t="s">
        <v>199</v>
      </c>
      <c r="G4" s="897" t="s">
        <v>199</v>
      </c>
      <c r="H4" s="774" t="s">
        <v>199</v>
      </c>
      <c r="I4" s="901" t="s">
        <v>199</v>
      </c>
      <c r="J4" s="899" t="s">
        <v>199</v>
      </c>
      <c r="K4" s="774" t="s">
        <v>199</v>
      </c>
      <c r="L4" s="901" t="s">
        <v>199</v>
      </c>
      <c r="M4" s="901" t="s">
        <v>199</v>
      </c>
      <c r="N4" s="902"/>
    </row>
    <row r="5" spans="1:14" s="35" customFormat="1" ht="13.5" thickBot="1">
      <c r="A5" s="616"/>
      <c r="B5" s="616"/>
      <c r="C5" s="865"/>
      <c r="D5" s="903" t="s">
        <v>38</v>
      </c>
      <c r="E5" s="904" t="s">
        <v>1169</v>
      </c>
      <c r="F5" s="904" t="s">
        <v>1170</v>
      </c>
      <c r="G5" s="903" t="s">
        <v>38</v>
      </c>
      <c r="H5" s="904" t="s">
        <v>1169</v>
      </c>
      <c r="I5" s="906" t="s">
        <v>1170</v>
      </c>
      <c r="J5" s="905" t="s">
        <v>38</v>
      </c>
      <c r="K5" s="904" t="s">
        <v>1169</v>
      </c>
      <c r="L5" s="904" t="s">
        <v>1170</v>
      </c>
      <c r="M5" s="1162" t="s">
        <v>1171</v>
      </c>
      <c r="N5" s="907"/>
    </row>
    <row r="6" spans="1:14">
      <c r="A6" s="908" t="s">
        <v>39</v>
      </c>
      <c r="B6" s="909"/>
      <c r="C6" s="910"/>
      <c r="D6" s="866">
        <v>21.78</v>
      </c>
      <c r="E6" s="767">
        <v>4580000</v>
      </c>
      <c r="F6" s="767">
        <v>99752</v>
      </c>
      <c r="G6" s="1163">
        <v>21.78</v>
      </c>
      <c r="H6" s="767">
        <v>4580000</v>
      </c>
      <c r="I6" s="885">
        <v>99752</v>
      </c>
      <c r="J6" s="866">
        <v>21.78</v>
      </c>
      <c r="K6" s="767">
        <v>4580000</v>
      </c>
      <c r="L6" s="885">
        <v>99752</v>
      </c>
      <c r="M6" s="885"/>
      <c r="N6" s="896"/>
    </row>
    <row r="7" spans="1:14" ht="12.75" customHeight="1">
      <c r="A7" s="732" t="s">
        <v>40</v>
      </c>
      <c r="B7" s="616"/>
      <c r="C7" s="865"/>
      <c r="D7" s="767"/>
      <c r="E7" s="866"/>
      <c r="F7" s="767">
        <v>5959</v>
      </c>
      <c r="G7" s="871"/>
      <c r="H7" s="866"/>
      <c r="I7" s="885">
        <v>5959</v>
      </c>
      <c r="J7" s="767"/>
      <c r="K7" s="866"/>
      <c r="L7" s="885">
        <v>5959</v>
      </c>
      <c r="M7" s="885"/>
      <c r="N7" s="896"/>
    </row>
    <row r="8" spans="1:14">
      <c r="A8" s="732" t="s">
        <v>41</v>
      </c>
      <c r="B8" s="616"/>
      <c r="C8" s="865"/>
      <c r="D8" s="767"/>
      <c r="E8" s="866" t="s">
        <v>42</v>
      </c>
      <c r="F8" s="767">
        <v>9091</v>
      </c>
      <c r="G8" s="871"/>
      <c r="H8" s="866" t="s">
        <v>42</v>
      </c>
      <c r="I8" s="885">
        <v>9091</v>
      </c>
      <c r="J8" s="767"/>
      <c r="K8" s="866" t="s">
        <v>42</v>
      </c>
      <c r="L8" s="885">
        <v>9091</v>
      </c>
      <c r="M8" s="885"/>
      <c r="N8" s="896"/>
    </row>
    <row r="9" spans="1:14">
      <c r="A9" s="732" t="s">
        <v>43</v>
      </c>
      <c r="B9" s="616"/>
      <c r="C9" s="865"/>
      <c r="D9" s="767"/>
      <c r="E9" s="866" t="s">
        <v>44</v>
      </c>
      <c r="F9" s="767">
        <v>100</v>
      </c>
      <c r="G9" s="871"/>
      <c r="H9" s="866" t="s">
        <v>44</v>
      </c>
      <c r="I9" s="885">
        <v>100</v>
      </c>
      <c r="J9" s="767"/>
      <c r="K9" s="866" t="s">
        <v>44</v>
      </c>
      <c r="L9" s="885">
        <v>100</v>
      </c>
      <c r="M9" s="885"/>
      <c r="N9" s="896"/>
    </row>
    <row r="10" spans="1:14">
      <c r="A10" s="732" t="s">
        <v>45</v>
      </c>
      <c r="B10" s="616"/>
      <c r="C10" s="865"/>
      <c r="D10" s="767"/>
      <c r="E10" s="866" t="s">
        <v>46</v>
      </c>
      <c r="F10" s="767">
        <v>5398</v>
      </c>
      <c r="G10" s="871"/>
      <c r="H10" s="866" t="s">
        <v>46</v>
      </c>
      <c r="I10" s="885">
        <v>5398</v>
      </c>
      <c r="J10" s="767"/>
      <c r="K10" s="866" t="s">
        <v>46</v>
      </c>
      <c r="L10" s="885">
        <v>5398</v>
      </c>
      <c r="M10" s="885"/>
      <c r="N10" s="896"/>
    </row>
    <row r="11" spans="1:14" ht="13.5" thickBot="1">
      <c r="A11" s="911" t="s">
        <v>47</v>
      </c>
      <c r="B11" s="912"/>
      <c r="C11" s="868"/>
      <c r="D11" s="767"/>
      <c r="E11" s="866"/>
      <c r="F11" s="867">
        <v>-9239</v>
      </c>
      <c r="G11" s="871"/>
      <c r="H11" s="866"/>
      <c r="I11" s="886">
        <v>-9239</v>
      </c>
      <c r="J11" s="767"/>
      <c r="K11" s="866"/>
      <c r="L11" s="886">
        <v>-9239</v>
      </c>
      <c r="M11" s="885"/>
      <c r="N11" s="896"/>
    </row>
    <row r="12" spans="1:14" ht="13.5" thickBot="1">
      <c r="A12" s="616" t="s">
        <v>48</v>
      </c>
      <c r="B12" s="616"/>
      <c r="C12" s="865"/>
      <c r="D12" s="869">
        <v>5507</v>
      </c>
      <c r="E12" s="870">
        <v>2700</v>
      </c>
      <c r="F12" s="870">
        <v>14867</v>
      </c>
      <c r="G12" s="1164">
        <v>5507</v>
      </c>
      <c r="H12" s="870">
        <v>2700</v>
      </c>
      <c r="I12" s="887">
        <v>14867</v>
      </c>
      <c r="J12" s="870">
        <v>5507</v>
      </c>
      <c r="K12" s="870">
        <v>2700</v>
      </c>
      <c r="L12" s="887">
        <v>14867</v>
      </c>
      <c r="M12" s="885"/>
      <c r="N12" s="896"/>
    </row>
    <row r="13" spans="1:14">
      <c r="A13" s="616" t="s">
        <v>49</v>
      </c>
      <c r="B13" s="616"/>
      <c r="C13" s="865"/>
      <c r="D13" s="871"/>
      <c r="E13" s="872"/>
      <c r="F13" s="873"/>
      <c r="G13" s="871"/>
      <c r="H13" s="872"/>
      <c r="I13" s="888">
        <v>472</v>
      </c>
      <c r="J13" s="767"/>
      <c r="K13" s="872"/>
      <c r="L13" s="888">
        <v>472</v>
      </c>
      <c r="M13" s="885"/>
      <c r="N13" s="896"/>
    </row>
    <row r="14" spans="1:14" ht="13.5" thickBot="1">
      <c r="A14" s="616" t="s">
        <v>50</v>
      </c>
      <c r="B14" s="616"/>
      <c r="C14" s="865"/>
      <c r="D14" s="871"/>
      <c r="E14" s="874"/>
      <c r="F14" s="873"/>
      <c r="G14" s="871"/>
      <c r="H14" s="874"/>
      <c r="I14" s="888">
        <v>221</v>
      </c>
      <c r="J14" s="767"/>
      <c r="K14" s="874"/>
      <c r="L14" s="888">
        <v>221</v>
      </c>
      <c r="M14" s="885"/>
      <c r="N14" s="896"/>
    </row>
    <row r="15" spans="1:14" ht="13.5" thickBot="1">
      <c r="A15" s="616" t="s">
        <v>51</v>
      </c>
      <c r="B15" s="616"/>
      <c r="C15" s="865"/>
      <c r="D15" s="869">
        <v>5507</v>
      </c>
      <c r="E15" s="875">
        <v>1.56</v>
      </c>
      <c r="F15" s="870">
        <v>9534</v>
      </c>
      <c r="G15" s="1164">
        <v>5507</v>
      </c>
      <c r="H15" s="875">
        <v>1.56</v>
      </c>
      <c r="I15" s="887">
        <v>9534</v>
      </c>
      <c r="J15" s="870">
        <v>5507</v>
      </c>
      <c r="K15" s="875">
        <v>1.56</v>
      </c>
      <c r="L15" s="887">
        <v>9534</v>
      </c>
      <c r="M15" s="885"/>
      <c r="N15" s="896"/>
    </row>
    <row r="16" spans="1:14">
      <c r="A16" s="616" t="s">
        <v>489</v>
      </c>
      <c r="B16" s="616"/>
      <c r="C16" s="865"/>
      <c r="D16" s="871">
        <v>6385</v>
      </c>
      <c r="E16" s="767">
        <v>395</v>
      </c>
      <c r="F16" s="767">
        <v>2522</v>
      </c>
      <c r="G16" s="871">
        <v>6385</v>
      </c>
      <c r="H16" s="767">
        <v>395</v>
      </c>
      <c r="I16" s="885">
        <v>2522</v>
      </c>
      <c r="J16" s="767">
        <v>6385</v>
      </c>
      <c r="K16" s="767">
        <v>395</v>
      </c>
      <c r="L16" s="885">
        <v>2522</v>
      </c>
      <c r="M16" s="885"/>
      <c r="N16" s="896"/>
    </row>
    <row r="17" spans="1:14">
      <c r="A17" s="616" t="s">
        <v>52</v>
      </c>
      <c r="B17" s="616"/>
      <c r="C17" s="865"/>
      <c r="D17" s="871">
        <v>6385</v>
      </c>
      <c r="E17" s="767">
        <v>300</v>
      </c>
      <c r="F17" s="767">
        <v>1916</v>
      </c>
      <c r="G17" s="871">
        <v>6385</v>
      </c>
      <c r="H17" s="767">
        <v>300</v>
      </c>
      <c r="I17" s="885">
        <v>1916</v>
      </c>
      <c r="J17" s="767">
        <v>6385</v>
      </c>
      <c r="K17" s="767">
        <v>300</v>
      </c>
      <c r="L17" s="885">
        <v>1916</v>
      </c>
      <c r="M17" s="885"/>
      <c r="N17" s="896"/>
    </row>
    <row r="18" spans="1:14">
      <c r="A18" s="616" t="s">
        <v>488</v>
      </c>
      <c r="B18" s="616"/>
      <c r="C18" s="865"/>
      <c r="D18" s="871">
        <v>6385</v>
      </c>
      <c r="E18" s="767">
        <v>395</v>
      </c>
      <c r="F18" s="767">
        <v>2522</v>
      </c>
      <c r="G18" s="871">
        <v>6385</v>
      </c>
      <c r="H18" s="767">
        <v>395</v>
      </c>
      <c r="I18" s="885">
        <v>2522</v>
      </c>
      <c r="J18" s="767">
        <v>6385</v>
      </c>
      <c r="K18" s="767">
        <v>395</v>
      </c>
      <c r="L18" s="885">
        <v>2522</v>
      </c>
      <c r="M18" s="885"/>
      <c r="N18" s="896"/>
    </row>
    <row r="19" spans="1:14">
      <c r="A19" s="616" t="s">
        <v>53</v>
      </c>
      <c r="B19" s="616"/>
      <c r="C19" s="865"/>
      <c r="D19" s="871">
        <v>6385</v>
      </c>
      <c r="E19" s="767">
        <v>300</v>
      </c>
      <c r="F19" s="767">
        <v>1326</v>
      </c>
      <c r="G19" s="871">
        <v>6385</v>
      </c>
      <c r="H19" s="767">
        <v>300</v>
      </c>
      <c r="I19" s="885">
        <v>1326</v>
      </c>
      <c r="J19" s="767">
        <v>6385</v>
      </c>
      <c r="K19" s="767">
        <v>300</v>
      </c>
      <c r="L19" s="885">
        <v>1326</v>
      </c>
      <c r="M19" s="885"/>
      <c r="N19" s="896"/>
    </row>
    <row r="20" spans="1:14">
      <c r="A20" s="1369" t="s">
        <v>54</v>
      </c>
      <c r="B20" s="1377"/>
      <c r="C20" s="1370"/>
      <c r="D20" s="871"/>
      <c r="E20" s="767"/>
      <c r="F20" s="767"/>
      <c r="G20" s="871"/>
      <c r="H20" s="767"/>
      <c r="I20" s="885"/>
      <c r="J20" s="767"/>
      <c r="K20" s="767"/>
      <c r="L20" s="885"/>
      <c r="M20" s="885"/>
      <c r="N20" s="896"/>
    </row>
    <row r="21" spans="1:14">
      <c r="A21" s="1369" t="s">
        <v>55</v>
      </c>
      <c r="B21" s="1369"/>
      <c r="C21" s="1370"/>
      <c r="D21" s="876">
        <v>12</v>
      </c>
      <c r="E21" s="877">
        <v>55360</v>
      </c>
      <c r="F21" s="878">
        <v>664</v>
      </c>
      <c r="G21" s="876">
        <v>12</v>
      </c>
      <c r="H21" s="877">
        <v>55360</v>
      </c>
      <c r="I21" s="889">
        <v>664</v>
      </c>
      <c r="J21" s="878">
        <v>16</v>
      </c>
      <c r="K21" s="877">
        <v>55360</v>
      </c>
      <c r="L21" s="889">
        <v>885</v>
      </c>
      <c r="M21" s="885">
        <f t="shared" ref="M21:M35" si="0">(L21-I21)</f>
        <v>221</v>
      </c>
      <c r="N21" s="896"/>
    </row>
    <row r="22" spans="1:14">
      <c r="A22" s="913" t="s">
        <v>467</v>
      </c>
      <c r="B22" s="913"/>
      <c r="C22" s="914"/>
      <c r="D22" s="876">
        <v>1</v>
      </c>
      <c r="E22" s="877">
        <v>145000</v>
      </c>
      <c r="F22" s="878">
        <v>145</v>
      </c>
      <c r="G22" s="876">
        <v>0</v>
      </c>
      <c r="H22" s="877">
        <v>145000</v>
      </c>
      <c r="I22" s="889">
        <v>0</v>
      </c>
      <c r="J22" s="878">
        <v>0</v>
      </c>
      <c r="K22" s="877">
        <v>145000</v>
      </c>
      <c r="L22" s="889">
        <v>0</v>
      </c>
      <c r="M22" s="885"/>
      <c r="N22" s="896"/>
    </row>
    <row r="23" spans="1:14">
      <c r="A23" s="616" t="s">
        <v>56</v>
      </c>
      <c r="B23" s="616"/>
      <c r="C23" s="865"/>
      <c r="D23" s="871">
        <v>25</v>
      </c>
      <c r="E23" s="767">
        <v>109000</v>
      </c>
      <c r="F23" s="767">
        <v>2725</v>
      </c>
      <c r="G23" s="871">
        <v>25</v>
      </c>
      <c r="H23" s="767">
        <v>109000</v>
      </c>
      <c r="I23" s="885">
        <v>2725</v>
      </c>
      <c r="J23" s="767">
        <v>25</v>
      </c>
      <c r="K23" s="767">
        <v>109000</v>
      </c>
      <c r="L23" s="885">
        <v>2725</v>
      </c>
      <c r="M23" s="885"/>
      <c r="N23" s="896"/>
    </row>
    <row r="24" spans="1:14">
      <c r="A24" s="616" t="s">
        <v>57</v>
      </c>
      <c r="B24" s="616"/>
      <c r="C24" s="865"/>
      <c r="D24" s="871">
        <v>19</v>
      </c>
      <c r="E24" s="767">
        <v>2606040</v>
      </c>
      <c r="F24" s="767">
        <v>49515</v>
      </c>
      <c r="G24" s="871">
        <v>19</v>
      </c>
      <c r="H24" s="767">
        <v>2606040</v>
      </c>
      <c r="I24" s="885">
        <v>49515</v>
      </c>
      <c r="J24" s="767">
        <v>19</v>
      </c>
      <c r="K24" s="767">
        <v>2606040</v>
      </c>
      <c r="L24" s="885">
        <v>49515</v>
      </c>
      <c r="M24" s="885"/>
      <c r="N24" s="896"/>
    </row>
    <row r="25" spans="1:14">
      <c r="A25" s="616" t="s">
        <v>58</v>
      </c>
      <c r="B25" s="616"/>
      <c r="C25" s="865"/>
      <c r="D25" s="871"/>
      <c r="E25" s="767"/>
      <c r="F25" s="767">
        <v>8529</v>
      </c>
      <c r="G25" s="871"/>
      <c r="H25" s="767"/>
      <c r="I25" s="885">
        <v>8053</v>
      </c>
      <c r="J25" s="767"/>
      <c r="K25" s="767"/>
      <c r="L25" s="885">
        <v>8053</v>
      </c>
      <c r="M25" s="885"/>
      <c r="N25" s="896"/>
    </row>
    <row r="26" spans="1:14" s="36" customFormat="1" ht="12" customHeight="1">
      <c r="A26" s="616" t="s">
        <v>487</v>
      </c>
      <c r="B26" s="616"/>
      <c r="C26" s="865"/>
      <c r="D26" s="871">
        <v>10</v>
      </c>
      <c r="E26" s="767">
        <v>494100</v>
      </c>
      <c r="F26" s="767">
        <v>4941</v>
      </c>
      <c r="G26" s="871">
        <v>9</v>
      </c>
      <c r="H26" s="767">
        <v>494100</v>
      </c>
      <c r="I26" s="885">
        <v>4447</v>
      </c>
      <c r="J26" s="767">
        <v>10</v>
      </c>
      <c r="K26" s="767">
        <v>494100</v>
      </c>
      <c r="L26" s="885">
        <v>4941</v>
      </c>
      <c r="M26" s="885">
        <f t="shared" si="0"/>
        <v>494</v>
      </c>
      <c r="N26" s="915"/>
    </row>
    <row r="27" spans="1:14">
      <c r="A27" s="616" t="s">
        <v>59</v>
      </c>
      <c r="B27" s="616"/>
      <c r="C27" s="865"/>
      <c r="D27" s="871"/>
      <c r="E27" s="767">
        <v>600</v>
      </c>
      <c r="F27" s="767">
        <v>0</v>
      </c>
      <c r="G27" s="871"/>
      <c r="H27" s="767">
        <v>600</v>
      </c>
      <c r="I27" s="885">
        <v>0</v>
      </c>
      <c r="J27" s="767"/>
      <c r="K27" s="767">
        <v>600</v>
      </c>
      <c r="L27" s="885">
        <v>0</v>
      </c>
      <c r="M27" s="885"/>
      <c r="N27" s="896"/>
    </row>
    <row r="28" spans="1:14">
      <c r="A28" s="913" t="s">
        <v>60</v>
      </c>
      <c r="B28" s="913"/>
      <c r="C28" s="914"/>
      <c r="D28" s="879">
        <v>15.7</v>
      </c>
      <c r="E28" s="767">
        <v>4012000</v>
      </c>
      <c r="F28" s="767">
        <v>41993</v>
      </c>
      <c r="G28" s="879">
        <v>15.7</v>
      </c>
      <c r="H28" s="767">
        <v>4012000</v>
      </c>
      <c r="I28" s="885">
        <v>41190</v>
      </c>
      <c r="J28" s="880">
        <v>15.7</v>
      </c>
      <c r="K28" s="767">
        <v>4012000</v>
      </c>
      <c r="L28" s="885">
        <v>41190</v>
      </c>
      <c r="M28" s="885"/>
      <c r="N28" s="896"/>
    </row>
    <row r="29" spans="1:14">
      <c r="A29" s="616" t="s">
        <v>61</v>
      </c>
      <c r="B29" s="616"/>
      <c r="C29" s="865"/>
      <c r="D29" s="879">
        <v>15.3</v>
      </c>
      <c r="E29" s="767">
        <v>4012000</v>
      </c>
      <c r="F29" s="767">
        <v>20461</v>
      </c>
      <c r="G29" s="879">
        <v>15.3</v>
      </c>
      <c r="H29" s="767">
        <v>4012000</v>
      </c>
      <c r="I29" s="885">
        <v>20996</v>
      </c>
      <c r="J29" s="880">
        <v>15.3</v>
      </c>
      <c r="K29" s="767">
        <v>4012000</v>
      </c>
      <c r="L29" s="885">
        <v>20996</v>
      </c>
      <c r="M29" s="885"/>
      <c r="N29" s="896"/>
    </row>
    <row r="30" spans="1:14">
      <c r="A30" s="616" t="s">
        <v>62</v>
      </c>
      <c r="B30" s="616"/>
      <c r="C30" s="865"/>
      <c r="D30" s="879">
        <v>15.3</v>
      </c>
      <c r="E30" s="767">
        <v>34400</v>
      </c>
      <c r="F30" s="767">
        <v>526</v>
      </c>
      <c r="G30" s="879">
        <v>15.3</v>
      </c>
      <c r="H30" s="767">
        <v>34400</v>
      </c>
      <c r="I30" s="885">
        <v>540</v>
      </c>
      <c r="J30" s="880">
        <v>15.3</v>
      </c>
      <c r="K30" s="767">
        <v>34400</v>
      </c>
      <c r="L30" s="885">
        <v>540</v>
      </c>
      <c r="M30" s="885"/>
      <c r="N30" s="896"/>
    </row>
    <row r="31" spans="1:14">
      <c r="A31" s="616" t="s">
        <v>1101</v>
      </c>
      <c r="B31" s="616"/>
      <c r="C31" s="865"/>
      <c r="D31" s="871">
        <v>9</v>
      </c>
      <c r="E31" s="767">
        <v>1800000</v>
      </c>
      <c r="F31" s="767">
        <v>10800</v>
      </c>
      <c r="G31" s="871">
        <v>9</v>
      </c>
      <c r="H31" s="767">
        <v>1800000</v>
      </c>
      <c r="I31" s="885">
        <v>10762</v>
      </c>
      <c r="J31" s="767">
        <v>9</v>
      </c>
      <c r="K31" s="767">
        <v>1800000</v>
      </c>
      <c r="L31" s="885">
        <v>10800</v>
      </c>
      <c r="M31" s="885">
        <f t="shared" si="0"/>
        <v>38</v>
      </c>
      <c r="N31" s="896"/>
    </row>
    <row r="32" spans="1:14">
      <c r="A32" s="616" t="s">
        <v>1102</v>
      </c>
      <c r="B32" s="616"/>
      <c r="C32" s="865"/>
      <c r="D32" s="871">
        <v>9</v>
      </c>
      <c r="E32" s="767">
        <v>1800000</v>
      </c>
      <c r="F32" s="767">
        <v>5400</v>
      </c>
      <c r="G32" s="871">
        <v>10</v>
      </c>
      <c r="H32" s="767">
        <v>1800000</v>
      </c>
      <c r="I32" s="885">
        <v>6018</v>
      </c>
      <c r="J32" s="767">
        <v>10</v>
      </c>
      <c r="K32" s="767">
        <v>1800000</v>
      </c>
      <c r="L32" s="885">
        <v>6000</v>
      </c>
      <c r="M32" s="885">
        <f t="shared" si="0"/>
        <v>-18</v>
      </c>
      <c r="N32" s="896"/>
    </row>
    <row r="33" spans="1:14">
      <c r="A33" s="616" t="s">
        <v>63</v>
      </c>
      <c r="B33" s="616"/>
      <c r="C33" s="865"/>
      <c r="D33" s="871">
        <v>192</v>
      </c>
      <c r="E33" s="767">
        <v>56000</v>
      </c>
      <c r="F33" s="767">
        <v>7168</v>
      </c>
      <c r="G33" s="871">
        <v>192</v>
      </c>
      <c r="H33" s="767">
        <v>56000</v>
      </c>
      <c r="I33" s="885">
        <v>7168</v>
      </c>
      <c r="J33" s="767">
        <v>191</v>
      </c>
      <c r="K33" s="767">
        <v>56000</v>
      </c>
      <c r="L33" s="885">
        <v>7131</v>
      </c>
      <c r="M33" s="885">
        <f t="shared" si="0"/>
        <v>-37</v>
      </c>
      <c r="N33" s="896"/>
    </row>
    <row r="34" spans="1:14">
      <c r="A34" s="616" t="s">
        <v>63</v>
      </c>
      <c r="B34" s="616"/>
      <c r="C34" s="865"/>
      <c r="D34" s="871">
        <v>190</v>
      </c>
      <c r="E34" s="767">
        <v>56000</v>
      </c>
      <c r="F34" s="767">
        <v>3547</v>
      </c>
      <c r="G34" s="871">
        <v>190</v>
      </c>
      <c r="H34" s="767">
        <v>56000</v>
      </c>
      <c r="I34" s="885">
        <v>3640</v>
      </c>
      <c r="J34" s="767">
        <v>196</v>
      </c>
      <c r="K34" s="767">
        <v>56000</v>
      </c>
      <c r="L34" s="885">
        <v>3658</v>
      </c>
      <c r="M34" s="885">
        <f t="shared" si="0"/>
        <v>18</v>
      </c>
      <c r="N34" s="896"/>
    </row>
    <row r="35" spans="1:14">
      <c r="A35" s="1369" t="s">
        <v>64</v>
      </c>
      <c r="B35" s="1369"/>
      <c r="C35" s="1370"/>
      <c r="D35" s="1371">
        <v>7.95</v>
      </c>
      <c r="E35" s="767"/>
      <c r="F35" s="1374">
        <v>12974</v>
      </c>
      <c r="G35" s="1371">
        <v>7.95</v>
      </c>
      <c r="H35" s="767"/>
      <c r="I35" s="1372">
        <v>12615</v>
      </c>
      <c r="J35" s="1382">
        <v>7.41</v>
      </c>
      <c r="K35" s="767"/>
      <c r="L35" s="1372">
        <v>12093</v>
      </c>
      <c r="M35" s="885">
        <f t="shared" si="0"/>
        <v>-522</v>
      </c>
      <c r="N35" s="896"/>
    </row>
    <row r="36" spans="1:14">
      <c r="A36" s="1369" t="s">
        <v>65</v>
      </c>
      <c r="B36" s="1369"/>
      <c r="C36" s="1370"/>
      <c r="D36" s="1371"/>
      <c r="E36" s="767"/>
      <c r="F36" s="1375"/>
      <c r="G36" s="1371"/>
      <c r="H36" s="767"/>
      <c r="I36" s="1373"/>
      <c r="J36" s="1382"/>
      <c r="K36" s="767"/>
      <c r="L36" s="1373"/>
      <c r="M36" s="885"/>
      <c r="N36" s="896"/>
    </row>
    <row r="37" spans="1:14">
      <c r="A37" s="916" t="s">
        <v>798</v>
      </c>
      <c r="B37" s="913"/>
      <c r="C37" s="914"/>
      <c r="D37" s="881"/>
      <c r="E37" s="767"/>
      <c r="F37" s="882"/>
      <c r="G37" s="881"/>
      <c r="H37" s="767"/>
      <c r="I37" s="890">
        <v>2240</v>
      </c>
      <c r="J37" s="883"/>
      <c r="K37" s="767"/>
      <c r="L37" s="890">
        <v>2240</v>
      </c>
      <c r="M37" s="885"/>
      <c r="N37" s="896"/>
    </row>
    <row r="38" spans="1:14" ht="13.5" thickBot="1">
      <c r="A38" s="1380" t="s">
        <v>66</v>
      </c>
      <c r="B38" s="1380"/>
      <c r="C38" s="1381"/>
      <c r="D38" s="614">
        <v>5507</v>
      </c>
      <c r="E38" s="615">
        <v>1140</v>
      </c>
      <c r="F38" s="615">
        <v>6278</v>
      </c>
      <c r="G38" s="614">
        <v>5507</v>
      </c>
      <c r="H38" s="615">
        <v>1140</v>
      </c>
      <c r="I38" s="891">
        <v>6278</v>
      </c>
      <c r="J38" s="864">
        <v>5507</v>
      </c>
      <c r="K38" s="615">
        <v>1140</v>
      </c>
      <c r="L38" s="891">
        <v>6278</v>
      </c>
      <c r="M38" s="885"/>
      <c r="N38" s="896"/>
    </row>
    <row r="39" spans="1:14" ht="13.5" thickBot="1">
      <c r="A39" s="1367" t="s">
        <v>518</v>
      </c>
      <c r="B39" s="1368"/>
      <c r="C39" s="917"/>
      <c r="D39" s="884"/>
      <c r="E39" s="884"/>
      <c r="F39" s="884">
        <f>SUM(F6:F38)</f>
        <v>319414</v>
      </c>
      <c r="G39" s="1165"/>
      <c r="H39" s="884"/>
      <c r="I39" s="892">
        <f>SUM(I6:I38)</f>
        <v>321292</v>
      </c>
      <c r="J39" s="884"/>
      <c r="K39" s="884"/>
      <c r="L39" s="892">
        <f>SUM(L6:L38)</f>
        <v>321486</v>
      </c>
      <c r="M39" s="892">
        <f>SUM(M6:M38)</f>
        <v>194</v>
      </c>
      <c r="N39" s="896"/>
    </row>
    <row r="40" spans="1:14">
      <c r="A40"/>
      <c r="B40"/>
      <c r="C40"/>
      <c r="D40"/>
      <c r="E40"/>
      <c r="F40"/>
      <c r="G40"/>
      <c r="H40"/>
      <c r="I40"/>
    </row>
  </sheetData>
  <mergeCells count="14">
    <mergeCell ref="A1:I1"/>
    <mergeCell ref="A20:C20"/>
    <mergeCell ref="A21:C21"/>
    <mergeCell ref="M3:N3"/>
    <mergeCell ref="A38:C38"/>
    <mergeCell ref="J35:J36"/>
    <mergeCell ref="L35:L36"/>
    <mergeCell ref="A39:B39"/>
    <mergeCell ref="A35:C35"/>
    <mergeCell ref="G35:G36"/>
    <mergeCell ref="I35:I36"/>
    <mergeCell ref="A36:C36"/>
    <mergeCell ref="D35:D36"/>
    <mergeCell ref="F35:F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6" orientation="landscape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M60"/>
  <sheetViews>
    <sheetView workbookViewId="0">
      <selection activeCell="E2" sqref="E2:M2"/>
    </sheetView>
  </sheetViews>
  <sheetFormatPr defaultRowHeight="12.75"/>
  <cols>
    <col min="8" max="8" width="3.5" customWidth="1"/>
    <col min="10" max="10" width="4.33203125" customWidth="1"/>
  </cols>
  <sheetData>
    <row r="1" spans="1:13">
      <c r="A1" s="824" t="s">
        <v>990</v>
      </c>
      <c r="B1" s="824"/>
      <c r="C1" s="824"/>
      <c r="D1" s="824"/>
      <c r="E1" s="824"/>
      <c r="F1" s="824"/>
      <c r="G1" s="824"/>
      <c r="H1" s="824"/>
      <c r="I1" s="824"/>
      <c r="J1" s="824"/>
      <c r="K1" s="824"/>
      <c r="L1" s="824"/>
      <c r="M1" s="824"/>
    </row>
    <row r="2" spans="1:13">
      <c r="A2" s="825"/>
      <c r="B2" s="825"/>
      <c r="C2" s="825"/>
      <c r="D2" s="825"/>
      <c r="E2" s="1405" t="s">
        <v>1227</v>
      </c>
      <c r="F2" s="1405"/>
      <c r="G2" s="1405"/>
      <c r="H2" s="1405"/>
      <c r="I2" s="1405"/>
      <c r="J2" s="1405"/>
      <c r="K2" s="1405"/>
      <c r="L2" s="1405"/>
      <c r="M2" s="1405"/>
    </row>
    <row r="3" spans="1:13">
      <c r="A3" s="1406" t="s">
        <v>481</v>
      </c>
      <c r="B3" s="1408" t="s">
        <v>991</v>
      </c>
      <c r="C3" s="1409"/>
      <c r="D3" s="1409"/>
      <c r="E3" s="1409"/>
      <c r="F3" s="1410"/>
      <c r="G3" s="1414" t="s">
        <v>992</v>
      </c>
      <c r="H3" s="1415"/>
      <c r="I3" s="1414" t="s">
        <v>993</v>
      </c>
      <c r="J3" s="1415"/>
      <c r="K3" s="1414" t="s">
        <v>994</v>
      </c>
      <c r="L3" s="1415"/>
      <c r="M3" s="1418" t="s">
        <v>995</v>
      </c>
    </row>
    <row r="4" spans="1:13" ht="39.75" customHeight="1">
      <c r="A4" s="1407"/>
      <c r="B4" s="1411"/>
      <c r="C4" s="1412"/>
      <c r="D4" s="1412"/>
      <c r="E4" s="1412"/>
      <c r="F4" s="1413"/>
      <c r="G4" s="1416"/>
      <c r="H4" s="1417"/>
      <c r="I4" s="1416"/>
      <c r="J4" s="1417"/>
      <c r="K4" s="1416"/>
      <c r="L4" s="1417"/>
      <c r="M4" s="1419"/>
    </row>
    <row r="5" spans="1:13">
      <c r="A5" s="826" t="s">
        <v>80</v>
      </c>
      <c r="B5" s="1404" t="s">
        <v>996</v>
      </c>
      <c r="C5" s="1404"/>
      <c r="D5" s="1404"/>
      <c r="E5" s="1404"/>
      <c r="F5" s="1404"/>
      <c r="G5" s="1400">
        <v>0</v>
      </c>
      <c r="H5" s="1401"/>
      <c r="I5" s="1400">
        <v>0</v>
      </c>
      <c r="J5" s="1401"/>
      <c r="K5" s="1400">
        <v>0</v>
      </c>
      <c r="L5" s="1401"/>
      <c r="M5" s="827">
        <v>0</v>
      </c>
    </row>
    <row r="6" spans="1:13">
      <c r="A6" s="826" t="s">
        <v>81</v>
      </c>
      <c r="B6" s="1404" t="s">
        <v>997</v>
      </c>
      <c r="C6" s="1404"/>
      <c r="D6" s="1404"/>
      <c r="E6" s="1404"/>
      <c r="F6" s="1404"/>
      <c r="G6" s="1400">
        <v>0</v>
      </c>
      <c r="H6" s="1401"/>
      <c r="I6" s="1400">
        <v>0</v>
      </c>
      <c r="J6" s="1401"/>
      <c r="K6" s="1400">
        <v>0</v>
      </c>
      <c r="L6" s="1401"/>
      <c r="M6" s="827">
        <v>0</v>
      </c>
    </row>
    <row r="7" spans="1:13">
      <c r="A7" s="826" t="s">
        <v>82</v>
      </c>
      <c r="B7" s="1420" t="s">
        <v>998</v>
      </c>
      <c r="C7" s="1404"/>
      <c r="D7" s="1404"/>
      <c r="E7" s="1404"/>
      <c r="F7" s="1404"/>
      <c r="G7" s="1400">
        <v>1954000</v>
      </c>
      <c r="H7" s="1401"/>
      <c r="I7" s="1400">
        <v>1954000</v>
      </c>
      <c r="J7" s="1401"/>
      <c r="K7" s="1400">
        <v>0</v>
      </c>
      <c r="L7" s="1401"/>
      <c r="M7" s="827">
        <v>0</v>
      </c>
    </row>
    <row r="8" spans="1:13">
      <c r="A8" s="826" t="s">
        <v>83</v>
      </c>
      <c r="B8" s="1385" t="s">
        <v>999</v>
      </c>
      <c r="C8" s="1386"/>
      <c r="D8" s="1386"/>
      <c r="E8" s="1386"/>
      <c r="F8" s="1386"/>
      <c r="G8" s="1400">
        <v>0</v>
      </c>
      <c r="H8" s="1401"/>
      <c r="I8" s="1400">
        <v>0</v>
      </c>
      <c r="J8" s="1401"/>
      <c r="K8" s="1400">
        <v>0</v>
      </c>
      <c r="L8" s="1401"/>
      <c r="M8" s="827">
        <v>0</v>
      </c>
    </row>
    <row r="9" spans="1:13">
      <c r="A9" s="826" t="s">
        <v>84</v>
      </c>
      <c r="B9" s="1385" t="s">
        <v>1000</v>
      </c>
      <c r="C9" s="1386"/>
      <c r="D9" s="1386"/>
      <c r="E9" s="1386"/>
      <c r="F9" s="1386"/>
      <c r="G9" s="1400">
        <v>0</v>
      </c>
      <c r="H9" s="1401"/>
      <c r="I9" s="1400">
        <v>0</v>
      </c>
      <c r="J9" s="1401"/>
      <c r="K9" s="1400">
        <v>0</v>
      </c>
      <c r="L9" s="1401"/>
      <c r="M9" s="827">
        <v>0</v>
      </c>
    </row>
    <row r="10" spans="1:13">
      <c r="A10" s="826" t="s">
        <v>85</v>
      </c>
      <c r="B10" s="1385" t="s">
        <v>1001</v>
      </c>
      <c r="C10" s="1386"/>
      <c r="D10" s="1386"/>
      <c r="E10" s="1386"/>
      <c r="F10" s="1386"/>
      <c r="G10" s="1400">
        <v>0</v>
      </c>
      <c r="H10" s="1401"/>
      <c r="I10" s="1400">
        <v>0</v>
      </c>
      <c r="J10" s="1401"/>
      <c r="K10" s="1400">
        <v>0</v>
      </c>
      <c r="L10" s="1401"/>
      <c r="M10" s="827">
        <v>0</v>
      </c>
    </row>
    <row r="11" spans="1:13">
      <c r="A11" s="826" t="s">
        <v>86</v>
      </c>
      <c r="B11" s="1385" t="s">
        <v>1002</v>
      </c>
      <c r="C11" s="1386"/>
      <c r="D11" s="1386"/>
      <c r="E11" s="1386"/>
      <c r="F11" s="1386"/>
      <c r="G11" s="1400">
        <v>0</v>
      </c>
      <c r="H11" s="1401"/>
      <c r="I11" s="1400">
        <v>0</v>
      </c>
      <c r="J11" s="1401"/>
      <c r="K11" s="1400">
        <v>0</v>
      </c>
      <c r="L11" s="1401"/>
      <c r="M11" s="827">
        <v>0</v>
      </c>
    </row>
    <row r="12" spans="1:13">
      <c r="A12" s="826" t="s">
        <v>87</v>
      </c>
      <c r="B12" s="1385" t="s">
        <v>1003</v>
      </c>
      <c r="C12" s="1386"/>
      <c r="D12" s="1386"/>
      <c r="E12" s="1386"/>
      <c r="F12" s="1386"/>
      <c r="G12" s="1400">
        <v>0</v>
      </c>
      <c r="H12" s="1401"/>
      <c r="I12" s="1400">
        <v>0</v>
      </c>
      <c r="J12" s="1401"/>
      <c r="K12" s="1400">
        <v>0</v>
      </c>
      <c r="L12" s="1401"/>
      <c r="M12" s="827">
        <v>0</v>
      </c>
    </row>
    <row r="13" spans="1:13">
      <c r="A13" s="826" t="s">
        <v>88</v>
      </c>
      <c r="B13" s="1394" t="s">
        <v>1004</v>
      </c>
      <c r="C13" s="1402"/>
      <c r="D13" s="1402"/>
      <c r="E13" s="1402"/>
      <c r="F13" s="1403"/>
      <c r="G13" s="1388">
        <v>308880</v>
      </c>
      <c r="H13" s="1393"/>
      <c r="I13" s="1388">
        <v>308473</v>
      </c>
      <c r="J13" s="1393"/>
      <c r="K13" s="1400">
        <v>0</v>
      </c>
      <c r="L13" s="1401"/>
      <c r="M13" s="827">
        <v>407</v>
      </c>
    </row>
    <row r="14" spans="1:13">
      <c r="A14" s="826" t="s">
        <v>89</v>
      </c>
      <c r="B14" s="1385" t="s">
        <v>1005</v>
      </c>
      <c r="C14" s="1386"/>
      <c r="D14" s="1386"/>
      <c r="E14" s="1386"/>
      <c r="F14" s="1386"/>
      <c r="G14" s="1400">
        <v>181000000</v>
      </c>
      <c r="H14" s="1401"/>
      <c r="I14" s="1400"/>
      <c r="J14" s="1401"/>
      <c r="K14" s="1400">
        <v>181000000</v>
      </c>
      <c r="L14" s="1401"/>
      <c r="M14" s="827">
        <v>0</v>
      </c>
    </row>
    <row r="15" spans="1:13">
      <c r="A15" s="826" t="s">
        <v>90</v>
      </c>
      <c r="B15" s="1385" t="s">
        <v>1006</v>
      </c>
      <c r="C15" s="1386"/>
      <c r="D15" s="1386"/>
      <c r="E15" s="1386"/>
      <c r="F15" s="1386"/>
      <c r="G15" s="1400">
        <v>0</v>
      </c>
      <c r="H15" s="1401"/>
      <c r="I15" s="1400">
        <v>0</v>
      </c>
      <c r="J15" s="1401"/>
      <c r="K15" s="1400">
        <v>0</v>
      </c>
      <c r="L15" s="1401"/>
      <c r="M15" s="827">
        <v>0</v>
      </c>
    </row>
    <row r="16" spans="1:13">
      <c r="A16" s="826" t="s">
        <v>91</v>
      </c>
      <c r="B16" s="1385" t="s">
        <v>1007</v>
      </c>
      <c r="C16" s="1386"/>
      <c r="D16" s="1386"/>
      <c r="E16" s="1386"/>
      <c r="F16" s="1386"/>
      <c r="G16" s="1387">
        <v>204000</v>
      </c>
      <c r="H16" s="1387"/>
      <c r="I16" s="1387">
        <v>204000</v>
      </c>
      <c r="J16" s="1387"/>
      <c r="K16" s="1400">
        <v>0</v>
      </c>
      <c r="L16" s="1401"/>
      <c r="M16" s="827">
        <v>0</v>
      </c>
    </row>
    <row r="17" spans="1:13">
      <c r="A17" s="826" t="s">
        <v>92</v>
      </c>
      <c r="B17" s="1394" t="s">
        <v>1008</v>
      </c>
      <c r="C17" s="1402"/>
      <c r="D17" s="1402"/>
      <c r="E17" s="1402"/>
      <c r="F17" s="1403"/>
      <c r="G17" s="1388">
        <v>616585</v>
      </c>
      <c r="H17" s="1393"/>
      <c r="I17" s="1388">
        <v>616585</v>
      </c>
      <c r="J17" s="1393"/>
      <c r="K17" s="1400">
        <v>0</v>
      </c>
      <c r="L17" s="1401"/>
      <c r="M17" s="827">
        <v>0</v>
      </c>
    </row>
    <row r="18" spans="1:13">
      <c r="A18" s="826" t="s">
        <v>93</v>
      </c>
      <c r="B18" s="1394" t="s">
        <v>1009</v>
      </c>
      <c r="C18" s="1395"/>
      <c r="D18" s="1395"/>
      <c r="E18" s="1395"/>
      <c r="F18" s="1396"/>
      <c r="G18" s="1388">
        <v>0</v>
      </c>
      <c r="H18" s="1393"/>
      <c r="I18" s="1388">
        <v>0</v>
      </c>
      <c r="J18" s="1393"/>
      <c r="K18" s="1400">
        <v>0</v>
      </c>
      <c r="L18" s="1401"/>
      <c r="M18" s="827">
        <v>0</v>
      </c>
    </row>
    <row r="19" spans="1:13">
      <c r="A19" s="826" t="s">
        <v>94</v>
      </c>
      <c r="B19" s="1394" t="s">
        <v>1010</v>
      </c>
      <c r="C19" s="1395"/>
      <c r="D19" s="1395"/>
      <c r="E19" s="1395"/>
      <c r="F19" s="1396"/>
      <c r="G19" s="1388">
        <v>472500</v>
      </c>
      <c r="H19" s="1393"/>
      <c r="I19" s="1388">
        <v>461400</v>
      </c>
      <c r="J19" s="1393"/>
      <c r="K19" s="1400">
        <v>0</v>
      </c>
      <c r="L19" s="1401"/>
      <c r="M19" s="827">
        <v>11100</v>
      </c>
    </row>
    <row r="20" spans="1:13">
      <c r="A20" s="826" t="s">
        <v>95</v>
      </c>
      <c r="B20" s="1394" t="s">
        <v>1011</v>
      </c>
      <c r="C20" s="1395"/>
      <c r="D20" s="1395"/>
      <c r="E20" s="1395"/>
      <c r="F20" s="1396"/>
      <c r="G20" s="1388">
        <v>2240000</v>
      </c>
      <c r="H20" s="1393"/>
      <c r="I20" s="1388">
        <v>2240000</v>
      </c>
      <c r="J20" s="1393"/>
      <c r="K20" s="1400">
        <v>0</v>
      </c>
      <c r="L20" s="1401"/>
      <c r="M20" s="827">
        <v>0</v>
      </c>
    </row>
    <row r="21" spans="1:13">
      <c r="A21" s="826" t="s">
        <v>96</v>
      </c>
      <c r="B21" s="1394" t="s">
        <v>1012</v>
      </c>
      <c r="C21" s="1395"/>
      <c r="D21" s="1395"/>
      <c r="E21" s="1395"/>
      <c r="F21" s="1396"/>
      <c r="G21" s="1388">
        <v>221068</v>
      </c>
      <c r="H21" s="1393"/>
      <c r="I21" s="1388">
        <v>221068</v>
      </c>
      <c r="J21" s="1393"/>
      <c r="K21" s="1388">
        <v>0</v>
      </c>
      <c r="L21" s="1393"/>
      <c r="M21" s="827">
        <v>0</v>
      </c>
    </row>
    <row r="22" spans="1:13">
      <c r="A22" s="826" t="s">
        <v>97</v>
      </c>
      <c r="B22" s="1394" t="s">
        <v>1013</v>
      </c>
      <c r="C22" s="1395"/>
      <c r="D22" s="1395"/>
      <c r="E22" s="1395"/>
      <c r="F22" s="1396"/>
      <c r="G22" s="1388">
        <v>0</v>
      </c>
      <c r="H22" s="1393"/>
      <c r="I22" s="1388">
        <v>0</v>
      </c>
      <c r="J22" s="1393"/>
      <c r="K22" s="1388">
        <v>0</v>
      </c>
      <c r="L22" s="1393"/>
      <c r="M22" s="827">
        <v>0</v>
      </c>
    </row>
    <row r="23" spans="1:13">
      <c r="A23" s="826" t="s">
        <v>98</v>
      </c>
      <c r="B23" s="1394" t="s">
        <v>1014</v>
      </c>
      <c r="C23" s="1395"/>
      <c r="D23" s="1395"/>
      <c r="E23" s="1395"/>
      <c r="F23" s="1396"/>
      <c r="G23" s="1388">
        <v>0</v>
      </c>
      <c r="H23" s="1393"/>
      <c r="I23" s="1388">
        <v>0</v>
      </c>
      <c r="J23" s="1393"/>
      <c r="K23" s="1388">
        <v>0</v>
      </c>
      <c r="L23" s="1393"/>
      <c r="M23" s="827">
        <v>0</v>
      </c>
    </row>
    <row r="24" spans="1:13">
      <c r="A24" s="826" t="s">
        <v>99</v>
      </c>
      <c r="B24" s="1394" t="s">
        <v>1015</v>
      </c>
      <c r="C24" s="1395"/>
      <c r="D24" s="1395"/>
      <c r="E24" s="1395"/>
      <c r="F24" s="1396"/>
      <c r="G24" s="1388">
        <v>0</v>
      </c>
      <c r="H24" s="1393"/>
      <c r="I24" s="1388">
        <v>0</v>
      </c>
      <c r="J24" s="1393"/>
      <c r="K24" s="1388">
        <v>0</v>
      </c>
      <c r="L24" s="1393"/>
      <c r="M24" s="827">
        <v>0</v>
      </c>
    </row>
    <row r="25" spans="1:13">
      <c r="A25" s="826" t="s">
        <v>100</v>
      </c>
      <c r="B25" s="1394" t="s">
        <v>1016</v>
      </c>
      <c r="C25" s="1395"/>
      <c r="D25" s="1395"/>
      <c r="E25" s="1395"/>
      <c r="F25" s="1396"/>
      <c r="G25" s="1388">
        <v>0</v>
      </c>
      <c r="H25" s="1393"/>
      <c r="I25" s="1388">
        <v>0</v>
      </c>
      <c r="J25" s="1393"/>
      <c r="K25" s="1388">
        <v>0</v>
      </c>
      <c r="L25" s="1393"/>
      <c r="M25" s="827">
        <v>0</v>
      </c>
    </row>
    <row r="26" spans="1:13">
      <c r="A26" s="828" t="s">
        <v>101</v>
      </c>
      <c r="B26" s="1397" t="s">
        <v>1017</v>
      </c>
      <c r="C26" s="1398"/>
      <c r="D26" s="1398"/>
      <c r="E26" s="1398"/>
      <c r="F26" s="1399"/>
      <c r="G26" s="1391">
        <v>187017033</v>
      </c>
      <c r="H26" s="1392"/>
      <c r="I26" s="1391">
        <v>6005526</v>
      </c>
      <c r="J26" s="1392"/>
      <c r="K26" s="1391">
        <v>181000000</v>
      </c>
      <c r="L26" s="1392"/>
      <c r="M26" s="829">
        <v>11507</v>
      </c>
    </row>
    <row r="27" spans="1:13">
      <c r="A27" s="826" t="s">
        <v>102</v>
      </c>
      <c r="B27" s="1394" t="s">
        <v>1018</v>
      </c>
      <c r="C27" s="1395"/>
      <c r="D27" s="1395"/>
      <c r="E27" s="1395"/>
      <c r="F27" s="1396"/>
      <c r="G27" s="1388">
        <v>5700931</v>
      </c>
      <c r="H27" s="1389"/>
      <c r="I27" s="1388">
        <v>5700931</v>
      </c>
      <c r="J27" s="1389"/>
      <c r="K27" s="1388">
        <v>0</v>
      </c>
      <c r="L27" s="1389"/>
      <c r="M27" s="827">
        <v>0</v>
      </c>
    </row>
    <row r="28" spans="1:13">
      <c r="A28" s="826" t="s">
        <v>103</v>
      </c>
      <c r="B28" s="1394" t="s">
        <v>1019</v>
      </c>
      <c r="C28" s="1395"/>
      <c r="D28" s="1395"/>
      <c r="E28" s="1395"/>
      <c r="F28" s="1396"/>
      <c r="G28" s="1388">
        <v>0</v>
      </c>
      <c r="H28" s="1389"/>
      <c r="I28" s="1388">
        <v>0</v>
      </c>
      <c r="J28" s="1389"/>
      <c r="K28" s="1388">
        <v>0</v>
      </c>
      <c r="L28" s="1389"/>
      <c r="M28" s="827">
        <v>0</v>
      </c>
    </row>
    <row r="29" spans="1:13">
      <c r="A29" s="826" t="s">
        <v>104</v>
      </c>
      <c r="B29" s="1394" t="s">
        <v>1020</v>
      </c>
      <c r="C29" s="1395"/>
      <c r="D29" s="1395"/>
      <c r="E29" s="1395"/>
      <c r="F29" s="1396"/>
      <c r="G29" s="1388">
        <v>0</v>
      </c>
      <c r="H29" s="1389"/>
      <c r="I29" s="1388">
        <v>0</v>
      </c>
      <c r="J29" s="1389"/>
      <c r="K29" s="1388">
        <v>0</v>
      </c>
      <c r="L29" s="1389"/>
      <c r="M29" s="827">
        <v>0</v>
      </c>
    </row>
    <row r="30" spans="1:13">
      <c r="A30" s="826" t="s">
        <v>105</v>
      </c>
      <c r="B30" s="1394" t="s">
        <v>1021</v>
      </c>
      <c r="C30" s="1395"/>
      <c r="D30" s="1395"/>
      <c r="E30" s="1395"/>
      <c r="F30" s="1396"/>
      <c r="G30" s="1388">
        <v>0</v>
      </c>
      <c r="H30" s="1389"/>
      <c r="I30" s="1388">
        <v>0</v>
      </c>
      <c r="J30" s="1389"/>
      <c r="K30" s="1388">
        <v>0</v>
      </c>
      <c r="L30" s="1389"/>
      <c r="M30" s="827">
        <v>0</v>
      </c>
    </row>
    <row r="31" spans="1:13">
      <c r="A31" s="826" t="s">
        <v>106</v>
      </c>
      <c r="B31" s="1394" t="s">
        <v>1022</v>
      </c>
      <c r="C31" s="1395"/>
      <c r="D31" s="1395"/>
      <c r="E31" s="1395"/>
      <c r="F31" s="1396"/>
      <c r="G31" s="1388">
        <v>6277980</v>
      </c>
      <c r="H31" s="1389"/>
      <c r="I31" s="1388">
        <v>6277980</v>
      </c>
      <c r="J31" s="1389"/>
      <c r="K31" s="1388">
        <v>0</v>
      </c>
      <c r="L31" s="1389"/>
      <c r="M31" s="827">
        <v>0</v>
      </c>
    </row>
    <row r="32" spans="1:13">
      <c r="A32" s="826" t="s">
        <v>107</v>
      </c>
      <c r="B32" s="1394" t="s">
        <v>1023</v>
      </c>
      <c r="C32" s="1395"/>
      <c r="D32" s="1395"/>
      <c r="E32" s="1395"/>
      <c r="F32" s="1396"/>
      <c r="G32" s="1388">
        <v>0</v>
      </c>
      <c r="H32" s="1389"/>
      <c r="I32" s="1388">
        <v>0</v>
      </c>
      <c r="J32" s="1389"/>
      <c r="K32" s="1388">
        <v>0</v>
      </c>
      <c r="L32" s="1389"/>
      <c r="M32" s="827">
        <v>0</v>
      </c>
    </row>
    <row r="33" spans="1:13">
      <c r="A33" s="826" t="s">
        <v>546</v>
      </c>
      <c r="B33" s="1394" t="s">
        <v>1024</v>
      </c>
      <c r="C33" s="1395"/>
      <c r="D33" s="1395"/>
      <c r="E33" s="1395"/>
      <c r="F33" s="1396"/>
      <c r="G33" s="1388">
        <v>0</v>
      </c>
      <c r="H33" s="1389"/>
      <c r="I33" s="1388">
        <v>0</v>
      </c>
      <c r="J33" s="1389"/>
      <c r="K33" s="1388">
        <v>0</v>
      </c>
      <c r="L33" s="1389"/>
      <c r="M33" s="827">
        <v>0</v>
      </c>
    </row>
    <row r="34" spans="1:13">
      <c r="A34" s="826" t="s">
        <v>943</v>
      </c>
      <c r="B34" s="1394" t="s">
        <v>1025</v>
      </c>
      <c r="C34" s="1395"/>
      <c r="D34" s="1395"/>
      <c r="E34" s="1395"/>
      <c r="F34" s="1396"/>
      <c r="G34" s="1388">
        <v>0</v>
      </c>
      <c r="H34" s="1389"/>
      <c r="I34" s="1388">
        <v>0</v>
      </c>
      <c r="J34" s="1389"/>
      <c r="K34" s="1388">
        <v>0</v>
      </c>
      <c r="L34" s="1389"/>
      <c r="M34" s="827">
        <v>0</v>
      </c>
    </row>
    <row r="35" spans="1:13">
      <c r="A35" s="826" t="s">
        <v>945</v>
      </c>
      <c r="B35" s="1394" t="s">
        <v>1026</v>
      </c>
      <c r="C35" s="1395"/>
      <c r="D35" s="1395"/>
      <c r="E35" s="1395"/>
      <c r="F35" s="1396"/>
      <c r="G35" s="1388">
        <v>0</v>
      </c>
      <c r="H35" s="1389"/>
      <c r="I35" s="1388">
        <v>0</v>
      </c>
      <c r="J35" s="1389"/>
      <c r="K35" s="1388">
        <v>0</v>
      </c>
      <c r="L35" s="1389"/>
      <c r="M35" s="827">
        <v>0</v>
      </c>
    </row>
    <row r="36" spans="1:13">
      <c r="A36" s="828" t="s">
        <v>947</v>
      </c>
      <c r="B36" s="1397" t="s">
        <v>1027</v>
      </c>
      <c r="C36" s="1398"/>
      <c r="D36" s="1398"/>
      <c r="E36" s="1398"/>
      <c r="F36" s="1399"/>
      <c r="G36" s="1391">
        <v>6277980</v>
      </c>
      <c r="H36" s="1392"/>
      <c r="I36" s="1391">
        <v>6277980</v>
      </c>
      <c r="J36" s="1392"/>
      <c r="K36" s="1388">
        <v>0</v>
      </c>
      <c r="L36" s="1389"/>
      <c r="M36" s="827">
        <v>0</v>
      </c>
    </row>
    <row r="37" spans="1:13">
      <c r="A37" s="826" t="s">
        <v>949</v>
      </c>
      <c r="B37" s="1385" t="s">
        <v>1028</v>
      </c>
      <c r="C37" s="1385"/>
      <c r="D37" s="1385"/>
      <c r="E37" s="1385"/>
      <c r="F37" s="1385"/>
      <c r="G37" s="1388">
        <v>0</v>
      </c>
      <c r="H37" s="1389"/>
      <c r="I37" s="1388">
        <v>0</v>
      </c>
      <c r="J37" s="1389"/>
      <c r="K37" s="1388">
        <v>0</v>
      </c>
      <c r="L37" s="1389"/>
      <c r="M37" s="827">
        <v>0</v>
      </c>
    </row>
    <row r="38" spans="1:13">
      <c r="A38" s="826" t="s">
        <v>951</v>
      </c>
      <c r="B38" s="1385" t="s">
        <v>1029</v>
      </c>
      <c r="C38" s="1385"/>
      <c r="D38" s="1385"/>
      <c r="E38" s="1385"/>
      <c r="F38" s="1385"/>
      <c r="G38" s="1388">
        <v>0</v>
      </c>
      <c r="H38" s="1389"/>
      <c r="I38" s="1388">
        <v>0</v>
      </c>
      <c r="J38" s="1389"/>
      <c r="K38" s="1388">
        <v>0</v>
      </c>
      <c r="L38" s="1389"/>
      <c r="M38" s="827">
        <v>0</v>
      </c>
    </row>
    <row r="39" spans="1:13">
      <c r="A39" s="826" t="s">
        <v>953</v>
      </c>
      <c r="B39" s="1385" t="s">
        <v>1030</v>
      </c>
      <c r="C39" s="1386"/>
      <c r="D39" s="1386"/>
      <c r="E39" s="1386"/>
      <c r="F39" s="1386"/>
      <c r="G39" s="1388">
        <v>0</v>
      </c>
      <c r="H39" s="1389"/>
      <c r="I39" s="1388">
        <v>0</v>
      </c>
      <c r="J39" s="1389"/>
      <c r="K39" s="1388">
        <v>0</v>
      </c>
      <c r="L39" s="1389"/>
      <c r="M39" s="827">
        <v>0</v>
      </c>
    </row>
    <row r="40" spans="1:13">
      <c r="A40" s="826" t="s">
        <v>955</v>
      </c>
      <c r="B40" s="1385" t="s">
        <v>1031</v>
      </c>
      <c r="C40" s="1386"/>
      <c r="D40" s="1386"/>
      <c r="E40" s="1386"/>
      <c r="F40" s="1386"/>
      <c r="G40" s="1388">
        <v>0</v>
      </c>
      <c r="H40" s="1389"/>
      <c r="I40" s="1388">
        <v>0</v>
      </c>
      <c r="J40" s="1389"/>
      <c r="K40" s="1388">
        <v>0</v>
      </c>
      <c r="L40" s="1389"/>
      <c r="M40" s="827">
        <v>0</v>
      </c>
    </row>
    <row r="41" spans="1:13">
      <c r="A41" s="826" t="s">
        <v>957</v>
      </c>
      <c r="B41" s="1385" t="s">
        <v>1032</v>
      </c>
      <c r="C41" s="1386"/>
      <c r="D41" s="1386"/>
      <c r="E41" s="1386"/>
      <c r="F41" s="1386"/>
      <c r="G41" s="1388">
        <v>0</v>
      </c>
      <c r="H41" s="1389"/>
      <c r="I41" s="1388">
        <v>0</v>
      </c>
      <c r="J41" s="1389"/>
      <c r="K41" s="1388">
        <v>0</v>
      </c>
      <c r="L41" s="1389"/>
      <c r="M41" s="827">
        <v>0</v>
      </c>
    </row>
    <row r="42" spans="1:13">
      <c r="A42" s="826" t="s">
        <v>959</v>
      </c>
      <c r="B42" s="1385" t="s">
        <v>1033</v>
      </c>
      <c r="C42" s="1386"/>
      <c r="D42" s="1386"/>
      <c r="E42" s="1386"/>
      <c r="F42" s="1386"/>
      <c r="G42" s="1388">
        <v>0</v>
      </c>
      <c r="H42" s="1389"/>
      <c r="I42" s="1388">
        <v>0</v>
      </c>
      <c r="J42" s="1389"/>
      <c r="K42" s="1388">
        <v>0</v>
      </c>
      <c r="L42" s="1389"/>
      <c r="M42" s="827">
        <v>0</v>
      </c>
    </row>
    <row r="43" spans="1:13">
      <c r="A43" s="826" t="s">
        <v>961</v>
      </c>
      <c r="B43" s="1385" t="s">
        <v>1034</v>
      </c>
      <c r="C43" s="1386"/>
      <c r="D43" s="1386"/>
      <c r="E43" s="1386"/>
      <c r="F43" s="1386"/>
      <c r="G43" s="1388">
        <v>0</v>
      </c>
      <c r="H43" s="1389"/>
      <c r="I43" s="1388">
        <v>0</v>
      </c>
      <c r="J43" s="1389"/>
      <c r="K43" s="1388">
        <v>0</v>
      </c>
      <c r="L43" s="1389"/>
      <c r="M43" s="827">
        <v>0</v>
      </c>
    </row>
    <row r="44" spans="1:13">
      <c r="A44" s="826" t="s">
        <v>963</v>
      </c>
      <c r="B44" s="1385" t="s">
        <v>1035</v>
      </c>
      <c r="C44" s="1386"/>
      <c r="D44" s="1386"/>
      <c r="E44" s="1386"/>
      <c r="F44" s="1386"/>
      <c r="G44" s="1388">
        <v>0</v>
      </c>
      <c r="H44" s="1389"/>
      <c r="I44" s="1388">
        <v>0</v>
      </c>
      <c r="J44" s="1389"/>
      <c r="K44" s="1388">
        <v>0</v>
      </c>
      <c r="L44" s="1389"/>
      <c r="M44" s="827">
        <v>0</v>
      </c>
    </row>
    <row r="45" spans="1:13">
      <c r="A45" s="826" t="s">
        <v>965</v>
      </c>
      <c r="B45" s="1385" t="s">
        <v>1036</v>
      </c>
      <c r="C45" s="1386"/>
      <c r="D45" s="1386"/>
      <c r="E45" s="1386"/>
      <c r="F45" s="1386"/>
      <c r="G45" s="1388">
        <v>0</v>
      </c>
      <c r="H45" s="1389"/>
      <c r="I45" s="1388">
        <v>0</v>
      </c>
      <c r="J45" s="1389"/>
      <c r="K45" s="1388">
        <v>0</v>
      </c>
      <c r="L45" s="1389"/>
      <c r="M45" s="827">
        <v>0</v>
      </c>
    </row>
    <row r="46" spans="1:13">
      <c r="A46" s="826" t="s">
        <v>1037</v>
      </c>
      <c r="B46" s="1385" t="s">
        <v>1038</v>
      </c>
      <c r="C46" s="1386"/>
      <c r="D46" s="1386"/>
      <c r="E46" s="1386"/>
      <c r="F46" s="1386"/>
      <c r="G46" s="1388">
        <v>0</v>
      </c>
      <c r="H46" s="1389"/>
      <c r="I46" s="1388">
        <v>0</v>
      </c>
      <c r="J46" s="1389"/>
      <c r="K46" s="1388">
        <v>0</v>
      </c>
      <c r="L46" s="1389"/>
      <c r="M46" s="827">
        <v>0</v>
      </c>
    </row>
    <row r="47" spans="1:13">
      <c r="A47" s="828" t="s">
        <v>1039</v>
      </c>
      <c r="B47" s="1390" t="s">
        <v>1040</v>
      </c>
      <c r="C47" s="1390"/>
      <c r="D47" s="1390"/>
      <c r="E47" s="1390"/>
      <c r="F47" s="1390"/>
      <c r="G47" s="1391">
        <v>0</v>
      </c>
      <c r="H47" s="1392"/>
      <c r="I47" s="1391">
        <v>0</v>
      </c>
      <c r="J47" s="1392"/>
      <c r="K47" s="1391">
        <v>0</v>
      </c>
      <c r="L47" s="1392"/>
      <c r="M47" s="829">
        <v>0</v>
      </c>
    </row>
    <row r="48" spans="1:13">
      <c r="A48" s="826" t="s">
        <v>1041</v>
      </c>
      <c r="B48" s="1385" t="s">
        <v>1042</v>
      </c>
      <c r="C48" s="1385"/>
      <c r="D48" s="1385"/>
      <c r="E48" s="1385"/>
      <c r="F48" s="1385"/>
      <c r="G48" s="1388">
        <v>0</v>
      </c>
      <c r="H48" s="1393"/>
      <c r="I48" s="1388">
        <v>0</v>
      </c>
      <c r="J48" s="1393"/>
      <c r="K48" s="1388">
        <v>0</v>
      </c>
      <c r="L48" s="1389"/>
      <c r="M48" s="827">
        <v>0</v>
      </c>
    </row>
    <row r="49" spans="1:13">
      <c r="A49" s="826" t="s">
        <v>1043</v>
      </c>
      <c r="B49" s="1385" t="s">
        <v>1044</v>
      </c>
      <c r="C49" s="1386"/>
      <c r="D49" s="1386"/>
      <c r="E49" s="1386"/>
      <c r="F49" s="1386"/>
      <c r="G49" s="1388">
        <v>0</v>
      </c>
      <c r="H49" s="1389"/>
      <c r="I49" s="1388">
        <v>0</v>
      </c>
      <c r="J49" s="1389"/>
      <c r="K49" s="1388">
        <v>0</v>
      </c>
      <c r="L49" s="1389"/>
      <c r="M49" s="827">
        <v>0</v>
      </c>
    </row>
    <row r="50" spans="1:13">
      <c r="A50" s="826" t="s">
        <v>1045</v>
      </c>
      <c r="B50" s="1385" t="s">
        <v>1046</v>
      </c>
      <c r="C50" s="1386"/>
      <c r="D50" s="1386"/>
      <c r="E50" s="1386"/>
      <c r="F50" s="1386"/>
      <c r="G50" s="1388">
        <v>0</v>
      </c>
      <c r="H50" s="1389"/>
      <c r="I50" s="1388">
        <v>0</v>
      </c>
      <c r="J50" s="1389"/>
      <c r="K50" s="1388">
        <v>0</v>
      </c>
      <c r="L50" s="1389"/>
      <c r="M50" s="827">
        <v>0</v>
      </c>
    </row>
    <row r="51" spans="1:13">
      <c r="A51" s="826" t="s">
        <v>1047</v>
      </c>
      <c r="B51" s="1385" t="s">
        <v>1048</v>
      </c>
      <c r="C51" s="1386"/>
      <c r="D51" s="1386"/>
      <c r="E51" s="1386"/>
      <c r="F51" s="1386"/>
      <c r="G51" s="1388">
        <v>0</v>
      </c>
      <c r="H51" s="1389"/>
      <c r="I51" s="1388">
        <v>0</v>
      </c>
      <c r="J51" s="1389"/>
      <c r="K51" s="1388">
        <v>0</v>
      </c>
      <c r="L51" s="1389"/>
      <c r="M51" s="827">
        <v>0</v>
      </c>
    </row>
    <row r="52" spans="1:13">
      <c r="A52" s="826" t="s">
        <v>1049</v>
      </c>
      <c r="B52" s="1385" t="s">
        <v>1050</v>
      </c>
      <c r="C52" s="1386"/>
      <c r="D52" s="1386"/>
      <c r="E52" s="1386"/>
      <c r="F52" s="1386"/>
      <c r="G52" s="1388">
        <v>5015583</v>
      </c>
      <c r="H52" s="1389"/>
      <c r="I52" s="1388">
        <v>4881932</v>
      </c>
      <c r="J52" s="1389"/>
      <c r="K52" s="1388">
        <v>0</v>
      </c>
      <c r="L52" s="1389"/>
      <c r="M52" s="827">
        <v>133651</v>
      </c>
    </row>
    <row r="53" spans="1:13">
      <c r="A53" s="826" t="s">
        <v>1051</v>
      </c>
      <c r="B53" s="1385" t="s">
        <v>1052</v>
      </c>
      <c r="C53" s="1386"/>
      <c r="D53" s="1386"/>
      <c r="E53" s="1386"/>
      <c r="F53" s="1386"/>
      <c r="G53" s="1388">
        <v>0</v>
      </c>
      <c r="H53" s="1389"/>
      <c r="I53" s="1388">
        <v>0</v>
      </c>
      <c r="J53" s="1389"/>
      <c r="K53" s="1388">
        <v>0</v>
      </c>
      <c r="L53" s="1389"/>
      <c r="M53" s="827">
        <v>0</v>
      </c>
    </row>
    <row r="54" spans="1:13">
      <c r="A54" s="826" t="s">
        <v>1053</v>
      </c>
      <c r="B54" s="1385" t="s">
        <v>1054</v>
      </c>
      <c r="C54" s="1386"/>
      <c r="D54" s="1386"/>
      <c r="E54" s="1386"/>
      <c r="F54" s="1386"/>
      <c r="G54" s="1388">
        <v>0</v>
      </c>
      <c r="H54" s="1389"/>
      <c r="I54" s="1388">
        <v>0</v>
      </c>
      <c r="J54" s="1389"/>
      <c r="K54" s="1388">
        <v>0</v>
      </c>
      <c r="L54" s="1389"/>
      <c r="M54" s="827">
        <v>0</v>
      </c>
    </row>
    <row r="55" spans="1:13">
      <c r="A55" s="826" t="s">
        <v>1055</v>
      </c>
      <c r="B55" s="1385" t="s">
        <v>1056</v>
      </c>
      <c r="C55" s="1386"/>
      <c r="D55" s="1386"/>
      <c r="E55" s="1386"/>
      <c r="F55" s="1386"/>
      <c r="G55" s="1388">
        <v>0</v>
      </c>
      <c r="H55" s="1389"/>
      <c r="I55" s="1388">
        <v>0</v>
      </c>
      <c r="J55" s="1389"/>
      <c r="K55" s="1388">
        <v>0</v>
      </c>
      <c r="L55" s="1389"/>
      <c r="M55" s="827">
        <v>0</v>
      </c>
    </row>
    <row r="56" spans="1:13">
      <c r="A56" s="826" t="s">
        <v>1057</v>
      </c>
      <c r="B56" s="1386" t="s">
        <v>1058</v>
      </c>
      <c r="C56" s="1386"/>
      <c r="D56" s="1386"/>
      <c r="E56" s="1386"/>
      <c r="F56" s="1386"/>
      <c r="G56" s="1388">
        <v>0</v>
      </c>
      <c r="H56" s="1389"/>
      <c r="I56" s="1388">
        <v>0</v>
      </c>
      <c r="J56" s="1389"/>
      <c r="K56" s="1388">
        <v>0</v>
      </c>
      <c r="L56" s="1389"/>
      <c r="M56" s="827">
        <v>0</v>
      </c>
    </row>
    <row r="57" spans="1:13">
      <c r="A57" s="826" t="s">
        <v>1059</v>
      </c>
      <c r="B57" s="1386" t="s">
        <v>1060</v>
      </c>
      <c r="C57" s="1386"/>
      <c r="D57" s="1386"/>
      <c r="E57" s="1386"/>
      <c r="F57" s="1386"/>
      <c r="G57" s="1387">
        <v>0</v>
      </c>
      <c r="H57" s="1387"/>
      <c r="I57" s="1387">
        <v>0</v>
      </c>
      <c r="J57" s="1387"/>
      <c r="K57" s="1388">
        <v>0</v>
      </c>
      <c r="L57" s="1389"/>
      <c r="M57" s="827">
        <v>0</v>
      </c>
    </row>
    <row r="58" spans="1:13">
      <c r="A58" s="826" t="s">
        <v>1061</v>
      </c>
      <c r="B58" s="1385" t="s">
        <v>1062</v>
      </c>
      <c r="C58" s="1386"/>
      <c r="D58" s="1386"/>
      <c r="E58" s="1386"/>
      <c r="F58" s="1386"/>
      <c r="G58" s="1387">
        <v>6180074</v>
      </c>
      <c r="H58" s="1387"/>
      <c r="I58" s="1387">
        <v>6180074</v>
      </c>
      <c r="J58" s="1387"/>
      <c r="K58" s="1388">
        <v>0</v>
      </c>
      <c r="L58" s="1389"/>
      <c r="M58" s="827">
        <v>0</v>
      </c>
    </row>
    <row r="59" spans="1:13">
      <c r="A59" s="830" t="s">
        <v>1103</v>
      </c>
      <c r="B59" s="1383"/>
      <c r="C59" s="1383"/>
      <c r="D59" s="1383"/>
      <c r="E59" s="1383"/>
      <c r="F59" s="1383"/>
      <c r="G59" s="1384"/>
      <c r="H59" s="1384"/>
      <c r="I59" s="1384"/>
      <c r="J59" s="1384"/>
      <c r="K59" s="1384"/>
      <c r="L59" s="1384"/>
      <c r="M59" s="831"/>
    </row>
    <row r="60" spans="1:13">
      <c r="A60" s="826" t="s">
        <v>1104</v>
      </c>
      <c r="B60" s="1385" t="s">
        <v>1105</v>
      </c>
      <c r="C60" s="1386"/>
      <c r="D60" s="1386"/>
      <c r="E60" s="1386"/>
      <c r="F60" s="1386"/>
      <c r="G60" s="1387">
        <v>520000</v>
      </c>
      <c r="H60" s="1387"/>
      <c r="I60" s="1387">
        <v>520000</v>
      </c>
      <c r="J60" s="1387"/>
      <c r="K60" s="1388">
        <v>0</v>
      </c>
      <c r="L60" s="1389"/>
      <c r="M60" s="827">
        <v>0</v>
      </c>
    </row>
  </sheetData>
  <mergeCells count="231">
    <mergeCell ref="E2:M2"/>
    <mergeCell ref="A3:A4"/>
    <mergeCell ref="B3:F4"/>
    <mergeCell ref="G3:H4"/>
    <mergeCell ref="I3:J4"/>
    <mergeCell ref="K3:L4"/>
    <mergeCell ref="M3:M4"/>
    <mergeCell ref="B7:F7"/>
    <mergeCell ref="G7:H7"/>
    <mergeCell ref="I7:J7"/>
    <mergeCell ref="K7:L7"/>
    <mergeCell ref="B8:F8"/>
    <mergeCell ref="G8:H8"/>
    <mergeCell ref="I8:J8"/>
    <mergeCell ref="K8:L8"/>
    <mergeCell ref="B5:F5"/>
    <mergeCell ref="G5:H5"/>
    <mergeCell ref="I5:J5"/>
    <mergeCell ref="K5:L5"/>
    <mergeCell ref="B6:F6"/>
    <mergeCell ref="G6:H6"/>
    <mergeCell ref="I6:J6"/>
    <mergeCell ref="K6:L6"/>
    <mergeCell ref="B11:F11"/>
    <mergeCell ref="G11:H11"/>
    <mergeCell ref="I11:J11"/>
    <mergeCell ref="K11:L11"/>
    <mergeCell ref="B12:F12"/>
    <mergeCell ref="G12:H12"/>
    <mergeCell ref="I12:J12"/>
    <mergeCell ref="K12:L12"/>
    <mergeCell ref="B9:F9"/>
    <mergeCell ref="G9:H9"/>
    <mergeCell ref="I9:J9"/>
    <mergeCell ref="K9:L9"/>
    <mergeCell ref="B10:F10"/>
    <mergeCell ref="G10:H10"/>
    <mergeCell ref="I10:J10"/>
    <mergeCell ref="K10:L10"/>
    <mergeCell ref="B15:F15"/>
    <mergeCell ref="G15:H15"/>
    <mergeCell ref="I15:J15"/>
    <mergeCell ref="K15:L15"/>
    <mergeCell ref="B16:F16"/>
    <mergeCell ref="G16:H16"/>
    <mergeCell ref="I16:J16"/>
    <mergeCell ref="K16:L16"/>
    <mergeCell ref="B13:F13"/>
    <mergeCell ref="G13:H13"/>
    <mergeCell ref="I13:J13"/>
    <mergeCell ref="K13:L13"/>
    <mergeCell ref="B14:F14"/>
    <mergeCell ref="G14:H14"/>
    <mergeCell ref="I14:J14"/>
    <mergeCell ref="K14:L14"/>
    <mergeCell ref="B19:F19"/>
    <mergeCell ref="G19:H19"/>
    <mergeCell ref="I19:J19"/>
    <mergeCell ref="K19:L19"/>
    <mergeCell ref="B20:F20"/>
    <mergeCell ref="G20:H20"/>
    <mergeCell ref="I20:J20"/>
    <mergeCell ref="K20:L20"/>
    <mergeCell ref="B17:F17"/>
    <mergeCell ref="G17:H17"/>
    <mergeCell ref="I17:J17"/>
    <mergeCell ref="K17:L17"/>
    <mergeCell ref="B18:F18"/>
    <mergeCell ref="G18:H18"/>
    <mergeCell ref="I18:J18"/>
    <mergeCell ref="K18:L18"/>
    <mergeCell ref="B23:F23"/>
    <mergeCell ref="G23:H23"/>
    <mergeCell ref="I23:J23"/>
    <mergeCell ref="K23:L23"/>
    <mergeCell ref="B24:F24"/>
    <mergeCell ref="G24:H24"/>
    <mergeCell ref="I24:J24"/>
    <mergeCell ref="K24:L24"/>
    <mergeCell ref="B21:F21"/>
    <mergeCell ref="G21:H21"/>
    <mergeCell ref="I21:J21"/>
    <mergeCell ref="K21:L21"/>
    <mergeCell ref="B22:F22"/>
    <mergeCell ref="G22:H22"/>
    <mergeCell ref="I22:J22"/>
    <mergeCell ref="K22:L22"/>
    <mergeCell ref="B27:F27"/>
    <mergeCell ref="G27:H27"/>
    <mergeCell ref="I27:J27"/>
    <mergeCell ref="K27:L27"/>
    <mergeCell ref="B28:F28"/>
    <mergeCell ref="G28:H28"/>
    <mergeCell ref="I28:J28"/>
    <mergeCell ref="K28:L28"/>
    <mergeCell ref="B25:F25"/>
    <mergeCell ref="G25:H25"/>
    <mergeCell ref="I25:J25"/>
    <mergeCell ref="K25:L25"/>
    <mergeCell ref="B26:F26"/>
    <mergeCell ref="G26:H26"/>
    <mergeCell ref="I26:J26"/>
    <mergeCell ref="K26:L26"/>
    <mergeCell ref="B31:F31"/>
    <mergeCell ref="G31:H31"/>
    <mergeCell ref="I31:J31"/>
    <mergeCell ref="K31:L31"/>
    <mergeCell ref="B32:F32"/>
    <mergeCell ref="G32:H32"/>
    <mergeCell ref="I32:J32"/>
    <mergeCell ref="K32:L32"/>
    <mergeCell ref="B29:F29"/>
    <mergeCell ref="G29:H29"/>
    <mergeCell ref="I29:J29"/>
    <mergeCell ref="K29:L29"/>
    <mergeCell ref="B30:F30"/>
    <mergeCell ref="G30:H30"/>
    <mergeCell ref="I30:J30"/>
    <mergeCell ref="K30:L30"/>
    <mergeCell ref="B35:F35"/>
    <mergeCell ref="G35:H35"/>
    <mergeCell ref="I35:J35"/>
    <mergeCell ref="K35:L35"/>
    <mergeCell ref="B36:F36"/>
    <mergeCell ref="G36:H36"/>
    <mergeCell ref="I36:J36"/>
    <mergeCell ref="K36:L36"/>
    <mergeCell ref="B33:F33"/>
    <mergeCell ref="G33:H33"/>
    <mergeCell ref="I33:J33"/>
    <mergeCell ref="K33:L33"/>
    <mergeCell ref="B34:F34"/>
    <mergeCell ref="G34:H34"/>
    <mergeCell ref="I34:J34"/>
    <mergeCell ref="K34:L34"/>
    <mergeCell ref="B39:F39"/>
    <mergeCell ref="G39:H39"/>
    <mergeCell ref="I39:J39"/>
    <mergeCell ref="K39:L39"/>
    <mergeCell ref="B40:F40"/>
    <mergeCell ref="G40:H40"/>
    <mergeCell ref="I40:J40"/>
    <mergeCell ref="K40:L40"/>
    <mergeCell ref="B37:F37"/>
    <mergeCell ref="G37:H37"/>
    <mergeCell ref="I37:J37"/>
    <mergeCell ref="K37:L37"/>
    <mergeCell ref="B38:F38"/>
    <mergeCell ref="G38:H38"/>
    <mergeCell ref="I38:J38"/>
    <mergeCell ref="K38:L38"/>
    <mergeCell ref="B43:F43"/>
    <mergeCell ref="G43:H43"/>
    <mergeCell ref="I43:J43"/>
    <mergeCell ref="K43:L43"/>
    <mergeCell ref="B44:F44"/>
    <mergeCell ref="G44:H44"/>
    <mergeCell ref="I44:J44"/>
    <mergeCell ref="K44:L44"/>
    <mergeCell ref="B41:F41"/>
    <mergeCell ref="G41:H41"/>
    <mergeCell ref="I41:J41"/>
    <mergeCell ref="K41:L41"/>
    <mergeCell ref="B42:F42"/>
    <mergeCell ref="G42:H42"/>
    <mergeCell ref="I42:J42"/>
    <mergeCell ref="K42:L42"/>
    <mergeCell ref="B47:F47"/>
    <mergeCell ref="G47:H47"/>
    <mergeCell ref="I47:J47"/>
    <mergeCell ref="K47:L47"/>
    <mergeCell ref="B48:F48"/>
    <mergeCell ref="G48:H48"/>
    <mergeCell ref="I48:J48"/>
    <mergeCell ref="K48:L48"/>
    <mergeCell ref="B45:F45"/>
    <mergeCell ref="G45:H45"/>
    <mergeCell ref="I45:J45"/>
    <mergeCell ref="K45:L45"/>
    <mergeCell ref="B46:F46"/>
    <mergeCell ref="G46:H46"/>
    <mergeCell ref="I46:J46"/>
    <mergeCell ref="K46:L46"/>
    <mergeCell ref="B51:F51"/>
    <mergeCell ref="G51:H51"/>
    <mergeCell ref="I51:J51"/>
    <mergeCell ref="K51:L51"/>
    <mergeCell ref="B52:F52"/>
    <mergeCell ref="G52:H52"/>
    <mergeCell ref="I52:J52"/>
    <mergeCell ref="K52:L52"/>
    <mergeCell ref="B49:F49"/>
    <mergeCell ref="G49:H49"/>
    <mergeCell ref="I49:J49"/>
    <mergeCell ref="K49:L49"/>
    <mergeCell ref="B50:F50"/>
    <mergeCell ref="G50:H50"/>
    <mergeCell ref="I50:J50"/>
    <mergeCell ref="K50:L50"/>
    <mergeCell ref="B55:F55"/>
    <mergeCell ref="G55:H55"/>
    <mergeCell ref="I55:J55"/>
    <mergeCell ref="K55:L55"/>
    <mergeCell ref="B56:F56"/>
    <mergeCell ref="G56:H56"/>
    <mergeCell ref="I56:J56"/>
    <mergeCell ref="K56:L56"/>
    <mergeCell ref="B53:F53"/>
    <mergeCell ref="G53:H53"/>
    <mergeCell ref="I53:J53"/>
    <mergeCell ref="K53:L53"/>
    <mergeCell ref="B54:F54"/>
    <mergeCell ref="G54:H54"/>
    <mergeCell ref="I54:J54"/>
    <mergeCell ref="K54:L54"/>
    <mergeCell ref="B59:F59"/>
    <mergeCell ref="G59:H59"/>
    <mergeCell ref="I59:J59"/>
    <mergeCell ref="K59:L59"/>
    <mergeCell ref="B60:F60"/>
    <mergeCell ref="G60:H60"/>
    <mergeCell ref="I60:J60"/>
    <mergeCell ref="K60:L60"/>
    <mergeCell ref="B57:F57"/>
    <mergeCell ref="G57:H57"/>
    <mergeCell ref="I57:J57"/>
    <mergeCell ref="K57:L57"/>
    <mergeCell ref="B58:F58"/>
    <mergeCell ref="G58:H58"/>
    <mergeCell ref="I58:J58"/>
    <mergeCell ref="K58:L58"/>
  </mergeCells>
  <pageMargins left="0" right="0" top="0" bottom="0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2:D35"/>
  <sheetViews>
    <sheetView tabSelected="1" view="pageLayout" zoomScaleNormal="100" workbookViewId="0">
      <selection activeCell="D9" sqref="D9"/>
    </sheetView>
  </sheetViews>
  <sheetFormatPr defaultRowHeight="12.75"/>
  <cols>
    <col min="1" max="1" width="56.1640625" customWidth="1"/>
    <col min="2" max="2" width="14.1640625" customWidth="1"/>
    <col min="3" max="3" width="14.83203125" customWidth="1"/>
  </cols>
  <sheetData>
    <row r="2" spans="1:4" ht="15.75">
      <c r="A2" s="1421" t="s">
        <v>647</v>
      </c>
      <c r="B2" s="1421"/>
      <c r="C2" s="1421"/>
      <c r="D2" s="2"/>
    </row>
    <row r="3" spans="1:4" ht="15.75">
      <c r="A3" s="918"/>
      <c r="B3" s="918"/>
      <c r="C3" s="918"/>
      <c r="D3" s="2"/>
    </row>
    <row r="4" spans="1:4" ht="12.75" customHeight="1">
      <c r="A4" s="1423" t="s">
        <v>1228</v>
      </c>
      <c r="B4" s="1423"/>
      <c r="C4" s="1423"/>
      <c r="D4" s="1423"/>
    </row>
    <row r="5" spans="1:4" ht="16.5" thickBot="1">
      <c r="A5" s="502"/>
      <c r="B5" s="503"/>
      <c r="C5" s="504" t="s">
        <v>123</v>
      </c>
      <c r="D5" s="503"/>
    </row>
    <row r="6" spans="1:4" ht="48.75" thickBot="1">
      <c r="A6" s="505" t="s">
        <v>79</v>
      </c>
      <c r="B6" s="505" t="s">
        <v>648</v>
      </c>
      <c r="C6" s="506" t="s">
        <v>649</v>
      </c>
      <c r="D6" s="507"/>
    </row>
    <row r="7" spans="1:4" ht="13.5" thickBot="1">
      <c r="A7" s="68">
        <v>2</v>
      </c>
      <c r="B7" s="68">
        <v>3</v>
      </c>
      <c r="C7" s="69">
        <v>4</v>
      </c>
      <c r="D7" s="507"/>
    </row>
    <row r="8" spans="1:4">
      <c r="A8" s="508" t="s">
        <v>650</v>
      </c>
      <c r="B8" s="509">
        <v>86020</v>
      </c>
      <c r="C8" s="44">
        <v>754</v>
      </c>
      <c r="D8" s="2"/>
    </row>
    <row r="9" spans="1:4">
      <c r="A9" s="510" t="s">
        <v>651</v>
      </c>
      <c r="B9" s="511"/>
      <c r="C9" s="46"/>
      <c r="D9" s="2"/>
    </row>
    <row r="10" spans="1:4">
      <c r="A10" s="510" t="s">
        <v>652</v>
      </c>
      <c r="B10" s="511"/>
      <c r="C10" s="46"/>
      <c r="D10" s="2"/>
    </row>
    <row r="11" spans="1:4">
      <c r="A11" s="510" t="s">
        <v>653</v>
      </c>
      <c r="B11" s="511"/>
      <c r="C11" s="46"/>
      <c r="D11" s="2"/>
    </row>
    <row r="12" spans="1:4">
      <c r="A12" s="510" t="s">
        <v>654</v>
      </c>
      <c r="B12" s="511"/>
      <c r="C12" s="46"/>
      <c r="D12" s="2"/>
    </row>
    <row r="13" spans="1:4">
      <c r="A13" s="510" t="s">
        <v>655</v>
      </c>
      <c r="B13" s="511"/>
      <c r="C13" s="46"/>
      <c r="D13" s="2"/>
    </row>
    <row r="14" spans="1:4">
      <c r="A14" s="512" t="s">
        <v>656</v>
      </c>
      <c r="B14" s="511"/>
      <c r="C14" s="46"/>
      <c r="D14" s="2"/>
    </row>
    <row r="15" spans="1:4">
      <c r="A15" s="512" t="s">
        <v>657</v>
      </c>
      <c r="B15" s="511">
        <v>5914</v>
      </c>
      <c r="C15" s="46"/>
      <c r="D15" s="2"/>
    </row>
    <row r="16" spans="1:4">
      <c r="A16" s="512" t="s">
        <v>658</v>
      </c>
      <c r="B16" s="511">
        <v>267</v>
      </c>
      <c r="C16" s="46"/>
      <c r="D16" s="2"/>
    </row>
    <row r="17" spans="1:4">
      <c r="A17" s="512" t="s">
        <v>659</v>
      </c>
      <c r="B17" s="511"/>
      <c r="C17" s="46"/>
      <c r="D17" s="2"/>
    </row>
    <row r="18" spans="1:4" ht="22.5">
      <c r="A18" s="512" t="s">
        <v>660</v>
      </c>
      <c r="B18" s="511">
        <v>108005</v>
      </c>
      <c r="C18" s="46"/>
      <c r="D18" s="2"/>
    </row>
    <row r="19" spans="1:4">
      <c r="A19" s="510" t="s">
        <v>661</v>
      </c>
      <c r="B19" s="511">
        <v>16557</v>
      </c>
      <c r="C19" s="46"/>
      <c r="D19" s="2"/>
    </row>
    <row r="20" spans="1:4">
      <c r="A20" s="510" t="s">
        <v>662</v>
      </c>
      <c r="B20" s="511">
        <v>6200</v>
      </c>
      <c r="C20" s="46"/>
      <c r="D20" s="2"/>
    </row>
    <row r="21" spans="1:4">
      <c r="A21" s="510" t="s">
        <v>663</v>
      </c>
      <c r="B21" s="511"/>
      <c r="C21" s="46"/>
      <c r="D21" s="2"/>
    </row>
    <row r="22" spans="1:4">
      <c r="A22" s="510" t="s">
        <v>664</v>
      </c>
      <c r="B22" s="511"/>
      <c r="C22" s="46"/>
      <c r="D22" s="2"/>
    </row>
    <row r="23" spans="1:4">
      <c r="A23" s="510" t="s">
        <v>665</v>
      </c>
      <c r="B23" s="511"/>
      <c r="C23" s="46"/>
      <c r="D23" s="2"/>
    </row>
    <row r="24" spans="1:4">
      <c r="A24" s="513"/>
      <c r="B24" s="45"/>
      <c r="C24" s="46"/>
      <c r="D24" s="2"/>
    </row>
    <row r="25" spans="1:4">
      <c r="A25" s="514"/>
      <c r="B25" s="45"/>
      <c r="C25" s="46"/>
      <c r="D25" s="2"/>
    </row>
    <row r="26" spans="1:4">
      <c r="A26" s="514"/>
      <c r="B26" s="45"/>
      <c r="C26" s="46"/>
      <c r="D26" s="2"/>
    </row>
    <row r="27" spans="1:4">
      <c r="A27" s="514"/>
      <c r="B27" s="45"/>
      <c r="C27" s="46"/>
      <c r="D27" s="2"/>
    </row>
    <row r="28" spans="1:4">
      <c r="A28" s="514"/>
      <c r="B28" s="45"/>
      <c r="C28" s="46"/>
      <c r="D28" s="2"/>
    </row>
    <row r="29" spans="1:4">
      <c r="A29" s="514"/>
      <c r="B29" s="45"/>
      <c r="C29" s="46"/>
      <c r="D29" s="2"/>
    </row>
    <row r="30" spans="1:4">
      <c r="A30" s="514"/>
      <c r="B30" s="45"/>
      <c r="C30" s="46"/>
      <c r="D30" s="2"/>
    </row>
    <row r="31" spans="1:4">
      <c r="A31" s="514"/>
      <c r="B31" s="45"/>
      <c r="C31" s="46"/>
      <c r="D31" s="2"/>
    </row>
    <row r="32" spans="1:4" ht="13.5" thickBot="1">
      <c r="A32" s="515"/>
      <c r="B32" s="516"/>
      <c r="C32" s="47"/>
      <c r="D32" s="2"/>
    </row>
    <row r="33" spans="1:4" ht="13.5" thickBot="1">
      <c r="A33" s="517" t="s">
        <v>547</v>
      </c>
      <c r="B33" s="518">
        <f>+B8+B9+B10+B11+B12+B19+B20+B21+B22+B23+B24+B25+B26+B27+B28+B29+B30+B31+B32</f>
        <v>108777</v>
      </c>
      <c r="C33" s="519">
        <f>+C8+C9+C10+C11+C12+C19+C20+C21+C22+C23+C24+C25+C26+C27+C28+C29+C30+C31+C32</f>
        <v>754</v>
      </c>
      <c r="D33" s="2"/>
    </row>
    <row r="34" spans="1:4">
      <c r="A34" s="1422"/>
      <c r="B34" s="1422"/>
      <c r="C34" s="1422"/>
      <c r="D34" s="2"/>
    </row>
    <row r="35" spans="1:4">
      <c r="A35" s="2"/>
      <c r="B35" s="2"/>
      <c r="C35" s="2"/>
      <c r="D35" s="2"/>
    </row>
  </sheetData>
  <mergeCells count="3">
    <mergeCell ref="A2:C2"/>
    <mergeCell ref="A34:C34"/>
    <mergeCell ref="A4:D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>
  <dimension ref="A1:G35"/>
  <sheetViews>
    <sheetView workbookViewId="0">
      <selection activeCell="C5" sqref="C5:F5"/>
    </sheetView>
  </sheetViews>
  <sheetFormatPr defaultRowHeight="12.75"/>
  <cols>
    <col min="2" max="2" width="19" customWidth="1"/>
    <col min="3" max="3" width="12.1640625" customWidth="1"/>
    <col min="5" max="5" width="30.33203125" customWidth="1"/>
    <col min="6" max="6" width="10.6640625" bestFit="1" customWidth="1"/>
  </cols>
  <sheetData>
    <row r="1" spans="1:7">
      <c r="A1" s="1286" t="s">
        <v>988</v>
      </c>
      <c r="B1" s="1286"/>
      <c r="C1" s="1286"/>
      <c r="D1" s="1286"/>
      <c r="E1" s="1286"/>
      <c r="F1" s="1286"/>
    </row>
    <row r="2" spans="1:7">
      <c r="A2" s="1286" t="s">
        <v>1063</v>
      </c>
      <c r="B2" s="1286"/>
      <c r="C2" s="1286"/>
      <c r="D2" s="1286"/>
      <c r="E2" s="1286"/>
      <c r="F2" s="1286"/>
    </row>
    <row r="3" spans="1:7">
      <c r="A3" s="1286" t="s">
        <v>199</v>
      </c>
      <c r="B3" s="1286"/>
      <c r="C3" s="1286"/>
      <c r="D3" s="1286"/>
      <c r="E3" s="1286"/>
      <c r="F3" s="1286"/>
    </row>
    <row r="5" spans="1:7">
      <c r="C5" s="1449" t="s">
        <v>1229</v>
      </c>
      <c r="D5" s="1449"/>
      <c r="E5" s="1449"/>
      <c r="F5" s="1449"/>
    </row>
    <row r="7" spans="1:7">
      <c r="F7" s="832" t="s">
        <v>1064</v>
      </c>
    </row>
    <row r="8" spans="1:7" ht="13.5" thickBot="1">
      <c r="F8" s="833"/>
      <c r="G8" s="834"/>
    </row>
    <row r="9" spans="1:7" ht="13.5" thickBot="1">
      <c r="A9" s="1450" t="s">
        <v>1065</v>
      </c>
      <c r="B9" s="1453" t="s">
        <v>1066</v>
      </c>
      <c r="C9" s="1456" t="s">
        <v>1067</v>
      </c>
      <c r="D9" s="1457"/>
      <c r="E9" s="1457"/>
      <c r="F9" s="835">
        <v>1778</v>
      </c>
      <c r="G9" s="344"/>
    </row>
    <row r="10" spans="1:7">
      <c r="A10" s="1451"/>
      <c r="B10" s="1454"/>
      <c r="C10" s="1425" t="s">
        <v>1068</v>
      </c>
      <c r="D10" s="1458" t="s">
        <v>1069</v>
      </c>
      <c r="E10" s="1459"/>
      <c r="F10" s="836">
        <v>1440213</v>
      </c>
      <c r="G10" s="344"/>
    </row>
    <row r="11" spans="1:7">
      <c r="A11" s="1451"/>
      <c r="B11" s="1454"/>
      <c r="C11" s="1426"/>
      <c r="D11" s="1460" t="s">
        <v>1070</v>
      </c>
      <c r="E11" s="1461"/>
      <c r="F11" s="837">
        <v>17463</v>
      </c>
      <c r="G11" s="344"/>
    </row>
    <row r="12" spans="1:7">
      <c r="A12" s="1451"/>
      <c r="B12" s="1454"/>
      <c r="C12" s="1426"/>
      <c r="D12" s="1464" t="s">
        <v>1071</v>
      </c>
      <c r="E12" s="1465"/>
      <c r="F12" s="838">
        <v>0</v>
      </c>
      <c r="G12" s="344"/>
    </row>
    <row r="13" spans="1:7" ht="13.5" thickBot="1">
      <c r="A13" s="1451"/>
      <c r="B13" s="1454"/>
      <c r="C13" s="1427"/>
      <c r="D13" s="1466" t="s">
        <v>1072</v>
      </c>
      <c r="E13" s="1467"/>
      <c r="F13" s="839">
        <v>996</v>
      </c>
      <c r="G13" s="344"/>
    </row>
    <row r="14" spans="1:7" ht="23.25" thickBot="1">
      <c r="A14" s="1451"/>
      <c r="B14" s="1454"/>
      <c r="C14" s="840" t="s">
        <v>1073</v>
      </c>
      <c r="D14" s="1468" t="s">
        <v>1074</v>
      </c>
      <c r="E14" s="1469"/>
      <c r="F14" s="836">
        <v>20023</v>
      </c>
      <c r="G14" s="344"/>
    </row>
    <row r="15" spans="1:7" ht="13.5" thickBot="1">
      <c r="A15" s="1451"/>
      <c r="B15" s="1455"/>
      <c r="C15" s="1470" t="s">
        <v>1075</v>
      </c>
      <c r="D15" s="1457"/>
      <c r="E15" s="1457"/>
      <c r="F15" s="835">
        <v>433988</v>
      </c>
      <c r="G15" s="344"/>
    </row>
    <row r="16" spans="1:7">
      <c r="A16" s="1451"/>
      <c r="B16" s="1453" t="s">
        <v>1076</v>
      </c>
      <c r="C16" s="1443" t="s">
        <v>1077</v>
      </c>
      <c r="D16" s="1444"/>
      <c r="E16" s="1444"/>
      <c r="F16" s="841">
        <v>735</v>
      </c>
      <c r="G16" s="344"/>
    </row>
    <row r="17" spans="1:7" ht="13.5" thickBot="1">
      <c r="A17" s="1451"/>
      <c r="B17" s="1454"/>
      <c r="C17" s="1445" t="s">
        <v>1074</v>
      </c>
      <c r="D17" s="1446"/>
      <c r="E17" s="1446"/>
      <c r="F17" s="842">
        <v>0</v>
      </c>
      <c r="G17" s="344"/>
    </row>
    <row r="18" spans="1:7" ht="13.5" thickBot="1">
      <c r="A18" s="1451"/>
      <c r="B18" s="1447" t="s">
        <v>1078</v>
      </c>
      <c r="C18" s="1448"/>
      <c r="D18" s="1448"/>
      <c r="E18" s="1448"/>
      <c r="F18" s="835">
        <v>225611</v>
      </c>
      <c r="G18" s="344"/>
    </row>
    <row r="19" spans="1:7">
      <c r="A19" s="1451"/>
      <c r="B19" s="1428" t="s">
        <v>1079</v>
      </c>
      <c r="C19" s="1431" t="s">
        <v>1080</v>
      </c>
      <c r="D19" s="1432"/>
      <c r="E19" s="1432"/>
      <c r="F19" s="841">
        <v>112275</v>
      </c>
      <c r="G19" s="344"/>
    </row>
    <row r="20" spans="1:7">
      <c r="A20" s="1451"/>
      <c r="B20" s="1429"/>
      <c r="C20" s="1434" t="s">
        <v>1081</v>
      </c>
      <c r="D20" s="1435"/>
      <c r="E20" s="1435"/>
      <c r="F20" s="843">
        <v>0</v>
      </c>
      <c r="G20" s="344"/>
    </row>
    <row r="21" spans="1:7" ht="13.5" thickBot="1">
      <c r="A21" s="1451"/>
      <c r="B21" s="1430"/>
      <c r="C21" s="1437" t="s">
        <v>1082</v>
      </c>
      <c r="D21" s="1438"/>
      <c r="E21" s="1438"/>
      <c r="F21" s="844">
        <v>515</v>
      </c>
      <c r="G21" s="344"/>
    </row>
    <row r="22" spans="1:7" ht="13.5" thickBot="1">
      <c r="A22" s="1451"/>
      <c r="B22" s="845" t="s">
        <v>1083</v>
      </c>
      <c r="C22" s="846"/>
      <c r="D22" s="847"/>
      <c r="E22" s="847"/>
      <c r="F22" s="835">
        <v>22993</v>
      </c>
      <c r="G22" s="344"/>
    </row>
    <row r="23" spans="1:7" ht="13.5" thickBot="1">
      <c r="A23" s="1452"/>
      <c r="B23" s="1462" t="s">
        <v>1084</v>
      </c>
      <c r="C23" s="1463"/>
      <c r="D23" s="1463"/>
      <c r="E23" s="1463"/>
      <c r="F23" s="835">
        <v>0</v>
      </c>
      <c r="G23" s="344"/>
    </row>
    <row r="24" spans="1:7">
      <c r="A24" s="1425" t="s">
        <v>1085</v>
      </c>
      <c r="B24" s="1428" t="s">
        <v>1086</v>
      </c>
      <c r="C24" s="1431" t="s">
        <v>1087</v>
      </c>
      <c r="D24" s="1432"/>
      <c r="E24" s="1433"/>
      <c r="F24" s="841">
        <v>2257902</v>
      </c>
      <c r="G24" s="344"/>
    </row>
    <row r="25" spans="1:7">
      <c r="A25" s="1426"/>
      <c r="B25" s="1429"/>
      <c r="C25" s="1434" t="s">
        <v>1088</v>
      </c>
      <c r="D25" s="1435"/>
      <c r="E25" s="1436"/>
      <c r="F25" s="848">
        <v>0</v>
      </c>
      <c r="G25" s="344"/>
    </row>
    <row r="26" spans="1:7">
      <c r="A26" s="1426"/>
      <c r="B26" s="1429"/>
      <c r="C26" s="1434" t="s">
        <v>1089</v>
      </c>
      <c r="D26" s="1435"/>
      <c r="E26" s="1436"/>
      <c r="F26" s="848">
        <v>123370</v>
      </c>
      <c r="G26" s="344"/>
    </row>
    <row r="27" spans="1:7">
      <c r="A27" s="1426"/>
      <c r="B27" s="1429"/>
      <c r="C27" s="1434" t="s">
        <v>1090</v>
      </c>
      <c r="D27" s="1435"/>
      <c r="E27" s="1436"/>
      <c r="F27" s="848">
        <v>-402707</v>
      </c>
      <c r="G27" s="344"/>
    </row>
    <row r="28" spans="1:7">
      <c r="A28" s="1426"/>
      <c r="B28" s="1429"/>
      <c r="C28" s="1434" t="s">
        <v>1091</v>
      </c>
      <c r="D28" s="1435"/>
      <c r="E28" s="1436"/>
      <c r="F28" s="848">
        <v>0</v>
      </c>
      <c r="G28" s="344"/>
    </row>
    <row r="29" spans="1:7" ht="13.5" thickBot="1">
      <c r="A29" s="1426"/>
      <c r="B29" s="1430"/>
      <c r="C29" s="1437" t="s">
        <v>1092</v>
      </c>
      <c r="D29" s="1438"/>
      <c r="E29" s="1439"/>
      <c r="F29" s="844">
        <v>249308</v>
      </c>
      <c r="G29" s="344"/>
    </row>
    <row r="30" spans="1:7">
      <c r="A30" s="1426"/>
      <c r="B30" s="1440" t="s">
        <v>1093</v>
      </c>
      <c r="C30" s="849" t="s">
        <v>1080</v>
      </c>
      <c r="D30" s="850"/>
      <c r="E30" s="851"/>
      <c r="F30" s="841">
        <v>11921</v>
      </c>
      <c r="G30" s="344"/>
    </row>
    <row r="31" spans="1:7">
      <c r="A31" s="1426"/>
      <c r="B31" s="1441"/>
      <c r="C31" s="852" t="s">
        <v>1081</v>
      </c>
      <c r="D31" s="853"/>
      <c r="E31" s="854"/>
      <c r="F31" s="855">
        <v>0</v>
      </c>
      <c r="G31" s="344"/>
    </row>
    <row r="32" spans="1:7" ht="13.5" thickBot="1">
      <c r="A32" s="1426"/>
      <c r="B32" s="1442"/>
      <c r="C32" s="1437" t="s">
        <v>1094</v>
      </c>
      <c r="D32" s="1438"/>
      <c r="E32" s="1438"/>
      <c r="F32" s="856">
        <v>18721</v>
      </c>
      <c r="G32" s="344"/>
    </row>
    <row r="33" spans="1:6" ht="13.5" thickBot="1">
      <c r="A33" s="1426"/>
      <c r="B33" s="845" t="s">
        <v>1095</v>
      </c>
      <c r="C33" s="857"/>
      <c r="D33" s="858"/>
      <c r="E33" s="859"/>
      <c r="F33" s="835">
        <v>0</v>
      </c>
    </row>
    <row r="34" spans="1:6" ht="13.5" thickBot="1">
      <c r="A34" s="1426"/>
      <c r="B34" s="845" t="s">
        <v>1096</v>
      </c>
      <c r="C34" s="857"/>
      <c r="D34" s="858"/>
      <c r="E34" s="859"/>
      <c r="F34" s="835">
        <v>0</v>
      </c>
    </row>
    <row r="35" spans="1:6" ht="13.5" thickBot="1">
      <c r="A35" s="1427"/>
      <c r="B35" s="845" t="s">
        <v>1097</v>
      </c>
      <c r="C35" s="857"/>
      <c r="D35" s="1424"/>
      <c r="E35" s="1424"/>
      <c r="F35" s="835">
        <v>18075</v>
      </c>
    </row>
  </sheetData>
  <mergeCells count="34">
    <mergeCell ref="A1:F1"/>
    <mergeCell ref="A2:F2"/>
    <mergeCell ref="A3:F3"/>
    <mergeCell ref="C5:F5"/>
    <mergeCell ref="A9:A23"/>
    <mergeCell ref="B9:B15"/>
    <mergeCell ref="C9:E9"/>
    <mergeCell ref="C10:C13"/>
    <mergeCell ref="D10:E10"/>
    <mergeCell ref="D11:E11"/>
    <mergeCell ref="B23:E23"/>
    <mergeCell ref="D12:E12"/>
    <mergeCell ref="D13:E13"/>
    <mergeCell ref="D14:E14"/>
    <mergeCell ref="C15:E15"/>
    <mergeCell ref="B16:B17"/>
    <mergeCell ref="C16:E16"/>
    <mergeCell ref="C17:E17"/>
    <mergeCell ref="B18:E18"/>
    <mergeCell ref="B19:B21"/>
    <mergeCell ref="C19:E19"/>
    <mergeCell ref="C20:E20"/>
    <mergeCell ref="C21:E21"/>
    <mergeCell ref="D35:E35"/>
    <mergeCell ref="A24:A35"/>
    <mergeCell ref="B24:B29"/>
    <mergeCell ref="C24:E24"/>
    <mergeCell ref="C25:E25"/>
    <mergeCell ref="C26:E26"/>
    <mergeCell ref="C27:E27"/>
    <mergeCell ref="C28:E28"/>
    <mergeCell ref="C29:E29"/>
    <mergeCell ref="B30:B32"/>
    <mergeCell ref="C32:E32"/>
  </mergeCells>
  <pageMargins left="0.7" right="0.7" top="0.75" bottom="0.75" header="0.3" footer="0.3"/>
  <pageSetup paperSize="9" orientation="portrait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dimension ref="A1:J20"/>
  <sheetViews>
    <sheetView view="pageLayout" topLeftCell="C1" zoomScaleNormal="100" workbookViewId="0">
      <selection activeCell="N13" sqref="N13"/>
    </sheetView>
  </sheetViews>
  <sheetFormatPr defaultRowHeight="12.75"/>
  <cols>
    <col min="2" max="2" width="65" customWidth="1"/>
  </cols>
  <sheetData>
    <row r="1" spans="1:10" ht="15.75">
      <c r="A1" s="1473" t="s">
        <v>632</v>
      </c>
      <c r="B1" s="1473"/>
      <c r="C1" s="1473"/>
      <c r="D1" s="1473"/>
      <c r="E1" s="1473"/>
      <c r="F1" s="1473"/>
      <c r="G1" s="1473"/>
      <c r="H1" s="1473"/>
      <c r="I1" s="1473"/>
      <c r="J1" s="41"/>
    </row>
    <row r="2" spans="1:10" ht="14.25" thickBot="1">
      <c r="A2" s="64"/>
      <c r="B2" s="41"/>
      <c r="C2" s="41"/>
      <c r="D2" s="41"/>
      <c r="E2" s="41"/>
      <c r="F2" s="41"/>
      <c r="G2" s="41"/>
      <c r="H2" s="41"/>
      <c r="I2" s="458" t="s">
        <v>123</v>
      </c>
      <c r="J2" s="41"/>
    </row>
    <row r="3" spans="1:10" ht="14.25">
      <c r="A3" s="1474" t="s">
        <v>130</v>
      </c>
      <c r="B3" s="1476" t="s">
        <v>633</v>
      </c>
      <c r="C3" s="1474" t="s">
        <v>634</v>
      </c>
      <c r="D3" s="1474" t="s">
        <v>635</v>
      </c>
      <c r="E3" s="1478" t="s">
        <v>636</v>
      </c>
      <c r="F3" s="1479"/>
      <c r="G3" s="1479"/>
      <c r="H3" s="1480"/>
      <c r="I3" s="1476" t="s">
        <v>614</v>
      </c>
      <c r="J3" s="459"/>
    </row>
    <row r="4" spans="1:10" ht="24.75" thickBot="1">
      <c r="A4" s="1475"/>
      <c r="B4" s="1477"/>
      <c r="C4" s="1477"/>
      <c r="D4" s="1475"/>
      <c r="E4" s="460" t="s">
        <v>199</v>
      </c>
      <c r="F4" s="460" t="s">
        <v>583</v>
      </c>
      <c r="G4" s="460" t="s">
        <v>584</v>
      </c>
      <c r="H4" s="461" t="s">
        <v>637</v>
      </c>
      <c r="I4" s="1477"/>
      <c r="J4" s="462"/>
    </row>
    <row r="5" spans="1:10" ht="21.75" thickBot="1">
      <c r="A5" s="463">
        <v>1</v>
      </c>
      <c r="B5" s="464">
        <v>2</v>
      </c>
      <c r="C5" s="465">
        <v>3</v>
      </c>
      <c r="D5" s="464">
        <v>4</v>
      </c>
      <c r="E5" s="463">
        <v>5</v>
      </c>
      <c r="F5" s="465">
        <v>6</v>
      </c>
      <c r="G5" s="465">
        <v>7</v>
      </c>
      <c r="H5" s="466">
        <v>8</v>
      </c>
      <c r="I5" s="467" t="s">
        <v>638</v>
      </c>
      <c r="J5" s="468"/>
    </row>
    <row r="6" spans="1:10" ht="21.75" thickBot="1">
      <c r="A6" s="469" t="s">
        <v>80</v>
      </c>
      <c r="B6" s="470" t="s">
        <v>639</v>
      </c>
      <c r="C6" s="471"/>
      <c r="D6" s="472">
        <f>+D7+D8</f>
        <v>0</v>
      </c>
      <c r="E6" s="473">
        <f>+E7+E8</f>
        <v>0</v>
      </c>
      <c r="F6" s="474">
        <f>+F7+F8</f>
        <v>0</v>
      </c>
      <c r="G6" s="474">
        <f>+G7+G8</f>
        <v>0</v>
      </c>
      <c r="H6" s="475">
        <f>+H7+H8</f>
        <v>0</v>
      </c>
      <c r="I6" s="472">
        <f t="shared" ref="I6:I17" si="0">SUM(D6:H6)</f>
        <v>0</v>
      </c>
      <c r="J6" s="41"/>
    </row>
    <row r="7" spans="1:10">
      <c r="A7" s="476" t="s">
        <v>81</v>
      </c>
      <c r="B7" s="477" t="s">
        <v>640</v>
      </c>
      <c r="C7" s="478"/>
      <c r="D7" s="479"/>
      <c r="E7" s="480"/>
      <c r="F7" s="23"/>
      <c r="G7" s="23"/>
      <c r="H7" s="481"/>
      <c r="I7" s="482">
        <f t="shared" si="0"/>
        <v>0</v>
      </c>
      <c r="J7" s="41"/>
    </row>
    <row r="8" spans="1:10" ht="13.5" thickBot="1">
      <c r="A8" s="476" t="s">
        <v>82</v>
      </c>
      <c r="B8" s="477" t="s">
        <v>640</v>
      </c>
      <c r="C8" s="478"/>
      <c r="D8" s="479"/>
      <c r="E8" s="480"/>
      <c r="F8" s="23"/>
      <c r="G8" s="23"/>
      <c r="H8" s="481"/>
      <c r="I8" s="482">
        <f t="shared" si="0"/>
        <v>0</v>
      </c>
      <c r="J8" s="41"/>
    </row>
    <row r="9" spans="1:10" ht="21.75" thickBot="1">
      <c r="A9" s="469" t="s">
        <v>83</v>
      </c>
      <c r="B9" s="470" t="s">
        <v>641</v>
      </c>
      <c r="C9" s="483"/>
      <c r="D9" s="472">
        <f>+D10+D11</f>
        <v>0</v>
      </c>
      <c r="E9" s="473">
        <f>+E10+E11</f>
        <v>0</v>
      </c>
      <c r="F9" s="474">
        <f>+F10+F11</f>
        <v>0</v>
      </c>
      <c r="G9" s="474">
        <f>+G10+G11</f>
        <v>0</v>
      </c>
      <c r="H9" s="475">
        <f>+H10+H11</f>
        <v>0</v>
      </c>
      <c r="I9" s="472">
        <f t="shared" si="0"/>
        <v>0</v>
      </c>
      <c r="J9" s="41"/>
    </row>
    <row r="10" spans="1:10">
      <c r="A10" s="476" t="s">
        <v>84</v>
      </c>
      <c r="B10" s="477" t="s">
        <v>640</v>
      </c>
      <c r="C10" s="478"/>
      <c r="D10" s="479"/>
      <c r="E10" s="480"/>
      <c r="F10" s="23"/>
      <c r="G10" s="23"/>
      <c r="H10" s="481"/>
      <c r="I10" s="482">
        <f t="shared" si="0"/>
        <v>0</v>
      </c>
      <c r="J10" s="41"/>
    </row>
    <row r="11" spans="1:10" ht="13.5" thickBot="1">
      <c r="A11" s="476" t="s">
        <v>85</v>
      </c>
      <c r="B11" s="477" t="s">
        <v>640</v>
      </c>
      <c r="C11" s="478"/>
      <c r="D11" s="479"/>
      <c r="E11" s="480"/>
      <c r="F11" s="23"/>
      <c r="G11" s="23"/>
      <c r="H11" s="481"/>
      <c r="I11" s="482">
        <f t="shared" si="0"/>
        <v>0</v>
      </c>
      <c r="J11" s="41"/>
    </row>
    <row r="12" spans="1:10" ht="13.5" thickBot="1">
      <c r="A12" s="469" t="s">
        <v>86</v>
      </c>
      <c r="B12" s="470" t="s">
        <v>642</v>
      </c>
      <c r="C12" s="483"/>
      <c r="D12" s="472">
        <f>+D13</f>
        <v>0</v>
      </c>
      <c r="E12" s="473">
        <f>+E13</f>
        <v>0</v>
      </c>
      <c r="F12" s="474">
        <f>+F13</f>
        <v>0</v>
      </c>
      <c r="G12" s="474">
        <f>+G13</f>
        <v>0</v>
      </c>
      <c r="H12" s="475">
        <f>+H13</f>
        <v>0</v>
      </c>
      <c r="I12" s="472">
        <f t="shared" si="0"/>
        <v>0</v>
      </c>
      <c r="J12" s="41"/>
    </row>
    <row r="13" spans="1:10" ht="13.5" thickBot="1">
      <c r="A13" s="476" t="s">
        <v>87</v>
      </c>
      <c r="B13" s="477" t="s">
        <v>640</v>
      </c>
      <c r="C13" s="478"/>
      <c r="D13" s="479"/>
      <c r="E13" s="480"/>
      <c r="F13" s="23"/>
      <c r="G13" s="23"/>
      <c r="H13" s="481"/>
      <c r="I13" s="482">
        <f t="shared" si="0"/>
        <v>0</v>
      </c>
      <c r="J13" s="41"/>
    </row>
    <row r="14" spans="1:10" ht="13.5" thickBot="1">
      <c r="A14" s="469" t="s">
        <v>88</v>
      </c>
      <c r="B14" s="470" t="s">
        <v>643</v>
      </c>
      <c r="C14" s="483"/>
      <c r="D14" s="472">
        <f>+D15</f>
        <v>0</v>
      </c>
      <c r="E14" s="473">
        <f>+E15</f>
        <v>0</v>
      </c>
      <c r="F14" s="474">
        <f>+F15</f>
        <v>0</v>
      </c>
      <c r="G14" s="474">
        <f>+G15</f>
        <v>0</v>
      </c>
      <c r="H14" s="475">
        <f>+H15</f>
        <v>0</v>
      </c>
      <c r="I14" s="472">
        <f t="shared" si="0"/>
        <v>0</v>
      </c>
      <c r="J14" s="41"/>
    </row>
    <row r="15" spans="1:10" ht="13.5" thickBot="1">
      <c r="A15" s="484" t="s">
        <v>89</v>
      </c>
      <c r="B15" s="485" t="s">
        <v>640</v>
      </c>
      <c r="C15" s="486"/>
      <c r="D15" s="487"/>
      <c r="E15" s="488"/>
      <c r="F15" s="489"/>
      <c r="G15" s="489"/>
      <c r="H15" s="490"/>
      <c r="I15" s="491">
        <f t="shared" si="0"/>
        <v>0</v>
      </c>
      <c r="J15" s="41"/>
    </row>
    <row r="16" spans="1:10" ht="13.5" thickBot="1">
      <c r="A16" s="469" t="s">
        <v>90</v>
      </c>
      <c r="B16" s="492" t="s">
        <v>644</v>
      </c>
      <c r="C16" s="483"/>
      <c r="D16" s="472">
        <f>+D17</f>
        <v>0</v>
      </c>
      <c r="E16" s="473">
        <f>+E17</f>
        <v>5200</v>
      </c>
      <c r="F16" s="474">
        <f>+F17</f>
        <v>5200</v>
      </c>
      <c r="G16" s="474">
        <f>+G17</f>
        <v>5200</v>
      </c>
      <c r="H16" s="475">
        <f>+H17</f>
        <v>5200</v>
      </c>
      <c r="I16" s="472">
        <f t="shared" si="0"/>
        <v>20800</v>
      </c>
      <c r="J16" s="41"/>
    </row>
    <row r="17" spans="1:10" ht="13.5" thickBot="1">
      <c r="A17" s="493" t="s">
        <v>91</v>
      </c>
      <c r="B17" s="494" t="s">
        <v>645</v>
      </c>
      <c r="C17" s="495"/>
      <c r="D17" s="496"/>
      <c r="E17" s="497">
        <v>5200</v>
      </c>
      <c r="F17" s="498">
        <v>5200</v>
      </c>
      <c r="G17" s="498">
        <v>5200</v>
      </c>
      <c r="H17" s="499">
        <v>5200</v>
      </c>
      <c r="I17" s="500">
        <f t="shared" si="0"/>
        <v>20800</v>
      </c>
      <c r="J17" s="41"/>
    </row>
    <row r="18" spans="1:10" ht="13.5" thickBot="1">
      <c r="A18" s="1471" t="s">
        <v>646</v>
      </c>
      <c r="B18" s="1472"/>
      <c r="C18" s="501"/>
      <c r="D18" s="472">
        <f t="shared" ref="D18:I18" si="1">+D6+D9+D12+D14+D16</f>
        <v>0</v>
      </c>
      <c r="E18" s="473">
        <f t="shared" si="1"/>
        <v>5200</v>
      </c>
      <c r="F18" s="474">
        <f t="shared" si="1"/>
        <v>5200</v>
      </c>
      <c r="G18" s="474">
        <f t="shared" si="1"/>
        <v>5200</v>
      </c>
      <c r="H18" s="475">
        <f t="shared" si="1"/>
        <v>5200</v>
      </c>
      <c r="I18" s="472">
        <f t="shared" si="1"/>
        <v>20800</v>
      </c>
      <c r="J18" s="41"/>
    </row>
    <row r="19" spans="1:10">
      <c r="A19" s="64"/>
      <c r="B19" s="41"/>
      <c r="C19" s="41"/>
      <c r="D19" s="41"/>
      <c r="E19" s="41"/>
      <c r="F19" s="41"/>
      <c r="G19" s="41"/>
      <c r="H19" s="41"/>
      <c r="I19" s="41"/>
      <c r="J19" s="41"/>
    </row>
    <row r="20" spans="1:10">
      <c r="A20" s="64"/>
      <c r="B20" s="41"/>
      <c r="C20" s="41"/>
      <c r="D20" s="41"/>
      <c r="E20" s="41"/>
      <c r="F20" s="41"/>
      <c r="G20" s="41"/>
      <c r="H20" s="41"/>
      <c r="I20" s="41"/>
      <c r="J20" s="41"/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ageMargins left="0.7" right="0.7" top="0.75" bottom="0.75" header="0.3" footer="0.3"/>
  <pageSetup paperSize="9" orientation="landscape" r:id="rId1"/>
  <headerFooter>
    <oddHeader>&amp;R&amp;"Times New Roman CE,Félkövér dőlt"19. sz. melléklet a 7/2015. (IV.28.)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E150"/>
  <sheetViews>
    <sheetView view="pageLayout" topLeftCell="A101" zoomScaleNormal="100" workbookViewId="0">
      <selection activeCell="A150" sqref="A150:F155"/>
    </sheetView>
  </sheetViews>
  <sheetFormatPr defaultRowHeight="12.75"/>
  <cols>
    <col min="1" max="1" width="7.1640625" customWidth="1"/>
    <col min="2" max="2" width="56.6640625" customWidth="1"/>
    <col min="3" max="3" width="10.1640625" customWidth="1"/>
    <col min="4" max="4" width="11.33203125" customWidth="1"/>
    <col min="5" max="5" width="11.83203125" customWidth="1"/>
  </cols>
  <sheetData>
    <row r="2" spans="1:5">
      <c r="A2" s="1286" t="s">
        <v>567</v>
      </c>
      <c r="B2" s="1286"/>
      <c r="C2" s="1286"/>
      <c r="D2" s="1286"/>
      <c r="E2" s="1286"/>
    </row>
    <row r="3" spans="1:5">
      <c r="A3" s="1286" t="s">
        <v>568</v>
      </c>
      <c r="B3" s="1286"/>
      <c r="C3" s="1286"/>
      <c r="D3" s="1286"/>
      <c r="E3" s="1286"/>
    </row>
    <row r="4" spans="1:5">
      <c r="A4" s="1286" t="s">
        <v>569</v>
      </c>
      <c r="B4" s="1286"/>
      <c r="C4" s="1286"/>
      <c r="D4" s="1286"/>
      <c r="E4" s="1286"/>
    </row>
    <row r="5" spans="1:5" ht="15.75">
      <c r="A5" s="1282" t="s">
        <v>78</v>
      </c>
      <c r="B5" s="1282"/>
      <c r="C5" s="1282"/>
      <c r="D5" s="1282"/>
      <c r="E5" s="1282"/>
    </row>
    <row r="6" spans="1:5" ht="14.25" thickBot="1">
      <c r="A6" s="1283" t="s">
        <v>166</v>
      </c>
      <c r="B6" s="1283"/>
      <c r="C6" s="550"/>
      <c r="D6" s="550"/>
      <c r="E6" s="588" t="s">
        <v>209</v>
      </c>
    </row>
    <row r="7" spans="1:5" ht="36.75" thickBot="1">
      <c r="A7" s="21" t="s">
        <v>130</v>
      </c>
      <c r="B7" s="22" t="s">
        <v>79</v>
      </c>
      <c r="C7" s="29" t="s">
        <v>230</v>
      </c>
      <c r="D7" s="29" t="s">
        <v>767</v>
      </c>
      <c r="E7" s="29" t="s">
        <v>829</v>
      </c>
    </row>
    <row r="8" spans="1:5" ht="13.5" thickBot="1">
      <c r="A8" s="161">
        <v>1</v>
      </c>
      <c r="B8" s="162">
        <v>2</v>
      </c>
      <c r="C8" s="163">
        <v>3</v>
      </c>
      <c r="D8" s="163">
        <v>4</v>
      </c>
      <c r="E8" s="163">
        <v>5</v>
      </c>
    </row>
    <row r="9" spans="1:5" ht="13.5" customHeight="1" thickBot="1">
      <c r="A9" s="18" t="s">
        <v>80</v>
      </c>
      <c r="B9" s="19" t="s">
        <v>231</v>
      </c>
      <c r="C9" s="104">
        <f>+C10+C11+C12+C13+C14+C15</f>
        <v>0</v>
      </c>
      <c r="D9" s="104">
        <f>+D10+D11+D12+D13+D14+D15</f>
        <v>0</v>
      </c>
      <c r="E9" s="104">
        <f>+E10+E11+E12+E13+E14+E15</f>
        <v>0</v>
      </c>
    </row>
    <row r="10" spans="1:5" ht="12.75" customHeight="1">
      <c r="A10" s="13" t="s">
        <v>142</v>
      </c>
      <c r="B10" s="169" t="s">
        <v>232</v>
      </c>
      <c r="C10" s="107"/>
      <c r="D10" s="107"/>
      <c r="E10" s="107"/>
    </row>
    <row r="11" spans="1:5" ht="16.5" customHeight="1">
      <c r="A11" s="12" t="s">
        <v>143</v>
      </c>
      <c r="B11" s="170" t="s">
        <v>233</v>
      </c>
      <c r="C11" s="106"/>
      <c r="D11" s="106"/>
      <c r="E11" s="106"/>
    </row>
    <row r="12" spans="1:5" ht="16.5" customHeight="1">
      <c r="A12" s="12" t="s">
        <v>144</v>
      </c>
      <c r="B12" s="170" t="s">
        <v>234</v>
      </c>
      <c r="C12" s="106"/>
      <c r="D12" s="106"/>
      <c r="E12" s="106"/>
    </row>
    <row r="13" spans="1:5" ht="13.5" customHeight="1">
      <c r="A13" s="12" t="s">
        <v>145</v>
      </c>
      <c r="B13" s="170" t="s">
        <v>235</v>
      </c>
      <c r="C13" s="106"/>
      <c r="D13" s="106"/>
      <c r="E13" s="106"/>
    </row>
    <row r="14" spans="1:5" ht="13.5" customHeight="1">
      <c r="A14" s="12" t="s">
        <v>162</v>
      </c>
      <c r="B14" s="170" t="s">
        <v>236</v>
      </c>
      <c r="C14" s="106"/>
      <c r="D14" s="106"/>
      <c r="E14" s="106"/>
    </row>
    <row r="15" spans="1:5" ht="15.75" customHeight="1" thickBot="1">
      <c r="A15" s="14" t="s">
        <v>146</v>
      </c>
      <c r="B15" s="171" t="s">
        <v>237</v>
      </c>
      <c r="C15" s="106"/>
      <c r="D15" s="106"/>
      <c r="E15" s="106"/>
    </row>
    <row r="16" spans="1:5" ht="14.25" customHeight="1" thickBot="1">
      <c r="A16" s="18" t="s">
        <v>81</v>
      </c>
      <c r="B16" s="99" t="s">
        <v>238</v>
      </c>
      <c r="C16" s="104">
        <f>+C17+C18+C19+C20+C21</f>
        <v>0</v>
      </c>
      <c r="D16" s="104">
        <f>+D17+D18+D19+D20+D21</f>
        <v>0</v>
      </c>
      <c r="E16" s="104">
        <f>+E17+E18+E19+E20+E21</f>
        <v>0</v>
      </c>
    </row>
    <row r="17" spans="1:5" ht="11.25" customHeight="1">
      <c r="A17" s="13" t="s">
        <v>148</v>
      </c>
      <c r="B17" s="169" t="s">
        <v>239</v>
      </c>
      <c r="C17" s="107"/>
      <c r="D17" s="107"/>
      <c r="E17" s="107"/>
    </row>
    <row r="18" spans="1:5" ht="12.75" customHeight="1">
      <c r="A18" s="12" t="s">
        <v>149</v>
      </c>
      <c r="B18" s="170" t="s">
        <v>240</v>
      </c>
      <c r="C18" s="106"/>
      <c r="D18" s="106"/>
      <c r="E18" s="106"/>
    </row>
    <row r="19" spans="1:5" ht="13.5" customHeight="1">
      <c r="A19" s="12" t="s">
        <v>150</v>
      </c>
      <c r="B19" s="170" t="s">
        <v>452</v>
      </c>
      <c r="C19" s="106"/>
      <c r="D19" s="106"/>
      <c r="E19" s="106"/>
    </row>
    <row r="20" spans="1:5" ht="12.75" customHeight="1">
      <c r="A20" s="12" t="s">
        <v>151</v>
      </c>
      <c r="B20" s="170" t="s">
        <v>453</v>
      </c>
      <c r="C20" s="106"/>
      <c r="D20" s="106"/>
      <c r="E20" s="106"/>
    </row>
    <row r="21" spans="1:5" ht="11.25" customHeight="1">
      <c r="A21" s="12" t="s">
        <v>152</v>
      </c>
      <c r="B21" s="170" t="s">
        <v>241</v>
      </c>
      <c r="C21" s="106"/>
      <c r="D21" s="106"/>
      <c r="E21" s="106"/>
    </row>
    <row r="22" spans="1:5" ht="15.75" customHeight="1" thickBot="1">
      <c r="A22" s="14" t="s">
        <v>158</v>
      </c>
      <c r="B22" s="171" t="s">
        <v>242</v>
      </c>
      <c r="C22" s="108"/>
      <c r="D22" s="108"/>
      <c r="E22" s="108"/>
    </row>
    <row r="23" spans="1:5" ht="14.25" customHeight="1" thickBot="1">
      <c r="A23" s="18" t="s">
        <v>82</v>
      </c>
      <c r="B23" s="19" t="s">
        <v>243</v>
      </c>
      <c r="C23" s="104">
        <f>+C24+C25+C26+C27+C28</f>
        <v>0</v>
      </c>
      <c r="D23" s="104">
        <f>+D24+D25+D26+D27+D28</f>
        <v>0</v>
      </c>
      <c r="E23" s="104">
        <f>+E24+E25+E26+E27+E28</f>
        <v>0</v>
      </c>
    </row>
    <row r="24" spans="1:5" ht="14.25" customHeight="1">
      <c r="A24" s="13" t="s">
        <v>131</v>
      </c>
      <c r="B24" s="169" t="s">
        <v>244</v>
      </c>
      <c r="C24" s="107"/>
      <c r="D24" s="107"/>
      <c r="E24" s="107"/>
    </row>
    <row r="25" spans="1:5" ht="11.25" customHeight="1">
      <c r="A25" s="12" t="s">
        <v>132</v>
      </c>
      <c r="B25" s="170" t="s">
        <v>245</v>
      </c>
      <c r="C25" s="106"/>
      <c r="D25" s="106"/>
      <c r="E25" s="106"/>
    </row>
    <row r="26" spans="1:5" ht="27" customHeight="1">
      <c r="A26" s="12" t="s">
        <v>133</v>
      </c>
      <c r="B26" s="170" t="s">
        <v>454</v>
      </c>
      <c r="C26" s="106"/>
      <c r="D26" s="106"/>
      <c r="E26" s="106"/>
    </row>
    <row r="27" spans="1:5" ht="25.5" customHeight="1">
      <c r="A27" s="12" t="s">
        <v>134</v>
      </c>
      <c r="B27" s="170" t="s">
        <v>455</v>
      </c>
      <c r="C27" s="106"/>
      <c r="D27" s="106"/>
      <c r="E27" s="106"/>
    </row>
    <row r="28" spans="1:5" ht="12.75" customHeight="1">
      <c r="A28" s="12" t="s">
        <v>174</v>
      </c>
      <c r="B28" s="170" t="s">
        <v>246</v>
      </c>
      <c r="C28" s="106"/>
      <c r="D28" s="106"/>
      <c r="E28" s="106"/>
    </row>
    <row r="29" spans="1:5" ht="14.25" customHeight="1" thickBot="1">
      <c r="A29" s="14" t="s">
        <v>175</v>
      </c>
      <c r="B29" s="171" t="s">
        <v>247</v>
      </c>
      <c r="C29" s="108"/>
      <c r="D29" s="108"/>
      <c r="E29" s="108"/>
    </row>
    <row r="30" spans="1:5" ht="13.5" customHeight="1" thickBot="1">
      <c r="A30" s="18" t="s">
        <v>176</v>
      </c>
      <c r="B30" s="19" t="s">
        <v>248</v>
      </c>
      <c r="C30" s="110">
        <f>+C31+C34+C35+C36</f>
        <v>0</v>
      </c>
      <c r="D30" s="110">
        <f>+D31+D34+D35+D36</f>
        <v>0</v>
      </c>
      <c r="E30" s="110">
        <f>+E31+E34+E35+E36</f>
        <v>0</v>
      </c>
    </row>
    <row r="31" spans="1:5" ht="14.25" customHeight="1">
      <c r="A31" s="13" t="s">
        <v>249</v>
      </c>
      <c r="B31" s="169" t="s">
        <v>255</v>
      </c>
      <c r="C31" s="164">
        <f>+C32+C33</f>
        <v>0</v>
      </c>
      <c r="D31" s="164">
        <f>+D32+D33</f>
        <v>0</v>
      </c>
      <c r="E31" s="164">
        <f>+E32+E33</f>
        <v>0</v>
      </c>
    </row>
    <row r="32" spans="1:5" ht="15" customHeight="1">
      <c r="A32" s="12" t="s">
        <v>250</v>
      </c>
      <c r="B32" s="170" t="s">
        <v>256</v>
      </c>
      <c r="C32" s="106"/>
      <c r="D32" s="106"/>
      <c r="E32" s="106"/>
    </row>
    <row r="33" spans="1:5" ht="15" customHeight="1">
      <c r="A33" s="12" t="s">
        <v>251</v>
      </c>
      <c r="B33" s="170" t="s">
        <v>257</v>
      </c>
      <c r="C33" s="106"/>
      <c r="D33" s="106"/>
      <c r="E33" s="106"/>
    </row>
    <row r="34" spans="1:5" ht="14.25" customHeight="1">
      <c r="A34" s="12" t="s">
        <v>252</v>
      </c>
      <c r="B34" s="170" t="s">
        <v>258</v>
      </c>
      <c r="C34" s="106"/>
      <c r="D34" s="106"/>
      <c r="E34" s="106"/>
    </row>
    <row r="35" spans="1:5" ht="15.75" customHeight="1">
      <c r="A35" s="12" t="s">
        <v>253</v>
      </c>
      <c r="B35" s="170" t="s">
        <v>259</v>
      </c>
      <c r="C35" s="106"/>
      <c r="D35" s="106"/>
      <c r="E35" s="106"/>
    </row>
    <row r="36" spans="1:5" ht="15" customHeight="1" thickBot="1">
      <c r="A36" s="14" t="s">
        <v>254</v>
      </c>
      <c r="B36" s="171" t="s">
        <v>260</v>
      </c>
      <c r="C36" s="108"/>
      <c r="D36" s="108"/>
      <c r="E36" s="108"/>
    </row>
    <row r="37" spans="1:5" ht="17.25" customHeight="1" thickBot="1">
      <c r="A37" s="18" t="s">
        <v>84</v>
      </c>
      <c r="B37" s="19" t="s">
        <v>261</v>
      </c>
      <c r="C37" s="104">
        <f>SUM(C38:C47)</f>
        <v>0</v>
      </c>
      <c r="D37" s="104">
        <f>SUM(D38:D47)</f>
        <v>0</v>
      </c>
      <c r="E37" s="104">
        <f>SUM(E38:E47)</f>
        <v>0</v>
      </c>
    </row>
    <row r="38" spans="1:5" ht="15.75" customHeight="1">
      <c r="A38" s="13" t="s">
        <v>135</v>
      </c>
      <c r="B38" s="169" t="s">
        <v>264</v>
      </c>
      <c r="C38" s="107"/>
      <c r="D38" s="107"/>
      <c r="E38" s="107"/>
    </row>
    <row r="39" spans="1:5" ht="14.25" customHeight="1">
      <c r="A39" s="12" t="s">
        <v>136</v>
      </c>
      <c r="B39" s="170" t="s">
        <v>265</v>
      </c>
      <c r="C39" s="106"/>
      <c r="D39" s="106"/>
      <c r="E39" s="106"/>
    </row>
    <row r="40" spans="1:5" ht="12.75" customHeight="1">
      <c r="A40" s="12" t="s">
        <v>137</v>
      </c>
      <c r="B40" s="170" t="s">
        <v>266</v>
      </c>
      <c r="C40" s="106"/>
      <c r="D40" s="106"/>
      <c r="E40" s="106"/>
    </row>
    <row r="41" spans="1:5" ht="11.25" customHeight="1">
      <c r="A41" s="12" t="s">
        <v>178</v>
      </c>
      <c r="B41" s="170" t="s">
        <v>267</v>
      </c>
      <c r="C41" s="106"/>
      <c r="D41" s="106"/>
      <c r="E41" s="106"/>
    </row>
    <row r="42" spans="1:5" ht="12.75" customHeight="1">
      <c r="A42" s="12" t="s">
        <v>179</v>
      </c>
      <c r="B42" s="170" t="s">
        <v>268</v>
      </c>
      <c r="C42" s="106"/>
      <c r="D42" s="106"/>
      <c r="E42" s="106"/>
    </row>
    <row r="43" spans="1:5" ht="14.25" customHeight="1">
      <c r="A43" s="12" t="s">
        <v>180</v>
      </c>
      <c r="B43" s="170" t="s">
        <v>269</v>
      </c>
      <c r="C43" s="106"/>
      <c r="D43" s="106"/>
      <c r="E43" s="106"/>
    </row>
    <row r="44" spans="1:5" ht="14.25" customHeight="1">
      <c r="A44" s="12" t="s">
        <v>181</v>
      </c>
      <c r="B44" s="170" t="s">
        <v>270</v>
      </c>
      <c r="C44" s="106"/>
      <c r="D44" s="106"/>
      <c r="E44" s="106"/>
    </row>
    <row r="45" spans="1:5" ht="14.25" customHeight="1">
      <c r="A45" s="12" t="s">
        <v>182</v>
      </c>
      <c r="B45" s="170" t="s">
        <v>271</v>
      </c>
      <c r="C45" s="106"/>
      <c r="D45" s="106"/>
      <c r="E45" s="106"/>
    </row>
    <row r="46" spans="1:5" ht="12" customHeight="1">
      <c r="A46" s="12" t="s">
        <v>262</v>
      </c>
      <c r="B46" s="170" t="s">
        <v>272</v>
      </c>
      <c r="C46" s="109"/>
      <c r="D46" s="109"/>
      <c r="E46" s="109"/>
    </row>
    <row r="47" spans="1:5" ht="13.5" customHeight="1" thickBot="1">
      <c r="A47" s="14" t="s">
        <v>263</v>
      </c>
      <c r="B47" s="171" t="s">
        <v>273</v>
      </c>
      <c r="C47" s="158"/>
      <c r="D47" s="158"/>
      <c r="E47" s="158"/>
    </row>
    <row r="48" spans="1:5" ht="16.5" customHeight="1" thickBot="1">
      <c r="A48" s="18" t="s">
        <v>85</v>
      </c>
      <c r="B48" s="19" t="s">
        <v>274</v>
      </c>
      <c r="C48" s="104">
        <f>SUM(C49:C53)</f>
        <v>0</v>
      </c>
      <c r="D48" s="104">
        <f>SUM(D49:D53)</f>
        <v>0</v>
      </c>
      <c r="E48" s="104">
        <f>SUM(E49:E53)</f>
        <v>0</v>
      </c>
    </row>
    <row r="49" spans="1:5" ht="15" customHeight="1">
      <c r="A49" s="13" t="s">
        <v>138</v>
      </c>
      <c r="B49" s="169" t="s">
        <v>278</v>
      </c>
      <c r="C49" s="212"/>
      <c r="D49" s="212"/>
      <c r="E49" s="212"/>
    </row>
    <row r="50" spans="1:5" ht="15.75" customHeight="1">
      <c r="A50" s="12" t="s">
        <v>139</v>
      </c>
      <c r="B50" s="170" t="s">
        <v>279</v>
      </c>
      <c r="C50" s="109"/>
      <c r="D50" s="109"/>
      <c r="E50" s="109"/>
    </row>
    <row r="51" spans="1:5" ht="13.5" customHeight="1">
      <c r="A51" s="12" t="s">
        <v>275</v>
      </c>
      <c r="B51" s="170" t="s">
        <v>280</v>
      </c>
      <c r="C51" s="109"/>
      <c r="D51" s="109"/>
      <c r="E51" s="109"/>
    </row>
    <row r="52" spans="1:5" ht="15" customHeight="1">
      <c r="A52" s="12" t="s">
        <v>276</v>
      </c>
      <c r="B52" s="170" t="s">
        <v>281</v>
      </c>
      <c r="C52" s="109"/>
      <c r="D52" s="109"/>
      <c r="E52" s="109"/>
    </row>
    <row r="53" spans="1:5" ht="15" customHeight="1" thickBot="1">
      <c r="A53" s="14" t="s">
        <v>277</v>
      </c>
      <c r="B53" s="171" t="s">
        <v>282</v>
      </c>
      <c r="C53" s="158"/>
      <c r="D53" s="158"/>
      <c r="E53" s="158"/>
    </row>
    <row r="54" spans="1:5" ht="15" customHeight="1" thickBot="1">
      <c r="A54" s="18" t="s">
        <v>183</v>
      </c>
      <c r="B54" s="19" t="s">
        <v>283</v>
      </c>
      <c r="C54" s="104">
        <f>SUM(C55:C57)</f>
        <v>0</v>
      </c>
      <c r="D54" s="104">
        <f>SUM(D55:D57)</f>
        <v>2350</v>
      </c>
      <c r="E54" s="104">
        <f>SUM(E55:E57)</f>
        <v>2350</v>
      </c>
    </row>
    <row r="55" spans="1:5" ht="25.5" customHeight="1">
      <c r="A55" s="13" t="s">
        <v>140</v>
      </c>
      <c r="B55" s="169" t="s">
        <v>284</v>
      </c>
      <c r="C55" s="107"/>
      <c r="D55" s="107">
        <v>2350</v>
      </c>
      <c r="E55" s="107">
        <v>2350</v>
      </c>
    </row>
    <row r="56" spans="1:5" ht="24" customHeight="1">
      <c r="A56" s="12" t="s">
        <v>141</v>
      </c>
      <c r="B56" s="170" t="s">
        <v>456</v>
      </c>
      <c r="C56" s="106"/>
      <c r="D56" s="106"/>
      <c r="E56" s="106"/>
    </row>
    <row r="57" spans="1:5" ht="15" customHeight="1">
      <c r="A57" s="12" t="s">
        <v>287</v>
      </c>
      <c r="B57" s="170" t="s">
        <v>285</v>
      </c>
      <c r="C57" s="106"/>
      <c r="D57" s="106"/>
      <c r="E57" s="106"/>
    </row>
    <row r="58" spans="1:5" ht="14.25" customHeight="1" thickBot="1">
      <c r="A58" s="14" t="s">
        <v>288</v>
      </c>
      <c r="B58" s="171" t="s">
        <v>286</v>
      </c>
      <c r="C58" s="108"/>
      <c r="D58" s="108"/>
      <c r="E58" s="108"/>
    </row>
    <row r="59" spans="1:5" ht="14.25" customHeight="1" thickBot="1">
      <c r="A59" s="18" t="s">
        <v>87</v>
      </c>
      <c r="B59" s="99" t="s">
        <v>289</v>
      </c>
      <c r="C59" s="104">
        <f>SUM(C60:C62)</f>
        <v>0</v>
      </c>
      <c r="D59" s="104">
        <f>SUM(D60:D62)</f>
        <v>2070</v>
      </c>
      <c r="E59" s="104">
        <f>SUM(E60:E62)</f>
        <v>2069</v>
      </c>
    </row>
    <row r="60" spans="1:5" ht="27" customHeight="1">
      <c r="A60" s="13" t="s">
        <v>184</v>
      </c>
      <c r="B60" s="169" t="s">
        <v>291</v>
      </c>
      <c r="C60" s="109"/>
      <c r="D60" s="109"/>
      <c r="E60" s="109"/>
    </row>
    <row r="61" spans="1:5" ht="26.25" customHeight="1">
      <c r="A61" s="12" t="s">
        <v>185</v>
      </c>
      <c r="B61" s="170" t="s">
        <v>457</v>
      </c>
      <c r="C61" s="109"/>
      <c r="D61" s="109">
        <v>1327</v>
      </c>
      <c r="E61" s="109">
        <v>1327</v>
      </c>
    </row>
    <row r="62" spans="1:5" ht="13.5" customHeight="1">
      <c r="A62" s="12" t="s">
        <v>210</v>
      </c>
      <c r="B62" s="170" t="s">
        <v>558</v>
      </c>
      <c r="C62" s="109"/>
      <c r="D62" s="109">
        <v>743</v>
      </c>
      <c r="E62" s="109">
        <v>742</v>
      </c>
    </row>
    <row r="63" spans="1:5" ht="13.5" customHeight="1" thickBot="1">
      <c r="A63" s="14" t="s">
        <v>290</v>
      </c>
      <c r="B63" s="171" t="s">
        <v>293</v>
      </c>
      <c r="C63" s="109"/>
      <c r="D63" s="109"/>
      <c r="E63" s="109"/>
    </row>
    <row r="64" spans="1:5" ht="15" customHeight="1" thickBot="1">
      <c r="A64" s="18" t="s">
        <v>88</v>
      </c>
      <c r="B64" s="19" t="s">
        <v>294</v>
      </c>
      <c r="C64" s="110">
        <f>+C9+C16+C23+C30+C37+C48+C54+C59</f>
        <v>0</v>
      </c>
      <c r="D64" s="110">
        <f>+D9+D16+D23+D30+D37+D48+D54+D59</f>
        <v>4420</v>
      </c>
      <c r="E64" s="110">
        <f>+E9+E16+E23+E30+E37+E48+E54+E59</f>
        <v>4419</v>
      </c>
    </row>
    <row r="65" spans="1:5" ht="15.75" customHeight="1" thickBot="1">
      <c r="A65" s="172" t="s">
        <v>295</v>
      </c>
      <c r="B65" s="99" t="s">
        <v>296</v>
      </c>
      <c r="C65" s="104">
        <f>SUM(C66:C68)</f>
        <v>0</v>
      </c>
      <c r="D65" s="104">
        <f>SUM(D66:D68)</f>
        <v>0</v>
      </c>
      <c r="E65" s="104">
        <f>SUM(E66:E68)</f>
        <v>0</v>
      </c>
    </row>
    <row r="66" spans="1:5" ht="15" customHeight="1">
      <c r="A66" s="13" t="s">
        <v>329</v>
      </c>
      <c r="B66" s="169" t="s">
        <v>297</v>
      </c>
      <c r="C66" s="109"/>
      <c r="D66" s="109"/>
      <c r="E66" s="109"/>
    </row>
    <row r="67" spans="1:5" ht="14.25" customHeight="1">
      <c r="A67" s="12" t="s">
        <v>338</v>
      </c>
      <c r="B67" s="170" t="s">
        <v>298</v>
      </c>
      <c r="C67" s="109"/>
      <c r="D67" s="109"/>
      <c r="E67" s="109"/>
    </row>
    <row r="68" spans="1:5" ht="16.5" customHeight="1" thickBot="1">
      <c r="A68" s="14" t="s">
        <v>339</v>
      </c>
      <c r="B68" s="173" t="s">
        <v>299</v>
      </c>
      <c r="C68" s="109"/>
      <c r="D68" s="109"/>
      <c r="E68" s="109"/>
    </row>
    <row r="69" spans="1:5" ht="15.75" customHeight="1" thickBot="1">
      <c r="A69" s="172" t="s">
        <v>300</v>
      </c>
      <c r="B69" s="99" t="s">
        <v>301</v>
      </c>
      <c r="C69" s="104">
        <f>SUM(C70:C73)</f>
        <v>0</v>
      </c>
      <c r="D69" s="104">
        <f>SUM(D70:D73)</f>
        <v>0</v>
      </c>
      <c r="E69" s="104">
        <f>SUM(E70:E73)</f>
        <v>0</v>
      </c>
    </row>
    <row r="70" spans="1:5" ht="15.75" customHeight="1">
      <c r="A70" s="13" t="s">
        <v>163</v>
      </c>
      <c r="B70" s="169" t="s">
        <v>302</v>
      </c>
      <c r="C70" s="109"/>
      <c r="D70" s="109"/>
      <c r="E70" s="109"/>
    </row>
    <row r="71" spans="1:5" ht="15.75" customHeight="1">
      <c r="A71" s="12" t="s">
        <v>164</v>
      </c>
      <c r="B71" s="170" t="s">
        <v>303</v>
      </c>
      <c r="C71" s="109"/>
      <c r="D71" s="109"/>
      <c r="E71" s="109"/>
    </row>
    <row r="72" spans="1:5" ht="12.75" customHeight="1">
      <c r="A72" s="12" t="s">
        <v>330</v>
      </c>
      <c r="B72" s="170" t="s">
        <v>304</v>
      </c>
      <c r="C72" s="109"/>
      <c r="D72" s="109"/>
      <c r="E72" s="109"/>
    </row>
    <row r="73" spans="1:5" ht="14.25" customHeight="1" thickBot="1">
      <c r="A73" s="14" t="s">
        <v>331</v>
      </c>
      <c r="B73" s="171" t="s">
        <v>305</v>
      </c>
      <c r="C73" s="109"/>
      <c r="D73" s="109"/>
      <c r="E73" s="109"/>
    </row>
    <row r="74" spans="1:5" ht="15" customHeight="1" thickBot="1">
      <c r="A74" s="172" t="s">
        <v>306</v>
      </c>
      <c r="B74" s="99" t="s">
        <v>307</v>
      </c>
      <c r="C74" s="104">
        <f>SUM(C75:C76)</f>
        <v>6400</v>
      </c>
      <c r="D74" s="104">
        <f>SUM(D75:D76)</f>
        <v>2270</v>
      </c>
      <c r="E74" s="104">
        <f>SUM(E75:E76)</f>
        <v>1379</v>
      </c>
    </row>
    <row r="75" spans="1:5" ht="13.5" customHeight="1">
      <c r="A75" s="13" t="s">
        <v>332</v>
      </c>
      <c r="B75" s="169" t="s">
        <v>308</v>
      </c>
      <c r="C75" s="109">
        <v>6400</v>
      </c>
      <c r="D75" s="109">
        <v>2270</v>
      </c>
      <c r="E75" s="109">
        <v>1379</v>
      </c>
    </row>
    <row r="76" spans="1:5" ht="15" customHeight="1" thickBot="1">
      <c r="A76" s="14" t="s">
        <v>333</v>
      </c>
      <c r="B76" s="171" t="s">
        <v>309</v>
      </c>
      <c r="C76" s="109"/>
      <c r="D76" s="109"/>
      <c r="E76" s="109"/>
    </row>
    <row r="77" spans="1:5" ht="14.25" customHeight="1" thickBot="1">
      <c r="A77" s="172" t="s">
        <v>310</v>
      </c>
      <c r="B77" s="99" t="s">
        <v>311</v>
      </c>
      <c r="C77" s="104">
        <f>SUM(C78:C80)</f>
        <v>0</v>
      </c>
      <c r="D77" s="104">
        <f>SUM(D78:D80)</f>
        <v>0</v>
      </c>
      <c r="E77" s="104">
        <f>SUM(E78:E80)</f>
        <v>0</v>
      </c>
    </row>
    <row r="78" spans="1:5" ht="12.75" customHeight="1">
      <c r="A78" s="13" t="s">
        <v>334</v>
      </c>
      <c r="B78" s="169" t="s">
        <v>312</v>
      </c>
      <c r="C78" s="109"/>
      <c r="D78" s="109"/>
      <c r="E78" s="109"/>
    </row>
    <row r="79" spans="1:5" ht="16.5" customHeight="1">
      <c r="A79" s="12" t="s">
        <v>335</v>
      </c>
      <c r="B79" s="170" t="s">
        <v>313</v>
      </c>
      <c r="C79" s="109"/>
      <c r="D79" s="109"/>
      <c r="E79" s="109"/>
    </row>
    <row r="80" spans="1:5" ht="16.5" customHeight="1" thickBot="1">
      <c r="A80" s="14" t="s">
        <v>336</v>
      </c>
      <c r="B80" s="171" t="s">
        <v>314</v>
      </c>
      <c r="C80" s="109"/>
      <c r="D80" s="109"/>
      <c r="E80" s="109"/>
    </row>
    <row r="81" spans="1:5" ht="15.75" customHeight="1" thickBot="1">
      <c r="A81" s="172" t="s">
        <v>315</v>
      </c>
      <c r="B81" s="99" t="s">
        <v>337</v>
      </c>
      <c r="C81" s="104">
        <f>SUM(C82:C85)</f>
        <v>0</v>
      </c>
      <c r="D81" s="104">
        <f>SUM(D82:D85)</f>
        <v>0</v>
      </c>
      <c r="E81" s="104">
        <f>SUM(E82:E85)</f>
        <v>0</v>
      </c>
    </row>
    <row r="82" spans="1:5" ht="11.25" customHeight="1">
      <c r="A82" s="174" t="s">
        <v>316</v>
      </c>
      <c r="B82" s="169" t="s">
        <v>317</v>
      </c>
      <c r="C82" s="109"/>
      <c r="D82" s="109"/>
      <c r="E82" s="109"/>
    </row>
    <row r="83" spans="1:5" ht="16.5" customHeight="1">
      <c r="A83" s="175" t="s">
        <v>318</v>
      </c>
      <c r="B83" s="170" t="s">
        <v>319</v>
      </c>
      <c r="C83" s="109"/>
      <c r="D83" s="109"/>
      <c r="E83" s="109"/>
    </row>
    <row r="84" spans="1:5" ht="14.25" customHeight="1">
      <c r="A84" s="175" t="s">
        <v>320</v>
      </c>
      <c r="B84" s="170" t="s">
        <v>321</v>
      </c>
      <c r="C84" s="109"/>
      <c r="D84" s="109"/>
      <c r="E84" s="109"/>
    </row>
    <row r="85" spans="1:5" ht="13.5" customHeight="1" thickBot="1">
      <c r="A85" s="176" t="s">
        <v>322</v>
      </c>
      <c r="B85" s="171" t="s">
        <v>323</v>
      </c>
      <c r="C85" s="109"/>
      <c r="D85" s="109"/>
      <c r="E85" s="109"/>
    </row>
    <row r="86" spans="1:5" ht="13.5" customHeight="1" thickBot="1">
      <c r="A86" s="172" t="s">
        <v>324</v>
      </c>
      <c r="B86" s="99" t="s">
        <v>325</v>
      </c>
      <c r="C86" s="213"/>
      <c r="D86" s="213"/>
      <c r="E86" s="213"/>
    </row>
    <row r="87" spans="1:5" ht="14.25" customHeight="1" thickBot="1">
      <c r="A87" s="172" t="s">
        <v>326</v>
      </c>
      <c r="B87" s="177" t="s">
        <v>327</v>
      </c>
      <c r="C87" s="110">
        <f>+C65+C69+C74+C77+C81+C86</f>
        <v>6400</v>
      </c>
      <c r="D87" s="110">
        <f>+D65+D69+D74+D77+D81+D86</f>
        <v>2270</v>
      </c>
      <c r="E87" s="110">
        <f>+E65+E69+E74+E77+E81+E86</f>
        <v>1379</v>
      </c>
    </row>
    <row r="88" spans="1:5" ht="15.75" customHeight="1" thickBot="1">
      <c r="A88" s="178" t="s">
        <v>340</v>
      </c>
      <c r="B88" s="179" t="s">
        <v>328</v>
      </c>
      <c r="C88" s="110">
        <f>+C64+C87</f>
        <v>6400</v>
      </c>
      <c r="D88" s="110">
        <f>+D64+D87</f>
        <v>6690</v>
      </c>
      <c r="E88" s="110">
        <f>+E64+E87</f>
        <v>5798</v>
      </c>
    </row>
    <row r="89" spans="1:5" ht="15.75">
      <c r="A89" s="3"/>
      <c r="B89" s="4"/>
      <c r="C89" s="4"/>
      <c r="D89" s="4"/>
      <c r="E89" s="111"/>
    </row>
    <row r="90" spans="1:5" ht="15.75">
      <c r="A90" s="1282" t="s">
        <v>108</v>
      </c>
      <c r="B90" s="1282"/>
      <c r="C90" s="1282"/>
      <c r="D90" s="1282"/>
      <c r="E90" s="1282"/>
    </row>
    <row r="91" spans="1:5" ht="14.25" thickBot="1">
      <c r="A91" s="1284" t="s">
        <v>167</v>
      </c>
      <c r="B91" s="1284"/>
      <c r="C91" s="379"/>
      <c r="D91" s="379"/>
      <c r="E91" s="589" t="s">
        <v>209</v>
      </c>
    </row>
    <row r="92" spans="1:5" ht="41.25" customHeight="1" thickBot="1">
      <c r="A92" s="21" t="s">
        <v>130</v>
      </c>
      <c r="B92" s="22" t="s">
        <v>109</v>
      </c>
      <c r="C92" s="29" t="s">
        <v>230</v>
      </c>
      <c r="D92" s="29" t="s">
        <v>773</v>
      </c>
      <c r="E92" s="29" t="s">
        <v>829</v>
      </c>
    </row>
    <row r="93" spans="1:5" ht="13.5" thickBot="1">
      <c r="A93" s="26">
        <v>1</v>
      </c>
      <c r="B93" s="27">
        <v>2</v>
      </c>
      <c r="C93" s="28">
        <v>3</v>
      </c>
      <c r="D93" s="28">
        <v>4</v>
      </c>
      <c r="E93" s="28">
        <v>5</v>
      </c>
    </row>
    <row r="94" spans="1:5" ht="17.25" customHeight="1" thickBot="1">
      <c r="A94" s="20" t="s">
        <v>80</v>
      </c>
      <c r="B94" s="25" t="s">
        <v>343</v>
      </c>
      <c r="C94" s="103">
        <f>SUM(C95:C99)</f>
        <v>5200</v>
      </c>
      <c r="D94" s="103">
        <f>SUM(D95:D99)</f>
        <v>3247</v>
      </c>
      <c r="E94" s="103">
        <f>SUM(E95:E99)</f>
        <v>2562</v>
      </c>
    </row>
    <row r="95" spans="1:5" ht="13.5" customHeight="1">
      <c r="A95" s="15" t="s">
        <v>142</v>
      </c>
      <c r="B95" s="8" t="s">
        <v>110</v>
      </c>
      <c r="C95" s="105"/>
      <c r="D95" s="105"/>
      <c r="E95" s="105"/>
    </row>
    <row r="96" spans="1:5" ht="13.5" customHeight="1">
      <c r="A96" s="12" t="s">
        <v>143</v>
      </c>
      <c r="B96" s="6" t="s">
        <v>186</v>
      </c>
      <c r="C96" s="106"/>
      <c r="D96" s="106"/>
      <c r="E96" s="106"/>
    </row>
    <row r="97" spans="1:5" ht="14.25" customHeight="1">
      <c r="A97" s="12" t="s">
        <v>144</v>
      </c>
      <c r="B97" s="6" t="s">
        <v>161</v>
      </c>
      <c r="C97" s="108"/>
      <c r="D97" s="108"/>
      <c r="E97" s="108"/>
    </row>
    <row r="98" spans="1:5" ht="13.5" customHeight="1">
      <c r="A98" s="12" t="s">
        <v>145</v>
      </c>
      <c r="B98" s="9" t="s">
        <v>187</v>
      </c>
      <c r="C98" s="108"/>
      <c r="D98" s="108"/>
      <c r="E98" s="108"/>
    </row>
    <row r="99" spans="1:5" ht="13.5" customHeight="1">
      <c r="A99" s="12" t="s">
        <v>153</v>
      </c>
      <c r="B99" s="17" t="s">
        <v>188</v>
      </c>
      <c r="C99" s="108">
        <v>5200</v>
      </c>
      <c r="D99" s="108">
        <v>3247</v>
      </c>
      <c r="E99" s="108">
        <v>2562</v>
      </c>
    </row>
    <row r="100" spans="1:5" ht="12.75" customHeight="1">
      <c r="A100" s="12" t="s">
        <v>146</v>
      </c>
      <c r="B100" s="6" t="s">
        <v>344</v>
      </c>
      <c r="C100" s="106"/>
      <c r="D100" s="106"/>
      <c r="E100" s="106"/>
    </row>
    <row r="101" spans="1:5">
      <c r="A101" s="12" t="s">
        <v>147</v>
      </c>
      <c r="B101" s="58" t="s">
        <v>345</v>
      </c>
      <c r="C101" s="108"/>
      <c r="D101" s="108"/>
      <c r="E101" s="108"/>
    </row>
    <row r="102" spans="1:5" ht="14.25" customHeight="1">
      <c r="A102" s="12" t="s">
        <v>154</v>
      </c>
      <c r="B102" s="59" t="s">
        <v>346</v>
      </c>
      <c r="C102" s="108"/>
      <c r="D102" s="108"/>
      <c r="E102" s="108"/>
    </row>
    <row r="103" spans="1:5" ht="13.5" customHeight="1">
      <c r="A103" s="12" t="s">
        <v>155</v>
      </c>
      <c r="B103" s="59" t="s">
        <v>347</v>
      </c>
      <c r="C103" s="108"/>
      <c r="D103" s="108"/>
      <c r="E103" s="108"/>
    </row>
    <row r="104" spans="1:5">
      <c r="A104" s="12" t="s">
        <v>156</v>
      </c>
      <c r="B104" s="58" t="s">
        <v>348</v>
      </c>
      <c r="C104" s="108">
        <v>2000</v>
      </c>
      <c r="D104" s="108">
        <v>1735</v>
      </c>
      <c r="E104" s="108">
        <v>1200</v>
      </c>
    </row>
    <row r="105" spans="1:5">
      <c r="A105" s="12" t="s">
        <v>157</v>
      </c>
      <c r="B105" s="58" t="s">
        <v>349</v>
      </c>
      <c r="C105" s="108"/>
      <c r="D105" s="108"/>
      <c r="E105" s="108"/>
    </row>
    <row r="106" spans="1:5" ht="13.5" customHeight="1">
      <c r="A106" s="12" t="s">
        <v>159</v>
      </c>
      <c r="B106" s="59" t="s">
        <v>350</v>
      </c>
      <c r="C106" s="108"/>
      <c r="D106" s="108"/>
      <c r="E106" s="108"/>
    </row>
    <row r="107" spans="1:5" ht="15" customHeight="1">
      <c r="A107" s="11" t="s">
        <v>189</v>
      </c>
      <c r="B107" s="60" t="s">
        <v>351</v>
      </c>
      <c r="C107" s="108"/>
      <c r="D107" s="108"/>
      <c r="E107" s="108"/>
    </row>
    <row r="108" spans="1:5" ht="12.75" customHeight="1">
      <c r="A108" s="12" t="s">
        <v>341</v>
      </c>
      <c r="B108" s="60" t="s">
        <v>352</v>
      </c>
      <c r="C108" s="108"/>
      <c r="D108" s="108"/>
      <c r="E108" s="108"/>
    </row>
    <row r="109" spans="1:5" ht="11.25" customHeight="1" thickBot="1">
      <c r="A109" s="16" t="s">
        <v>342</v>
      </c>
      <c r="B109" s="61" t="s">
        <v>353</v>
      </c>
      <c r="C109" s="112">
        <v>3200</v>
      </c>
      <c r="D109" s="112">
        <v>1512</v>
      </c>
      <c r="E109" s="112">
        <v>1362</v>
      </c>
    </row>
    <row r="110" spans="1:5" ht="12.75" customHeight="1" thickBot="1">
      <c r="A110" s="18" t="s">
        <v>81</v>
      </c>
      <c r="B110" s="24" t="s">
        <v>354</v>
      </c>
      <c r="C110" s="104">
        <f>+C111+C113+C115</f>
        <v>1200</v>
      </c>
      <c r="D110" s="104">
        <f>+D111+D113+D115</f>
        <v>3443</v>
      </c>
      <c r="E110" s="104">
        <f>+E111+E113+E115</f>
        <v>3236</v>
      </c>
    </row>
    <row r="111" spans="1:5" ht="11.25" customHeight="1">
      <c r="A111" s="13" t="s">
        <v>148</v>
      </c>
      <c r="B111" s="6" t="s">
        <v>208</v>
      </c>
      <c r="C111" s="107"/>
      <c r="D111" s="107"/>
      <c r="E111" s="107"/>
    </row>
    <row r="112" spans="1:5" ht="12.75" customHeight="1">
      <c r="A112" s="13" t="s">
        <v>149</v>
      </c>
      <c r="B112" s="10" t="s">
        <v>358</v>
      </c>
      <c r="C112" s="107"/>
      <c r="D112" s="107"/>
      <c r="E112" s="107"/>
    </row>
    <row r="113" spans="1:5" ht="13.5" customHeight="1">
      <c r="A113" s="13" t="s">
        <v>150</v>
      </c>
      <c r="B113" s="10" t="s">
        <v>190</v>
      </c>
      <c r="C113" s="106"/>
      <c r="D113" s="106"/>
      <c r="E113" s="106"/>
    </row>
    <row r="114" spans="1:5" ht="12" customHeight="1">
      <c r="A114" s="13" t="s">
        <v>151</v>
      </c>
      <c r="B114" s="10" t="s">
        <v>359</v>
      </c>
      <c r="C114" s="97"/>
      <c r="D114" s="97"/>
      <c r="E114" s="97"/>
    </row>
    <row r="115" spans="1:5" ht="12" customHeight="1">
      <c r="A115" s="13" t="s">
        <v>152</v>
      </c>
      <c r="B115" s="101" t="s">
        <v>211</v>
      </c>
      <c r="C115" s="97">
        <v>1200</v>
      </c>
      <c r="D115" s="97">
        <v>3443</v>
      </c>
      <c r="E115" s="97">
        <v>3236</v>
      </c>
    </row>
    <row r="116" spans="1:5" ht="13.5" customHeight="1">
      <c r="A116" s="13" t="s">
        <v>158</v>
      </c>
      <c r="B116" s="100" t="s">
        <v>458</v>
      </c>
      <c r="C116" s="97"/>
      <c r="D116" s="97"/>
      <c r="E116" s="97"/>
    </row>
    <row r="117" spans="1:5" ht="12.75" customHeight="1">
      <c r="A117" s="13" t="s">
        <v>160</v>
      </c>
      <c r="B117" s="165" t="s">
        <v>364</v>
      </c>
      <c r="C117" s="97"/>
      <c r="D117" s="97"/>
      <c r="E117" s="97"/>
    </row>
    <row r="118" spans="1:5" ht="12" customHeight="1">
      <c r="A118" s="13" t="s">
        <v>191</v>
      </c>
      <c r="B118" s="59" t="s">
        <v>347</v>
      </c>
      <c r="C118" s="97"/>
      <c r="D118" s="97"/>
      <c r="E118" s="97"/>
    </row>
    <row r="119" spans="1:5" ht="13.5" customHeight="1">
      <c r="A119" s="13" t="s">
        <v>192</v>
      </c>
      <c r="B119" s="59" t="s">
        <v>363</v>
      </c>
      <c r="C119" s="97"/>
      <c r="D119" s="97"/>
      <c r="E119" s="97"/>
    </row>
    <row r="120" spans="1:5" ht="12.75" customHeight="1">
      <c r="A120" s="13" t="s">
        <v>193</v>
      </c>
      <c r="B120" s="59" t="s">
        <v>362</v>
      </c>
      <c r="C120" s="97"/>
      <c r="D120" s="97"/>
      <c r="E120" s="97"/>
    </row>
    <row r="121" spans="1:5" ht="14.25" customHeight="1">
      <c r="A121" s="13" t="s">
        <v>355</v>
      </c>
      <c r="B121" s="59" t="s">
        <v>350</v>
      </c>
      <c r="C121" s="97"/>
      <c r="D121" s="97"/>
      <c r="E121" s="97"/>
    </row>
    <row r="122" spans="1:5" ht="12" customHeight="1">
      <c r="A122" s="13" t="s">
        <v>356</v>
      </c>
      <c r="B122" s="59" t="s">
        <v>361</v>
      </c>
      <c r="C122" s="97"/>
      <c r="D122" s="97"/>
      <c r="E122" s="97"/>
    </row>
    <row r="123" spans="1:5" ht="12.75" customHeight="1" thickBot="1">
      <c r="A123" s="11" t="s">
        <v>357</v>
      </c>
      <c r="B123" s="59" t="s">
        <v>360</v>
      </c>
      <c r="C123" s="98">
        <v>1200</v>
      </c>
      <c r="D123" s="98">
        <v>3443</v>
      </c>
      <c r="E123" s="98">
        <v>3236</v>
      </c>
    </row>
    <row r="124" spans="1:5" ht="13.5" customHeight="1" thickBot="1">
      <c r="A124" s="18" t="s">
        <v>82</v>
      </c>
      <c r="B124" s="55" t="s">
        <v>365</v>
      </c>
      <c r="C124" s="104">
        <f>+C125+C126</f>
        <v>0</v>
      </c>
      <c r="D124" s="104">
        <f>+D125+D126</f>
        <v>0</v>
      </c>
      <c r="E124" s="104">
        <f>+E125+E126</f>
        <v>0</v>
      </c>
    </row>
    <row r="125" spans="1:5" ht="12.75" customHeight="1">
      <c r="A125" s="13" t="s">
        <v>131</v>
      </c>
      <c r="B125" s="7" t="s">
        <v>119</v>
      </c>
      <c r="C125" s="107"/>
      <c r="D125" s="107"/>
      <c r="E125" s="107"/>
    </row>
    <row r="126" spans="1:5" ht="14.25" customHeight="1" thickBot="1">
      <c r="A126" s="14" t="s">
        <v>132</v>
      </c>
      <c r="B126" s="10" t="s">
        <v>120</v>
      </c>
      <c r="C126" s="108"/>
      <c r="D126" s="108"/>
      <c r="E126" s="108"/>
    </row>
    <row r="127" spans="1:5" ht="15" customHeight="1" thickBot="1">
      <c r="A127" s="18" t="s">
        <v>83</v>
      </c>
      <c r="B127" s="55" t="s">
        <v>366</v>
      </c>
      <c r="C127" s="104">
        <f>+C94+C110+C124</f>
        <v>6400</v>
      </c>
      <c r="D127" s="104">
        <f>+D94+D110+D124</f>
        <v>6690</v>
      </c>
      <c r="E127" s="104">
        <f>+E94+E110+E124</f>
        <v>5798</v>
      </c>
    </row>
    <row r="128" spans="1:5" ht="14.25" customHeight="1" thickBot="1">
      <c r="A128" s="18" t="s">
        <v>84</v>
      </c>
      <c r="B128" s="55" t="s">
        <v>367</v>
      </c>
      <c r="C128" s="104">
        <f>+C129+C130+C131</f>
        <v>0</v>
      </c>
      <c r="D128" s="104">
        <f>+D129+D130+D131</f>
        <v>0</v>
      </c>
      <c r="E128" s="104">
        <f>+E129+E130+E131</f>
        <v>0</v>
      </c>
    </row>
    <row r="129" spans="1:5" ht="12.75" customHeight="1">
      <c r="A129" s="13" t="s">
        <v>135</v>
      </c>
      <c r="B129" s="7" t="s">
        <v>368</v>
      </c>
      <c r="C129" s="97"/>
      <c r="D129" s="97"/>
      <c r="E129" s="97"/>
    </row>
    <row r="130" spans="1:5" ht="12.75" customHeight="1">
      <c r="A130" s="13" t="s">
        <v>136</v>
      </c>
      <c r="B130" s="7" t="s">
        <v>369</v>
      </c>
      <c r="C130" s="97"/>
      <c r="D130" s="97"/>
      <c r="E130" s="97"/>
    </row>
    <row r="131" spans="1:5" ht="13.5" customHeight="1" thickBot="1">
      <c r="A131" s="11" t="s">
        <v>137</v>
      </c>
      <c r="B131" s="5" t="s">
        <v>370</v>
      </c>
      <c r="C131" s="97"/>
      <c r="D131" s="97"/>
      <c r="E131" s="97"/>
    </row>
    <row r="132" spans="1:5" ht="13.5" customHeight="1" thickBot="1">
      <c r="A132" s="18" t="s">
        <v>85</v>
      </c>
      <c r="B132" s="55" t="s">
        <v>422</v>
      </c>
      <c r="C132" s="104">
        <f>+C133+C134+C135+C136</f>
        <v>0</v>
      </c>
      <c r="D132" s="104">
        <f>+D133+D134+D135+D136</f>
        <v>0</v>
      </c>
      <c r="E132" s="104">
        <f>+E133+E134+E135+E136</f>
        <v>0</v>
      </c>
    </row>
    <row r="133" spans="1:5" ht="11.25" customHeight="1">
      <c r="A133" s="13" t="s">
        <v>138</v>
      </c>
      <c r="B133" s="7" t="s">
        <v>371</v>
      </c>
      <c r="C133" s="97"/>
      <c r="D133" s="97"/>
      <c r="E133" s="97"/>
    </row>
    <row r="134" spans="1:5" ht="12" customHeight="1">
      <c r="A134" s="13" t="s">
        <v>139</v>
      </c>
      <c r="B134" s="7" t="s">
        <v>372</v>
      </c>
      <c r="C134" s="97"/>
      <c r="D134" s="97"/>
      <c r="E134" s="97"/>
    </row>
    <row r="135" spans="1:5" ht="15" customHeight="1">
      <c r="A135" s="13" t="s">
        <v>275</v>
      </c>
      <c r="B135" s="7" t="s">
        <v>373</v>
      </c>
      <c r="C135" s="97"/>
      <c r="D135" s="97"/>
      <c r="E135" s="97"/>
    </row>
    <row r="136" spans="1:5" ht="12.75" customHeight="1" thickBot="1">
      <c r="A136" s="11" t="s">
        <v>276</v>
      </c>
      <c r="B136" s="5" t="s">
        <v>374</v>
      </c>
      <c r="C136" s="97"/>
      <c r="D136" s="97"/>
      <c r="E136" s="97"/>
    </row>
    <row r="137" spans="1:5" ht="12.75" customHeight="1" thickBot="1">
      <c r="A137" s="18" t="s">
        <v>86</v>
      </c>
      <c r="B137" s="55" t="s">
        <v>375</v>
      </c>
      <c r="C137" s="110">
        <f>+C138+C139+C140+C141</f>
        <v>0</v>
      </c>
      <c r="D137" s="110">
        <f>+D138+D139+D140+D141</f>
        <v>0</v>
      </c>
      <c r="E137" s="110">
        <f>+E138+E139+E140+E141</f>
        <v>0</v>
      </c>
    </row>
    <row r="138" spans="1:5" ht="12" customHeight="1">
      <c r="A138" s="13" t="s">
        <v>140</v>
      </c>
      <c r="B138" s="7" t="s">
        <v>376</v>
      </c>
      <c r="C138" s="97"/>
      <c r="D138" s="97"/>
      <c r="E138" s="97"/>
    </row>
    <row r="139" spans="1:5" ht="14.25" customHeight="1">
      <c r="A139" s="13" t="s">
        <v>141</v>
      </c>
      <c r="B139" s="7" t="s">
        <v>386</v>
      </c>
      <c r="C139" s="97"/>
      <c r="D139" s="97"/>
      <c r="E139" s="97"/>
    </row>
    <row r="140" spans="1:5" ht="12.75" customHeight="1">
      <c r="A140" s="13" t="s">
        <v>287</v>
      </c>
      <c r="B140" s="7" t="s">
        <v>377</v>
      </c>
      <c r="C140" s="97"/>
      <c r="D140" s="97"/>
      <c r="E140" s="97"/>
    </row>
    <row r="141" spans="1:5" ht="13.5" customHeight="1" thickBot="1">
      <c r="A141" s="11" t="s">
        <v>288</v>
      </c>
      <c r="B141" s="5" t="s">
        <v>378</v>
      </c>
      <c r="C141" s="97"/>
      <c r="D141" s="97"/>
      <c r="E141" s="97"/>
    </row>
    <row r="142" spans="1:5" ht="13.5" customHeight="1" thickBot="1">
      <c r="A142" s="18" t="s">
        <v>87</v>
      </c>
      <c r="B142" s="55" t="s">
        <v>379</v>
      </c>
      <c r="C142" s="113">
        <f>+C143+C144+C145+C146</f>
        <v>0</v>
      </c>
      <c r="D142" s="113">
        <f>+D143+D144+D145+D146</f>
        <v>0</v>
      </c>
      <c r="E142" s="113">
        <f>+E143+E144+E145+E146</f>
        <v>0</v>
      </c>
    </row>
    <row r="143" spans="1:5" ht="12" customHeight="1">
      <c r="A143" s="13" t="s">
        <v>184</v>
      </c>
      <c r="B143" s="7" t="s">
        <v>380</v>
      </c>
      <c r="C143" s="97"/>
      <c r="D143" s="97"/>
      <c r="E143" s="97"/>
    </row>
    <row r="144" spans="1:5" ht="13.5" customHeight="1">
      <c r="A144" s="13" t="s">
        <v>185</v>
      </c>
      <c r="B144" s="7" t="s">
        <v>381</v>
      </c>
      <c r="C144" s="97"/>
      <c r="D144" s="97"/>
      <c r="E144" s="97"/>
    </row>
    <row r="145" spans="1:5" ht="12.75" customHeight="1">
      <c r="A145" s="13" t="s">
        <v>210</v>
      </c>
      <c r="B145" s="7" t="s">
        <v>382</v>
      </c>
      <c r="C145" s="97"/>
      <c r="D145" s="97"/>
      <c r="E145" s="97"/>
    </row>
    <row r="146" spans="1:5" ht="14.25" customHeight="1" thickBot="1">
      <c r="A146" s="13" t="s">
        <v>290</v>
      </c>
      <c r="B146" s="7" t="s">
        <v>383</v>
      </c>
      <c r="C146" s="97"/>
      <c r="D146" s="97"/>
      <c r="E146" s="97"/>
    </row>
    <row r="147" spans="1:5" ht="15.75" customHeight="1" thickBot="1">
      <c r="A147" s="18" t="s">
        <v>88</v>
      </c>
      <c r="B147" s="55" t="s">
        <v>384</v>
      </c>
      <c r="C147" s="181">
        <f>+C128+C132+C137+C142</f>
        <v>0</v>
      </c>
      <c r="D147" s="181">
        <f>+D128+D132+D137+D142</f>
        <v>0</v>
      </c>
      <c r="E147" s="181">
        <f>+E128+E132+E137+E142</f>
        <v>0</v>
      </c>
    </row>
    <row r="148" spans="1:5" ht="14.25" customHeight="1" thickBot="1">
      <c r="A148" s="102" t="s">
        <v>89</v>
      </c>
      <c r="B148" s="149" t="s">
        <v>385</v>
      </c>
      <c r="C148" s="181">
        <f>+C127+C147</f>
        <v>6400</v>
      </c>
      <c r="D148" s="181">
        <f>+D127+D147</f>
        <v>6690</v>
      </c>
      <c r="E148" s="181">
        <f>+E127+E147</f>
        <v>5798</v>
      </c>
    </row>
    <row r="149" spans="1:5" ht="15.75">
      <c r="A149" s="150"/>
      <c r="B149" s="150"/>
      <c r="C149" s="151"/>
      <c r="E149" s="151"/>
    </row>
    <row r="150" spans="1:5">
      <c r="A150" s="1281"/>
      <c r="B150" s="1281"/>
      <c r="C150" s="1281"/>
      <c r="D150" s="1281"/>
      <c r="E150" s="1281"/>
    </row>
  </sheetData>
  <mergeCells count="8">
    <mergeCell ref="A150:E150"/>
    <mergeCell ref="A90:E90"/>
    <mergeCell ref="A91:B91"/>
    <mergeCell ref="A2:E2"/>
    <mergeCell ref="A3:E3"/>
    <mergeCell ref="A4:E4"/>
    <mergeCell ref="A5:E5"/>
    <mergeCell ref="A6:B6"/>
  </mergeCells>
  <pageMargins left="0" right="0" top="0.74803149606299213" bottom="0" header="0.31496062992125984" footer="0.31496062992125984"/>
  <pageSetup paperSize="9" orientation="portrait" r:id="rId1"/>
  <headerFooter>
    <oddHeader>&amp;C                                                                                                                 1.3.melléklet a 7/2015. (IV.28.) önkormányzati rendelethez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I29"/>
  <sheetViews>
    <sheetView zoomScaleNormal="100" workbookViewId="0">
      <selection activeCell="F2" sqref="F2:I2"/>
    </sheetView>
  </sheetViews>
  <sheetFormatPr defaultRowHeight="12.75"/>
  <cols>
    <col min="1" max="1" width="5.5" customWidth="1"/>
    <col min="2" max="2" width="32.1640625" customWidth="1"/>
    <col min="3" max="3" width="33.5" customWidth="1"/>
    <col min="4" max="4" width="11.83203125" customWidth="1"/>
    <col min="5" max="7" width="11.1640625" customWidth="1"/>
    <col min="8" max="8" width="28.33203125" customWidth="1"/>
    <col min="9" max="9" width="12.5" customWidth="1"/>
  </cols>
  <sheetData>
    <row r="1" spans="1:9" ht="15.75" customHeight="1">
      <c r="A1" s="1481" t="s">
        <v>548</v>
      </c>
      <c r="B1" s="1482"/>
      <c r="C1" s="1482"/>
      <c r="D1" s="1482"/>
    </row>
    <row r="2" spans="1:9" ht="15.75">
      <c r="A2" s="1481" t="s">
        <v>670</v>
      </c>
      <c r="B2" s="1482"/>
      <c r="C2" s="1482"/>
      <c r="D2" s="1482"/>
      <c r="F2" s="1350" t="s">
        <v>1230</v>
      </c>
      <c r="G2" s="1350"/>
      <c r="H2" s="1350"/>
      <c r="I2" s="1350"/>
    </row>
    <row r="3" spans="1:9" ht="13.5" thickBot="1">
      <c r="A3" s="380"/>
      <c r="B3" s="380"/>
      <c r="C3" s="1483" t="s">
        <v>113</v>
      </c>
      <c r="D3" s="1483"/>
    </row>
    <row r="4" spans="1:9" ht="51.75" thickBot="1">
      <c r="A4" s="639" t="s">
        <v>130</v>
      </c>
      <c r="B4" s="640" t="s">
        <v>535</v>
      </c>
      <c r="C4" s="640" t="s">
        <v>536</v>
      </c>
      <c r="D4" s="641" t="s">
        <v>712</v>
      </c>
      <c r="E4" s="642" t="s">
        <v>734</v>
      </c>
      <c r="F4" s="642" t="s">
        <v>773</v>
      </c>
      <c r="G4" s="642" t="s">
        <v>829</v>
      </c>
      <c r="H4" s="643" t="s">
        <v>721</v>
      </c>
      <c r="I4" s="649" t="s">
        <v>614</v>
      </c>
    </row>
    <row r="5" spans="1:9">
      <c r="A5" s="620" t="s">
        <v>80</v>
      </c>
      <c r="B5" s="385" t="s">
        <v>537</v>
      </c>
      <c r="C5" s="385" t="s">
        <v>538</v>
      </c>
      <c r="D5" s="628">
        <v>125</v>
      </c>
      <c r="E5" s="638">
        <v>125</v>
      </c>
      <c r="F5" s="638">
        <v>125</v>
      </c>
      <c r="G5" s="638">
        <v>125</v>
      </c>
      <c r="H5" s="634" t="s">
        <v>723</v>
      </c>
      <c r="I5" s="1486">
        <f>SUM(G5:G10)</f>
        <v>1362</v>
      </c>
    </row>
    <row r="6" spans="1:9">
      <c r="A6" s="383" t="s">
        <v>81</v>
      </c>
      <c r="B6" s="384" t="s">
        <v>539</v>
      </c>
      <c r="C6" s="384" t="s">
        <v>538</v>
      </c>
      <c r="D6" s="627">
        <v>125</v>
      </c>
      <c r="E6" s="625">
        <v>125</v>
      </c>
      <c r="F6" s="625">
        <v>125</v>
      </c>
      <c r="G6" s="625">
        <v>125</v>
      </c>
      <c r="H6" s="633" t="s">
        <v>723</v>
      </c>
      <c r="I6" s="1487"/>
    </row>
    <row r="7" spans="1:9">
      <c r="A7" s="383" t="s">
        <v>82</v>
      </c>
      <c r="B7" s="384" t="s">
        <v>540</v>
      </c>
      <c r="C7" s="384" t="s">
        <v>538</v>
      </c>
      <c r="D7" s="627">
        <v>125</v>
      </c>
      <c r="E7" s="625">
        <v>557</v>
      </c>
      <c r="F7" s="625">
        <v>557</v>
      </c>
      <c r="G7" s="625">
        <v>557</v>
      </c>
      <c r="H7" s="633" t="s">
        <v>723</v>
      </c>
      <c r="I7" s="1487"/>
    </row>
    <row r="8" spans="1:9">
      <c r="A8" s="620" t="s">
        <v>83</v>
      </c>
      <c r="B8" s="385" t="s">
        <v>543</v>
      </c>
      <c r="C8" s="385" t="s">
        <v>538</v>
      </c>
      <c r="D8" s="628">
        <v>300</v>
      </c>
      <c r="E8" s="625">
        <v>300</v>
      </c>
      <c r="F8" s="625">
        <v>300</v>
      </c>
      <c r="G8" s="625">
        <v>300</v>
      </c>
      <c r="H8" s="634" t="s">
        <v>723</v>
      </c>
      <c r="I8" s="1487"/>
    </row>
    <row r="9" spans="1:9">
      <c r="A9" s="383" t="s">
        <v>84</v>
      </c>
      <c r="B9" s="384" t="s">
        <v>544</v>
      </c>
      <c r="C9" s="385" t="s">
        <v>538</v>
      </c>
      <c r="D9" s="627">
        <v>100</v>
      </c>
      <c r="E9" s="625">
        <v>100</v>
      </c>
      <c r="F9" s="625">
        <v>100</v>
      </c>
      <c r="G9" s="625">
        <v>100</v>
      </c>
      <c r="H9" s="633" t="s">
        <v>723</v>
      </c>
      <c r="I9" s="1487"/>
    </row>
    <row r="10" spans="1:9" ht="13.5" thickBot="1">
      <c r="A10" s="386" t="s">
        <v>85</v>
      </c>
      <c r="B10" s="387" t="s">
        <v>545</v>
      </c>
      <c r="C10" s="619" t="s">
        <v>538</v>
      </c>
      <c r="D10" s="629">
        <v>675</v>
      </c>
      <c r="E10" s="644">
        <v>1025</v>
      </c>
      <c r="F10" s="644">
        <v>305</v>
      </c>
      <c r="G10" s="644">
        <v>155</v>
      </c>
      <c r="H10" s="645" t="s">
        <v>723</v>
      </c>
      <c r="I10" s="1488"/>
    </row>
    <row r="11" spans="1:9">
      <c r="A11" s="381" t="s">
        <v>86</v>
      </c>
      <c r="B11" s="382" t="s">
        <v>549</v>
      </c>
      <c r="C11" s="382" t="s">
        <v>550</v>
      </c>
      <c r="D11" s="626"/>
      <c r="E11" s="647">
        <v>743</v>
      </c>
      <c r="F11" s="647">
        <v>943</v>
      </c>
      <c r="G11" s="647">
        <v>736</v>
      </c>
      <c r="H11" s="632" t="s">
        <v>724</v>
      </c>
      <c r="I11" s="1486">
        <v>3236</v>
      </c>
    </row>
    <row r="12" spans="1:9">
      <c r="A12" s="383" t="s">
        <v>87</v>
      </c>
      <c r="B12" s="384" t="s">
        <v>715</v>
      </c>
      <c r="C12" s="385" t="s">
        <v>714</v>
      </c>
      <c r="D12" s="627"/>
      <c r="E12" s="625">
        <v>2500</v>
      </c>
      <c r="F12" s="625">
        <v>2500</v>
      </c>
      <c r="G12" s="625">
        <v>2500</v>
      </c>
      <c r="H12" s="634" t="s">
        <v>724</v>
      </c>
      <c r="I12" s="1487"/>
    </row>
    <row r="13" spans="1:9" ht="13.5" thickBot="1">
      <c r="A13" s="621" t="s">
        <v>88</v>
      </c>
      <c r="B13" s="622" t="s">
        <v>720</v>
      </c>
      <c r="C13" s="623" t="s">
        <v>719</v>
      </c>
      <c r="D13" s="630">
        <v>1200</v>
      </c>
      <c r="E13" s="648">
        <v>1200</v>
      </c>
      <c r="F13" s="648">
        <v>0</v>
      </c>
      <c r="G13" s="648">
        <v>0</v>
      </c>
      <c r="H13" s="635" t="s">
        <v>724</v>
      </c>
      <c r="I13" s="1488"/>
    </row>
    <row r="14" spans="1:9">
      <c r="A14" s="381" t="s">
        <v>89</v>
      </c>
      <c r="B14" s="382" t="s">
        <v>541</v>
      </c>
      <c r="C14" s="382" t="s">
        <v>538</v>
      </c>
      <c r="D14" s="626">
        <v>400</v>
      </c>
      <c r="E14" s="647">
        <v>0</v>
      </c>
      <c r="F14" s="647">
        <v>0</v>
      </c>
      <c r="G14" s="647">
        <v>0</v>
      </c>
      <c r="H14" s="632" t="s">
        <v>722</v>
      </c>
      <c r="I14" s="1486">
        <v>2150</v>
      </c>
    </row>
    <row r="15" spans="1:9" ht="13.5" thickBot="1">
      <c r="A15" s="621" t="s">
        <v>90</v>
      </c>
      <c r="B15" s="622" t="s">
        <v>542</v>
      </c>
      <c r="C15" s="623" t="s">
        <v>538</v>
      </c>
      <c r="D15" s="630">
        <v>1350</v>
      </c>
      <c r="E15" s="648">
        <v>2150</v>
      </c>
      <c r="F15" s="648">
        <v>2150</v>
      </c>
      <c r="G15" s="648">
        <v>2150</v>
      </c>
      <c r="H15" s="636" t="s">
        <v>722</v>
      </c>
      <c r="I15" s="1488"/>
    </row>
    <row r="16" spans="1:9">
      <c r="A16" s="620" t="s">
        <v>91</v>
      </c>
      <c r="B16" s="385"/>
      <c r="C16" s="385"/>
      <c r="D16" s="628"/>
      <c r="E16" s="638"/>
      <c r="F16" s="638"/>
      <c r="G16" s="638"/>
      <c r="H16" s="634"/>
    </row>
    <row r="17" spans="1:8">
      <c r="A17" s="383" t="s">
        <v>92</v>
      </c>
      <c r="B17" s="384"/>
      <c r="C17" s="384"/>
      <c r="D17" s="627"/>
      <c r="E17" s="625"/>
      <c r="F17" s="625"/>
      <c r="G17" s="625"/>
      <c r="H17" s="633"/>
    </row>
    <row r="18" spans="1:8">
      <c r="A18" s="383" t="s">
        <v>93</v>
      </c>
      <c r="B18" s="384"/>
      <c r="C18" s="384"/>
      <c r="D18" s="627"/>
      <c r="E18" s="625"/>
      <c r="F18" s="625"/>
      <c r="G18" s="625"/>
      <c r="H18" s="633"/>
    </row>
    <row r="19" spans="1:8">
      <c r="A19" s="383" t="s">
        <v>94</v>
      </c>
      <c r="B19" s="384"/>
      <c r="C19" s="384"/>
      <c r="D19" s="627"/>
      <c r="E19" s="625"/>
      <c r="F19" s="625"/>
      <c r="G19" s="625"/>
      <c r="H19" s="633"/>
    </row>
    <row r="20" spans="1:8">
      <c r="A20" s="383" t="s">
        <v>95</v>
      </c>
      <c r="B20" s="384"/>
      <c r="C20" s="384"/>
      <c r="D20" s="627"/>
      <c r="E20" s="625"/>
      <c r="F20" s="625"/>
      <c r="G20" s="625"/>
      <c r="H20" s="633"/>
    </row>
    <row r="21" spans="1:8">
      <c r="A21" s="383" t="s">
        <v>96</v>
      </c>
      <c r="B21" s="384"/>
      <c r="C21" s="384"/>
      <c r="D21" s="627"/>
      <c r="E21" s="625"/>
      <c r="F21" s="625"/>
      <c r="G21" s="625"/>
      <c r="H21" s="633"/>
    </row>
    <row r="22" spans="1:8">
      <c r="A22" s="383" t="s">
        <v>97</v>
      </c>
      <c r="B22" s="384"/>
      <c r="C22" s="384"/>
      <c r="D22" s="627"/>
      <c r="E22" s="625"/>
      <c r="F22" s="625"/>
      <c r="G22" s="625"/>
      <c r="H22" s="633"/>
    </row>
    <row r="23" spans="1:8">
      <c r="A23" s="383" t="s">
        <v>98</v>
      </c>
      <c r="B23" s="384"/>
      <c r="C23" s="384"/>
      <c r="D23" s="627"/>
      <c r="E23" s="625"/>
      <c r="F23" s="625"/>
      <c r="G23" s="625"/>
      <c r="H23" s="633"/>
    </row>
    <row r="24" spans="1:8">
      <c r="A24" s="383" t="s">
        <v>99</v>
      </c>
      <c r="B24" s="384"/>
      <c r="C24" s="384"/>
      <c r="D24" s="627"/>
      <c r="E24" s="625"/>
      <c r="F24" s="625"/>
      <c r="G24" s="625"/>
      <c r="H24" s="633"/>
    </row>
    <row r="25" spans="1:8">
      <c r="A25" s="383" t="s">
        <v>100</v>
      </c>
      <c r="B25" s="384"/>
      <c r="C25" s="384"/>
      <c r="D25" s="627"/>
      <c r="E25" s="625"/>
      <c r="F25" s="625"/>
      <c r="G25" s="625"/>
      <c r="H25" s="633"/>
    </row>
    <row r="26" spans="1:8" ht="13.5" thickBot="1">
      <c r="A26" s="621" t="s">
        <v>101</v>
      </c>
      <c r="B26" s="622"/>
      <c r="C26" s="622"/>
      <c r="D26" s="630"/>
      <c r="E26" s="648"/>
      <c r="F26" s="648"/>
      <c r="G26" s="648"/>
      <c r="H26" s="636"/>
    </row>
    <row r="27" spans="1:8" ht="13.5" thickBot="1">
      <c r="A27" s="1484" t="s">
        <v>547</v>
      </c>
      <c r="B27" s="1485"/>
      <c r="C27" s="388"/>
      <c r="D27" s="631">
        <f>SUM(D5:D26)</f>
        <v>4400</v>
      </c>
      <c r="E27" s="646">
        <f>SUM(E5:E26)</f>
        <v>8825</v>
      </c>
      <c r="F27" s="646">
        <f>SUM(F5:F26)</f>
        <v>7105</v>
      </c>
      <c r="G27" s="646">
        <f>SUM(G5:G26)</f>
        <v>6748</v>
      </c>
      <c r="H27" s="637">
        <f>SUM(H5:H26)</f>
        <v>0</v>
      </c>
    </row>
    <row r="29" spans="1:8">
      <c r="A29" s="618"/>
      <c r="B29" s="618"/>
    </row>
  </sheetData>
  <mergeCells count="8">
    <mergeCell ref="A1:D1"/>
    <mergeCell ref="C3:D3"/>
    <mergeCell ref="A27:B27"/>
    <mergeCell ref="A2:D2"/>
    <mergeCell ref="I11:I13"/>
    <mergeCell ref="I14:I15"/>
    <mergeCell ref="I5:I10"/>
    <mergeCell ref="F2:I2"/>
  </mergeCells>
  <conditionalFormatting sqref="D27:H27">
    <cfRule type="cellIs" dxfId="0" priority="3" stopIfTrue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P86"/>
  <sheetViews>
    <sheetView zoomScaleNormal="100" workbookViewId="0">
      <selection activeCell="D1" sqref="D1:H1"/>
    </sheetView>
  </sheetViews>
  <sheetFormatPr defaultRowHeight="12.75"/>
  <cols>
    <col min="2" max="2" width="6" customWidth="1"/>
    <col min="3" max="3" width="32.83203125" customWidth="1"/>
    <col min="4" max="4" width="17.1640625" customWidth="1"/>
    <col min="5" max="5" width="13" customWidth="1"/>
    <col min="6" max="6" width="11.33203125" customWidth="1"/>
    <col min="7" max="7" width="10.83203125" customWidth="1"/>
  </cols>
  <sheetData>
    <row r="1" spans="1:8">
      <c r="D1" s="1449" t="s">
        <v>1231</v>
      </c>
      <c r="E1" s="1449"/>
      <c r="F1" s="1449"/>
      <c r="G1" s="1449"/>
      <c r="H1" s="1449"/>
    </row>
    <row r="2" spans="1:8" ht="13.5" thickBot="1"/>
    <row r="3" spans="1:8" ht="12.75" customHeight="1">
      <c r="A3" s="214"/>
      <c r="B3" s="1489" t="s">
        <v>80</v>
      </c>
      <c r="C3" s="1492" t="s">
        <v>464</v>
      </c>
      <c r="D3" s="1493"/>
      <c r="E3" s="1498" t="s">
        <v>527</v>
      </c>
      <c r="F3" s="1501" t="s">
        <v>756</v>
      </c>
      <c r="G3" s="1501" t="s">
        <v>826</v>
      </c>
      <c r="H3" s="1542" t="s">
        <v>1142</v>
      </c>
    </row>
    <row r="4" spans="1:8" ht="12.75" customHeight="1">
      <c r="A4" s="214"/>
      <c r="B4" s="1490"/>
      <c r="C4" s="1494"/>
      <c r="D4" s="1495"/>
      <c r="E4" s="1499"/>
      <c r="F4" s="1502"/>
      <c r="G4" s="1502"/>
      <c r="H4" s="1543"/>
    </row>
    <row r="5" spans="1:8">
      <c r="A5" s="214"/>
      <c r="B5" s="1491"/>
      <c r="C5" s="1496"/>
      <c r="D5" s="1497"/>
      <c r="E5" s="1500"/>
      <c r="F5" s="1503"/>
      <c r="G5" s="1503"/>
      <c r="H5" s="1544"/>
    </row>
    <row r="6" spans="1:8">
      <c r="A6" s="214"/>
      <c r="B6" s="215"/>
      <c r="C6" s="1504" t="s">
        <v>490</v>
      </c>
      <c r="D6" s="216" t="s">
        <v>484</v>
      </c>
      <c r="E6" s="217">
        <v>6316</v>
      </c>
      <c r="F6" s="227">
        <v>8594</v>
      </c>
      <c r="G6" s="227">
        <v>8594</v>
      </c>
      <c r="H6" s="1166">
        <f>(G6/F6)</f>
        <v>1</v>
      </c>
    </row>
    <row r="7" spans="1:8">
      <c r="A7" s="214"/>
      <c r="B7" s="218"/>
      <c r="C7" s="1505"/>
      <c r="D7" s="219" t="s">
        <v>3</v>
      </c>
      <c r="E7" s="223">
        <v>1690</v>
      </c>
      <c r="F7" s="228">
        <v>2315</v>
      </c>
      <c r="G7" s="228">
        <v>2316</v>
      </c>
      <c r="H7" s="1166">
        <f t="shared" ref="H7:H20" si="0">(G7/F7)</f>
        <v>1.0004319654427645</v>
      </c>
    </row>
    <row r="8" spans="1:8">
      <c r="A8" s="214"/>
      <c r="B8" s="220"/>
      <c r="C8" s="1505"/>
      <c r="D8" s="221" t="s">
        <v>485</v>
      </c>
      <c r="E8" s="223">
        <v>6100</v>
      </c>
      <c r="F8" s="228">
        <v>10079</v>
      </c>
      <c r="G8" s="228">
        <v>9162</v>
      </c>
      <c r="H8" s="1166">
        <f t="shared" si="0"/>
        <v>0.90901875186030356</v>
      </c>
    </row>
    <row r="9" spans="1:8">
      <c r="A9" s="214"/>
      <c r="B9" s="222"/>
      <c r="C9" s="1506" t="s">
        <v>6</v>
      </c>
      <c r="D9" s="1507"/>
      <c r="E9" s="1175">
        <f>SUM(E6:E8)</f>
        <v>14106</v>
      </c>
      <c r="F9" s="1175">
        <f>SUM(F6:F8)</f>
        <v>20988</v>
      </c>
      <c r="G9" s="1175">
        <f>SUM(G6:G8)</f>
        <v>20072</v>
      </c>
      <c r="H9" s="1168">
        <f t="shared" si="0"/>
        <v>0.95635601295978656</v>
      </c>
    </row>
    <row r="10" spans="1:8">
      <c r="A10" s="214"/>
      <c r="B10" s="215"/>
      <c r="C10" s="1504" t="s">
        <v>491</v>
      </c>
      <c r="D10" s="216" t="s">
        <v>484</v>
      </c>
      <c r="E10" s="223">
        <v>1766</v>
      </c>
      <c r="F10" s="228">
        <v>2777</v>
      </c>
      <c r="G10" s="228">
        <v>2284</v>
      </c>
      <c r="H10" s="1166">
        <f t="shared" si="0"/>
        <v>0.82247029168167085</v>
      </c>
    </row>
    <row r="11" spans="1:8">
      <c r="A11" s="214"/>
      <c r="B11" s="218"/>
      <c r="C11" s="1504"/>
      <c r="D11" s="219" t="s">
        <v>3</v>
      </c>
      <c r="E11" s="223">
        <v>477</v>
      </c>
      <c r="F11" s="228">
        <v>631</v>
      </c>
      <c r="G11" s="228">
        <v>629</v>
      </c>
      <c r="H11" s="1166">
        <f t="shared" si="0"/>
        <v>0.99683042789223453</v>
      </c>
    </row>
    <row r="12" spans="1:8">
      <c r="A12" s="214"/>
      <c r="B12" s="220"/>
      <c r="C12" s="1504"/>
      <c r="D12" s="221" t="s">
        <v>485</v>
      </c>
      <c r="E12" s="223">
        <v>730</v>
      </c>
      <c r="F12" s="228">
        <v>886</v>
      </c>
      <c r="G12" s="228">
        <v>887</v>
      </c>
      <c r="H12" s="1166">
        <f t="shared" si="0"/>
        <v>1.0011286681715577</v>
      </c>
    </row>
    <row r="13" spans="1:8">
      <c r="A13" s="214"/>
      <c r="B13" s="229"/>
      <c r="C13" s="1508" t="s">
        <v>7</v>
      </c>
      <c r="D13" s="1509"/>
      <c r="E13" s="1175">
        <f>SUM(E10:E12)</f>
        <v>2973</v>
      </c>
      <c r="F13" s="1175">
        <f>SUM(F10:F12)</f>
        <v>4294</v>
      </c>
      <c r="G13" s="1175">
        <f>SUM(G10:G12)</f>
        <v>3800</v>
      </c>
      <c r="H13" s="1168">
        <f t="shared" si="0"/>
        <v>0.88495575221238942</v>
      </c>
    </row>
    <row r="14" spans="1:8">
      <c r="A14" s="214"/>
      <c r="B14" s="230"/>
      <c r="C14" s="231" t="s">
        <v>492</v>
      </c>
      <c r="D14" s="224" t="s">
        <v>485</v>
      </c>
      <c r="E14" s="1176">
        <v>675</v>
      </c>
      <c r="F14" s="1177">
        <v>409</v>
      </c>
      <c r="G14" s="1177">
        <v>408</v>
      </c>
      <c r="H14" s="1167">
        <f t="shared" si="0"/>
        <v>0.99755501222493892</v>
      </c>
    </row>
    <row r="15" spans="1:8">
      <c r="A15" s="214"/>
      <c r="B15" s="230"/>
      <c r="C15" s="232" t="s">
        <v>0</v>
      </c>
      <c r="D15" s="224" t="s">
        <v>485</v>
      </c>
      <c r="E15" s="1176">
        <v>1400</v>
      </c>
      <c r="F15" s="1177">
        <v>1906</v>
      </c>
      <c r="G15" s="1177">
        <v>1906</v>
      </c>
      <c r="H15" s="1167">
        <f t="shared" si="0"/>
        <v>1</v>
      </c>
    </row>
    <row r="16" spans="1:8">
      <c r="A16" s="214"/>
      <c r="B16" s="222"/>
      <c r="C16" s="233" t="s">
        <v>493</v>
      </c>
      <c r="D16" s="234" t="s">
        <v>485</v>
      </c>
      <c r="E16" s="1176">
        <v>440</v>
      </c>
      <c r="F16" s="1177">
        <v>922</v>
      </c>
      <c r="G16" s="1177">
        <v>921</v>
      </c>
      <c r="H16" s="1167">
        <f t="shared" si="0"/>
        <v>0.99891540130151846</v>
      </c>
    </row>
    <row r="17" spans="1:16">
      <c r="A17" s="214"/>
      <c r="B17" s="215"/>
      <c r="C17" s="1510" t="s">
        <v>494</v>
      </c>
      <c r="D17" s="216" t="s">
        <v>484</v>
      </c>
      <c r="E17" s="223">
        <f t="shared" ref="E17:G18" si="1">SUM(E6+E10)</f>
        <v>8082</v>
      </c>
      <c r="F17" s="223">
        <f t="shared" ref="F17" si="2">SUM(F6+F10)</f>
        <v>11371</v>
      </c>
      <c r="G17" s="223">
        <f t="shared" si="1"/>
        <v>10878</v>
      </c>
      <c r="H17" s="1166">
        <f t="shared" si="0"/>
        <v>0.95664409462668187</v>
      </c>
    </row>
    <row r="18" spans="1:16">
      <c r="A18" s="214"/>
      <c r="B18" s="218"/>
      <c r="C18" s="1511"/>
      <c r="D18" s="219" t="s">
        <v>3</v>
      </c>
      <c r="E18" s="223">
        <f t="shared" si="1"/>
        <v>2167</v>
      </c>
      <c r="F18" s="223">
        <f t="shared" ref="F18" si="3">SUM(F7+F11)</f>
        <v>2946</v>
      </c>
      <c r="G18" s="223">
        <f t="shared" si="1"/>
        <v>2945</v>
      </c>
      <c r="H18" s="1166">
        <f t="shared" si="0"/>
        <v>0.99966055668703324</v>
      </c>
    </row>
    <row r="19" spans="1:16" ht="13.5" thickBot="1">
      <c r="A19" s="214"/>
      <c r="B19" s="220"/>
      <c r="C19" s="1512"/>
      <c r="D19" s="221" t="s">
        <v>485</v>
      </c>
      <c r="E19" s="223">
        <f>SUM(E8+E12+E14+E15+E16)</f>
        <v>9345</v>
      </c>
      <c r="F19" s="223">
        <f>SUM(F8+F12+F14+F15+F16)</f>
        <v>14202</v>
      </c>
      <c r="G19" s="223">
        <f>SUM(G8+G12+G14+G15+G16)</f>
        <v>13284</v>
      </c>
      <c r="H19" s="1169">
        <f t="shared" si="0"/>
        <v>0.93536121673003803</v>
      </c>
    </row>
    <row r="20" spans="1:16" ht="13.5" thickBot="1">
      <c r="A20" s="214"/>
      <c r="B20" s="225" t="s">
        <v>80</v>
      </c>
      <c r="C20" s="1513" t="s">
        <v>1</v>
      </c>
      <c r="D20" s="1514"/>
      <c r="E20" s="1178">
        <f>SUM(E17:E19)</f>
        <v>19594</v>
      </c>
      <c r="F20" s="1178">
        <f>SUM(F17:F19)</f>
        <v>28519</v>
      </c>
      <c r="G20" s="1178">
        <f>SUM(G17:G19)</f>
        <v>27107</v>
      </c>
      <c r="H20" s="1170">
        <f t="shared" si="0"/>
        <v>0.95048914758581993</v>
      </c>
    </row>
    <row r="21" spans="1:16">
      <c r="A21" s="214"/>
      <c r="B21" s="226"/>
      <c r="C21" s="235"/>
      <c r="D21" s="235"/>
      <c r="E21" s="363"/>
      <c r="F21" s="363"/>
      <c r="G21" s="363"/>
      <c r="H21" s="363"/>
    </row>
    <row r="22" spans="1:16" ht="12.75" customHeight="1" thickBot="1">
      <c r="A22" s="214"/>
      <c r="B22" s="226"/>
      <c r="C22" s="235"/>
      <c r="D22" s="235"/>
      <c r="E22" s="214"/>
      <c r="F22" s="214"/>
      <c r="G22" s="214"/>
      <c r="H22" s="214"/>
    </row>
    <row r="23" spans="1:16" ht="12.75" customHeight="1">
      <c r="A23" s="214"/>
      <c r="B23" s="1489" t="s">
        <v>81</v>
      </c>
      <c r="C23" s="1492" t="s">
        <v>465</v>
      </c>
      <c r="D23" s="1493"/>
      <c r="E23" s="1501" t="s">
        <v>27</v>
      </c>
      <c r="F23" s="1498" t="s">
        <v>757</v>
      </c>
      <c r="G23" s="1498" t="s">
        <v>827</v>
      </c>
      <c r="H23" s="1542" t="s">
        <v>1142</v>
      </c>
    </row>
    <row r="24" spans="1:16" ht="23.25" customHeight="1">
      <c r="A24" s="214"/>
      <c r="B24" s="1491"/>
      <c r="C24" s="1496"/>
      <c r="D24" s="1497"/>
      <c r="E24" s="1503"/>
      <c r="F24" s="1500"/>
      <c r="G24" s="1500"/>
      <c r="H24" s="1544"/>
    </row>
    <row r="25" spans="1:16">
      <c r="A25" s="214"/>
      <c r="B25" s="236"/>
      <c r="C25" s="1536" t="s">
        <v>526</v>
      </c>
      <c r="D25" s="216" t="s">
        <v>484</v>
      </c>
      <c r="E25" s="1210">
        <v>56198</v>
      </c>
      <c r="F25" s="217">
        <v>59950</v>
      </c>
      <c r="G25" s="217">
        <v>59677</v>
      </c>
      <c r="H25" s="1171">
        <f>(G25/F25)</f>
        <v>0.99544620517097582</v>
      </c>
    </row>
    <row r="26" spans="1:16">
      <c r="A26" s="214"/>
      <c r="B26" s="237"/>
      <c r="C26" s="1537"/>
      <c r="D26" s="219" t="s">
        <v>3</v>
      </c>
      <c r="E26" s="1211">
        <v>16419</v>
      </c>
      <c r="F26" s="223">
        <v>17715</v>
      </c>
      <c r="G26" s="223">
        <v>17632</v>
      </c>
      <c r="H26" s="1171">
        <f t="shared" ref="H26:H44" si="4">(G26/F26)</f>
        <v>0.99531470505221564</v>
      </c>
    </row>
    <row r="27" spans="1:16">
      <c r="A27" s="214"/>
      <c r="B27" s="238"/>
      <c r="C27" s="1541"/>
      <c r="D27" s="221" t="s">
        <v>485</v>
      </c>
      <c r="E27" s="1212">
        <v>56359</v>
      </c>
      <c r="F27" s="239">
        <v>59292</v>
      </c>
      <c r="G27" s="239">
        <v>55666</v>
      </c>
      <c r="H27" s="1171">
        <f t="shared" si="4"/>
        <v>0.93884503811644071</v>
      </c>
    </row>
    <row r="28" spans="1:16">
      <c r="A28" s="214"/>
      <c r="B28" s="240"/>
      <c r="C28" s="1546" t="s">
        <v>495</v>
      </c>
      <c r="D28" s="1546"/>
      <c r="E28" s="1213">
        <f>SUM(E25:E27)</f>
        <v>128976</v>
      </c>
      <c r="F28" s="1175">
        <f>SUM(F25:F27)</f>
        <v>136957</v>
      </c>
      <c r="G28" s="1175">
        <f>SUM(G25:G27)</f>
        <v>132975</v>
      </c>
      <c r="H28" s="1173">
        <f t="shared" si="4"/>
        <v>0.97092518089619373</v>
      </c>
    </row>
    <row r="29" spans="1:16">
      <c r="A29" s="214"/>
      <c r="B29" s="236"/>
      <c r="C29" s="1547" t="s">
        <v>34</v>
      </c>
      <c r="D29" s="216" t="s">
        <v>484</v>
      </c>
      <c r="E29" s="1210">
        <v>3998</v>
      </c>
      <c r="F29" s="217">
        <v>4346</v>
      </c>
      <c r="G29" s="217">
        <v>4346</v>
      </c>
      <c r="H29" s="1171">
        <f t="shared" si="4"/>
        <v>1</v>
      </c>
      <c r="P29" s="33"/>
    </row>
    <row r="30" spans="1:16">
      <c r="A30" s="214"/>
      <c r="B30" s="237"/>
      <c r="C30" s="1548"/>
      <c r="D30" s="219" t="s">
        <v>3</v>
      </c>
      <c r="E30" s="1211">
        <v>1090</v>
      </c>
      <c r="F30" s="223">
        <v>1233</v>
      </c>
      <c r="G30" s="223">
        <v>1233</v>
      </c>
      <c r="H30" s="1171">
        <f t="shared" si="4"/>
        <v>1</v>
      </c>
    </row>
    <row r="31" spans="1:16">
      <c r="A31" s="214"/>
      <c r="B31" s="238"/>
      <c r="C31" s="1549"/>
      <c r="D31" s="221" t="s">
        <v>485</v>
      </c>
      <c r="E31" s="1212">
        <v>170</v>
      </c>
      <c r="F31" s="239">
        <v>170</v>
      </c>
      <c r="G31" s="239">
        <v>128</v>
      </c>
      <c r="H31" s="1171">
        <f t="shared" si="4"/>
        <v>0.75294117647058822</v>
      </c>
    </row>
    <row r="32" spans="1:16">
      <c r="A32" s="214"/>
      <c r="B32" s="240"/>
      <c r="C32" s="1546" t="s">
        <v>496</v>
      </c>
      <c r="D32" s="1546"/>
      <c r="E32" s="1213">
        <f>SUM(E29:E31)</f>
        <v>5258</v>
      </c>
      <c r="F32" s="1175">
        <f>SUM(F29:F31)</f>
        <v>5749</v>
      </c>
      <c r="G32" s="1175">
        <f>SUM(G29:G31)</f>
        <v>5707</v>
      </c>
      <c r="H32" s="1173">
        <f t="shared" si="4"/>
        <v>0.99269438163158807</v>
      </c>
    </row>
    <row r="33" spans="1:8">
      <c r="A33" s="214"/>
      <c r="B33" s="236"/>
      <c r="C33" s="1547" t="s">
        <v>8</v>
      </c>
      <c r="D33" s="216" t="s">
        <v>484</v>
      </c>
      <c r="E33" s="1210">
        <v>898</v>
      </c>
      <c r="F33" s="217">
        <v>790</v>
      </c>
      <c r="G33" s="217">
        <v>791</v>
      </c>
      <c r="H33" s="1171">
        <f t="shared" si="4"/>
        <v>1.0012658227848101</v>
      </c>
    </row>
    <row r="34" spans="1:8">
      <c r="A34" s="214"/>
      <c r="B34" s="237"/>
      <c r="C34" s="1548"/>
      <c r="D34" s="219" t="s">
        <v>3</v>
      </c>
      <c r="E34" s="1211">
        <v>247</v>
      </c>
      <c r="F34" s="223">
        <v>231</v>
      </c>
      <c r="G34" s="223">
        <v>230</v>
      </c>
      <c r="H34" s="1171">
        <f t="shared" si="4"/>
        <v>0.99567099567099571</v>
      </c>
    </row>
    <row r="35" spans="1:8">
      <c r="A35" s="214"/>
      <c r="B35" s="238"/>
      <c r="C35" s="1549"/>
      <c r="D35" s="221" t="s">
        <v>485</v>
      </c>
      <c r="E35" s="1212">
        <v>130</v>
      </c>
      <c r="F35" s="239">
        <v>130</v>
      </c>
      <c r="G35" s="239">
        <v>10</v>
      </c>
      <c r="H35" s="1171">
        <f t="shared" si="4"/>
        <v>7.6923076923076927E-2</v>
      </c>
    </row>
    <row r="36" spans="1:8">
      <c r="A36" s="214"/>
      <c r="B36" s="240"/>
      <c r="C36" s="1546" t="s">
        <v>497</v>
      </c>
      <c r="D36" s="1546"/>
      <c r="E36" s="1213">
        <f>SUM(E33:E35)</f>
        <v>1275</v>
      </c>
      <c r="F36" s="1175">
        <f>SUM(F33:F35)</f>
        <v>1151</v>
      </c>
      <c r="G36" s="1175">
        <f>SUM(G33:G35)</f>
        <v>1031</v>
      </c>
      <c r="H36" s="1173">
        <f t="shared" si="4"/>
        <v>0.89574283231972196</v>
      </c>
    </row>
    <row r="37" spans="1:8">
      <c r="A37" s="214"/>
      <c r="B37" s="242"/>
      <c r="C37" s="1552" t="s">
        <v>467</v>
      </c>
      <c r="D37" s="216" t="s">
        <v>484</v>
      </c>
      <c r="E37" s="1214">
        <v>898</v>
      </c>
      <c r="F37" s="243">
        <v>907</v>
      </c>
      <c r="G37" s="243">
        <v>907</v>
      </c>
      <c r="H37" s="1171">
        <f t="shared" si="4"/>
        <v>1</v>
      </c>
    </row>
    <row r="38" spans="1:8">
      <c r="A38" s="214"/>
      <c r="B38" s="242"/>
      <c r="C38" s="1553"/>
      <c r="D38" s="219" t="s">
        <v>3</v>
      </c>
      <c r="E38" s="1214">
        <v>247</v>
      </c>
      <c r="F38" s="243">
        <v>282</v>
      </c>
      <c r="G38" s="243">
        <v>281</v>
      </c>
      <c r="H38" s="1171">
        <f t="shared" si="4"/>
        <v>0.99645390070921991</v>
      </c>
    </row>
    <row r="39" spans="1:8">
      <c r="A39" s="214"/>
      <c r="B39" s="242"/>
      <c r="C39" s="1554"/>
      <c r="D39" s="221" t="s">
        <v>485</v>
      </c>
      <c r="E39" s="1204">
        <v>0</v>
      </c>
      <c r="F39" s="244">
        <v>0</v>
      </c>
      <c r="G39" s="244">
        <v>0</v>
      </c>
      <c r="H39" s="1171"/>
    </row>
    <row r="40" spans="1:8">
      <c r="A40" s="214"/>
      <c r="B40" s="240"/>
      <c r="C40" s="241" t="s">
        <v>469</v>
      </c>
      <c r="D40" s="241"/>
      <c r="E40" s="1213">
        <f>SUM(E37:E39)</f>
        <v>1145</v>
      </c>
      <c r="F40" s="1175">
        <f>SUM(F37:F39)</f>
        <v>1189</v>
      </c>
      <c r="G40" s="1175">
        <f>SUM(G37:G39)</f>
        <v>1188</v>
      </c>
      <c r="H40" s="1172">
        <f t="shared" si="4"/>
        <v>0.99915895710681246</v>
      </c>
    </row>
    <row r="41" spans="1:8">
      <c r="A41" s="214"/>
      <c r="B41" s="236"/>
      <c r="C41" s="1550" t="s">
        <v>498</v>
      </c>
      <c r="D41" s="216" t="s">
        <v>484</v>
      </c>
      <c r="E41" s="1210">
        <f t="shared" ref="E41:E43" si="5">SUM(E25+E29+E33+E37)</f>
        <v>61992</v>
      </c>
      <c r="F41" s="217">
        <f t="shared" ref="F41:G41" si="6">SUM(F25+F29+F33+F37)</f>
        <v>65993</v>
      </c>
      <c r="G41" s="217">
        <f t="shared" si="6"/>
        <v>65721</v>
      </c>
      <c r="H41" s="1171">
        <f t="shared" si="4"/>
        <v>0.99587835073416875</v>
      </c>
    </row>
    <row r="42" spans="1:8">
      <c r="A42" s="214"/>
      <c r="B42" s="237"/>
      <c r="C42" s="1550"/>
      <c r="D42" s="219" t="s">
        <v>3</v>
      </c>
      <c r="E42" s="1210">
        <f t="shared" si="5"/>
        <v>18003</v>
      </c>
      <c r="F42" s="217">
        <f t="shared" ref="F42:G42" si="7">SUM(F26+F30+F34+F38)</f>
        <v>19461</v>
      </c>
      <c r="G42" s="217">
        <f t="shared" si="7"/>
        <v>19376</v>
      </c>
      <c r="H42" s="1171">
        <f t="shared" si="4"/>
        <v>0.9956322902214686</v>
      </c>
    </row>
    <row r="43" spans="1:8" ht="13.5" thickBot="1">
      <c r="A43" s="214"/>
      <c r="B43" s="245"/>
      <c r="C43" s="1551"/>
      <c r="D43" s="221" t="s">
        <v>485</v>
      </c>
      <c r="E43" s="1210">
        <f t="shared" si="5"/>
        <v>56659</v>
      </c>
      <c r="F43" s="217">
        <f t="shared" ref="F43:G43" si="8">SUM(F27+F31+F35+F39)</f>
        <v>59592</v>
      </c>
      <c r="G43" s="217">
        <f t="shared" si="8"/>
        <v>55804</v>
      </c>
      <c r="H43" s="1174">
        <f t="shared" si="4"/>
        <v>0.9364344207276144</v>
      </c>
    </row>
    <row r="44" spans="1:8" ht="13.5" thickBot="1">
      <c r="A44" s="214"/>
      <c r="B44" s="225" t="s">
        <v>81</v>
      </c>
      <c r="C44" s="1545" t="s">
        <v>499</v>
      </c>
      <c r="D44" s="1545"/>
      <c r="E44" s="1215">
        <f>SUM(E41:E43)</f>
        <v>136654</v>
      </c>
      <c r="F44" s="1178">
        <f>SUM(F41:F43)</f>
        <v>145046</v>
      </c>
      <c r="G44" s="1178">
        <f>SUM(G41:G43)</f>
        <v>140901</v>
      </c>
      <c r="H44" s="1170">
        <f t="shared" si="4"/>
        <v>0.97142285895509006</v>
      </c>
    </row>
    <row r="45" spans="1:8" ht="13.5" thickBot="1">
      <c r="A45" s="214"/>
      <c r="B45" s="226"/>
      <c r="C45" s="235"/>
      <c r="D45" s="235"/>
      <c r="E45" s="214"/>
      <c r="F45" s="214"/>
      <c r="G45" s="214"/>
      <c r="H45" s="214"/>
    </row>
    <row r="46" spans="1:8" ht="36.75" thickBot="1">
      <c r="A46" s="214"/>
      <c r="B46" s="225" t="s">
        <v>82</v>
      </c>
      <c r="C46" s="1519" t="s">
        <v>479</v>
      </c>
      <c r="D46" s="1519"/>
      <c r="E46" s="1207" t="s">
        <v>28</v>
      </c>
      <c r="F46" s="272" t="s">
        <v>758</v>
      </c>
      <c r="G46" s="1195" t="s">
        <v>827</v>
      </c>
      <c r="H46" s="1200" t="s">
        <v>1142</v>
      </c>
    </row>
    <row r="47" spans="1:8">
      <c r="A47" s="214"/>
      <c r="B47" s="246"/>
      <c r="C47" s="1531" t="s">
        <v>29</v>
      </c>
      <c r="D47" s="247" t="s">
        <v>506</v>
      </c>
      <c r="E47" s="1208">
        <v>60085</v>
      </c>
      <c r="F47" s="273">
        <v>58513</v>
      </c>
      <c r="G47" s="1184">
        <v>58513</v>
      </c>
      <c r="H47" s="1199">
        <f t="shared" ref="H47:H73" si="9">(G47/F47)</f>
        <v>1</v>
      </c>
    </row>
    <row r="48" spans="1:8">
      <c r="A48" s="214"/>
      <c r="B48" s="248"/>
      <c r="C48" s="1532"/>
      <c r="D48" s="249" t="s">
        <v>3</v>
      </c>
      <c r="E48" s="250">
        <v>16245</v>
      </c>
      <c r="F48" s="250">
        <v>15979</v>
      </c>
      <c r="G48" s="1185">
        <v>15979</v>
      </c>
      <c r="H48" s="1196">
        <f t="shared" si="9"/>
        <v>1</v>
      </c>
    </row>
    <row r="49" spans="1:8">
      <c r="A49" s="214"/>
      <c r="B49" s="248"/>
      <c r="C49" s="1533"/>
      <c r="D49" s="249" t="s">
        <v>485</v>
      </c>
      <c r="E49" s="250">
        <v>14580</v>
      </c>
      <c r="F49" s="250">
        <v>14974</v>
      </c>
      <c r="G49" s="1185">
        <v>14867</v>
      </c>
      <c r="H49" s="1196">
        <f t="shared" si="9"/>
        <v>0.99285428075330573</v>
      </c>
    </row>
    <row r="50" spans="1:8">
      <c r="A50" s="214"/>
      <c r="B50" s="676"/>
      <c r="C50" s="677" t="s">
        <v>476</v>
      </c>
      <c r="D50" s="1205"/>
      <c r="E50" s="1179">
        <f>SUM(E47:E49)</f>
        <v>90910</v>
      </c>
      <c r="F50" s="1179">
        <f>SUM(F47:F49)</f>
        <v>89466</v>
      </c>
      <c r="G50" s="1186">
        <f>SUM(G47:G49)</f>
        <v>89359</v>
      </c>
      <c r="H50" s="1197">
        <f t="shared" si="9"/>
        <v>0.99880401493304716</v>
      </c>
    </row>
    <row r="51" spans="1:8">
      <c r="A51" s="214"/>
      <c r="B51" s="251"/>
      <c r="C51" s="1534" t="s">
        <v>524</v>
      </c>
      <c r="D51" s="252" t="s">
        <v>506</v>
      </c>
      <c r="E51" s="253">
        <v>1844</v>
      </c>
      <c r="F51" s="253">
        <v>1896</v>
      </c>
      <c r="G51" s="1187">
        <v>1896</v>
      </c>
      <c r="H51" s="1196">
        <f t="shared" si="9"/>
        <v>1</v>
      </c>
    </row>
    <row r="52" spans="1:8">
      <c r="A52" s="214"/>
      <c r="B52" s="251"/>
      <c r="C52" s="1535"/>
      <c r="D52" s="249" t="s">
        <v>3</v>
      </c>
      <c r="E52" s="254">
        <v>498</v>
      </c>
      <c r="F52" s="254">
        <v>512</v>
      </c>
      <c r="G52" s="1188">
        <v>512</v>
      </c>
      <c r="H52" s="1196">
        <f t="shared" si="9"/>
        <v>1</v>
      </c>
    </row>
    <row r="53" spans="1:8">
      <c r="A53" s="214"/>
      <c r="B53" s="255"/>
      <c r="C53" s="256" t="s">
        <v>525</v>
      </c>
      <c r="D53" s="257"/>
      <c r="E53" s="1180">
        <v>2342</v>
      </c>
      <c r="F53" s="1180">
        <v>2408</v>
      </c>
      <c r="G53" s="1189">
        <v>2408</v>
      </c>
      <c r="H53" s="1197">
        <f t="shared" si="9"/>
        <v>1</v>
      </c>
    </row>
    <row r="54" spans="1:8">
      <c r="A54" s="214"/>
      <c r="B54" s="258"/>
      <c r="C54" s="1520" t="s">
        <v>529</v>
      </c>
      <c r="D54" s="259" t="s">
        <v>506</v>
      </c>
      <c r="E54" s="260">
        <v>0</v>
      </c>
      <c r="F54" s="260">
        <v>985</v>
      </c>
      <c r="G54" s="1190">
        <v>985</v>
      </c>
      <c r="H54" s="1196">
        <f t="shared" si="9"/>
        <v>1</v>
      </c>
    </row>
    <row r="55" spans="1:8" ht="14.25" customHeight="1">
      <c r="A55" s="214"/>
      <c r="B55" s="261"/>
      <c r="C55" s="1540"/>
      <c r="D55" s="1206" t="s">
        <v>3</v>
      </c>
      <c r="E55" s="262">
        <v>0</v>
      </c>
      <c r="F55" s="262">
        <v>311</v>
      </c>
      <c r="G55" s="1191">
        <v>311</v>
      </c>
      <c r="H55" s="1196">
        <f t="shared" si="9"/>
        <v>1</v>
      </c>
    </row>
    <row r="56" spans="1:8">
      <c r="A56" s="214"/>
      <c r="B56" s="263"/>
      <c r="C56" s="1522"/>
      <c r="D56" s="264" t="s">
        <v>485</v>
      </c>
      <c r="E56" s="254">
        <v>0</v>
      </c>
      <c r="F56" s="254">
        <v>235</v>
      </c>
      <c r="G56" s="1188">
        <v>235</v>
      </c>
      <c r="H56" s="1196">
        <f t="shared" si="9"/>
        <v>1</v>
      </c>
    </row>
    <row r="57" spans="1:8">
      <c r="A57" s="214"/>
      <c r="B57" s="263"/>
      <c r="C57" s="265" t="s">
        <v>530</v>
      </c>
      <c r="D57" s="266"/>
      <c r="E57" s="1181">
        <v>0</v>
      </c>
      <c r="F57" s="1181">
        <f>SUM(F54:F56)</f>
        <v>1531</v>
      </c>
      <c r="G57" s="1192">
        <f>SUM(G54:G56)</f>
        <v>1531</v>
      </c>
      <c r="H57" s="1197">
        <f t="shared" si="9"/>
        <v>1</v>
      </c>
    </row>
    <row r="58" spans="1:8">
      <c r="A58" s="214"/>
      <c r="B58" s="670"/>
      <c r="C58" s="1520" t="s">
        <v>532</v>
      </c>
      <c r="D58" s="259" t="s">
        <v>506</v>
      </c>
      <c r="E58" s="260">
        <v>0</v>
      </c>
      <c r="F58" s="260">
        <v>940</v>
      </c>
      <c r="G58" s="1190">
        <v>940</v>
      </c>
      <c r="H58" s="1196">
        <f t="shared" si="9"/>
        <v>1</v>
      </c>
    </row>
    <row r="59" spans="1:8">
      <c r="A59" s="214"/>
      <c r="B59" s="672"/>
      <c r="C59" s="1521"/>
      <c r="D59" s="1206" t="s">
        <v>3</v>
      </c>
      <c r="E59" s="262">
        <v>0</v>
      </c>
      <c r="F59" s="262">
        <v>285</v>
      </c>
      <c r="G59" s="1191">
        <v>285</v>
      </c>
      <c r="H59" s="1196">
        <f t="shared" si="9"/>
        <v>1</v>
      </c>
    </row>
    <row r="60" spans="1:8">
      <c r="A60" s="214"/>
      <c r="B60" s="671"/>
      <c r="C60" s="1522"/>
      <c r="D60" s="264" t="s">
        <v>485</v>
      </c>
      <c r="E60" s="254">
        <v>0</v>
      </c>
      <c r="F60" s="254">
        <v>110</v>
      </c>
      <c r="G60" s="1188">
        <v>110</v>
      </c>
      <c r="H60" s="1196">
        <f t="shared" si="9"/>
        <v>1</v>
      </c>
    </row>
    <row r="61" spans="1:8">
      <c r="A61" s="214"/>
      <c r="B61" s="263"/>
      <c r="C61" s="265" t="s">
        <v>531</v>
      </c>
      <c r="D61" s="266"/>
      <c r="E61" s="1181">
        <v>0</v>
      </c>
      <c r="F61" s="1181">
        <f>SUM(F58:F60)</f>
        <v>1335</v>
      </c>
      <c r="G61" s="1192">
        <f>SUM(G58:G60)</f>
        <v>1335</v>
      </c>
      <c r="H61" s="1197">
        <f t="shared" si="9"/>
        <v>1</v>
      </c>
    </row>
    <row r="62" spans="1:8">
      <c r="A62" s="214"/>
      <c r="B62" s="670"/>
      <c r="C62" s="1520" t="s">
        <v>749</v>
      </c>
      <c r="D62" s="259" t="s">
        <v>506</v>
      </c>
      <c r="E62" s="260">
        <v>0</v>
      </c>
      <c r="F62" s="260">
        <v>1426</v>
      </c>
      <c r="G62" s="1190">
        <v>1426</v>
      </c>
      <c r="H62" s="1196">
        <f t="shared" si="9"/>
        <v>1</v>
      </c>
    </row>
    <row r="63" spans="1:8">
      <c r="A63" s="214"/>
      <c r="B63" s="672"/>
      <c r="C63" s="1521"/>
      <c r="D63" s="1206" t="s">
        <v>3</v>
      </c>
      <c r="E63" s="262">
        <v>0</v>
      </c>
      <c r="F63" s="262">
        <v>421</v>
      </c>
      <c r="G63" s="1191">
        <v>421</v>
      </c>
      <c r="H63" s="1196">
        <f t="shared" si="9"/>
        <v>1</v>
      </c>
    </row>
    <row r="64" spans="1:8">
      <c r="A64" s="214"/>
      <c r="B64" s="671"/>
      <c r="C64" s="1522"/>
      <c r="D64" s="264" t="s">
        <v>485</v>
      </c>
      <c r="E64" s="254">
        <v>0</v>
      </c>
      <c r="F64" s="254">
        <v>164</v>
      </c>
      <c r="G64" s="1188">
        <v>164</v>
      </c>
      <c r="H64" s="1196">
        <f t="shared" si="9"/>
        <v>1</v>
      </c>
    </row>
    <row r="65" spans="1:8">
      <c r="A65" s="214"/>
      <c r="B65" s="263"/>
      <c r="C65" s="265" t="s">
        <v>750</v>
      </c>
      <c r="D65" s="266"/>
      <c r="E65" s="1181">
        <v>0</v>
      </c>
      <c r="F65" s="1181">
        <f>SUM(F62:F64)</f>
        <v>2011</v>
      </c>
      <c r="G65" s="1192">
        <f>SUM(G62:G64)</f>
        <v>2011</v>
      </c>
      <c r="H65" s="1197">
        <f t="shared" si="9"/>
        <v>1</v>
      </c>
    </row>
    <row r="66" spans="1:8">
      <c r="A66" s="214"/>
      <c r="B66" s="670"/>
      <c r="C66" s="1520" t="s">
        <v>755</v>
      </c>
      <c r="D66" s="259" t="s">
        <v>506</v>
      </c>
      <c r="E66" s="254">
        <v>0</v>
      </c>
      <c r="F66" s="254">
        <v>0</v>
      </c>
      <c r="G66" s="1188">
        <v>0</v>
      </c>
      <c r="H66" s="1196"/>
    </row>
    <row r="67" spans="1:8">
      <c r="A67" s="214"/>
      <c r="B67" s="672"/>
      <c r="C67" s="1521"/>
      <c r="D67" s="1206" t="s">
        <v>3</v>
      </c>
      <c r="E67" s="254">
        <v>0</v>
      </c>
      <c r="F67" s="254">
        <v>0</v>
      </c>
      <c r="G67" s="1188">
        <v>0</v>
      </c>
      <c r="H67" s="1196"/>
    </row>
    <row r="68" spans="1:8">
      <c r="A68" s="214"/>
      <c r="B68" s="671"/>
      <c r="C68" s="1522"/>
      <c r="D68" s="264" t="s">
        <v>485</v>
      </c>
      <c r="E68" s="254">
        <v>0</v>
      </c>
      <c r="F68" s="254">
        <v>3314</v>
      </c>
      <c r="G68" s="1188">
        <v>3314</v>
      </c>
      <c r="H68" s="1196">
        <f t="shared" si="9"/>
        <v>1</v>
      </c>
    </row>
    <row r="69" spans="1:8">
      <c r="A69" s="214"/>
      <c r="B69" s="263"/>
      <c r="C69" s="265" t="s">
        <v>755</v>
      </c>
      <c r="D69" s="266"/>
      <c r="E69" s="1181">
        <v>0</v>
      </c>
      <c r="F69" s="1181">
        <f>SUM(F62:F64)</f>
        <v>2011</v>
      </c>
      <c r="G69" s="1192">
        <f>SUM(G62:G64)</f>
        <v>2011</v>
      </c>
      <c r="H69" s="1197">
        <f t="shared" si="9"/>
        <v>1</v>
      </c>
    </row>
    <row r="70" spans="1:8">
      <c r="A70" s="214"/>
      <c r="B70" s="267"/>
      <c r="C70" s="1517" t="s">
        <v>477</v>
      </c>
      <c r="D70" s="252" t="s">
        <v>506</v>
      </c>
      <c r="E70" s="268">
        <f>(E47+E51)</f>
        <v>61929</v>
      </c>
      <c r="F70" s="268">
        <f>(F47+F51+F54+F58+F62+F66)</f>
        <v>63760</v>
      </c>
      <c r="G70" s="1193">
        <f>(G47+G51+G54+G58+G62+G66)</f>
        <v>63760</v>
      </c>
      <c r="H70" s="1196">
        <f t="shared" si="9"/>
        <v>1</v>
      </c>
    </row>
    <row r="71" spans="1:8">
      <c r="A71" s="214"/>
      <c r="B71" s="248"/>
      <c r="C71" s="1517"/>
      <c r="D71" s="249" t="s">
        <v>3</v>
      </c>
      <c r="E71" s="268">
        <f>(E48+E52)</f>
        <v>16743</v>
      </c>
      <c r="F71" s="268">
        <f>(F48+F52+F55+F59+F63+F67)</f>
        <v>17508</v>
      </c>
      <c r="G71" s="1193">
        <f>(G48+G52+G55+G59+G63+G67)</f>
        <v>17508</v>
      </c>
      <c r="H71" s="1196">
        <f t="shared" si="9"/>
        <v>1</v>
      </c>
    </row>
    <row r="72" spans="1:8" ht="13.5" thickBot="1">
      <c r="A72" s="214"/>
      <c r="B72" s="673"/>
      <c r="C72" s="1518"/>
      <c r="D72" s="674" t="s">
        <v>485</v>
      </c>
      <c r="E72" s="675">
        <f>(E49)</f>
        <v>14580</v>
      </c>
      <c r="F72" s="268">
        <f>(F49+F56+F60+F64+F68)</f>
        <v>18797</v>
      </c>
      <c r="G72" s="1193">
        <f>(G49+G56+G60+G64+G68)</f>
        <v>18690</v>
      </c>
      <c r="H72" s="1198">
        <f t="shared" si="9"/>
        <v>0.99430760227695913</v>
      </c>
    </row>
    <row r="73" spans="1:8" ht="13.5" thickBot="1">
      <c r="A73" s="214"/>
      <c r="B73" s="269" t="s">
        <v>82</v>
      </c>
      <c r="C73" s="1538" t="s">
        <v>480</v>
      </c>
      <c r="D73" s="1539"/>
      <c r="E73" s="1209">
        <f>SUM(E70:E72)</f>
        <v>93252</v>
      </c>
      <c r="F73" s="1182">
        <f>SUM(F70:F72)</f>
        <v>100065</v>
      </c>
      <c r="G73" s="1194">
        <f>SUM(G70:G72)</f>
        <v>99958</v>
      </c>
      <c r="H73" s="1170">
        <f t="shared" si="9"/>
        <v>0.99893069504821863</v>
      </c>
    </row>
    <row r="74" spans="1:8">
      <c r="A74" s="214"/>
      <c r="B74" s="270"/>
      <c r="C74" s="271"/>
      <c r="D74" s="271"/>
      <c r="E74" s="214"/>
      <c r="F74" s="214"/>
      <c r="G74" s="214"/>
      <c r="H74" s="214"/>
    </row>
    <row r="75" spans="1:8" ht="12.75" customHeight="1">
      <c r="A75" s="214"/>
      <c r="B75" s="270"/>
      <c r="C75" s="271"/>
      <c r="D75" s="271"/>
      <c r="E75" s="214"/>
      <c r="F75" s="214"/>
      <c r="G75" s="214"/>
      <c r="H75" s="214"/>
    </row>
    <row r="76" spans="1:8">
      <c r="A76" s="214"/>
      <c r="B76" s="270"/>
      <c r="C76" s="271"/>
      <c r="D76" s="271"/>
      <c r="E76" s="214"/>
      <c r="F76" s="214"/>
      <c r="G76" s="214"/>
      <c r="H76" s="214"/>
    </row>
    <row r="77" spans="1:8" ht="13.5" thickBot="1">
      <c r="A77" s="214"/>
      <c r="B77" s="270"/>
      <c r="C77" s="271"/>
      <c r="D77" s="271"/>
      <c r="E77" s="214"/>
      <c r="F77" s="214"/>
      <c r="G77" s="214"/>
      <c r="H77" s="214"/>
    </row>
    <row r="78" spans="1:8" ht="12.75" customHeight="1">
      <c r="A78" s="214"/>
      <c r="B78" s="1523"/>
      <c r="C78" s="1525" t="s">
        <v>518</v>
      </c>
      <c r="D78" s="1526"/>
      <c r="E78" s="1501" t="s">
        <v>528</v>
      </c>
      <c r="F78" s="1498" t="s">
        <v>759</v>
      </c>
      <c r="G78" s="1498" t="s">
        <v>828</v>
      </c>
      <c r="H78" s="1542" t="s">
        <v>1142</v>
      </c>
    </row>
    <row r="79" spans="1:8">
      <c r="A79" s="214"/>
      <c r="B79" s="1524"/>
      <c r="C79" s="1527"/>
      <c r="D79" s="1528"/>
      <c r="E79" s="1502"/>
      <c r="F79" s="1499"/>
      <c r="G79" s="1499"/>
      <c r="H79" s="1543"/>
    </row>
    <row r="80" spans="1:8">
      <c r="A80" s="214"/>
      <c r="B80" s="1490"/>
      <c r="C80" s="1529"/>
      <c r="D80" s="1530"/>
      <c r="E80" s="1503"/>
      <c r="F80" s="1500"/>
      <c r="G80" s="1500"/>
      <c r="H80" s="1544"/>
    </row>
    <row r="81" spans="1:8">
      <c r="A81" s="214"/>
      <c r="B81" s="242"/>
      <c r="C81" s="1536" t="s">
        <v>4</v>
      </c>
      <c r="D81" s="216" t="s">
        <v>484</v>
      </c>
      <c r="E81" s="1202">
        <f>SUM(E6+E10+E25+E29+E33+E37+E47+E51)</f>
        <v>132003</v>
      </c>
      <c r="F81" s="274">
        <f>SUM(F6+F10+F25+F29+F33+F37+F47+F51+F54+F58+F62)</f>
        <v>141124</v>
      </c>
      <c r="G81" s="274">
        <f>SUM(G6+G10+G25+G29+G33+G37+G47+G51+G54+G58+G62)</f>
        <v>140359</v>
      </c>
      <c r="H81" s="1196">
        <f t="shared" ref="H81:H84" si="10">(G81/F81)</f>
        <v>0.99457923528244663</v>
      </c>
    </row>
    <row r="82" spans="1:8">
      <c r="A82" s="214"/>
      <c r="B82" s="242"/>
      <c r="C82" s="1537"/>
      <c r="D82" s="219" t="s">
        <v>3</v>
      </c>
      <c r="E82" s="1203">
        <f>SUM(E7+E11+E26+E30+E34+E38+E48+E52)</f>
        <v>36913</v>
      </c>
      <c r="F82" s="274">
        <f>SUM(F7+F11+F26+F30+F34+F38+F48+F52+F55+F59+F63)</f>
        <v>39915</v>
      </c>
      <c r="G82" s="274">
        <f>SUM(G7+G11+G26+G30+G34+G38+G48+G52+G55+G59+G63)</f>
        <v>39829</v>
      </c>
      <c r="H82" s="1196">
        <f t="shared" si="10"/>
        <v>0.99784542152073152</v>
      </c>
    </row>
    <row r="83" spans="1:8" ht="13.5" thickBot="1">
      <c r="A83" s="214"/>
      <c r="B83" s="242"/>
      <c r="C83" s="1537"/>
      <c r="D83" s="219" t="s">
        <v>485</v>
      </c>
      <c r="E83" s="1204">
        <f>SUM(E8+E12+E14+E15+E16+E27+E31+E35+E39+E49)</f>
        <v>80584</v>
      </c>
      <c r="F83" s="1201">
        <f>SUM(F8+F12+F27+F31+F35+F39+F49+F14+F15+F16+F56+F60+F64)</f>
        <v>89277</v>
      </c>
      <c r="G83" s="1201">
        <f>SUM(G8+G12+G27+G31+G35+G39+G49+G14+G15+G16+G56+G60+G64)</f>
        <v>84464</v>
      </c>
      <c r="H83" s="1198">
        <f t="shared" si="10"/>
        <v>0.94608913829989805</v>
      </c>
    </row>
    <row r="84" spans="1:8" ht="13.5" thickBot="1">
      <c r="A84" s="214"/>
      <c r="B84" s="225" t="s">
        <v>482</v>
      </c>
      <c r="C84" s="1515" t="s">
        <v>500</v>
      </c>
      <c r="D84" s="1516"/>
      <c r="E84" s="1183">
        <f>SUM(E81:E83)</f>
        <v>249500</v>
      </c>
      <c r="F84" s="1183">
        <f>SUM(F81:F83)</f>
        <v>270316</v>
      </c>
      <c r="G84" s="1183">
        <f>SUM(G81:G83)</f>
        <v>264652</v>
      </c>
      <c r="H84" s="1170">
        <f t="shared" si="10"/>
        <v>0.9790467452906968</v>
      </c>
    </row>
    <row r="85" spans="1:8" ht="14.25">
      <c r="A85" s="214"/>
      <c r="B85" s="275"/>
      <c r="C85" s="275"/>
      <c r="D85" s="275"/>
      <c r="E85" s="214"/>
      <c r="F85" s="214"/>
      <c r="G85" s="214"/>
    </row>
    <row r="86" spans="1:8" ht="14.25">
      <c r="A86" s="618"/>
      <c r="B86" s="618"/>
      <c r="D86" s="275"/>
      <c r="E86" s="214"/>
      <c r="F86" s="214"/>
      <c r="G86" s="214"/>
    </row>
  </sheetData>
  <mergeCells count="45">
    <mergeCell ref="D1:H1"/>
    <mergeCell ref="C25:C27"/>
    <mergeCell ref="H3:H5"/>
    <mergeCell ref="H23:H24"/>
    <mergeCell ref="H78:H80"/>
    <mergeCell ref="C44:D44"/>
    <mergeCell ref="C32:D32"/>
    <mergeCell ref="C33:C35"/>
    <mergeCell ref="G3:G5"/>
    <mergeCell ref="G23:G24"/>
    <mergeCell ref="G78:G80"/>
    <mergeCell ref="C28:D28"/>
    <mergeCell ref="C41:C43"/>
    <mergeCell ref="C37:C39"/>
    <mergeCell ref="C29:C31"/>
    <mergeCell ref="C36:D36"/>
    <mergeCell ref="B78:B80"/>
    <mergeCell ref="C78:D80"/>
    <mergeCell ref="C47:C49"/>
    <mergeCell ref="C51:C52"/>
    <mergeCell ref="C81:C83"/>
    <mergeCell ref="C73:D73"/>
    <mergeCell ref="C54:C56"/>
    <mergeCell ref="C58:C60"/>
    <mergeCell ref="C84:D84"/>
    <mergeCell ref="F78:F80"/>
    <mergeCell ref="E78:E80"/>
    <mergeCell ref="C70:C72"/>
    <mergeCell ref="C46:D46"/>
    <mergeCell ref="C62:C64"/>
    <mergeCell ref="C66:C68"/>
    <mergeCell ref="B3:B5"/>
    <mergeCell ref="C3:D5"/>
    <mergeCell ref="E3:E5"/>
    <mergeCell ref="F3:F5"/>
    <mergeCell ref="F23:F24"/>
    <mergeCell ref="C6:C8"/>
    <mergeCell ref="E23:E24"/>
    <mergeCell ref="C23:D24"/>
    <mergeCell ref="C9:D9"/>
    <mergeCell ref="C10:C12"/>
    <mergeCell ref="C13:D13"/>
    <mergeCell ref="C17:C19"/>
    <mergeCell ref="C20:D20"/>
    <mergeCell ref="B23:B24"/>
  </mergeCells>
  <phoneticPr fontId="25" type="noConversion"/>
  <pageMargins left="0.11811023622047245" right="0.11811023622047245" top="0.74803149606299213" bottom="0.74803149606299213" header="0.31496062992125984" footer="0.31496062992125984"/>
  <pageSetup paperSize="9" orientation="portrait" r:id="rId1"/>
  <headerFooter>
    <oddHeader>&amp;C&amp;"Times New Roman CE,Félkövér"&amp;12Költségvetési szervek működési kiadásai kormányzati funkciónként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>
  <dimension ref="A1:G90"/>
  <sheetViews>
    <sheetView zoomScaleNormal="100" workbookViewId="0">
      <selection activeCell="C1" sqref="C1:G1"/>
    </sheetView>
  </sheetViews>
  <sheetFormatPr defaultRowHeight="12.75"/>
  <cols>
    <col min="1" max="1" width="3" customWidth="1"/>
    <col min="2" max="2" width="42" customWidth="1"/>
    <col min="3" max="3" width="12.33203125" customWidth="1"/>
    <col min="4" max="4" width="10.6640625" customWidth="1"/>
    <col min="5" max="5" width="12.1640625" customWidth="1"/>
    <col min="6" max="6" width="12.83203125" customWidth="1"/>
    <col min="7" max="7" width="11.6640625" customWidth="1"/>
  </cols>
  <sheetData>
    <row r="1" spans="1:7" ht="13.5" thickBot="1">
      <c r="C1" s="1449" t="s">
        <v>1232</v>
      </c>
      <c r="D1" s="1449"/>
      <c r="E1" s="1449"/>
      <c r="F1" s="1449"/>
      <c r="G1" s="1449"/>
    </row>
    <row r="2" spans="1:7" ht="38.25">
      <c r="A2" s="276" t="s">
        <v>1172</v>
      </c>
      <c r="B2" s="277" t="s">
        <v>501</v>
      </c>
      <c r="C2" s="278" t="s">
        <v>483</v>
      </c>
      <c r="D2" s="279" t="s">
        <v>24</v>
      </c>
      <c r="E2" s="279" t="s">
        <v>765</v>
      </c>
      <c r="F2" s="279" t="s">
        <v>1106</v>
      </c>
      <c r="G2" s="279" t="s">
        <v>1142</v>
      </c>
    </row>
    <row r="3" spans="1:7">
      <c r="A3" s="280"/>
      <c r="B3" s="281" t="s">
        <v>18</v>
      </c>
      <c r="C3" s="282" t="s">
        <v>485</v>
      </c>
      <c r="D3" s="283">
        <v>3313</v>
      </c>
      <c r="E3" s="283">
        <v>3137</v>
      </c>
      <c r="F3" s="283">
        <v>3138</v>
      </c>
      <c r="G3" s="1232">
        <f>(F3/E3)</f>
        <v>1.0003187759005419</v>
      </c>
    </row>
    <row r="4" spans="1:7">
      <c r="A4" s="284"/>
      <c r="B4" s="285" t="s">
        <v>19</v>
      </c>
      <c r="C4" s="286" t="s">
        <v>485</v>
      </c>
      <c r="D4" s="283">
        <v>1900</v>
      </c>
      <c r="E4" s="283">
        <v>0</v>
      </c>
      <c r="F4" s="283">
        <v>0</v>
      </c>
      <c r="G4" s="1232"/>
    </row>
    <row r="5" spans="1:7">
      <c r="A5" s="284"/>
      <c r="B5" s="285" t="s">
        <v>502</v>
      </c>
      <c r="C5" s="286" t="s">
        <v>485</v>
      </c>
      <c r="D5" s="287">
        <v>0</v>
      </c>
      <c r="E5" s="287">
        <v>0</v>
      </c>
      <c r="F5" s="287">
        <v>0</v>
      </c>
      <c r="G5" s="1232"/>
    </row>
    <row r="6" spans="1:7">
      <c r="A6" s="284"/>
      <c r="B6" s="285" t="s">
        <v>503</v>
      </c>
      <c r="C6" s="286" t="s">
        <v>485</v>
      </c>
      <c r="D6" s="283">
        <v>600</v>
      </c>
      <c r="E6" s="283">
        <v>24</v>
      </c>
      <c r="F6" s="283">
        <v>24</v>
      </c>
      <c r="G6" s="1232">
        <f t="shared" ref="G6:G67" si="0">(F6/E6)</f>
        <v>1</v>
      </c>
    </row>
    <row r="7" spans="1:7">
      <c r="A7" s="284"/>
      <c r="B7" s="285" t="s">
        <v>504</v>
      </c>
      <c r="C7" s="286" t="s">
        <v>485</v>
      </c>
      <c r="D7" s="283">
        <v>500</v>
      </c>
      <c r="E7" s="283">
        <v>2966</v>
      </c>
      <c r="F7" s="283">
        <v>2957</v>
      </c>
      <c r="G7" s="1232">
        <f t="shared" si="0"/>
        <v>0.99696561024949426</v>
      </c>
    </row>
    <row r="8" spans="1:7">
      <c r="A8" s="284"/>
      <c r="B8" s="285" t="s">
        <v>26</v>
      </c>
      <c r="C8" s="286" t="s">
        <v>485</v>
      </c>
      <c r="D8" s="283">
        <v>100</v>
      </c>
      <c r="E8" s="283">
        <v>1660</v>
      </c>
      <c r="F8" s="283">
        <v>1666</v>
      </c>
      <c r="G8" s="1232">
        <f t="shared" si="0"/>
        <v>1.0036144578313253</v>
      </c>
    </row>
    <row r="9" spans="1:7">
      <c r="A9" s="284"/>
      <c r="B9" s="285" t="s">
        <v>505</v>
      </c>
      <c r="C9" s="286" t="s">
        <v>485</v>
      </c>
      <c r="D9" s="283">
        <v>14000</v>
      </c>
      <c r="E9" s="283">
        <v>11924</v>
      </c>
      <c r="F9" s="283">
        <v>11924</v>
      </c>
      <c r="G9" s="1232">
        <f t="shared" si="0"/>
        <v>1</v>
      </c>
    </row>
    <row r="10" spans="1:7">
      <c r="A10" s="284"/>
      <c r="B10" s="285" t="s">
        <v>20</v>
      </c>
      <c r="C10" s="286" t="s">
        <v>485</v>
      </c>
      <c r="D10" s="283">
        <v>700</v>
      </c>
      <c r="E10" s="283">
        <v>1575</v>
      </c>
      <c r="F10" s="283">
        <v>1575</v>
      </c>
      <c r="G10" s="1232">
        <f t="shared" si="0"/>
        <v>1</v>
      </c>
    </row>
    <row r="11" spans="1:7">
      <c r="A11" s="284"/>
      <c r="B11" s="1571" t="s">
        <v>517</v>
      </c>
      <c r="C11" s="286" t="s">
        <v>506</v>
      </c>
      <c r="D11" s="283">
        <v>2772</v>
      </c>
      <c r="E11" s="283">
        <v>4240</v>
      </c>
      <c r="F11" s="283">
        <v>4240</v>
      </c>
      <c r="G11" s="1232">
        <f t="shared" si="0"/>
        <v>1</v>
      </c>
    </row>
    <row r="12" spans="1:7">
      <c r="A12" s="284"/>
      <c r="B12" s="1571"/>
      <c r="C12" s="286" t="s">
        <v>1173</v>
      </c>
      <c r="D12" s="283">
        <v>748</v>
      </c>
      <c r="E12" s="283">
        <v>1140</v>
      </c>
      <c r="F12" s="283">
        <v>1140</v>
      </c>
      <c r="G12" s="1232">
        <f t="shared" si="0"/>
        <v>1</v>
      </c>
    </row>
    <row r="13" spans="1:7">
      <c r="A13" s="288"/>
      <c r="B13" s="1571"/>
      <c r="C13" s="289" t="s">
        <v>485</v>
      </c>
      <c r="D13" s="283">
        <v>5515</v>
      </c>
      <c r="E13" s="283">
        <v>9760</v>
      </c>
      <c r="F13" s="283">
        <v>9761</v>
      </c>
      <c r="G13" s="1232">
        <f t="shared" si="0"/>
        <v>1.0001024590163934</v>
      </c>
    </row>
    <row r="14" spans="1:7">
      <c r="A14" s="290"/>
      <c r="B14" s="1559" t="s">
        <v>507</v>
      </c>
      <c r="C14" s="1559"/>
      <c r="D14" s="1216">
        <f>SUM(D11:D13)</f>
        <v>9035</v>
      </c>
      <c r="E14" s="1216">
        <f>SUM(E11:E13)</f>
        <v>15140</v>
      </c>
      <c r="F14" s="1216">
        <f>SUM(F11:F13)</f>
        <v>15141</v>
      </c>
      <c r="G14" s="1236">
        <f t="shared" si="0"/>
        <v>1.0000660501981506</v>
      </c>
    </row>
    <row r="15" spans="1:7">
      <c r="A15" s="284"/>
      <c r="B15" s="1556" t="s">
        <v>763</v>
      </c>
      <c r="C15" s="286" t="s">
        <v>506</v>
      </c>
      <c r="D15" s="283">
        <v>0</v>
      </c>
      <c r="E15" s="283">
        <v>11692</v>
      </c>
      <c r="F15" s="283">
        <v>11640</v>
      </c>
      <c r="G15" s="1232">
        <f t="shared" si="0"/>
        <v>0.99555251453985627</v>
      </c>
    </row>
    <row r="16" spans="1:7">
      <c r="A16" s="284"/>
      <c r="B16" s="1557"/>
      <c r="C16" s="286" t="s">
        <v>1173</v>
      </c>
      <c r="D16" s="283">
        <v>0</v>
      </c>
      <c r="E16" s="283">
        <v>3009</v>
      </c>
      <c r="F16" s="283">
        <v>1591</v>
      </c>
      <c r="G16" s="1232">
        <f t="shared" si="0"/>
        <v>0.52874709205716186</v>
      </c>
    </row>
    <row r="17" spans="1:7">
      <c r="A17" s="288"/>
      <c r="B17" s="1557"/>
      <c r="C17" s="289" t="s">
        <v>485</v>
      </c>
      <c r="D17" s="680">
        <v>0</v>
      </c>
      <c r="E17" s="680">
        <v>566</v>
      </c>
      <c r="F17" s="680">
        <v>567</v>
      </c>
      <c r="G17" s="1232">
        <f t="shared" si="0"/>
        <v>1.0017667844522968</v>
      </c>
    </row>
    <row r="18" spans="1:7">
      <c r="A18" s="290"/>
      <c r="B18" s="1559" t="s">
        <v>764</v>
      </c>
      <c r="C18" s="1559"/>
      <c r="D18" s="1216">
        <v>0</v>
      </c>
      <c r="E18" s="1216">
        <f>SUM(E11:E13)</f>
        <v>15140</v>
      </c>
      <c r="F18" s="1216">
        <f>SUM(F11:F13)</f>
        <v>15141</v>
      </c>
      <c r="G18" s="1236">
        <f t="shared" si="0"/>
        <v>1.0000660501981506</v>
      </c>
    </row>
    <row r="19" spans="1:7">
      <c r="A19" s="284"/>
      <c r="B19" s="1556" t="s">
        <v>762</v>
      </c>
      <c r="C19" s="286" t="s">
        <v>506</v>
      </c>
      <c r="D19" s="283">
        <v>0</v>
      </c>
      <c r="E19" s="283">
        <v>9812</v>
      </c>
      <c r="F19" s="283">
        <v>9812</v>
      </c>
      <c r="G19" s="1232">
        <f t="shared" si="0"/>
        <v>1</v>
      </c>
    </row>
    <row r="20" spans="1:7">
      <c r="A20" s="284"/>
      <c r="B20" s="1557"/>
      <c r="C20" s="286" t="s">
        <v>1173</v>
      </c>
      <c r="D20" s="283">
        <v>0</v>
      </c>
      <c r="E20" s="283">
        <v>1393</v>
      </c>
      <c r="F20" s="283">
        <v>1392</v>
      </c>
      <c r="G20" s="1232">
        <f t="shared" si="0"/>
        <v>0.99928212491026558</v>
      </c>
    </row>
    <row r="21" spans="1:7">
      <c r="A21" s="288"/>
      <c r="B21" s="1558"/>
      <c r="C21" s="289" t="s">
        <v>485</v>
      </c>
      <c r="D21" s="283">
        <v>0</v>
      </c>
      <c r="E21" s="283">
        <v>0</v>
      </c>
      <c r="F21" s="283">
        <v>0</v>
      </c>
      <c r="G21" s="1232"/>
    </row>
    <row r="22" spans="1:7">
      <c r="A22" s="290"/>
      <c r="B22" s="1559" t="s">
        <v>2</v>
      </c>
      <c r="C22" s="1559"/>
      <c r="D22" s="1216">
        <v>0</v>
      </c>
      <c r="E22" s="1216">
        <f>SUM(E15:E17)</f>
        <v>15267</v>
      </c>
      <c r="F22" s="1216">
        <f>SUM(F15:F17)</f>
        <v>13798</v>
      </c>
      <c r="G22" s="1236">
        <f t="shared" si="0"/>
        <v>0.90377939346302483</v>
      </c>
    </row>
    <row r="23" spans="1:7">
      <c r="A23" s="291"/>
      <c r="B23" s="292" t="s">
        <v>769</v>
      </c>
      <c r="C23" s="293" t="s">
        <v>485</v>
      </c>
      <c r="D23" s="283">
        <v>0</v>
      </c>
      <c r="E23" s="283">
        <v>1278</v>
      </c>
      <c r="F23" s="283">
        <v>1277</v>
      </c>
      <c r="G23" s="1232">
        <f t="shared" si="0"/>
        <v>0.99921752738654146</v>
      </c>
    </row>
    <row r="24" spans="1:7" ht="13.5" thickBot="1">
      <c r="A24" s="678"/>
      <c r="B24" s="692" t="s">
        <v>770</v>
      </c>
      <c r="C24" s="293" t="s">
        <v>485</v>
      </c>
      <c r="D24" s="682"/>
      <c r="E24" s="682">
        <v>4187</v>
      </c>
      <c r="F24" s="682">
        <v>4189</v>
      </c>
      <c r="G24" s="1233">
        <f t="shared" si="0"/>
        <v>1.0004776689754</v>
      </c>
    </row>
    <row r="25" spans="1:7" ht="13.5" thickBot="1">
      <c r="A25" s="294" t="s">
        <v>142</v>
      </c>
      <c r="B25" s="1575" t="s">
        <v>5</v>
      </c>
      <c r="C25" s="1576"/>
      <c r="D25" s="1217">
        <f>SUM(D3+D4+D5+D6+D7+D8+D9+D10+D14+D22+D23)</f>
        <v>30148</v>
      </c>
      <c r="E25" s="1217">
        <f>SUM(E3+E4+E5+E6+E7+E8+E9+E10+E14+E18+E22+E23+E24)</f>
        <v>72298</v>
      </c>
      <c r="F25" s="1217">
        <f>SUM(F3+F4+F5+F6+F7+F8+F9+F10+F14+F18+F22+F23+F24)</f>
        <v>70830</v>
      </c>
      <c r="G25" s="1235">
        <f t="shared" si="0"/>
        <v>0.97969515062657331</v>
      </c>
    </row>
    <row r="26" spans="1:7">
      <c r="A26" s="280"/>
      <c r="B26" s="281" t="s">
        <v>31</v>
      </c>
      <c r="C26" s="286" t="s">
        <v>1173</v>
      </c>
      <c r="D26" s="283">
        <v>1475</v>
      </c>
      <c r="E26" s="283">
        <v>1275</v>
      </c>
      <c r="F26" s="283">
        <v>1088</v>
      </c>
      <c r="G26" s="1234">
        <f t="shared" si="0"/>
        <v>0.85333333333333339</v>
      </c>
    </row>
    <row r="27" spans="1:7">
      <c r="A27" s="280"/>
      <c r="B27" s="281" t="s">
        <v>10</v>
      </c>
      <c r="C27" s="286" t="s">
        <v>1173</v>
      </c>
      <c r="D27" s="283">
        <v>170</v>
      </c>
      <c r="E27" s="283">
        <v>1884</v>
      </c>
      <c r="F27" s="283">
        <v>1799</v>
      </c>
      <c r="G27" s="1232">
        <f t="shared" si="0"/>
        <v>0.95488322717622076</v>
      </c>
    </row>
    <row r="28" spans="1:7">
      <c r="A28" s="280"/>
      <c r="B28" s="281" t="s">
        <v>30</v>
      </c>
      <c r="C28" s="286" t="s">
        <v>1173</v>
      </c>
      <c r="D28" s="283">
        <v>2039</v>
      </c>
      <c r="E28" s="283">
        <v>4464</v>
      </c>
      <c r="F28" s="283">
        <v>4421</v>
      </c>
      <c r="G28" s="1232">
        <f t="shared" si="0"/>
        <v>0.99036738351254483</v>
      </c>
    </row>
    <row r="29" spans="1:7">
      <c r="A29" s="280"/>
      <c r="B29" s="281" t="s">
        <v>510</v>
      </c>
      <c r="C29" s="286" t="s">
        <v>1173</v>
      </c>
      <c r="D29" s="283">
        <v>62</v>
      </c>
      <c r="E29" s="283">
        <v>700</v>
      </c>
      <c r="F29" s="283">
        <v>601</v>
      </c>
      <c r="G29" s="1232">
        <f t="shared" si="0"/>
        <v>0.85857142857142854</v>
      </c>
    </row>
    <row r="30" spans="1:7">
      <c r="A30" s="284"/>
      <c r="B30" s="285" t="s">
        <v>32</v>
      </c>
      <c r="C30" s="286" t="s">
        <v>1173</v>
      </c>
      <c r="D30" s="283">
        <v>1000</v>
      </c>
      <c r="E30" s="283">
        <v>400</v>
      </c>
      <c r="F30" s="283">
        <v>280</v>
      </c>
      <c r="G30" s="1232">
        <f t="shared" si="0"/>
        <v>0.7</v>
      </c>
    </row>
    <row r="31" spans="1:7">
      <c r="A31" s="284"/>
      <c r="B31" s="1578" t="s">
        <v>8</v>
      </c>
      <c r="C31" s="286" t="s">
        <v>1173</v>
      </c>
      <c r="D31" s="283">
        <v>0</v>
      </c>
      <c r="E31" s="283">
        <v>0</v>
      </c>
      <c r="F31" s="283">
        <v>0</v>
      </c>
      <c r="G31" s="1232"/>
    </row>
    <row r="32" spans="1:7">
      <c r="A32" s="284"/>
      <c r="B32" s="1578"/>
      <c r="C32" s="286" t="s">
        <v>485</v>
      </c>
      <c r="D32" s="283">
        <v>2000</v>
      </c>
      <c r="E32" s="283">
        <v>2842</v>
      </c>
      <c r="F32" s="283">
        <v>2842</v>
      </c>
      <c r="G32" s="1232">
        <f t="shared" si="0"/>
        <v>1</v>
      </c>
    </row>
    <row r="33" spans="1:7">
      <c r="A33" s="284"/>
      <c r="B33" s="285" t="s">
        <v>508</v>
      </c>
      <c r="C33" s="286" t="s">
        <v>1173</v>
      </c>
      <c r="D33" s="283">
        <v>1800</v>
      </c>
      <c r="E33" s="283">
        <v>2709</v>
      </c>
      <c r="F33" s="283">
        <v>2625</v>
      </c>
      <c r="G33" s="1232">
        <f t="shared" si="0"/>
        <v>0.96899224806201545</v>
      </c>
    </row>
    <row r="34" spans="1:7">
      <c r="A34" s="284"/>
      <c r="B34" s="285" t="s">
        <v>551</v>
      </c>
      <c r="C34" s="286" t="s">
        <v>1173</v>
      </c>
      <c r="D34" s="283">
        <v>0</v>
      </c>
      <c r="E34" s="283">
        <v>0</v>
      </c>
      <c r="F34" s="283">
        <v>0</v>
      </c>
      <c r="G34" s="1232"/>
    </row>
    <row r="35" spans="1:7">
      <c r="A35" s="284"/>
      <c r="B35" s="1573" t="s">
        <v>33</v>
      </c>
      <c r="C35" s="286" t="s">
        <v>1173</v>
      </c>
      <c r="D35" s="283">
        <v>1500</v>
      </c>
      <c r="E35" s="283">
        <v>1300</v>
      </c>
      <c r="F35" s="283">
        <v>1229</v>
      </c>
      <c r="G35" s="1232">
        <f t="shared" si="0"/>
        <v>0.94538461538461538</v>
      </c>
    </row>
    <row r="36" spans="1:7">
      <c r="A36" s="295"/>
      <c r="B36" s="1574"/>
      <c r="C36" s="296" t="s">
        <v>485</v>
      </c>
      <c r="D36" s="297">
        <v>0</v>
      </c>
      <c r="E36" s="297">
        <v>0</v>
      </c>
      <c r="F36" s="297">
        <v>0</v>
      </c>
      <c r="G36" s="1232"/>
    </row>
    <row r="37" spans="1:7" ht="13.5" thickBot="1">
      <c r="A37" s="295"/>
      <c r="B37" s="693" t="s">
        <v>768</v>
      </c>
      <c r="C37" s="286" t="s">
        <v>1173</v>
      </c>
      <c r="D37" s="297">
        <v>0</v>
      </c>
      <c r="E37" s="297">
        <v>200</v>
      </c>
      <c r="F37" s="297">
        <v>156</v>
      </c>
      <c r="G37" s="1233">
        <f t="shared" si="0"/>
        <v>0.78</v>
      </c>
    </row>
    <row r="38" spans="1:7" ht="13.5" thickBot="1">
      <c r="A38" s="298" t="s">
        <v>143</v>
      </c>
      <c r="B38" s="1579" t="s">
        <v>9</v>
      </c>
      <c r="C38" s="1579"/>
      <c r="D38" s="1218">
        <f>SUM(D26:D37)</f>
        <v>10046</v>
      </c>
      <c r="E38" s="1218">
        <f>SUM(E26:E37)</f>
        <v>15774</v>
      </c>
      <c r="F38" s="1218">
        <f>SUM(F26:F37)</f>
        <v>15041</v>
      </c>
      <c r="G38" s="1235">
        <f t="shared" si="0"/>
        <v>0.95353112717129451</v>
      </c>
    </row>
    <row r="39" spans="1:7">
      <c r="A39" s="299"/>
      <c r="B39" s="300" t="s">
        <v>15</v>
      </c>
      <c r="C39" s="301" t="s">
        <v>485</v>
      </c>
      <c r="D39" s="283">
        <v>1000</v>
      </c>
      <c r="E39" s="283">
        <v>360</v>
      </c>
      <c r="F39" s="283">
        <v>139</v>
      </c>
      <c r="G39" s="1234">
        <f t="shared" si="0"/>
        <v>0.38611111111111113</v>
      </c>
    </row>
    <row r="40" spans="1:7">
      <c r="A40" s="284"/>
      <c r="B40" s="1559" t="s">
        <v>771</v>
      </c>
      <c r="C40" s="1559"/>
      <c r="D40" s="1219">
        <v>1000</v>
      </c>
      <c r="E40" s="1219">
        <v>360</v>
      </c>
      <c r="F40" s="1219">
        <v>139</v>
      </c>
      <c r="G40" s="1236">
        <f t="shared" si="0"/>
        <v>0.38611111111111113</v>
      </c>
    </row>
    <row r="41" spans="1:7">
      <c r="A41" s="284"/>
      <c r="B41" s="302" t="s">
        <v>16</v>
      </c>
      <c r="C41" s="289" t="s">
        <v>485</v>
      </c>
      <c r="D41" s="283">
        <v>400</v>
      </c>
      <c r="E41" s="283">
        <v>150</v>
      </c>
      <c r="F41" s="283">
        <v>64</v>
      </c>
      <c r="G41" s="1232">
        <f t="shared" si="0"/>
        <v>0.42666666666666669</v>
      </c>
    </row>
    <row r="42" spans="1:7">
      <c r="A42" s="284"/>
      <c r="B42" s="1559" t="s">
        <v>17</v>
      </c>
      <c r="C42" s="1559"/>
      <c r="D42" s="1219">
        <v>400</v>
      </c>
      <c r="E42" s="1219">
        <v>150</v>
      </c>
      <c r="F42" s="1219">
        <v>64</v>
      </c>
      <c r="G42" s="1236">
        <f t="shared" si="0"/>
        <v>0.42666666666666669</v>
      </c>
    </row>
    <row r="43" spans="1:7">
      <c r="A43" s="284"/>
      <c r="B43" s="1565" t="s">
        <v>760</v>
      </c>
      <c r="C43" s="282" t="s">
        <v>506</v>
      </c>
      <c r="D43" s="283">
        <v>5311</v>
      </c>
      <c r="E43" s="283">
        <v>4537</v>
      </c>
      <c r="F43" s="283">
        <v>4538</v>
      </c>
      <c r="G43" s="1232">
        <f t="shared" si="0"/>
        <v>1.0002204099625303</v>
      </c>
    </row>
    <row r="44" spans="1:7">
      <c r="A44" s="284"/>
      <c r="B44" s="1565"/>
      <c r="C44" s="286" t="s">
        <v>1173</v>
      </c>
      <c r="D44" s="283">
        <v>1433</v>
      </c>
      <c r="E44" s="283">
        <v>1244</v>
      </c>
      <c r="F44" s="283">
        <v>1244</v>
      </c>
      <c r="G44" s="1232">
        <f t="shared" si="0"/>
        <v>1</v>
      </c>
    </row>
    <row r="45" spans="1:7">
      <c r="A45" s="288"/>
      <c r="B45" s="1565"/>
      <c r="C45" s="679" t="s">
        <v>485</v>
      </c>
      <c r="D45" s="680">
        <v>2430</v>
      </c>
      <c r="E45" s="680">
        <v>1500</v>
      </c>
      <c r="F45" s="680">
        <v>1473</v>
      </c>
      <c r="G45" s="1232">
        <f t="shared" si="0"/>
        <v>0.98199999999999998</v>
      </c>
    </row>
    <row r="46" spans="1:7">
      <c r="A46" s="681"/>
      <c r="B46" s="1577" t="s">
        <v>512</v>
      </c>
      <c r="C46" s="1577"/>
      <c r="D46" s="1219">
        <f>SUM(D43:D45)</f>
        <v>9174</v>
      </c>
      <c r="E46" s="1219">
        <f>SUM(E43:E45)</f>
        <v>7281</v>
      </c>
      <c r="F46" s="1219">
        <f>SUM(F43:F45)</f>
        <v>7255</v>
      </c>
      <c r="G46" s="1236">
        <f t="shared" si="0"/>
        <v>0.99642906194204095</v>
      </c>
    </row>
    <row r="47" spans="1:7">
      <c r="A47" s="280"/>
      <c r="B47" s="1565" t="s">
        <v>761</v>
      </c>
      <c r="C47" s="282" t="s">
        <v>506</v>
      </c>
      <c r="D47" s="297">
        <v>0</v>
      </c>
      <c r="E47" s="297">
        <v>1406</v>
      </c>
      <c r="F47" s="297">
        <v>1405</v>
      </c>
      <c r="G47" s="1232">
        <f t="shared" si="0"/>
        <v>0.99928876244665721</v>
      </c>
    </row>
    <row r="48" spans="1:7">
      <c r="A48" s="284"/>
      <c r="B48" s="1565"/>
      <c r="C48" s="286" t="s">
        <v>1173</v>
      </c>
      <c r="D48" s="283">
        <v>0</v>
      </c>
      <c r="E48" s="283">
        <v>385</v>
      </c>
      <c r="F48" s="283">
        <v>385</v>
      </c>
      <c r="G48" s="1232">
        <f t="shared" si="0"/>
        <v>1</v>
      </c>
    </row>
    <row r="49" spans="1:7">
      <c r="A49" s="284"/>
      <c r="B49" s="1565"/>
      <c r="C49" s="303" t="s">
        <v>485</v>
      </c>
      <c r="D49" s="283">
        <v>0</v>
      </c>
      <c r="E49" s="283">
        <v>400</v>
      </c>
      <c r="F49" s="283">
        <v>397</v>
      </c>
      <c r="G49" s="1232">
        <f t="shared" si="0"/>
        <v>0.99250000000000005</v>
      </c>
    </row>
    <row r="50" spans="1:7" ht="13.5" thickBot="1">
      <c r="A50" s="288"/>
      <c r="B50" s="1555" t="s">
        <v>512</v>
      </c>
      <c r="C50" s="1555"/>
      <c r="D50" s="1220">
        <f>SUM(D47:D49)</f>
        <v>0</v>
      </c>
      <c r="E50" s="1220">
        <f>SUM(E47:E49)</f>
        <v>2191</v>
      </c>
      <c r="F50" s="1220">
        <f>SUM(F47:F49)</f>
        <v>2187</v>
      </c>
      <c r="G50" s="1237">
        <f t="shared" si="0"/>
        <v>0.99817434961204932</v>
      </c>
    </row>
    <row r="51" spans="1:7" ht="13.5" thickBot="1">
      <c r="A51" s="294" t="s">
        <v>144</v>
      </c>
      <c r="B51" s="1575" t="s">
        <v>513</v>
      </c>
      <c r="C51" s="1575"/>
      <c r="D51" s="1217">
        <f>SUM(D40+D42+D46)</f>
        <v>10574</v>
      </c>
      <c r="E51" s="1217">
        <f>SUM(E40+E42+E46)</f>
        <v>7791</v>
      </c>
      <c r="F51" s="1217">
        <f>SUM(F40+F42+F46)</f>
        <v>7458</v>
      </c>
      <c r="G51" s="1235">
        <f t="shared" si="0"/>
        <v>0.95725837504813249</v>
      </c>
    </row>
    <row r="52" spans="1:7">
      <c r="A52" s="280"/>
      <c r="B52" s="1572" t="s">
        <v>25</v>
      </c>
      <c r="C52" s="304" t="s">
        <v>506</v>
      </c>
      <c r="D52" s="305">
        <v>14746</v>
      </c>
      <c r="E52" s="305">
        <v>20244</v>
      </c>
      <c r="F52" s="305">
        <v>20244</v>
      </c>
      <c r="G52" s="1234">
        <f t="shared" si="0"/>
        <v>1</v>
      </c>
    </row>
    <row r="53" spans="1:7">
      <c r="A53" s="284"/>
      <c r="B53" s="1557"/>
      <c r="C53" s="286" t="s">
        <v>1173</v>
      </c>
      <c r="D53" s="283">
        <v>2478</v>
      </c>
      <c r="E53" s="283">
        <v>5007</v>
      </c>
      <c r="F53" s="283">
        <v>5007</v>
      </c>
      <c r="G53" s="1232">
        <f t="shared" si="0"/>
        <v>1</v>
      </c>
    </row>
    <row r="54" spans="1:7">
      <c r="A54" s="284"/>
      <c r="B54" s="1557"/>
      <c r="C54" s="306" t="s">
        <v>485</v>
      </c>
      <c r="D54" s="283">
        <v>26032</v>
      </c>
      <c r="E54" s="283">
        <v>33152</v>
      </c>
      <c r="F54" s="283">
        <v>32966</v>
      </c>
      <c r="G54" s="1232">
        <f t="shared" si="0"/>
        <v>0.99438947876447881</v>
      </c>
    </row>
    <row r="55" spans="1:7">
      <c r="A55" s="284"/>
      <c r="B55" s="1557"/>
      <c r="C55" s="307" t="s">
        <v>478</v>
      </c>
      <c r="D55" s="283">
        <v>0</v>
      </c>
      <c r="E55" s="283">
        <v>1744</v>
      </c>
      <c r="F55" s="283">
        <v>1744</v>
      </c>
      <c r="G55" s="1232">
        <f t="shared" si="0"/>
        <v>1</v>
      </c>
    </row>
    <row r="56" spans="1:7">
      <c r="A56" s="284"/>
      <c r="B56" s="1558"/>
      <c r="C56" s="308" t="s">
        <v>511</v>
      </c>
      <c r="D56" s="309">
        <v>2000</v>
      </c>
      <c r="E56" s="309">
        <v>1735</v>
      </c>
      <c r="F56" s="309">
        <v>1200</v>
      </c>
      <c r="G56" s="1232">
        <f t="shared" si="0"/>
        <v>0.69164265129683</v>
      </c>
    </row>
    <row r="57" spans="1:7" ht="13.5" thickBot="1">
      <c r="A57" s="310"/>
      <c r="B57" s="311" t="s">
        <v>470</v>
      </c>
      <c r="C57" s="312"/>
      <c r="D57" s="1221">
        <f>SUM(D52:D56)</f>
        <v>45256</v>
      </c>
      <c r="E57" s="1222">
        <f>SUM(E52:E56)</f>
        <v>61882</v>
      </c>
      <c r="F57" s="1222">
        <f>SUM(F52:F56)</f>
        <v>61161</v>
      </c>
      <c r="G57" s="1237">
        <f t="shared" si="0"/>
        <v>0.98834879286383759</v>
      </c>
    </row>
    <row r="58" spans="1:7" ht="13.5" thickBot="1">
      <c r="A58" s="320" t="s">
        <v>145</v>
      </c>
      <c r="B58" s="321" t="s">
        <v>11</v>
      </c>
      <c r="C58" s="322"/>
      <c r="D58" s="1217">
        <f>SUM(D57)</f>
        <v>45256</v>
      </c>
      <c r="E58" s="1223">
        <f>SUM(E57)</f>
        <v>61882</v>
      </c>
      <c r="F58" s="1223">
        <f>SUM(F57)</f>
        <v>61161</v>
      </c>
      <c r="G58" s="1235">
        <f t="shared" si="0"/>
        <v>0.98834879286383759</v>
      </c>
    </row>
    <row r="59" spans="1:7" ht="13.5" thickBot="1">
      <c r="A59" s="323"/>
      <c r="B59" s="324"/>
      <c r="C59" s="325"/>
      <c r="D59" s="326"/>
      <c r="E59" s="326"/>
      <c r="F59" s="326"/>
      <c r="G59" s="1241"/>
    </row>
    <row r="60" spans="1:7" ht="13.5" thickBot="1">
      <c r="A60" s="327"/>
      <c r="B60" s="1560" t="s">
        <v>22</v>
      </c>
      <c r="C60" s="304" t="s">
        <v>506</v>
      </c>
      <c r="D60" s="305">
        <v>3841</v>
      </c>
      <c r="E60" s="305">
        <v>3913</v>
      </c>
      <c r="F60" s="305">
        <v>3914</v>
      </c>
      <c r="G60" s="1242">
        <f t="shared" si="0"/>
        <v>1.0002555583950932</v>
      </c>
    </row>
    <row r="61" spans="1:7" ht="13.5" thickBot="1">
      <c r="A61" s="284"/>
      <c r="B61" s="1561"/>
      <c r="C61" s="286" t="s">
        <v>1173</v>
      </c>
      <c r="D61" s="283">
        <v>1412</v>
      </c>
      <c r="E61" s="283">
        <v>1096</v>
      </c>
      <c r="F61" s="283">
        <v>1096</v>
      </c>
      <c r="G61" s="1232">
        <f t="shared" si="0"/>
        <v>1</v>
      </c>
    </row>
    <row r="62" spans="1:7">
      <c r="A62" s="284"/>
      <c r="B62" s="1561"/>
      <c r="C62" s="306" t="s">
        <v>485</v>
      </c>
      <c r="D62" s="283">
        <v>14657</v>
      </c>
      <c r="E62" s="283">
        <v>15297</v>
      </c>
      <c r="F62" s="283">
        <v>15296</v>
      </c>
      <c r="G62" s="1232">
        <f t="shared" si="0"/>
        <v>0.9999346277047787</v>
      </c>
    </row>
    <row r="63" spans="1:7">
      <c r="A63" s="310"/>
      <c r="B63" s="311" t="s">
        <v>23</v>
      </c>
      <c r="C63" s="312"/>
      <c r="D63" s="1224">
        <f>SUM(D60:D62)</f>
        <v>19910</v>
      </c>
      <c r="E63" s="1224">
        <f>SUM(E60:E62)</f>
        <v>20306</v>
      </c>
      <c r="F63" s="1224">
        <f>SUM(F60:F62)</f>
        <v>20306</v>
      </c>
      <c r="G63" s="1236">
        <f t="shared" si="0"/>
        <v>1</v>
      </c>
    </row>
    <row r="64" spans="1:7" ht="13.5" thickBot="1">
      <c r="A64" s="280"/>
      <c r="B64" s="1565" t="s">
        <v>21</v>
      </c>
      <c r="C64" s="313" t="s">
        <v>506</v>
      </c>
      <c r="D64" s="297">
        <v>1518</v>
      </c>
      <c r="E64" s="297">
        <v>1868</v>
      </c>
      <c r="F64" s="297">
        <v>1869</v>
      </c>
      <c r="G64" s="1232">
        <f t="shared" si="0"/>
        <v>1.0005353319057815</v>
      </c>
    </row>
    <row r="65" spans="1:7" ht="13.5" thickBot="1">
      <c r="A65" s="284"/>
      <c r="B65" s="1561"/>
      <c r="C65" s="286" t="s">
        <v>1173</v>
      </c>
      <c r="D65" s="283">
        <v>410</v>
      </c>
      <c r="E65" s="283">
        <v>521</v>
      </c>
      <c r="F65" s="283">
        <v>522</v>
      </c>
      <c r="G65" s="1232">
        <f t="shared" si="0"/>
        <v>1.0019193857965452</v>
      </c>
    </row>
    <row r="66" spans="1:7">
      <c r="A66" s="284"/>
      <c r="B66" s="1561"/>
      <c r="C66" s="306" t="s">
        <v>485</v>
      </c>
      <c r="D66" s="283">
        <v>18691</v>
      </c>
      <c r="E66" s="283">
        <v>21559</v>
      </c>
      <c r="F66" s="283">
        <v>21559</v>
      </c>
      <c r="G66" s="1232">
        <f t="shared" si="0"/>
        <v>1</v>
      </c>
    </row>
    <row r="67" spans="1:7">
      <c r="A67" s="310"/>
      <c r="B67" s="311" t="s">
        <v>486</v>
      </c>
      <c r="C67" s="312"/>
      <c r="D67" s="1224">
        <f>SUM(D64:D66)</f>
        <v>20619</v>
      </c>
      <c r="E67" s="1224">
        <f>SUM(E64:E66)</f>
        <v>23948</v>
      </c>
      <c r="F67" s="1224">
        <f>SUM(F64:F66)</f>
        <v>23950</v>
      </c>
      <c r="G67" s="1236">
        <f t="shared" si="0"/>
        <v>1.0000835142809421</v>
      </c>
    </row>
    <row r="68" spans="1:7">
      <c r="A68" s="280"/>
      <c r="B68" s="1568" t="s">
        <v>12</v>
      </c>
      <c r="C68" s="313" t="s">
        <v>506</v>
      </c>
      <c r="D68" s="930">
        <v>1821</v>
      </c>
      <c r="E68" s="314">
        <v>2140</v>
      </c>
      <c r="F68" s="314">
        <v>2140</v>
      </c>
      <c r="G68" s="1232">
        <f t="shared" ref="G68:G88" si="1">(F68/E68)</f>
        <v>1</v>
      </c>
    </row>
    <row r="69" spans="1:7">
      <c r="A69" s="284"/>
      <c r="B69" s="1569"/>
      <c r="C69" s="286" t="s">
        <v>1173</v>
      </c>
      <c r="D69" s="931">
        <v>492</v>
      </c>
      <c r="E69" s="315">
        <v>598</v>
      </c>
      <c r="F69" s="315">
        <v>599</v>
      </c>
      <c r="G69" s="1232">
        <f t="shared" si="1"/>
        <v>1.0016722408026757</v>
      </c>
    </row>
    <row r="70" spans="1:7">
      <c r="A70" s="284"/>
      <c r="B70" s="1569"/>
      <c r="C70" s="306" t="s">
        <v>485</v>
      </c>
      <c r="D70" s="931">
        <v>5179</v>
      </c>
      <c r="E70" s="315">
        <v>11292</v>
      </c>
      <c r="F70" s="315">
        <v>11290</v>
      </c>
      <c r="G70" s="1232">
        <f t="shared" si="1"/>
        <v>0.99982288345731496</v>
      </c>
    </row>
    <row r="71" spans="1:7">
      <c r="A71" s="316"/>
      <c r="B71" s="317" t="s">
        <v>471</v>
      </c>
      <c r="C71" s="318"/>
      <c r="D71" s="1216">
        <f>SUM(D68:D70)</f>
        <v>7492</v>
      </c>
      <c r="E71" s="1225">
        <f>SUM(E68:E70)</f>
        <v>14030</v>
      </c>
      <c r="F71" s="1225">
        <f>SUM(F68:F70)</f>
        <v>14029</v>
      </c>
      <c r="G71" s="1236">
        <f t="shared" si="1"/>
        <v>0.99992872416250889</v>
      </c>
    </row>
    <row r="72" spans="1:7">
      <c r="A72" s="328"/>
      <c r="B72" s="1570" t="s">
        <v>13</v>
      </c>
      <c r="C72" s="329" t="s">
        <v>506</v>
      </c>
      <c r="D72" s="931">
        <v>5307</v>
      </c>
      <c r="E72" s="315">
        <v>6248</v>
      </c>
      <c r="F72" s="315">
        <v>6247</v>
      </c>
      <c r="G72" s="1232">
        <f t="shared" si="1"/>
        <v>0.99983994878361071</v>
      </c>
    </row>
    <row r="73" spans="1:7">
      <c r="A73" s="284"/>
      <c r="B73" s="1565"/>
      <c r="C73" s="286" t="s">
        <v>1173</v>
      </c>
      <c r="D73" s="931">
        <v>1433</v>
      </c>
      <c r="E73" s="315">
        <v>1690</v>
      </c>
      <c r="F73" s="315">
        <v>1690</v>
      </c>
      <c r="G73" s="1232">
        <f t="shared" si="1"/>
        <v>1</v>
      </c>
    </row>
    <row r="74" spans="1:7">
      <c r="A74" s="330"/>
      <c r="B74" s="1565"/>
      <c r="C74" s="331" t="s">
        <v>485</v>
      </c>
      <c r="D74" s="931">
        <v>7233</v>
      </c>
      <c r="E74" s="315">
        <v>5015</v>
      </c>
      <c r="F74" s="315">
        <v>5014</v>
      </c>
      <c r="G74" s="1232">
        <f t="shared" si="1"/>
        <v>0.99980059820538381</v>
      </c>
    </row>
    <row r="75" spans="1:7">
      <c r="A75" s="290"/>
      <c r="B75" s="332" t="s">
        <v>472</v>
      </c>
      <c r="C75" s="319"/>
      <c r="D75" s="1216">
        <f>SUM(D72:D74)</f>
        <v>13973</v>
      </c>
      <c r="E75" s="1225">
        <f>SUM(E72:E74)</f>
        <v>12953</v>
      </c>
      <c r="F75" s="1225">
        <f>SUM(F72:F74)</f>
        <v>12951</v>
      </c>
      <c r="G75" s="1236">
        <f t="shared" si="1"/>
        <v>0.99984559561491548</v>
      </c>
    </row>
    <row r="76" spans="1:7">
      <c r="A76" s="330"/>
      <c r="B76" s="1160" t="s">
        <v>14</v>
      </c>
      <c r="C76" s="331" t="s">
        <v>485</v>
      </c>
      <c r="D76" s="283">
        <v>575</v>
      </c>
      <c r="E76" s="283">
        <v>9</v>
      </c>
      <c r="F76" s="283">
        <v>0</v>
      </c>
      <c r="G76" s="1232">
        <f t="shared" si="1"/>
        <v>0</v>
      </c>
    </row>
    <row r="77" spans="1:7" ht="13.5" thickBot="1">
      <c r="A77" s="333"/>
      <c r="B77" s="1566" t="s">
        <v>473</v>
      </c>
      <c r="C77" s="1567"/>
      <c r="D77" s="1226">
        <v>575</v>
      </c>
      <c r="E77" s="1227">
        <v>9</v>
      </c>
      <c r="F77" s="1227">
        <v>0</v>
      </c>
      <c r="G77" s="1237">
        <f t="shared" si="1"/>
        <v>0</v>
      </c>
    </row>
    <row r="78" spans="1:7" ht="13.5" thickBot="1">
      <c r="A78" s="320" t="s">
        <v>162</v>
      </c>
      <c r="B78" s="321" t="s">
        <v>475</v>
      </c>
      <c r="C78" s="322"/>
      <c r="D78" s="1217">
        <f>SUM(D63+D67+D71+D75+D77)</f>
        <v>62569</v>
      </c>
      <c r="E78" s="1223">
        <f>SUM(E63+E67+E71+E75+E77)</f>
        <v>71246</v>
      </c>
      <c r="F78" s="1223">
        <f>SUM(F63+F67+F71+F75+F77)</f>
        <v>71236</v>
      </c>
      <c r="G78" s="1235">
        <f t="shared" si="1"/>
        <v>0.99985964124301718</v>
      </c>
    </row>
    <row r="79" spans="1:7" ht="13.5" thickBot="1">
      <c r="A79" s="320" t="s">
        <v>146</v>
      </c>
      <c r="B79" s="334" t="s">
        <v>468</v>
      </c>
      <c r="C79" s="335" t="s">
        <v>511</v>
      </c>
      <c r="D79" s="1223">
        <v>106543</v>
      </c>
      <c r="E79" s="1223">
        <v>115282</v>
      </c>
      <c r="F79" s="1223">
        <v>115153</v>
      </c>
      <c r="G79" s="1235">
        <f t="shared" si="1"/>
        <v>0.99888100484030462</v>
      </c>
    </row>
    <row r="80" spans="1:7" ht="13.5" thickBot="1">
      <c r="A80" s="294" t="s">
        <v>148</v>
      </c>
      <c r="B80" s="1161" t="s">
        <v>474</v>
      </c>
      <c r="C80" s="321" t="s">
        <v>514</v>
      </c>
      <c r="D80" s="1217">
        <v>3200</v>
      </c>
      <c r="E80" s="1217">
        <v>3662</v>
      </c>
      <c r="F80" s="1217">
        <v>3512</v>
      </c>
      <c r="G80" s="1235">
        <f t="shared" si="1"/>
        <v>0.9590387766247952</v>
      </c>
    </row>
    <row r="81" spans="1:7" ht="13.5" thickBot="1">
      <c r="A81" s="327"/>
      <c r="B81" s="1562" t="s">
        <v>515</v>
      </c>
      <c r="C81" s="304" t="s">
        <v>506</v>
      </c>
      <c r="D81" s="1228">
        <f>SUM(D11+D15+D43+D52+D60+D64+D68+D72)</f>
        <v>35316</v>
      </c>
      <c r="E81" s="1228">
        <f>SUM(E11+E15+E19+E43+E47+E52+E60+E64+E68+E72)</f>
        <v>66100</v>
      </c>
      <c r="F81" s="1228">
        <f>SUM(F11+F15+F19+F43+F47+F52+F60+F64+F68+F72)</f>
        <v>66049</v>
      </c>
      <c r="G81" s="1239">
        <f t="shared" si="1"/>
        <v>0.99922844175491676</v>
      </c>
    </row>
    <row r="82" spans="1:7" ht="13.5" thickBot="1">
      <c r="A82" s="284"/>
      <c r="B82" s="1563"/>
      <c r="C82" s="286" t="s">
        <v>1173</v>
      </c>
      <c r="D82" s="1229">
        <f>SUM(D12+D16+D44+D53+D61+D65+D69+D73)</f>
        <v>8406</v>
      </c>
      <c r="E82" s="1230">
        <f>SUM(E12+E16+E20+E44+E48+E53+E61+E65+E69+E73)</f>
        <v>16083</v>
      </c>
      <c r="F82" s="1230">
        <f>SUM(F12+F16+F20+F44+F48+F53+F61+F65+F69+F73)</f>
        <v>14666</v>
      </c>
      <c r="G82" s="1238">
        <f t="shared" si="1"/>
        <v>0.91189454703724426</v>
      </c>
    </row>
    <row r="83" spans="1:7" ht="13.5" thickBot="1">
      <c r="A83" s="284"/>
      <c r="B83" s="1563"/>
      <c r="C83" s="306" t="s">
        <v>485</v>
      </c>
      <c r="D83" s="1229">
        <f>SUM(D3+D4+D5+D6+D7+D8+D9+D10+D13+D17+D23+D32+D36+D39+D41+D45+D54+D34++D62+D66+D70+D74+D76)</f>
        <v>104825</v>
      </c>
      <c r="E83" s="1229">
        <f>SUM(E3+E4+E5+E6+E7+E8+E9+E10+E13+E17+E21+E23+E32+E36+E39+E41+E45+E49+E54+E62+E66+E70+E74+E76+E24)</f>
        <v>128653</v>
      </c>
      <c r="F83" s="1229">
        <f>SUM(F3+F4+F5+F6+F7+F8+F9+F10+F13+F17+F21+F23+F32+F36+F39+F41+F45+F49+F54+F62+F66+F70+F74+F76+F24)</f>
        <v>128118</v>
      </c>
      <c r="G83" s="1238">
        <f t="shared" si="1"/>
        <v>0.99584152720884855</v>
      </c>
    </row>
    <row r="84" spans="1:7" ht="13.5" thickBot="1">
      <c r="A84" s="284"/>
      <c r="B84" s="1563"/>
      <c r="C84" s="306" t="s">
        <v>772</v>
      </c>
      <c r="D84" s="1229">
        <v>0</v>
      </c>
      <c r="E84" s="1229">
        <v>1744</v>
      </c>
      <c r="F84" s="1229">
        <v>1744</v>
      </c>
      <c r="G84" s="1238">
        <f t="shared" si="1"/>
        <v>1</v>
      </c>
    </row>
    <row r="85" spans="1:7" ht="13.5" thickBot="1">
      <c r="A85" s="284"/>
      <c r="B85" s="1563"/>
      <c r="C85" s="306" t="s">
        <v>509</v>
      </c>
      <c r="D85" s="1229">
        <f>SUM(D26+D27+D28+D29+D30+D31+D33+D35+D37)</f>
        <v>8046</v>
      </c>
      <c r="E85" s="1229">
        <f>SUM(E26+E27+E28+E29+E30+E31+E33+E35+E37+E34)</f>
        <v>12932</v>
      </c>
      <c r="F85" s="1229">
        <f>SUM(F26+F27+F28+F29+F30+F31+F33+F35+F37+F34)</f>
        <v>12199</v>
      </c>
      <c r="G85" s="1238">
        <f t="shared" si="1"/>
        <v>0.94331889885555209</v>
      </c>
    </row>
    <row r="86" spans="1:7" ht="13.5" thickBot="1">
      <c r="A86" s="288"/>
      <c r="B86" s="1563"/>
      <c r="C86" s="336" t="s">
        <v>511</v>
      </c>
      <c r="D86" s="1229">
        <f>SUM(D56+D79)</f>
        <v>108543</v>
      </c>
      <c r="E86" s="1229">
        <f>SUM(E56+E79)</f>
        <v>117017</v>
      </c>
      <c r="F86" s="1229">
        <f>SUM(F56+F79)</f>
        <v>116353</v>
      </c>
      <c r="G86" s="1238">
        <f t="shared" si="1"/>
        <v>0.99432561080868587</v>
      </c>
    </row>
    <row r="87" spans="1:7" ht="13.5" thickBot="1">
      <c r="A87" s="337"/>
      <c r="B87" s="1564"/>
      <c r="C87" s="338" t="s">
        <v>514</v>
      </c>
      <c r="D87" s="1231">
        <f>SUM(D80)</f>
        <v>3200</v>
      </c>
      <c r="E87" s="1231">
        <f>SUM(E80)</f>
        <v>3662</v>
      </c>
      <c r="F87" s="1231">
        <f>SUM(F80)</f>
        <v>3512</v>
      </c>
      <c r="G87" s="1240">
        <f t="shared" si="1"/>
        <v>0.9590387766247952</v>
      </c>
    </row>
    <row r="88" spans="1:7" ht="13.5" thickBot="1">
      <c r="A88" s="339"/>
      <c r="B88" s="340" t="s">
        <v>516</v>
      </c>
      <c r="C88" s="341"/>
      <c r="D88" s="1217">
        <f>SUM(D81:D87)</f>
        <v>268336</v>
      </c>
      <c r="E88" s="1217">
        <f>SUM(E81:E87)</f>
        <v>346191</v>
      </c>
      <c r="F88" s="1217">
        <f>SUM(F81:F87)</f>
        <v>342641</v>
      </c>
      <c r="G88" s="1235">
        <f t="shared" si="1"/>
        <v>0.98974554508927148</v>
      </c>
    </row>
    <row r="89" spans="1:7">
      <c r="A89" s="342"/>
      <c r="B89" s="343"/>
      <c r="C89" s="343"/>
      <c r="D89" s="343"/>
      <c r="E89" s="343"/>
    </row>
    <row r="90" spans="1:7">
      <c r="A90" s="618"/>
      <c r="B90" s="618"/>
      <c r="D90" s="343"/>
      <c r="E90" s="343"/>
    </row>
  </sheetData>
  <sheetProtection selectLockedCells="1" selectUnlockedCells="1"/>
  <mergeCells count="25">
    <mergeCell ref="C1:G1"/>
    <mergeCell ref="B11:B13"/>
    <mergeCell ref="B14:C14"/>
    <mergeCell ref="B52:B56"/>
    <mergeCell ref="B15:B17"/>
    <mergeCell ref="B22:C22"/>
    <mergeCell ref="B35:B36"/>
    <mergeCell ref="B51:C51"/>
    <mergeCell ref="B25:C25"/>
    <mergeCell ref="B43:B45"/>
    <mergeCell ref="B46:C46"/>
    <mergeCell ref="B31:B32"/>
    <mergeCell ref="B38:C38"/>
    <mergeCell ref="B40:C40"/>
    <mergeCell ref="B42:C42"/>
    <mergeCell ref="B47:B49"/>
    <mergeCell ref="B50:C50"/>
    <mergeCell ref="B19:B21"/>
    <mergeCell ref="B18:C18"/>
    <mergeCell ref="B60:B62"/>
    <mergeCell ref="B81:B87"/>
    <mergeCell ref="B64:B66"/>
    <mergeCell ref="B77:C77"/>
    <mergeCell ref="B68:B70"/>
    <mergeCell ref="B72:B74"/>
  </mergeCells>
  <phoneticPr fontId="25" type="noConversion"/>
  <pageMargins left="0" right="0" top="0.98425196850393704" bottom="0" header="0.51181102362204722" footer="0.51181102362204722"/>
  <pageSetup paperSize="9" orientation="portrait" r:id="rId1"/>
  <headerFooter alignWithMargins="0">
    <oddHeader>&amp;C&amp;"Times New Roman CE,Félkövér"&amp;12Önkormányzati működési kiadások kormányzati funkciónként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G1" sqref="G1"/>
    </sheetView>
  </sheetViews>
  <sheetFormatPr defaultRowHeight="12.75"/>
  <cols>
    <col min="3" max="3" width="1.1640625" customWidth="1"/>
    <col min="5" max="5" width="4.83203125" customWidth="1"/>
    <col min="7" max="7" width="20" customWidth="1"/>
    <col min="9" max="9" width="5.5" customWidth="1"/>
  </cols>
  <sheetData>
    <row r="1" spans="1:9" ht="12.75" customHeight="1">
      <c r="A1" s="1252"/>
      <c r="B1" s="1252"/>
      <c r="C1" s="1252"/>
      <c r="D1" s="1252"/>
      <c r="E1" s="1252"/>
      <c r="F1" s="1252"/>
      <c r="G1" s="1259" t="s">
        <v>1233</v>
      </c>
      <c r="H1" s="1254"/>
      <c r="I1" s="1254"/>
    </row>
    <row r="2" spans="1:9" ht="12.75" customHeight="1">
      <c r="A2" s="1252"/>
      <c r="B2" s="1252"/>
      <c r="C2" s="1252"/>
      <c r="D2" s="1252"/>
      <c r="E2" s="1252"/>
      <c r="F2" s="1252"/>
      <c r="G2" s="1254" t="s">
        <v>1187</v>
      </c>
      <c r="H2" s="1254"/>
      <c r="I2" s="1254"/>
    </row>
    <row r="3" spans="1:9">
      <c r="A3" s="1580" t="s">
        <v>1188</v>
      </c>
      <c r="B3" s="1580"/>
      <c r="C3" s="1580"/>
      <c r="D3" s="1580"/>
      <c r="E3" s="1580"/>
      <c r="F3" s="1580"/>
      <c r="G3" s="1580"/>
      <c r="H3" s="1581"/>
      <c r="I3" s="1581"/>
    </row>
    <row r="4" spans="1:9">
      <c r="A4" s="1253"/>
      <c r="B4" s="1253"/>
      <c r="C4" s="1253"/>
      <c r="D4" s="1253"/>
      <c r="E4" s="1253"/>
      <c r="F4" s="1253"/>
      <c r="G4" s="1253"/>
      <c r="H4" s="1254"/>
      <c r="I4" s="1254"/>
    </row>
    <row r="5" spans="1:9">
      <c r="A5" s="1580" t="s">
        <v>1196</v>
      </c>
      <c r="B5" s="1580"/>
      <c r="C5" s="1580"/>
      <c r="D5" s="1580"/>
      <c r="E5" s="1580"/>
      <c r="F5" s="1580"/>
      <c r="G5" s="1580"/>
      <c r="H5" s="1580"/>
      <c r="I5" s="1581"/>
    </row>
    <row r="6" spans="1:9">
      <c r="A6" s="1253"/>
      <c r="B6" s="1253"/>
      <c r="C6" s="1253"/>
      <c r="D6" s="1253"/>
      <c r="E6" s="1253"/>
      <c r="F6" s="1253"/>
      <c r="G6" s="1253"/>
      <c r="H6" s="1253"/>
      <c r="I6" s="1254"/>
    </row>
    <row r="7" spans="1:9">
      <c r="A7" s="1253"/>
      <c r="B7" s="1253"/>
      <c r="C7" s="1253"/>
      <c r="D7" s="1253"/>
      <c r="E7" s="1253"/>
      <c r="F7" s="1253"/>
      <c r="G7" s="1253"/>
      <c r="H7" s="1253"/>
      <c r="I7" s="1254"/>
    </row>
    <row r="8" spans="1:9">
      <c r="A8" s="1252"/>
      <c r="B8" s="1252"/>
      <c r="C8" s="1252"/>
      <c r="D8" s="1252"/>
      <c r="E8" s="1252"/>
      <c r="F8" s="1252"/>
      <c r="G8" s="1252"/>
      <c r="H8" s="1252"/>
      <c r="I8" s="1252"/>
    </row>
    <row r="9" spans="1:9" ht="13.5" thickBot="1">
      <c r="A9" s="1252"/>
      <c r="B9" s="1252"/>
      <c r="C9" s="1252"/>
      <c r="D9" s="1252"/>
      <c r="E9" s="1252"/>
      <c r="F9" s="1252"/>
      <c r="G9" s="1252"/>
      <c r="H9" s="1252"/>
      <c r="I9" s="1252"/>
    </row>
    <row r="10" spans="1:9" ht="13.5" thickBot="1">
      <c r="A10" s="1582" t="s">
        <v>1189</v>
      </c>
      <c r="B10" s="1583"/>
      <c r="C10" s="1583"/>
      <c r="D10" s="1582" t="s">
        <v>1190</v>
      </c>
      <c r="E10" s="1584"/>
      <c r="F10" s="1583" t="s">
        <v>1191</v>
      </c>
      <c r="G10" s="1583"/>
      <c r="H10" s="1582" t="s">
        <v>1190</v>
      </c>
      <c r="I10" s="1584"/>
    </row>
    <row r="11" spans="1:9">
      <c r="A11" s="1585"/>
      <c r="B11" s="1586"/>
      <c r="C11" s="1586"/>
      <c r="D11" s="1587"/>
      <c r="E11" s="1588"/>
      <c r="F11" s="1586"/>
      <c r="G11" s="1586"/>
      <c r="H11" s="1587"/>
      <c r="I11" s="1588"/>
    </row>
    <row r="12" spans="1:9">
      <c r="A12" s="1585"/>
      <c r="B12" s="1586"/>
      <c r="C12" s="1586"/>
      <c r="D12" s="1587"/>
      <c r="E12" s="1588"/>
      <c r="F12" s="1586"/>
      <c r="G12" s="1586"/>
      <c r="H12" s="1587"/>
      <c r="I12" s="1588"/>
    </row>
    <row r="13" spans="1:9">
      <c r="A13" s="1585" t="s">
        <v>466</v>
      </c>
      <c r="B13" s="1586"/>
      <c r="C13" s="1586"/>
      <c r="D13" s="1587">
        <v>5914</v>
      </c>
      <c r="E13" s="1588"/>
      <c r="F13" s="1589" t="s">
        <v>1197</v>
      </c>
      <c r="G13" s="1586"/>
      <c r="H13" s="1587">
        <v>5914</v>
      </c>
      <c r="I13" s="1588"/>
    </row>
    <row r="14" spans="1:9">
      <c r="A14" s="1585"/>
      <c r="B14" s="1586"/>
      <c r="C14" s="1586"/>
      <c r="D14" s="1587"/>
      <c r="E14" s="1588"/>
      <c r="F14" s="1586"/>
      <c r="G14" s="1586"/>
      <c r="H14" s="1587"/>
      <c r="I14" s="1588"/>
    </row>
    <row r="15" spans="1:9">
      <c r="A15" s="1585"/>
      <c r="B15" s="1586"/>
      <c r="C15" s="1586"/>
      <c r="D15" s="1587"/>
      <c r="E15" s="1588"/>
      <c r="F15" s="1586"/>
      <c r="G15" s="1586"/>
      <c r="H15" s="1587"/>
      <c r="I15" s="1588"/>
    </row>
    <row r="16" spans="1:9">
      <c r="A16" s="1585" t="s">
        <v>1192</v>
      </c>
      <c r="B16" s="1586"/>
      <c r="C16" s="1586"/>
      <c r="D16" s="1587">
        <v>108005</v>
      </c>
      <c r="E16" s="1588"/>
      <c r="F16" s="1586" t="s">
        <v>1193</v>
      </c>
      <c r="G16" s="1586"/>
      <c r="H16" s="1587">
        <v>108005</v>
      </c>
      <c r="I16" s="1588"/>
    </row>
    <row r="17" spans="1:9">
      <c r="A17" s="1585"/>
      <c r="B17" s="1586"/>
      <c r="C17" s="1586"/>
      <c r="D17" s="1587"/>
      <c r="E17" s="1588"/>
      <c r="F17" s="1586"/>
      <c r="G17" s="1586"/>
      <c r="H17" s="1587"/>
      <c r="I17" s="1588"/>
    </row>
    <row r="18" spans="1:9">
      <c r="A18" s="1585"/>
      <c r="B18" s="1586"/>
      <c r="C18" s="1586"/>
      <c r="D18" s="1587"/>
      <c r="E18" s="1588"/>
      <c r="F18" s="1586"/>
      <c r="G18" s="1586"/>
      <c r="H18" s="1587"/>
      <c r="I18" s="1588"/>
    </row>
    <row r="19" spans="1:9">
      <c r="A19" s="1585" t="s">
        <v>1194</v>
      </c>
      <c r="B19" s="1586"/>
      <c r="C19" s="1586"/>
      <c r="D19" s="1587">
        <v>267</v>
      </c>
      <c r="E19" s="1588"/>
      <c r="F19" s="1590" t="s">
        <v>1195</v>
      </c>
      <c r="G19" s="1590"/>
      <c r="H19" s="1587">
        <v>267</v>
      </c>
      <c r="I19" s="1588"/>
    </row>
    <row r="20" spans="1:9">
      <c r="A20" s="1585"/>
      <c r="B20" s="1586"/>
      <c r="C20" s="1586"/>
      <c r="D20" s="1587"/>
      <c r="E20" s="1588"/>
      <c r="F20" s="1586"/>
      <c r="G20" s="1586"/>
      <c r="H20" s="1587"/>
      <c r="I20" s="1588"/>
    </row>
    <row r="21" spans="1:9" ht="13.5" thickBot="1">
      <c r="A21" s="1255"/>
      <c r="B21" s="1256"/>
      <c r="C21" s="1256"/>
      <c r="D21" s="1257"/>
      <c r="E21" s="1258"/>
      <c r="F21" s="1256"/>
      <c r="G21" s="1256"/>
      <c r="H21" s="1257"/>
      <c r="I21" s="1258"/>
    </row>
  </sheetData>
  <mergeCells count="46">
    <mergeCell ref="A19:C19"/>
    <mergeCell ref="D19:E19"/>
    <mergeCell ref="F19:G19"/>
    <mergeCell ref="H19:I19"/>
    <mergeCell ref="A20:C20"/>
    <mergeCell ref="D20:E20"/>
    <mergeCell ref="F20:G20"/>
    <mergeCell ref="H20:I20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F15:G15"/>
    <mergeCell ref="H15:I15"/>
    <mergeCell ref="A16:C16"/>
    <mergeCell ref="D16:E16"/>
    <mergeCell ref="F16:G16"/>
    <mergeCell ref="H16:I16"/>
    <mergeCell ref="A13:C13"/>
    <mergeCell ref="D13:E13"/>
    <mergeCell ref="F13:G13"/>
    <mergeCell ref="H13:I13"/>
    <mergeCell ref="A14:C14"/>
    <mergeCell ref="D14:E14"/>
    <mergeCell ref="F14:G14"/>
    <mergeCell ref="H14:I14"/>
    <mergeCell ref="A11:C11"/>
    <mergeCell ref="D11:E11"/>
    <mergeCell ref="F11:G11"/>
    <mergeCell ref="H11:I11"/>
    <mergeCell ref="A12:C12"/>
    <mergeCell ref="D12:E12"/>
    <mergeCell ref="F12:G12"/>
    <mergeCell ref="H12:I12"/>
    <mergeCell ref="A3:I3"/>
    <mergeCell ref="A5:I5"/>
    <mergeCell ref="A10:C10"/>
    <mergeCell ref="D10:E10"/>
    <mergeCell ref="F10:G10"/>
    <mergeCell ref="H10:I10"/>
  </mergeCells>
  <pageMargins left="0.7" right="0.7" top="0.75" bottom="0.75" header="0.3" footer="0.3"/>
  <pageSetup paperSize="9" orientation="portrait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C1" sqref="C1:F2"/>
    </sheetView>
  </sheetViews>
  <sheetFormatPr defaultRowHeight="12.75"/>
  <cols>
    <col min="2" max="2" width="29.6640625" customWidth="1"/>
    <col min="3" max="3" width="15" customWidth="1"/>
    <col min="4" max="4" width="15.83203125" customWidth="1"/>
    <col min="5" max="5" width="12" customWidth="1"/>
    <col min="6" max="6" width="10.6640625" customWidth="1"/>
  </cols>
  <sheetData>
    <row r="1" spans="1:8" ht="12.75" customHeight="1">
      <c r="C1" s="1591" t="s">
        <v>1234</v>
      </c>
      <c r="D1" s="1591"/>
      <c r="E1" s="1591"/>
      <c r="F1" s="1591"/>
      <c r="G1" s="1251"/>
      <c r="H1" s="1251"/>
    </row>
    <row r="2" spans="1:8">
      <c r="C2" s="1591"/>
      <c r="D2" s="1591"/>
      <c r="E2" s="1591"/>
      <c r="F2" s="1591"/>
    </row>
    <row r="3" spans="1:8">
      <c r="A3" s="1286" t="s">
        <v>989</v>
      </c>
      <c r="B3" s="1286"/>
      <c r="C3" s="1286"/>
      <c r="D3" s="1286"/>
      <c r="E3" s="1286"/>
      <c r="F3" s="1286"/>
      <c r="G3" s="1286"/>
      <c r="H3" s="1286"/>
    </row>
    <row r="4" spans="1:8">
      <c r="A4" s="1286" t="s">
        <v>1164</v>
      </c>
      <c r="B4" s="1286"/>
      <c r="C4" s="1286"/>
      <c r="D4" s="1286"/>
      <c r="E4" s="1286"/>
      <c r="F4" s="1286"/>
      <c r="G4" s="1286"/>
      <c r="H4" s="1286"/>
    </row>
    <row r="5" spans="1:8">
      <c r="A5" s="1286" t="s">
        <v>1146</v>
      </c>
      <c r="B5" s="1286"/>
      <c r="C5" s="1286"/>
      <c r="D5" s="1286"/>
      <c r="E5" s="1286"/>
      <c r="F5" s="1286"/>
      <c r="G5" s="1286"/>
      <c r="H5" s="1286"/>
    </row>
    <row r="6" spans="1:8" ht="13.5" thickBot="1"/>
    <row r="7" spans="1:8" ht="26.25" customHeight="1" thickBot="1">
      <c r="A7" s="1262" t="s">
        <v>580</v>
      </c>
      <c r="B7" s="1263"/>
      <c r="C7" s="1264" t="s">
        <v>205</v>
      </c>
      <c r="D7" s="1267" t="s">
        <v>1186</v>
      </c>
      <c r="E7" s="1264" t="s">
        <v>1147</v>
      </c>
      <c r="F7" s="1273" t="s">
        <v>1148</v>
      </c>
      <c r="G7" s="1270" t="s">
        <v>1149</v>
      </c>
    </row>
    <row r="8" spans="1:8">
      <c r="A8" s="1261" t="s">
        <v>1150</v>
      </c>
      <c r="B8" s="1260"/>
      <c r="C8" s="1265">
        <v>240296</v>
      </c>
      <c r="D8" s="1268">
        <v>96</v>
      </c>
      <c r="E8" s="1266">
        <v>79</v>
      </c>
      <c r="F8" s="1268">
        <v>320</v>
      </c>
      <c r="G8" s="1271">
        <v>240791</v>
      </c>
    </row>
    <row r="9" spans="1:8">
      <c r="A9" s="1261" t="s">
        <v>1151</v>
      </c>
      <c r="B9" s="1260"/>
      <c r="C9" s="1265"/>
      <c r="D9" s="1268"/>
      <c r="E9" s="1266"/>
      <c r="F9" s="1268"/>
      <c r="G9" s="1271"/>
    </row>
    <row r="10" spans="1:8">
      <c r="A10" s="1592" t="s">
        <v>1152</v>
      </c>
      <c r="B10" s="1593"/>
      <c r="C10" s="1266"/>
      <c r="D10" s="1269"/>
      <c r="E10" s="1266"/>
      <c r="F10" s="1269"/>
      <c r="G10" s="1272"/>
    </row>
    <row r="11" spans="1:8" ht="13.5" thickBot="1">
      <c r="A11" s="1261" t="s">
        <v>1153</v>
      </c>
      <c r="B11" s="1260"/>
      <c r="C11" s="1266"/>
      <c r="D11" s="1269"/>
      <c r="E11" s="1266"/>
      <c r="F11" s="1269"/>
      <c r="G11" s="1272"/>
    </row>
    <row r="12" spans="1:8" ht="13.5" thickBot="1">
      <c r="A12" s="1275" t="s">
        <v>1204</v>
      </c>
      <c r="B12" s="1276"/>
      <c r="C12" s="1277">
        <v>240296</v>
      </c>
      <c r="D12" s="785">
        <v>96</v>
      </c>
      <c r="E12" s="1278">
        <v>79</v>
      </c>
      <c r="F12" s="785">
        <v>320</v>
      </c>
      <c r="G12" s="1279">
        <v>240791</v>
      </c>
    </row>
    <row r="13" spans="1:8">
      <c r="A13" s="1595" t="s">
        <v>1205</v>
      </c>
      <c r="B13" s="1596"/>
      <c r="C13" s="1266">
        <v>495</v>
      </c>
      <c r="D13" s="1269">
        <v>-96</v>
      </c>
      <c r="E13" s="1266">
        <v>-79</v>
      </c>
      <c r="F13" s="1269">
        <v>-320</v>
      </c>
      <c r="G13" s="1272">
        <v>0</v>
      </c>
    </row>
    <row r="14" spans="1:8">
      <c r="A14" s="1261" t="s">
        <v>1154</v>
      </c>
      <c r="B14" s="1260"/>
      <c r="C14" s="1266">
        <v>182</v>
      </c>
      <c r="D14" s="1269"/>
      <c r="E14" s="1266"/>
      <c r="F14" s="1269"/>
      <c r="G14" s="1272">
        <v>182</v>
      </c>
    </row>
    <row r="15" spans="1:8" ht="13.5" thickBot="1">
      <c r="A15" s="1261" t="s">
        <v>1155</v>
      </c>
      <c r="B15" s="1260"/>
      <c r="C15" s="1266"/>
      <c r="D15" s="1269"/>
      <c r="E15" s="1266"/>
      <c r="F15" s="1269"/>
      <c r="G15" s="1272"/>
    </row>
    <row r="16" spans="1:8" ht="13.5" thickBot="1">
      <c r="A16" s="1275" t="s">
        <v>1203</v>
      </c>
      <c r="B16" s="1276"/>
      <c r="C16" s="1277">
        <v>240973</v>
      </c>
      <c r="D16" s="785">
        <v>0</v>
      </c>
      <c r="E16" s="1278">
        <v>0</v>
      </c>
      <c r="F16" s="785">
        <v>0</v>
      </c>
      <c r="G16" s="1279">
        <v>240973</v>
      </c>
    </row>
    <row r="17" spans="1:7">
      <c r="A17" s="1261" t="s">
        <v>1156</v>
      </c>
      <c r="B17" s="1260"/>
      <c r="C17" s="1266"/>
      <c r="D17" s="1269"/>
      <c r="E17" s="1266"/>
      <c r="F17" s="1269"/>
      <c r="G17" s="1272"/>
    </row>
    <row r="18" spans="1:7">
      <c r="A18" s="1261" t="s">
        <v>1198</v>
      </c>
      <c r="B18" s="1260"/>
      <c r="C18" s="1266"/>
      <c r="D18" s="1269"/>
      <c r="E18" s="1266"/>
      <c r="F18" s="1269"/>
      <c r="G18" s="1272"/>
    </row>
    <row r="19" spans="1:7">
      <c r="A19" s="1594" t="s">
        <v>1199</v>
      </c>
      <c r="B19" s="1593"/>
      <c r="C19" s="1265">
        <v>223615</v>
      </c>
      <c r="D19" s="1269"/>
      <c r="E19" s="1266"/>
      <c r="F19" s="1269"/>
      <c r="G19" s="1271">
        <v>223615</v>
      </c>
    </row>
    <row r="20" spans="1:7">
      <c r="A20" s="1274" t="s">
        <v>1200</v>
      </c>
      <c r="B20" s="1260"/>
      <c r="C20" s="1265"/>
      <c r="D20" s="1269"/>
      <c r="E20" s="1266"/>
      <c r="F20" s="1269"/>
      <c r="G20" s="1271"/>
    </row>
    <row r="21" spans="1:7">
      <c r="A21" s="1261" t="s">
        <v>1157</v>
      </c>
      <c r="B21" s="1260"/>
      <c r="C21" s="1266"/>
      <c r="D21" s="1269"/>
      <c r="E21" s="1266"/>
      <c r="F21" s="1269"/>
      <c r="G21" s="1272"/>
    </row>
    <row r="22" spans="1:7">
      <c r="A22" s="1594" t="s">
        <v>1181</v>
      </c>
      <c r="B22" s="1593"/>
      <c r="C22" s="1265">
        <v>42615</v>
      </c>
      <c r="D22" s="1269"/>
      <c r="E22" s="1266"/>
      <c r="F22" s="1269"/>
      <c r="G22" s="1271">
        <v>42615</v>
      </c>
    </row>
    <row r="23" spans="1:7">
      <c r="A23" s="1594" t="s">
        <v>1182</v>
      </c>
      <c r="B23" s="1593"/>
      <c r="C23" s="1265">
        <v>181000</v>
      </c>
      <c r="D23" s="1269"/>
      <c r="E23" s="1266"/>
      <c r="F23" s="1268"/>
      <c r="G23" s="1271">
        <v>181000</v>
      </c>
    </row>
    <row r="24" spans="1:7">
      <c r="A24" s="1594" t="s">
        <v>1183</v>
      </c>
      <c r="B24" s="1593"/>
      <c r="C24" s="1265"/>
      <c r="D24" s="1269"/>
      <c r="E24" s="1266"/>
      <c r="F24" s="1269"/>
      <c r="G24" s="1271"/>
    </row>
    <row r="25" spans="1:7">
      <c r="A25" s="1594" t="s">
        <v>1184</v>
      </c>
      <c r="B25" s="1593"/>
      <c r="C25" s="1265"/>
      <c r="D25" s="1269"/>
      <c r="E25" s="1266"/>
      <c r="F25" s="1269"/>
      <c r="G25" s="1271"/>
    </row>
    <row r="26" spans="1:7">
      <c r="A26" s="1594" t="s">
        <v>1185</v>
      </c>
      <c r="B26" s="1593"/>
      <c r="C26" s="1265"/>
      <c r="D26" s="1269"/>
      <c r="E26" s="1266"/>
      <c r="F26" s="1269"/>
      <c r="G26" s="1271"/>
    </row>
    <row r="27" spans="1:7" ht="13.5" thickBot="1">
      <c r="A27" s="1261" t="s">
        <v>1158</v>
      </c>
      <c r="B27" s="1260"/>
      <c r="C27" s="1265"/>
      <c r="D27" s="1269"/>
      <c r="E27" s="1266"/>
      <c r="F27" s="1269"/>
      <c r="G27" s="1271"/>
    </row>
    <row r="28" spans="1:7" ht="13.5" thickBot="1">
      <c r="A28" s="1275" t="s">
        <v>1159</v>
      </c>
      <c r="B28" s="1276"/>
      <c r="C28" s="1277">
        <v>17358</v>
      </c>
      <c r="D28" s="785">
        <v>0</v>
      </c>
      <c r="E28" s="1278">
        <v>0</v>
      </c>
      <c r="F28" s="785">
        <v>0</v>
      </c>
      <c r="G28" s="1279">
        <v>17358</v>
      </c>
    </row>
    <row r="29" spans="1:7">
      <c r="A29" s="1261" t="s">
        <v>1198</v>
      </c>
      <c r="B29" s="1260"/>
      <c r="C29" s="1266"/>
      <c r="D29" s="1269"/>
      <c r="E29" s="1266"/>
      <c r="F29" s="1269"/>
      <c r="G29" s="1272"/>
    </row>
    <row r="30" spans="1:7">
      <c r="A30" s="1594" t="s">
        <v>1199</v>
      </c>
      <c r="B30" s="1593"/>
      <c r="C30" s="1265"/>
      <c r="D30" s="1269"/>
      <c r="E30" s="1266"/>
      <c r="F30" s="1269"/>
      <c r="G30" s="1271"/>
    </row>
    <row r="31" spans="1:7">
      <c r="A31" s="1274" t="s">
        <v>1200</v>
      </c>
      <c r="B31" s="1260"/>
      <c r="C31" s="1265">
        <v>17358</v>
      </c>
      <c r="D31" s="1269"/>
      <c r="E31" s="1266"/>
      <c r="F31" s="1269"/>
      <c r="G31" s="1271">
        <v>17358</v>
      </c>
    </row>
    <row r="32" spans="1:7">
      <c r="A32" s="1261" t="s">
        <v>1157</v>
      </c>
      <c r="B32" s="1260"/>
      <c r="C32" s="1265"/>
      <c r="D32" s="1269"/>
      <c r="E32" s="1266"/>
      <c r="F32" s="1269"/>
      <c r="G32" s="1271"/>
    </row>
    <row r="33" spans="1:7">
      <c r="A33" s="1261" t="s">
        <v>1160</v>
      </c>
      <c r="B33" s="1260"/>
      <c r="C33" s="1265"/>
      <c r="D33" s="1269"/>
      <c r="E33" s="1266"/>
      <c r="F33" s="1269"/>
      <c r="G33" s="1271"/>
    </row>
    <row r="34" spans="1:7">
      <c r="A34" s="1261" t="s">
        <v>1161</v>
      </c>
      <c r="B34" s="1260"/>
      <c r="C34" s="1266">
        <v>17358</v>
      </c>
      <c r="D34" s="1269"/>
      <c r="E34" s="1266"/>
      <c r="F34" s="1269"/>
      <c r="G34" s="1272">
        <v>17358</v>
      </c>
    </row>
    <row r="35" spans="1:7">
      <c r="A35" s="1261" t="s">
        <v>1162</v>
      </c>
      <c r="B35" s="1260"/>
      <c r="C35" s="1266"/>
      <c r="D35" s="1269"/>
      <c r="E35" s="1266"/>
      <c r="F35" s="1269"/>
      <c r="G35" s="1272"/>
    </row>
    <row r="36" spans="1:7">
      <c r="A36" s="1592" t="s">
        <v>1163</v>
      </c>
      <c r="B36" s="1593"/>
      <c r="C36" s="1266"/>
      <c r="D36" s="1269"/>
      <c r="E36" s="1266"/>
      <c r="F36" s="1269"/>
      <c r="G36" s="1272"/>
    </row>
    <row r="37" spans="1:7" ht="13.5" thickBot="1">
      <c r="A37" s="1261" t="s">
        <v>1201</v>
      </c>
      <c r="B37" s="1260"/>
      <c r="C37" s="1266"/>
      <c r="D37" s="1269"/>
      <c r="E37" s="1266"/>
      <c r="F37" s="1269"/>
      <c r="G37" s="1272"/>
    </row>
    <row r="38" spans="1:7" ht="13.5" thickBot="1">
      <c r="A38" s="1275" t="s">
        <v>1202</v>
      </c>
      <c r="B38" s="1276"/>
      <c r="C38" s="1277">
        <v>0</v>
      </c>
      <c r="D38" s="785">
        <v>0</v>
      </c>
      <c r="E38" s="1278">
        <v>0</v>
      </c>
      <c r="F38" s="785">
        <v>0</v>
      </c>
      <c r="G38" s="1279">
        <v>0</v>
      </c>
    </row>
  </sheetData>
  <mergeCells count="14">
    <mergeCell ref="A3:H3"/>
    <mergeCell ref="A4:H4"/>
    <mergeCell ref="A5:H5"/>
    <mergeCell ref="C1:F2"/>
    <mergeCell ref="A36:B36"/>
    <mergeCell ref="A10:B10"/>
    <mergeCell ref="A23:B23"/>
    <mergeCell ref="A24:B24"/>
    <mergeCell ref="A25:B25"/>
    <mergeCell ref="A26:B26"/>
    <mergeCell ref="A30:B30"/>
    <mergeCell ref="A19:B19"/>
    <mergeCell ref="A22:B22"/>
    <mergeCell ref="A13:B13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0"/>
  <sheetViews>
    <sheetView view="pageLayout" topLeftCell="A86" zoomScaleNormal="120" zoomScaleSheetLayoutView="100" workbookViewId="0">
      <selection activeCell="H88" sqref="H88"/>
    </sheetView>
  </sheetViews>
  <sheetFormatPr defaultRowHeight="15.75"/>
  <cols>
    <col min="1" max="1" width="6.1640625" style="150" customWidth="1"/>
    <col min="2" max="2" width="57.83203125" style="150" customWidth="1"/>
    <col min="3" max="3" width="11.1640625" style="150" customWidth="1"/>
    <col min="4" max="4" width="11.33203125" style="150" customWidth="1"/>
    <col min="5" max="5" width="10.5" style="150" customWidth="1"/>
    <col min="6" max="16384" width="9.33203125" style="166"/>
  </cols>
  <sheetData>
    <row r="1" spans="1:5" ht="15.95" customHeight="1">
      <c r="A1" s="1282" t="s">
        <v>78</v>
      </c>
      <c r="B1" s="1282"/>
      <c r="C1" s="1282"/>
      <c r="D1" s="1282"/>
      <c r="E1" s="1282"/>
    </row>
    <row r="2" spans="1:5" ht="15.95" customHeight="1" thickBot="1">
      <c r="A2" s="1283" t="s">
        <v>166</v>
      </c>
      <c r="B2" s="1283"/>
      <c r="C2" s="550"/>
      <c r="D2" s="550"/>
      <c r="E2" s="588" t="s">
        <v>209</v>
      </c>
    </row>
    <row r="3" spans="1:5" ht="38.1" customHeight="1" thickBot="1">
      <c r="A3" s="21" t="s">
        <v>130</v>
      </c>
      <c r="B3" s="22" t="s">
        <v>79</v>
      </c>
      <c r="C3" s="553" t="s">
        <v>230</v>
      </c>
      <c r="D3" s="29" t="s">
        <v>805</v>
      </c>
      <c r="E3" s="29" t="s">
        <v>829</v>
      </c>
    </row>
    <row r="4" spans="1:5" s="167" customFormat="1" ht="12" customHeight="1" thickBot="1">
      <c r="A4" s="161">
        <v>1</v>
      </c>
      <c r="B4" s="162">
        <v>2</v>
      </c>
      <c r="C4" s="163">
        <v>3</v>
      </c>
      <c r="D4" s="163">
        <v>5</v>
      </c>
      <c r="E4" s="163">
        <v>5</v>
      </c>
    </row>
    <row r="5" spans="1:5" s="168" customFormat="1" ht="12" customHeight="1" thickBot="1">
      <c r="A5" s="18" t="s">
        <v>80</v>
      </c>
      <c r="B5" s="19" t="s">
        <v>231</v>
      </c>
      <c r="C5" s="104">
        <f>+C6+C7+C8+C9+C10+C11</f>
        <v>90910</v>
      </c>
      <c r="D5" s="104">
        <f>+D6+D7+D8+D9+D10+D11</f>
        <v>87099</v>
      </c>
      <c r="E5" s="104">
        <f>+E6+E7+E8+E9+E10+E11</f>
        <v>87088</v>
      </c>
    </row>
    <row r="6" spans="1:5" s="168" customFormat="1" ht="12" customHeight="1">
      <c r="A6" s="13" t="s">
        <v>142</v>
      </c>
      <c r="B6" s="169" t="s">
        <v>232</v>
      </c>
      <c r="C6" s="107">
        <v>90910</v>
      </c>
      <c r="D6" s="107">
        <v>87099</v>
      </c>
      <c r="E6" s="107">
        <v>87088</v>
      </c>
    </row>
    <row r="7" spans="1:5" s="168" customFormat="1" ht="12" customHeight="1">
      <c r="A7" s="12" t="s">
        <v>143</v>
      </c>
      <c r="B7" s="170" t="s">
        <v>233</v>
      </c>
      <c r="C7" s="106"/>
      <c r="D7" s="106"/>
      <c r="E7" s="106"/>
    </row>
    <row r="8" spans="1:5" s="168" customFormat="1" ht="12" customHeight="1">
      <c r="A8" s="12" t="s">
        <v>144</v>
      </c>
      <c r="B8" s="170" t="s">
        <v>234</v>
      </c>
      <c r="C8" s="106"/>
      <c r="D8" s="106"/>
      <c r="E8" s="106"/>
    </row>
    <row r="9" spans="1:5" s="168" customFormat="1" ht="12" customHeight="1">
      <c r="A9" s="12" t="s">
        <v>145</v>
      </c>
      <c r="B9" s="170" t="s">
        <v>235</v>
      </c>
      <c r="C9" s="106"/>
      <c r="D9" s="106"/>
      <c r="E9" s="106"/>
    </row>
    <row r="10" spans="1:5" s="168" customFormat="1" ht="12" customHeight="1">
      <c r="A10" s="12" t="s">
        <v>162</v>
      </c>
      <c r="B10" s="170" t="s">
        <v>236</v>
      </c>
      <c r="C10" s="106"/>
      <c r="D10" s="106"/>
      <c r="E10" s="106"/>
    </row>
    <row r="11" spans="1:5" s="168" customFormat="1" ht="12" customHeight="1" thickBot="1">
      <c r="A11" s="14" t="s">
        <v>146</v>
      </c>
      <c r="B11" s="171" t="s">
        <v>237</v>
      </c>
      <c r="C11" s="106"/>
      <c r="D11" s="106"/>
      <c r="E11" s="106"/>
    </row>
    <row r="12" spans="1:5" s="168" customFormat="1" ht="12" customHeight="1" thickBot="1">
      <c r="A12" s="18" t="s">
        <v>81</v>
      </c>
      <c r="B12" s="99" t="s">
        <v>238</v>
      </c>
      <c r="C12" s="104">
        <f>+C13+C14+C15+C16+C17</f>
        <v>0</v>
      </c>
      <c r="D12" s="104">
        <f>+D13+D14+D15+D16+D17</f>
        <v>4494</v>
      </c>
      <c r="E12" s="104">
        <f>+E13+E14+E15+E16+E17</f>
        <v>4494</v>
      </c>
    </row>
    <row r="13" spans="1:5" s="168" customFormat="1" ht="12" customHeight="1">
      <c r="A13" s="13" t="s">
        <v>148</v>
      </c>
      <c r="B13" s="169" t="s">
        <v>239</v>
      </c>
      <c r="C13" s="107"/>
      <c r="D13" s="107"/>
      <c r="E13" s="107"/>
    </row>
    <row r="14" spans="1:5" s="168" customFormat="1" ht="12" customHeight="1">
      <c r="A14" s="12" t="s">
        <v>149</v>
      </c>
      <c r="B14" s="170" t="s">
        <v>240</v>
      </c>
      <c r="C14" s="106"/>
      <c r="D14" s="106"/>
      <c r="E14" s="106"/>
    </row>
    <row r="15" spans="1:5" s="168" customFormat="1" ht="12" customHeight="1">
      <c r="A15" s="12" t="s">
        <v>150</v>
      </c>
      <c r="B15" s="170" t="s">
        <v>452</v>
      </c>
      <c r="C15" s="106"/>
      <c r="D15" s="106"/>
      <c r="E15" s="106"/>
    </row>
    <row r="16" spans="1:5" s="168" customFormat="1" ht="12" customHeight="1">
      <c r="A16" s="12" t="s">
        <v>151</v>
      </c>
      <c r="B16" s="170" t="s">
        <v>453</v>
      </c>
      <c r="C16" s="106"/>
      <c r="D16" s="106"/>
      <c r="E16" s="106"/>
    </row>
    <row r="17" spans="1:5" s="168" customFormat="1" ht="12" customHeight="1">
      <c r="A17" s="12" t="s">
        <v>152</v>
      </c>
      <c r="B17" s="170" t="s">
        <v>562</v>
      </c>
      <c r="C17" s="106"/>
      <c r="D17" s="106">
        <v>4494</v>
      </c>
      <c r="E17" s="106">
        <v>4494</v>
      </c>
    </row>
    <row r="18" spans="1:5" s="168" customFormat="1" ht="12" customHeight="1" thickBot="1">
      <c r="A18" s="14" t="s">
        <v>158</v>
      </c>
      <c r="B18" s="171" t="s">
        <v>242</v>
      </c>
      <c r="C18" s="108"/>
      <c r="D18" s="108"/>
      <c r="E18" s="108"/>
    </row>
    <row r="19" spans="1:5" s="168" customFormat="1" ht="12" customHeight="1" thickBot="1">
      <c r="A19" s="18" t="s">
        <v>82</v>
      </c>
      <c r="B19" s="19" t="s">
        <v>243</v>
      </c>
      <c r="C19" s="104">
        <f>+C20+C21+C22+C23+C24</f>
        <v>0</v>
      </c>
      <c r="D19" s="104">
        <f>+D20+D21+D22+D23+D24</f>
        <v>0</v>
      </c>
      <c r="E19" s="104">
        <f>+E20+E21+E22+E23+E24</f>
        <v>0</v>
      </c>
    </row>
    <row r="20" spans="1:5" s="168" customFormat="1" ht="12" customHeight="1">
      <c r="A20" s="13" t="s">
        <v>131</v>
      </c>
      <c r="B20" s="169" t="s">
        <v>244</v>
      </c>
      <c r="C20" s="107"/>
      <c r="D20" s="107"/>
      <c r="E20" s="107"/>
    </row>
    <row r="21" spans="1:5" s="168" customFormat="1" ht="12" customHeight="1">
      <c r="A21" s="12" t="s">
        <v>132</v>
      </c>
      <c r="B21" s="170" t="s">
        <v>245</v>
      </c>
      <c r="C21" s="106"/>
      <c r="D21" s="106"/>
      <c r="E21" s="106"/>
    </row>
    <row r="22" spans="1:5" s="168" customFormat="1" ht="12" customHeight="1">
      <c r="A22" s="12" t="s">
        <v>133</v>
      </c>
      <c r="B22" s="170" t="s">
        <v>454</v>
      </c>
      <c r="C22" s="106"/>
      <c r="D22" s="106"/>
      <c r="E22" s="106"/>
    </row>
    <row r="23" spans="1:5" s="168" customFormat="1" ht="12" customHeight="1">
      <c r="A23" s="12" t="s">
        <v>134</v>
      </c>
      <c r="B23" s="170" t="s">
        <v>455</v>
      </c>
      <c r="C23" s="106"/>
      <c r="D23" s="106"/>
      <c r="E23" s="106"/>
    </row>
    <row r="24" spans="1:5" s="168" customFormat="1" ht="12" customHeight="1">
      <c r="A24" s="12" t="s">
        <v>174</v>
      </c>
      <c r="B24" s="170" t="s">
        <v>246</v>
      </c>
      <c r="C24" s="106"/>
      <c r="D24" s="106"/>
      <c r="E24" s="106"/>
    </row>
    <row r="25" spans="1:5" s="168" customFormat="1" ht="12" customHeight="1" thickBot="1">
      <c r="A25" s="14" t="s">
        <v>175</v>
      </c>
      <c r="B25" s="171" t="s">
        <v>247</v>
      </c>
      <c r="C25" s="108"/>
      <c r="D25" s="108"/>
      <c r="E25" s="108"/>
    </row>
    <row r="26" spans="1:5" s="168" customFormat="1" ht="12" customHeight="1" thickBot="1">
      <c r="A26" s="18" t="s">
        <v>176</v>
      </c>
      <c r="B26" s="19" t="s">
        <v>248</v>
      </c>
      <c r="C26" s="110">
        <f>+C27+C30+C31+C32</f>
        <v>0</v>
      </c>
      <c r="D26" s="110">
        <f>+D27+D30+D31+D32</f>
        <v>0</v>
      </c>
      <c r="E26" s="110">
        <f>+E27+E30+E31+E32</f>
        <v>0</v>
      </c>
    </row>
    <row r="27" spans="1:5" s="168" customFormat="1" ht="12" customHeight="1">
      <c r="A27" s="13" t="s">
        <v>249</v>
      </c>
      <c r="B27" s="169" t="s">
        <v>255</v>
      </c>
      <c r="C27" s="164">
        <f>+C28+C29</f>
        <v>0</v>
      </c>
      <c r="D27" s="164">
        <f>+D28+D29</f>
        <v>0</v>
      </c>
      <c r="E27" s="164">
        <f>+E28+E29</f>
        <v>0</v>
      </c>
    </row>
    <row r="28" spans="1:5" s="168" customFormat="1" ht="12" customHeight="1">
      <c r="A28" s="12" t="s">
        <v>250</v>
      </c>
      <c r="B28" s="170" t="s">
        <v>256</v>
      </c>
      <c r="C28" s="106"/>
      <c r="D28" s="106"/>
      <c r="E28" s="106"/>
    </row>
    <row r="29" spans="1:5" s="168" customFormat="1" ht="12" customHeight="1">
      <c r="A29" s="12" t="s">
        <v>251</v>
      </c>
      <c r="B29" s="170" t="s">
        <v>257</v>
      </c>
      <c r="C29" s="106"/>
      <c r="D29" s="106"/>
      <c r="E29" s="106"/>
    </row>
    <row r="30" spans="1:5" s="168" customFormat="1" ht="12" customHeight="1">
      <c r="A30" s="12" t="s">
        <v>252</v>
      </c>
      <c r="B30" s="170" t="s">
        <v>258</v>
      </c>
      <c r="C30" s="106"/>
      <c r="D30" s="106"/>
      <c r="E30" s="106"/>
    </row>
    <row r="31" spans="1:5" s="168" customFormat="1" ht="12" customHeight="1">
      <c r="A31" s="12" t="s">
        <v>253</v>
      </c>
      <c r="B31" s="170" t="s">
        <v>259</v>
      </c>
      <c r="C31" s="106"/>
      <c r="D31" s="106"/>
      <c r="E31" s="106"/>
    </row>
    <row r="32" spans="1:5" s="168" customFormat="1" ht="12" customHeight="1" thickBot="1">
      <c r="A32" s="14" t="s">
        <v>254</v>
      </c>
      <c r="B32" s="171" t="s">
        <v>260</v>
      </c>
      <c r="C32" s="108"/>
      <c r="D32" s="108"/>
      <c r="E32" s="108"/>
    </row>
    <row r="33" spans="1:5" s="168" customFormat="1" ht="12" customHeight="1" thickBot="1">
      <c r="A33" s="18" t="s">
        <v>84</v>
      </c>
      <c r="B33" s="19" t="s">
        <v>261</v>
      </c>
      <c r="C33" s="104">
        <f>SUM(C34:C43)</f>
        <v>0</v>
      </c>
      <c r="D33" s="104">
        <v>2967</v>
      </c>
      <c r="E33" s="104">
        <v>2967</v>
      </c>
    </row>
    <row r="34" spans="1:5" s="168" customFormat="1" ht="12" customHeight="1">
      <c r="A34" s="13" t="s">
        <v>135</v>
      </c>
      <c r="B34" s="169" t="s">
        <v>264</v>
      </c>
      <c r="C34" s="107"/>
      <c r="D34" s="107"/>
      <c r="E34" s="107"/>
    </row>
    <row r="35" spans="1:5" s="168" customFormat="1" ht="12" customHeight="1">
      <c r="A35" s="12" t="s">
        <v>136</v>
      </c>
      <c r="B35" s="170" t="s">
        <v>265</v>
      </c>
      <c r="C35" s="106"/>
      <c r="D35" s="106"/>
      <c r="E35" s="106"/>
    </row>
    <row r="36" spans="1:5" s="168" customFormat="1" ht="12" customHeight="1">
      <c r="A36" s="12" t="s">
        <v>137</v>
      </c>
      <c r="B36" s="170" t="s">
        <v>266</v>
      </c>
      <c r="C36" s="106"/>
      <c r="D36" s="106"/>
      <c r="E36" s="106"/>
    </row>
    <row r="37" spans="1:5" s="168" customFormat="1" ht="12" customHeight="1">
      <c r="A37" s="12" t="s">
        <v>178</v>
      </c>
      <c r="B37" s="170" t="s">
        <v>267</v>
      </c>
      <c r="C37" s="106"/>
      <c r="D37" s="106"/>
      <c r="E37" s="106"/>
    </row>
    <row r="38" spans="1:5" s="168" customFormat="1" ht="12" customHeight="1">
      <c r="A38" s="12" t="s">
        <v>179</v>
      </c>
      <c r="B38" s="170" t="s">
        <v>268</v>
      </c>
      <c r="C38" s="106"/>
      <c r="D38" s="106"/>
      <c r="E38" s="106"/>
    </row>
    <row r="39" spans="1:5" s="168" customFormat="1" ht="12" customHeight="1">
      <c r="A39" s="12" t="s">
        <v>180</v>
      </c>
      <c r="B39" s="170" t="s">
        <v>269</v>
      </c>
      <c r="C39" s="106"/>
      <c r="D39" s="106"/>
      <c r="E39" s="106"/>
    </row>
    <row r="40" spans="1:5" s="168" customFormat="1" ht="12" customHeight="1">
      <c r="A40" s="12" t="s">
        <v>181</v>
      </c>
      <c r="B40" s="170" t="s">
        <v>270</v>
      </c>
      <c r="C40" s="106"/>
      <c r="D40" s="106"/>
      <c r="E40" s="106"/>
    </row>
    <row r="41" spans="1:5" s="168" customFormat="1" ht="12" customHeight="1">
      <c r="A41" s="12" t="s">
        <v>182</v>
      </c>
      <c r="B41" s="170" t="s">
        <v>271</v>
      </c>
      <c r="C41" s="106"/>
      <c r="D41" s="106"/>
      <c r="E41" s="106"/>
    </row>
    <row r="42" spans="1:5" s="168" customFormat="1" ht="12" customHeight="1">
      <c r="A42" s="12" t="s">
        <v>262</v>
      </c>
      <c r="B42" s="170" t="s">
        <v>272</v>
      </c>
      <c r="C42" s="109"/>
      <c r="D42" s="109"/>
      <c r="E42" s="109"/>
    </row>
    <row r="43" spans="1:5" s="168" customFormat="1" ht="12" customHeight="1" thickBot="1">
      <c r="A43" s="14" t="s">
        <v>263</v>
      </c>
      <c r="B43" s="171" t="s">
        <v>751</v>
      </c>
      <c r="C43" s="158"/>
      <c r="D43" s="158">
        <v>2967</v>
      </c>
      <c r="E43" s="158">
        <v>2967</v>
      </c>
    </row>
    <row r="44" spans="1:5" s="168" customFormat="1" ht="12" customHeight="1" thickBot="1">
      <c r="A44" s="18" t="s">
        <v>85</v>
      </c>
      <c r="B44" s="19" t="s">
        <v>274</v>
      </c>
      <c r="C44" s="104">
        <f>SUM(C45:C49)</f>
        <v>0</v>
      </c>
      <c r="D44" s="104">
        <f>SUM(D45:D49)</f>
        <v>0</v>
      </c>
      <c r="E44" s="104">
        <f>SUM(E45:E49)</f>
        <v>0</v>
      </c>
    </row>
    <row r="45" spans="1:5" s="168" customFormat="1" ht="12" customHeight="1">
      <c r="A45" s="13" t="s">
        <v>138</v>
      </c>
      <c r="B45" s="169" t="s">
        <v>278</v>
      </c>
      <c r="C45" s="212"/>
      <c r="D45" s="212"/>
      <c r="E45" s="212"/>
    </row>
    <row r="46" spans="1:5" s="168" customFormat="1" ht="12" customHeight="1">
      <c r="A46" s="12" t="s">
        <v>139</v>
      </c>
      <c r="B46" s="170" t="s">
        <v>279</v>
      </c>
      <c r="C46" s="109"/>
      <c r="D46" s="109"/>
      <c r="E46" s="109"/>
    </row>
    <row r="47" spans="1:5" s="168" customFormat="1" ht="12" customHeight="1">
      <c r="A47" s="12" t="s">
        <v>275</v>
      </c>
      <c r="B47" s="170" t="s">
        <v>280</v>
      </c>
      <c r="C47" s="109"/>
      <c r="D47" s="109"/>
      <c r="E47" s="109"/>
    </row>
    <row r="48" spans="1:5" s="168" customFormat="1" ht="12" customHeight="1">
      <c r="A48" s="12" t="s">
        <v>276</v>
      </c>
      <c r="B48" s="170" t="s">
        <v>281</v>
      </c>
      <c r="C48" s="109"/>
      <c r="D48" s="109"/>
      <c r="E48" s="109"/>
    </row>
    <row r="49" spans="1:5" s="168" customFormat="1" ht="12" customHeight="1" thickBot="1">
      <c r="A49" s="14" t="s">
        <v>277</v>
      </c>
      <c r="B49" s="171" t="s">
        <v>282</v>
      </c>
      <c r="C49" s="158"/>
      <c r="D49" s="158"/>
      <c r="E49" s="158"/>
    </row>
    <row r="50" spans="1:5" s="168" customFormat="1" ht="12" customHeight="1" thickBot="1">
      <c r="A50" s="18" t="s">
        <v>183</v>
      </c>
      <c r="B50" s="19" t="s">
        <v>283</v>
      </c>
      <c r="C50" s="104">
        <f>SUM(C51:C53)</f>
        <v>0</v>
      </c>
      <c r="D50" s="104">
        <f>SUM(D51:D53)</f>
        <v>0</v>
      </c>
      <c r="E50" s="104">
        <f>SUM(E51:E53)</f>
        <v>0</v>
      </c>
    </row>
    <row r="51" spans="1:5" s="168" customFormat="1" ht="12" customHeight="1">
      <c r="A51" s="13" t="s">
        <v>140</v>
      </c>
      <c r="B51" s="169" t="s">
        <v>284</v>
      </c>
      <c r="C51" s="107"/>
      <c r="D51" s="107"/>
      <c r="E51" s="107"/>
    </row>
    <row r="52" spans="1:5" s="168" customFormat="1" ht="12" customHeight="1">
      <c r="A52" s="12" t="s">
        <v>141</v>
      </c>
      <c r="B52" s="170" t="s">
        <v>456</v>
      </c>
      <c r="C52" s="106"/>
      <c r="D52" s="106"/>
      <c r="E52" s="106"/>
    </row>
    <row r="53" spans="1:5" s="168" customFormat="1" ht="12" customHeight="1">
      <c r="A53" s="12" t="s">
        <v>287</v>
      </c>
      <c r="B53" s="170" t="s">
        <v>285</v>
      </c>
      <c r="C53" s="106"/>
      <c r="D53" s="106"/>
      <c r="E53" s="106"/>
    </row>
    <row r="54" spans="1:5" s="168" customFormat="1" ht="12" customHeight="1" thickBot="1">
      <c r="A54" s="14" t="s">
        <v>288</v>
      </c>
      <c r="B54" s="171" t="s">
        <v>286</v>
      </c>
      <c r="C54" s="108"/>
      <c r="D54" s="108"/>
      <c r="E54" s="108"/>
    </row>
    <row r="55" spans="1:5" s="168" customFormat="1" ht="12" customHeight="1" thickBot="1">
      <c r="A55" s="18" t="s">
        <v>87</v>
      </c>
      <c r="B55" s="99" t="s">
        <v>289</v>
      </c>
      <c r="C55" s="104">
        <f>SUM(C56:C58)</f>
        <v>0</v>
      </c>
      <c r="D55" s="104">
        <f>SUM(D56:D58)</f>
        <v>0</v>
      </c>
      <c r="E55" s="104">
        <f>SUM(E56:E58)</f>
        <v>0</v>
      </c>
    </row>
    <row r="56" spans="1:5" s="168" customFormat="1" ht="12" customHeight="1">
      <c r="A56" s="13" t="s">
        <v>184</v>
      </c>
      <c r="B56" s="169" t="s">
        <v>291</v>
      </c>
      <c r="C56" s="109"/>
      <c r="D56" s="109"/>
      <c r="E56" s="109"/>
    </row>
    <row r="57" spans="1:5" s="168" customFormat="1" ht="12" customHeight="1">
      <c r="A57" s="12" t="s">
        <v>185</v>
      </c>
      <c r="B57" s="170" t="s">
        <v>457</v>
      </c>
      <c r="C57" s="109"/>
      <c r="D57" s="109"/>
      <c r="E57" s="109"/>
    </row>
    <row r="58" spans="1:5" s="168" customFormat="1" ht="12" customHeight="1">
      <c r="A58" s="12" t="s">
        <v>210</v>
      </c>
      <c r="B58" s="170" t="s">
        <v>292</v>
      </c>
      <c r="C58" s="109"/>
      <c r="D58" s="109"/>
      <c r="E58" s="109"/>
    </row>
    <row r="59" spans="1:5" s="168" customFormat="1" ht="12" customHeight="1" thickBot="1">
      <c r="A59" s="14" t="s">
        <v>290</v>
      </c>
      <c r="B59" s="171" t="s">
        <v>293</v>
      </c>
      <c r="C59" s="109"/>
      <c r="D59" s="109"/>
      <c r="E59" s="109"/>
    </row>
    <row r="60" spans="1:5" s="168" customFormat="1" ht="12" customHeight="1" thickBot="1">
      <c r="A60" s="18" t="s">
        <v>88</v>
      </c>
      <c r="B60" s="19" t="s">
        <v>294</v>
      </c>
      <c r="C60" s="110">
        <f>+C5+C12+C19+C26+C33+C44+C50+C55</f>
        <v>90910</v>
      </c>
      <c r="D60" s="110">
        <f>+D5+D12+D19+D26+D33+D44+D50+D55</f>
        <v>94560</v>
      </c>
      <c r="E60" s="110">
        <f>+E5+E12+E19+E26+E33+E44+E50+E55</f>
        <v>94549</v>
      </c>
    </row>
    <row r="61" spans="1:5" s="168" customFormat="1" ht="12" customHeight="1" thickBot="1">
      <c r="A61" s="172" t="s">
        <v>295</v>
      </c>
      <c r="B61" s="99" t="s">
        <v>296</v>
      </c>
      <c r="C61" s="104">
        <f>SUM(C62:C64)</f>
        <v>0</v>
      </c>
      <c r="D61" s="104">
        <f>SUM(D62:D64)</f>
        <v>0</v>
      </c>
      <c r="E61" s="104">
        <f>SUM(E62:E64)</f>
        <v>0</v>
      </c>
    </row>
    <row r="62" spans="1:5" s="168" customFormat="1" ht="12" customHeight="1">
      <c r="A62" s="13" t="s">
        <v>329</v>
      </c>
      <c r="B62" s="169" t="s">
        <v>297</v>
      </c>
      <c r="C62" s="109"/>
      <c r="D62" s="109"/>
      <c r="E62" s="109"/>
    </row>
    <row r="63" spans="1:5" s="168" customFormat="1" ht="12" customHeight="1">
      <c r="A63" s="12" t="s">
        <v>338</v>
      </c>
      <c r="B63" s="170" t="s">
        <v>298</v>
      </c>
      <c r="C63" s="109"/>
      <c r="D63" s="109"/>
      <c r="E63" s="109"/>
    </row>
    <row r="64" spans="1:5" s="168" customFormat="1" ht="12" customHeight="1" thickBot="1">
      <c r="A64" s="14" t="s">
        <v>339</v>
      </c>
      <c r="B64" s="173" t="s">
        <v>299</v>
      </c>
      <c r="C64" s="109"/>
      <c r="D64" s="109"/>
      <c r="E64" s="109"/>
    </row>
    <row r="65" spans="1:5" s="168" customFormat="1" ht="12" customHeight="1" thickBot="1">
      <c r="A65" s="172" t="s">
        <v>300</v>
      </c>
      <c r="B65" s="99" t="s">
        <v>301</v>
      </c>
      <c r="C65" s="104">
        <f>SUM(C66:C69)</f>
        <v>0</v>
      </c>
      <c r="D65" s="104">
        <f>SUM(D66:D69)</f>
        <v>0</v>
      </c>
      <c r="E65" s="104">
        <f>SUM(E66:E69)</f>
        <v>0</v>
      </c>
    </row>
    <row r="66" spans="1:5" s="168" customFormat="1" ht="12" customHeight="1">
      <c r="A66" s="13" t="s">
        <v>163</v>
      </c>
      <c r="B66" s="169" t="s">
        <v>302</v>
      </c>
      <c r="C66" s="109"/>
      <c r="D66" s="109"/>
      <c r="E66" s="109"/>
    </row>
    <row r="67" spans="1:5" s="168" customFormat="1" ht="12" customHeight="1">
      <c r="A67" s="12" t="s">
        <v>164</v>
      </c>
      <c r="B67" s="170" t="s">
        <v>303</v>
      </c>
      <c r="C67" s="109"/>
      <c r="D67" s="109"/>
      <c r="E67" s="109"/>
    </row>
    <row r="68" spans="1:5" s="168" customFormat="1" ht="12" customHeight="1">
      <c r="A68" s="12" t="s">
        <v>330</v>
      </c>
      <c r="B68" s="170" t="s">
        <v>304</v>
      </c>
      <c r="C68" s="109"/>
      <c r="D68" s="109"/>
      <c r="E68" s="109"/>
    </row>
    <row r="69" spans="1:5" s="168" customFormat="1" ht="12" customHeight="1" thickBot="1">
      <c r="A69" s="14" t="s">
        <v>331</v>
      </c>
      <c r="B69" s="171" t="s">
        <v>305</v>
      </c>
      <c r="C69" s="109"/>
      <c r="D69" s="109"/>
      <c r="E69" s="109"/>
    </row>
    <row r="70" spans="1:5" s="168" customFormat="1" ht="12" customHeight="1" thickBot="1">
      <c r="A70" s="172" t="s">
        <v>306</v>
      </c>
      <c r="B70" s="99" t="s">
        <v>307</v>
      </c>
      <c r="C70" s="104">
        <f>SUM(C71:C72)</f>
        <v>0</v>
      </c>
      <c r="D70" s="104">
        <f>SUM(D71:D72)</f>
        <v>0</v>
      </c>
      <c r="E70" s="104">
        <f>SUM(E71:E72)</f>
        <v>0</v>
      </c>
    </row>
    <row r="71" spans="1:5" s="168" customFormat="1" ht="12" customHeight="1">
      <c r="A71" s="13" t="s">
        <v>332</v>
      </c>
      <c r="B71" s="169" t="s">
        <v>308</v>
      </c>
      <c r="C71" s="109"/>
      <c r="D71" s="109"/>
      <c r="E71" s="109"/>
    </row>
    <row r="72" spans="1:5" s="168" customFormat="1" ht="12" customHeight="1" thickBot="1">
      <c r="A72" s="14" t="s">
        <v>333</v>
      </c>
      <c r="B72" s="171" t="s">
        <v>309</v>
      </c>
      <c r="C72" s="109"/>
      <c r="D72" s="109"/>
      <c r="E72" s="109"/>
    </row>
    <row r="73" spans="1:5" s="168" customFormat="1" ht="12" customHeight="1" thickBot="1">
      <c r="A73" s="172" t="s">
        <v>310</v>
      </c>
      <c r="B73" s="99" t="s">
        <v>311</v>
      </c>
      <c r="C73" s="104">
        <f>SUM(C74:C76)</f>
        <v>0</v>
      </c>
      <c r="D73" s="104">
        <f>SUM(D74:D76)</f>
        <v>0</v>
      </c>
      <c r="E73" s="104">
        <f>SUM(E74:E76)</f>
        <v>0</v>
      </c>
    </row>
    <row r="74" spans="1:5" s="168" customFormat="1" ht="12" customHeight="1">
      <c r="A74" s="13" t="s">
        <v>334</v>
      </c>
      <c r="B74" s="169" t="s">
        <v>312</v>
      </c>
      <c r="C74" s="109"/>
      <c r="D74" s="109"/>
      <c r="E74" s="109"/>
    </row>
    <row r="75" spans="1:5" s="168" customFormat="1" ht="12" customHeight="1">
      <c r="A75" s="12" t="s">
        <v>335</v>
      </c>
      <c r="B75" s="170" t="s">
        <v>313</v>
      </c>
      <c r="C75" s="109"/>
      <c r="D75" s="109"/>
      <c r="E75" s="109"/>
    </row>
    <row r="76" spans="1:5" s="168" customFormat="1" ht="12" customHeight="1" thickBot="1">
      <c r="A76" s="14" t="s">
        <v>336</v>
      </c>
      <c r="B76" s="171" t="s">
        <v>314</v>
      </c>
      <c r="C76" s="109"/>
      <c r="D76" s="109"/>
      <c r="E76" s="109"/>
    </row>
    <row r="77" spans="1:5" s="168" customFormat="1" ht="12" customHeight="1" thickBot="1">
      <c r="A77" s="172" t="s">
        <v>315</v>
      </c>
      <c r="B77" s="99" t="s">
        <v>337</v>
      </c>
      <c r="C77" s="104">
        <f>SUM(C78:C81)</f>
        <v>0</v>
      </c>
      <c r="D77" s="104">
        <f>SUM(D78:D81)</f>
        <v>0</v>
      </c>
      <c r="E77" s="104">
        <f>SUM(E78:E81)</f>
        <v>0</v>
      </c>
    </row>
    <row r="78" spans="1:5" s="168" customFormat="1" ht="12" customHeight="1">
      <c r="A78" s="174" t="s">
        <v>316</v>
      </c>
      <c r="B78" s="169" t="s">
        <v>317</v>
      </c>
      <c r="C78" s="109"/>
      <c r="D78" s="109"/>
      <c r="E78" s="109"/>
    </row>
    <row r="79" spans="1:5" s="168" customFormat="1" ht="12" customHeight="1">
      <c r="A79" s="175" t="s">
        <v>318</v>
      </c>
      <c r="B79" s="170" t="s">
        <v>319</v>
      </c>
      <c r="C79" s="109"/>
      <c r="D79" s="109"/>
      <c r="E79" s="109"/>
    </row>
    <row r="80" spans="1:5" s="168" customFormat="1" ht="12" customHeight="1">
      <c r="A80" s="175" t="s">
        <v>320</v>
      </c>
      <c r="B80" s="170" t="s">
        <v>321</v>
      </c>
      <c r="C80" s="109"/>
      <c r="D80" s="109"/>
      <c r="E80" s="109"/>
    </row>
    <row r="81" spans="1:5" s="168" customFormat="1" ht="12" customHeight="1" thickBot="1">
      <c r="A81" s="176" t="s">
        <v>322</v>
      </c>
      <c r="B81" s="171" t="s">
        <v>323</v>
      </c>
      <c r="C81" s="109"/>
      <c r="D81" s="109"/>
      <c r="E81" s="109"/>
    </row>
    <row r="82" spans="1:5" s="168" customFormat="1" ht="13.5" customHeight="1" thickBot="1">
      <c r="A82" s="172" t="s">
        <v>324</v>
      </c>
      <c r="B82" s="99" t="s">
        <v>325</v>
      </c>
      <c r="C82" s="213"/>
      <c r="D82" s="213"/>
      <c r="E82" s="213"/>
    </row>
    <row r="83" spans="1:5" s="168" customFormat="1" ht="15.75" customHeight="1" thickBot="1">
      <c r="A83" s="172" t="s">
        <v>326</v>
      </c>
      <c r="B83" s="177" t="s">
        <v>327</v>
      </c>
      <c r="C83" s="110">
        <f>+C61+C65+C70+C73+C77+C82</f>
        <v>0</v>
      </c>
      <c r="D83" s="110">
        <f>+D61+D65+D70+D73+D77+D82</f>
        <v>0</v>
      </c>
      <c r="E83" s="110">
        <f>+E61+E65+E70+E73+E77+E82</f>
        <v>0</v>
      </c>
    </row>
    <row r="84" spans="1:5" s="168" customFormat="1" ht="26.25" customHeight="1" thickBot="1">
      <c r="A84" s="178" t="s">
        <v>340</v>
      </c>
      <c r="B84" s="179" t="s">
        <v>328</v>
      </c>
      <c r="C84" s="110">
        <f>+C60+C83</f>
        <v>90910</v>
      </c>
      <c r="D84" s="110">
        <f>+D60+D83</f>
        <v>94560</v>
      </c>
      <c r="E84" s="110">
        <f>+E60+E83</f>
        <v>94549</v>
      </c>
    </row>
    <row r="85" spans="1:5" s="168" customFormat="1" ht="83.25" customHeight="1">
      <c r="A85" s="1281"/>
      <c r="B85" s="1281"/>
      <c r="C85" s="1281"/>
      <c r="D85" s="1281"/>
      <c r="E85" s="1281"/>
    </row>
    <row r="86" spans="1:5" ht="16.5" customHeight="1">
      <c r="A86" s="1282" t="s">
        <v>108</v>
      </c>
      <c r="B86" s="1282"/>
      <c r="C86" s="1282"/>
      <c r="D86" s="1282"/>
      <c r="E86" s="1282"/>
    </row>
    <row r="87" spans="1:5" s="180" customFormat="1" ht="16.5" customHeight="1" thickBot="1">
      <c r="A87" s="1284" t="s">
        <v>167</v>
      </c>
      <c r="B87" s="1284"/>
      <c r="C87" s="379"/>
      <c r="D87" s="379"/>
      <c r="E87" s="590" t="s">
        <v>209</v>
      </c>
    </row>
    <row r="88" spans="1:5" ht="38.1" customHeight="1" thickBot="1">
      <c r="A88" s="21" t="s">
        <v>130</v>
      </c>
      <c r="B88" s="553" t="s">
        <v>109</v>
      </c>
      <c r="C88" s="1021" t="s">
        <v>230</v>
      </c>
      <c r="D88" s="563" t="s">
        <v>767</v>
      </c>
      <c r="E88" s="563" t="s">
        <v>829</v>
      </c>
    </row>
    <row r="89" spans="1:5" s="167" customFormat="1" ht="12" customHeight="1" thickBot="1">
      <c r="A89" s="26">
        <v>1</v>
      </c>
      <c r="B89" s="364">
        <v>2</v>
      </c>
      <c r="C89" s="1022">
        <v>3</v>
      </c>
      <c r="D89" s="564">
        <v>4</v>
      </c>
      <c r="E89" s="564">
        <v>5</v>
      </c>
    </row>
    <row r="90" spans="1:5" ht="12" customHeight="1" thickBot="1">
      <c r="A90" s="20" t="s">
        <v>80</v>
      </c>
      <c r="B90" s="365" t="s">
        <v>343</v>
      </c>
      <c r="C90" s="1023">
        <v>90910</v>
      </c>
      <c r="D90" s="609">
        <f>SUM(D91:D95)</f>
        <v>94343</v>
      </c>
      <c r="E90" s="609">
        <f>SUM(E91:E95)</f>
        <v>94236</v>
      </c>
    </row>
    <row r="91" spans="1:5" ht="12" customHeight="1">
      <c r="A91" s="15" t="s">
        <v>142</v>
      </c>
      <c r="B91" s="995" t="s">
        <v>110</v>
      </c>
      <c r="C91" s="1024">
        <v>60085</v>
      </c>
      <c r="D91" s="591">
        <v>61864</v>
      </c>
      <c r="E91" s="591">
        <v>61864</v>
      </c>
    </row>
    <row r="92" spans="1:5" ht="12" customHeight="1">
      <c r="A92" s="12" t="s">
        <v>143</v>
      </c>
      <c r="B92" s="996" t="s">
        <v>186</v>
      </c>
      <c r="C92" s="704">
        <v>16245</v>
      </c>
      <c r="D92" s="97">
        <v>16996</v>
      </c>
      <c r="E92" s="97">
        <v>16996</v>
      </c>
    </row>
    <row r="93" spans="1:5" ht="12" customHeight="1">
      <c r="A93" s="12" t="s">
        <v>144</v>
      </c>
      <c r="B93" s="996" t="s">
        <v>161</v>
      </c>
      <c r="C93" s="704">
        <v>14580</v>
      </c>
      <c r="D93" s="98">
        <v>15483</v>
      </c>
      <c r="E93" s="98">
        <v>15376</v>
      </c>
    </row>
    <row r="94" spans="1:5" ht="12" customHeight="1">
      <c r="A94" s="12" t="s">
        <v>145</v>
      </c>
      <c r="B94" s="997" t="s">
        <v>187</v>
      </c>
      <c r="C94" s="1025"/>
      <c r="D94" s="1003"/>
      <c r="E94" s="592"/>
    </row>
    <row r="95" spans="1:5" ht="12" customHeight="1">
      <c r="A95" s="12" t="s">
        <v>153</v>
      </c>
      <c r="B95" s="17" t="s">
        <v>188</v>
      </c>
      <c r="C95" s="1025"/>
      <c r="D95" s="1003"/>
      <c r="E95" s="592"/>
    </row>
    <row r="96" spans="1:5" ht="12" customHeight="1">
      <c r="A96" s="12" t="s">
        <v>146</v>
      </c>
      <c r="B96" s="996" t="s">
        <v>344</v>
      </c>
      <c r="C96" s="1026"/>
      <c r="D96" s="1004"/>
      <c r="E96" s="593"/>
    </row>
    <row r="97" spans="1:5" ht="12" customHeight="1">
      <c r="A97" s="12" t="s">
        <v>147</v>
      </c>
      <c r="B97" s="998" t="s">
        <v>345</v>
      </c>
      <c r="C97" s="1027"/>
      <c r="D97" s="1005"/>
      <c r="E97" s="594"/>
    </row>
    <row r="98" spans="1:5" ht="12" customHeight="1">
      <c r="A98" s="12" t="s">
        <v>154</v>
      </c>
      <c r="B98" s="999" t="s">
        <v>346</v>
      </c>
      <c r="C98" s="1028"/>
      <c r="D98" s="1006"/>
      <c r="E98" s="595"/>
    </row>
    <row r="99" spans="1:5" ht="12" customHeight="1">
      <c r="A99" s="12" t="s">
        <v>155</v>
      </c>
      <c r="B99" s="999" t="s">
        <v>347</v>
      </c>
      <c r="C99" s="1028"/>
      <c r="D99" s="1006"/>
      <c r="E99" s="595"/>
    </row>
    <row r="100" spans="1:5" ht="12" customHeight="1">
      <c r="A100" s="12" t="s">
        <v>156</v>
      </c>
      <c r="B100" s="998" t="s">
        <v>348</v>
      </c>
      <c r="C100" s="1027"/>
      <c r="D100" s="1005"/>
      <c r="E100" s="594"/>
    </row>
    <row r="101" spans="1:5" ht="12" customHeight="1">
      <c r="A101" s="12" t="s">
        <v>157</v>
      </c>
      <c r="B101" s="998" t="s">
        <v>349</v>
      </c>
      <c r="C101" s="1027"/>
      <c r="D101" s="1005"/>
      <c r="E101" s="594"/>
    </row>
    <row r="102" spans="1:5" ht="12" customHeight="1">
      <c r="A102" s="12" t="s">
        <v>159</v>
      </c>
      <c r="B102" s="999" t="s">
        <v>350</v>
      </c>
      <c r="C102" s="1028"/>
      <c r="D102" s="1006"/>
      <c r="E102" s="595"/>
    </row>
    <row r="103" spans="1:5" ht="12" customHeight="1">
      <c r="A103" s="11" t="s">
        <v>189</v>
      </c>
      <c r="B103" s="367" t="s">
        <v>351</v>
      </c>
      <c r="C103" s="1028"/>
      <c r="D103" s="1006"/>
      <c r="E103" s="595"/>
    </row>
    <row r="104" spans="1:5" ht="12" customHeight="1">
      <c r="A104" s="12" t="s">
        <v>341</v>
      </c>
      <c r="B104" s="367" t="s">
        <v>352</v>
      </c>
      <c r="C104" s="1028"/>
      <c r="D104" s="1006"/>
      <c r="E104" s="595"/>
    </row>
    <row r="105" spans="1:5" ht="12" customHeight="1" thickBot="1">
      <c r="A105" s="16" t="s">
        <v>342</v>
      </c>
      <c r="B105" s="368" t="s">
        <v>353</v>
      </c>
      <c r="C105" s="1029"/>
      <c r="D105" s="1007"/>
      <c r="E105" s="596"/>
    </row>
    <row r="106" spans="1:5" ht="12" customHeight="1" thickBot="1">
      <c r="A106" s="18" t="s">
        <v>81</v>
      </c>
      <c r="B106" s="369" t="s">
        <v>354</v>
      </c>
      <c r="C106" s="1030"/>
      <c r="D106" s="564">
        <v>217</v>
      </c>
      <c r="E106" s="564">
        <v>217</v>
      </c>
    </row>
    <row r="107" spans="1:5" ht="12" customHeight="1">
      <c r="A107" s="13" t="s">
        <v>148</v>
      </c>
      <c r="B107" s="996" t="s">
        <v>208</v>
      </c>
      <c r="C107" s="1031"/>
      <c r="D107" s="1008">
        <v>217</v>
      </c>
      <c r="E107" s="597">
        <v>217</v>
      </c>
    </row>
    <row r="108" spans="1:5" ht="12" customHeight="1">
      <c r="A108" s="13" t="s">
        <v>149</v>
      </c>
      <c r="B108" s="366" t="s">
        <v>358</v>
      </c>
      <c r="C108" s="1032"/>
      <c r="D108" s="1009"/>
      <c r="E108" s="598"/>
    </row>
    <row r="109" spans="1:5" ht="12" customHeight="1">
      <c r="A109" s="13" t="s">
        <v>150</v>
      </c>
      <c r="B109" s="366" t="s">
        <v>190</v>
      </c>
      <c r="C109" s="1026"/>
      <c r="D109" s="1004"/>
      <c r="E109" s="593"/>
    </row>
    <row r="110" spans="1:5" ht="12" customHeight="1">
      <c r="A110" s="13" t="s">
        <v>151</v>
      </c>
      <c r="B110" s="366" t="s">
        <v>359</v>
      </c>
      <c r="C110" s="1026"/>
      <c r="D110" s="1004"/>
      <c r="E110" s="593"/>
    </row>
    <row r="111" spans="1:5" ht="12" customHeight="1">
      <c r="A111" s="13" t="s">
        <v>152</v>
      </c>
      <c r="B111" s="1000" t="s">
        <v>211</v>
      </c>
      <c r="C111" s="1033"/>
      <c r="D111" s="1010"/>
      <c r="E111" s="599"/>
    </row>
    <row r="112" spans="1:5" ht="12" customHeight="1">
      <c r="A112" s="13" t="s">
        <v>158</v>
      </c>
      <c r="B112" s="1001" t="s">
        <v>458</v>
      </c>
      <c r="C112" s="1034"/>
      <c r="D112" s="1011"/>
      <c r="E112" s="600"/>
    </row>
    <row r="113" spans="1:5" ht="12" customHeight="1">
      <c r="A113" s="13" t="s">
        <v>160</v>
      </c>
      <c r="B113" s="1002" t="s">
        <v>364</v>
      </c>
      <c r="C113" s="1035"/>
      <c r="D113" s="1012"/>
      <c r="E113" s="601"/>
    </row>
    <row r="114" spans="1:5" ht="22.5">
      <c r="A114" s="13" t="s">
        <v>191</v>
      </c>
      <c r="B114" s="999" t="s">
        <v>347</v>
      </c>
      <c r="C114" s="1036"/>
      <c r="D114" s="1013"/>
      <c r="E114" s="602"/>
    </row>
    <row r="115" spans="1:5" ht="12" customHeight="1">
      <c r="A115" s="13" t="s">
        <v>192</v>
      </c>
      <c r="B115" s="999" t="s">
        <v>363</v>
      </c>
      <c r="C115" s="1036"/>
      <c r="D115" s="1013"/>
      <c r="E115" s="602"/>
    </row>
    <row r="116" spans="1:5" ht="12" customHeight="1">
      <c r="A116" s="13" t="s">
        <v>193</v>
      </c>
      <c r="B116" s="999" t="s">
        <v>362</v>
      </c>
      <c r="C116" s="1036"/>
      <c r="D116" s="1013"/>
      <c r="E116" s="602"/>
    </row>
    <row r="117" spans="1:5" ht="12" customHeight="1">
      <c r="A117" s="13" t="s">
        <v>355</v>
      </c>
      <c r="B117" s="999" t="s">
        <v>350</v>
      </c>
      <c r="C117" s="1036"/>
      <c r="D117" s="1013"/>
      <c r="E117" s="602"/>
    </row>
    <row r="118" spans="1:5" ht="12" customHeight="1">
      <c r="A118" s="13" t="s">
        <v>356</v>
      </c>
      <c r="B118" s="999" t="s">
        <v>361</v>
      </c>
      <c r="C118" s="1036"/>
      <c r="D118" s="1013"/>
      <c r="E118" s="602"/>
    </row>
    <row r="119" spans="1:5" ht="23.25" thickBot="1">
      <c r="A119" s="11" t="s">
        <v>357</v>
      </c>
      <c r="B119" s="999" t="s">
        <v>360</v>
      </c>
      <c r="C119" s="1029"/>
      <c r="D119" s="1007"/>
      <c r="E119" s="596"/>
    </row>
    <row r="120" spans="1:5" ht="12" customHeight="1" thickBot="1">
      <c r="A120" s="18" t="s">
        <v>82</v>
      </c>
      <c r="B120" s="372" t="s">
        <v>365</v>
      </c>
      <c r="C120" s="1037"/>
      <c r="D120" s="1014"/>
      <c r="E120" s="603"/>
    </row>
    <row r="121" spans="1:5" ht="12" customHeight="1">
      <c r="A121" s="13" t="s">
        <v>131</v>
      </c>
      <c r="B121" s="370" t="s">
        <v>119</v>
      </c>
      <c r="C121" s="1031"/>
      <c r="D121" s="1015"/>
      <c r="E121" s="604"/>
    </row>
    <row r="122" spans="1:5" ht="12" customHeight="1" thickBot="1">
      <c r="A122" s="14" t="s">
        <v>132</v>
      </c>
      <c r="B122" s="366" t="s">
        <v>120</v>
      </c>
      <c r="C122" s="1026"/>
      <c r="D122" s="1004"/>
      <c r="E122" s="593"/>
    </row>
    <row r="123" spans="1:5" ht="12" customHeight="1" thickBot="1">
      <c r="A123" s="18" t="s">
        <v>83</v>
      </c>
      <c r="B123" s="372" t="s">
        <v>366</v>
      </c>
      <c r="C123" s="1038">
        <v>90910</v>
      </c>
      <c r="D123" s="1016">
        <f>+D90+D106+D120</f>
        <v>94560</v>
      </c>
      <c r="E123" s="1016">
        <f>+E90+E106+E120</f>
        <v>94453</v>
      </c>
    </row>
    <row r="124" spans="1:5" ht="12" customHeight="1" thickBot="1">
      <c r="A124" s="18" t="s">
        <v>84</v>
      </c>
      <c r="B124" s="372" t="s">
        <v>367</v>
      </c>
      <c r="C124" s="1037"/>
      <c r="D124" s="1014"/>
      <c r="E124" s="603"/>
    </row>
    <row r="125" spans="1:5" ht="12" customHeight="1">
      <c r="A125" s="13" t="s">
        <v>135</v>
      </c>
      <c r="B125" s="370" t="s">
        <v>368</v>
      </c>
      <c r="C125" s="1039"/>
      <c r="D125" s="1017"/>
      <c r="E125" s="605"/>
    </row>
    <row r="126" spans="1:5" ht="12" customHeight="1">
      <c r="A126" s="13" t="s">
        <v>136</v>
      </c>
      <c r="B126" s="370" t="s">
        <v>369</v>
      </c>
      <c r="C126" s="1031"/>
      <c r="D126" s="1015"/>
      <c r="E126" s="604"/>
    </row>
    <row r="127" spans="1:5" ht="12" customHeight="1" thickBot="1">
      <c r="A127" s="11" t="s">
        <v>137</v>
      </c>
      <c r="B127" s="371" t="s">
        <v>370</v>
      </c>
      <c r="C127" s="1040"/>
      <c r="D127" s="1018"/>
      <c r="E127" s="606"/>
    </row>
    <row r="128" spans="1:5" ht="12" customHeight="1" thickBot="1">
      <c r="A128" s="18" t="s">
        <v>85</v>
      </c>
      <c r="B128" s="372" t="s">
        <v>422</v>
      </c>
      <c r="C128" s="1037"/>
      <c r="D128" s="1014"/>
      <c r="E128" s="603"/>
    </row>
    <row r="129" spans="1:10" ht="12" customHeight="1">
      <c r="A129" s="13" t="s">
        <v>138</v>
      </c>
      <c r="B129" s="370" t="s">
        <v>371</v>
      </c>
      <c r="C129" s="1039"/>
      <c r="D129" s="1017"/>
      <c r="E129" s="605"/>
    </row>
    <row r="130" spans="1:10" ht="12" customHeight="1">
      <c r="A130" s="13" t="s">
        <v>139</v>
      </c>
      <c r="B130" s="370" t="s">
        <v>372</v>
      </c>
      <c r="C130" s="1031"/>
      <c r="D130" s="1015"/>
      <c r="E130" s="604"/>
    </row>
    <row r="131" spans="1:10" ht="12" customHeight="1">
      <c r="A131" s="13" t="s">
        <v>275</v>
      </c>
      <c r="B131" s="370" t="s">
        <v>373</v>
      </c>
      <c r="C131" s="1031"/>
      <c r="D131" s="1015"/>
      <c r="E131" s="604"/>
    </row>
    <row r="132" spans="1:10" ht="12" customHeight="1" thickBot="1">
      <c r="A132" s="11" t="s">
        <v>276</v>
      </c>
      <c r="B132" s="371" t="s">
        <v>374</v>
      </c>
      <c r="C132" s="1032"/>
      <c r="D132" s="1009"/>
      <c r="E132" s="598"/>
    </row>
    <row r="133" spans="1:10" ht="12" customHeight="1" thickBot="1">
      <c r="A133" s="18" t="s">
        <v>86</v>
      </c>
      <c r="B133" s="372" t="s">
        <v>375</v>
      </c>
      <c r="C133" s="1037"/>
      <c r="D133" s="1014"/>
      <c r="E133" s="603"/>
    </row>
    <row r="134" spans="1:10" ht="12" customHeight="1">
      <c r="A134" s="13" t="s">
        <v>140</v>
      </c>
      <c r="B134" s="370" t="s">
        <v>376</v>
      </c>
      <c r="C134" s="1031"/>
      <c r="D134" s="1015"/>
      <c r="E134" s="604"/>
    </row>
    <row r="135" spans="1:10" ht="12" customHeight="1">
      <c r="A135" s="13" t="s">
        <v>141</v>
      </c>
      <c r="B135" s="370" t="s">
        <v>386</v>
      </c>
      <c r="C135" s="1031"/>
      <c r="D135" s="1015"/>
      <c r="E135" s="604"/>
    </row>
    <row r="136" spans="1:10" ht="12" customHeight="1">
      <c r="A136" s="13" t="s">
        <v>287</v>
      </c>
      <c r="B136" s="370" t="s">
        <v>377</v>
      </c>
      <c r="C136" s="1031"/>
      <c r="D136" s="1015"/>
      <c r="E136" s="604"/>
    </row>
    <row r="137" spans="1:10" ht="12" customHeight="1" thickBot="1">
      <c r="A137" s="11" t="s">
        <v>288</v>
      </c>
      <c r="B137" s="371" t="s">
        <v>378</v>
      </c>
      <c r="C137" s="1032"/>
      <c r="D137" s="1009"/>
      <c r="E137" s="598"/>
    </row>
    <row r="138" spans="1:10" ht="12" customHeight="1" thickBot="1">
      <c r="A138" s="18" t="s">
        <v>87</v>
      </c>
      <c r="B138" s="372" t="s">
        <v>379</v>
      </c>
      <c r="C138" s="1037"/>
      <c r="D138" s="1014"/>
      <c r="E138" s="603"/>
    </row>
    <row r="139" spans="1:10" ht="12" customHeight="1">
      <c r="A139" s="13" t="s">
        <v>184</v>
      </c>
      <c r="B139" s="370" t="s">
        <v>380</v>
      </c>
      <c r="C139" s="1031"/>
      <c r="D139" s="1015"/>
      <c r="E139" s="604"/>
    </row>
    <row r="140" spans="1:10" ht="12" customHeight="1">
      <c r="A140" s="13" t="s">
        <v>185</v>
      </c>
      <c r="B140" s="370" t="s">
        <v>381</v>
      </c>
      <c r="C140" s="1031"/>
      <c r="D140" s="1015"/>
      <c r="E140" s="604"/>
    </row>
    <row r="141" spans="1:10" ht="12" customHeight="1">
      <c r="A141" s="13" t="s">
        <v>210</v>
      </c>
      <c r="B141" s="370" t="s">
        <v>382</v>
      </c>
      <c r="C141" s="1031"/>
      <c r="D141" s="1015"/>
      <c r="E141" s="604"/>
    </row>
    <row r="142" spans="1:10" ht="12" customHeight="1" thickBot="1">
      <c r="A142" s="13" t="s">
        <v>290</v>
      </c>
      <c r="B142" s="370" t="s">
        <v>383</v>
      </c>
      <c r="C142" s="1040"/>
      <c r="D142" s="1018"/>
      <c r="E142" s="606"/>
    </row>
    <row r="143" spans="1:10" ht="15" customHeight="1" thickBot="1">
      <c r="A143" s="18" t="s">
        <v>88</v>
      </c>
      <c r="B143" s="372" t="s">
        <v>384</v>
      </c>
      <c r="C143" s="1037"/>
      <c r="D143" s="1014"/>
      <c r="E143" s="603"/>
      <c r="G143" s="182"/>
      <c r="H143" s="183"/>
      <c r="I143" s="183"/>
      <c r="J143" s="183"/>
    </row>
    <row r="144" spans="1:10" ht="15" customHeight="1" thickBot="1">
      <c r="A144" s="18" t="s">
        <v>89</v>
      </c>
      <c r="B144" s="585" t="s">
        <v>1136</v>
      </c>
      <c r="C144" s="1041"/>
      <c r="D144" s="1019"/>
      <c r="E144" s="607">
        <v>71</v>
      </c>
      <c r="G144" s="182"/>
      <c r="H144" s="183"/>
      <c r="I144" s="183"/>
      <c r="J144" s="183"/>
    </row>
    <row r="145" spans="1:10" ht="15" customHeight="1" thickBot="1">
      <c r="A145" s="18" t="s">
        <v>90</v>
      </c>
      <c r="B145" s="585" t="s">
        <v>1143</v>
      </c>
      <c r="C145" s="1041"/>
      <c r="D145" s="1020"/>
      <c r="E145" s="608">
        <v>25</v>
      </c>
      <c r="G145" s="182"/>
      <c r="H145" s="183"/>
      <c r="I145" s="183"/>
      <c r="J145" s="183"/>
    </row>
    <row r="146" spans="1:10" s="168" customFormat="1" ht="12.95" customHeight="1" thickBot="1">
      <c r="A146" s="18" t="s">
        <v>91</v>
      </c>
      <c r="B146" s="554" t="s">
        <v>676</v>
      </c>
      <c r="C146" s="1042">
        <v>90910</v>
      </c>
      <c r="D146" s="972">
        <f>+D123+D143+D144+D145</f>
        <v>94560</v>
      </c>
      <c r="E146" s="972">
        <f>+E123+E143+E144+E145</f>
        <v>94549</v>
      </c>
    </row>
    <row r="147" spans="1:10" ht="7.5" customHeight="1"/>
    <row r="150" spans="1:10">
      <c r="A150" s="1281"/>
      <c r="B150" s="1281"/>
      <c r="C150" s="1281"/>
      <c r="D150" s="1281"/>
      <c r="E150" s="1281"/>
    </row>
  </sheetData>
  <mergeCells count="6">
    <mergeCell ref="A150:E150"/>
    <mergeCell ref="A1:E1"/>
    <mergeCell ref="A2:B2"/>
    <mergeCell ref="A86:E86"/>
    <mergeCell ref="A87:B87"/>
    <mergeCell ref="A85:E85"/>
  </mergeCells>
  <phoneticPr fontId="25" type="noConversion"/>
  <printOptions horizontalCentered="1"/>
  <pageMargins left="0" right="0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Tát Város Önkormányzat
2014. ÉVI KÖLTSÉGVETÉS
ÁLLAMI (ÁLLAMIGAZGATÁSI) FELADATOK MÉRLEGE
&amp;R&amp;"Times New Roman CE,Félkövér dőlt"&amp;11 1.4. melléklet a  7/2015. (IV.28.)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33"/>
  <sheetViews>
    <sheetView zoomScale="115" zoomScaleNormal="115" zoomScaleSheetLayoutView="100" workbookViewId="0">
      <selection activeCell="J1" sqref="J1:J32"/>
    </sheetView>
  </sheetViews>
  <sheetFormatPr defaultRowHeight="12.75"/>
  <cols>
    <col min="1" max="1" width="6" style="41" customWidth="1"/>
    <col min="2" max="2" width="46" style="64" customWidth="1"/>
    <col min="3" max="3" width="10.1640625" style="64" customWidth="1"/>
    <col min="4" max="4" width="11.5" style="64" customWidth="1"/>
    <col min="5" max="5" width="10" style="41" customWidth="1"/>
    <col min="6" max="6" width="45" style="41" customWidth="1"/>
    <col min="7" max="7" width="9.6640625" style="41" customWidth="1"/>
    <col min="8" max="8" width="10.1640625" style="41" customWidth="1"/>
    <col min="9" max="9" width="10" style="41" customWidth="1"/>
    <col min="10" max="10" width="3" style="41" customWidth="1"/>
    <col min="11" max="16384" width="9.33203125" style="41"/>
  </cols>
  <sheetData>
    <row r="1" spans="1:10" ht="32.25" customHeight="1">
      <c r="B1" s="118" t="s">
        <v>170</v>
      </c>
      <c r="C1" s="118"/>
      <c r="D1" s="118"/>
      <c r="E1" s="119"/>
      <c r="F1" s="119"/>
      <c r="G1" s="119"/>
      <c r="H1" s="119"/>
      <c r="I1" s="119"/>
      <c r="J1" s="1289" t="s">
        <v>1206</v>
      </c>
    </row>
    <row r="2" spans="1:10" ht="14.25" thickBot="1">
      <c r="I2" s="120" t="s">
        <v>123</v>
      </c>
      <c r="J2" s="1289"/>
    </row>
    <row r="3" spans="1:10" ht="18" customHeight="1" thickBot="1">
      <c r="A3" s="1287" t="s">
        <v>130</v>
      </c>
      <c r="B3" s="373" t="s">
        <v>116</v>
      </c>
      <c r="C3" s="373"/>
      <c r="D3" s="373"/>
      <c r="E3" s="123"/>
      <c r="F3" s="373" t="s">
        <v>117</v>
      </c>
      <c r="G3" s="375"/>
      <c r="H3" s="375"/>
      <c r="I3" s="123"/>
      <c r="J3" s="1289"/>
    </row>
    <row r="4" spans="1:10" s="124" customFormat="1" ht="47.25" customHeight="1" thickBot="1">
      <c r="A4" s="1288"/>
      <c r="B4" s="1069" t="s">
        <v>124</v>
      </c>
      <c r="C4" s="581" t="s">
        <v>230</v>
      </c>
      <c r="D4" s="581" t="s">
        <v>767</v>
      </c>
      <c r="E4" s="466" t="s">
        <v>829</v>
      </c>
      <c r="F4" s="1069" t="s">
        <v>124</v>
      </c>
      <c r="G4" s="581" t="s">
        <v>230</v>
      </c>
      <c r="H4" s="1074" t="s">
        <v>767</v>
      </c>
      <c r="I4" s="1071" t="s">
        <v>829</v>
      </c>
      <c r="J4" s="1289"/>
    </row>
    <row r="5" spans="1:10" s="129" customFormat="1" ht="12" customHeight="1" thickBot="1">
      <c r="A5" s="125">
        <v>1</v>
      </c>
      <c r="B5" s="374">
        <v>2</v>
      </c>
      <c r="C5" s="127">
        <v>3</v>
      </c>
      <c r="D5" s="127">
        <v>4</v>
      </c>
      <c r="E5" s="128">
        <v>5</v>
      </c>
      <c r="F5" s="374">
        <v>6</v>
      </c>
      <c r="G5" s="127">
        <v>7</v>
      </c>
      <c r="H5" s="374">
        <v>8</v>
      </c>
      <c r="I5" s="1072">
        <v>9</v>
      </c>
      <c r="J5" s="1289"/>
    </row>
    <row r="6" spans="1:10" ht="12.95" customHeight="1">
      <c r="A6" s="1082" t="s">
        <v>80</v>
      </c>
      <c r="B6" s="1083" t="s">
        <v>387</v>
      </c>
      <c r="C6" s="1084">
        <v>319414</v>
      </c>
      <c r="D6" s="1084">
        <v>341591</v>
      </c>
      <c r="E6" s="1085">
        <v>341590</v>
      </c>
      <c r="F6" s="1083" t="s">
        <v>125</v>
      </c>
      <c r="G6" s="1084">
        <v>167319</v>
      </c>
      <c r="H6" s="1086">
        <v>207224</v>
      </c>
      <c r="I6" s="1087">
        <v>206408</v>
      </c>
      <c r="J6" s="1289"/>
    </row>
    <row r="7" spans="1:10" ht="12.95" customHeight="1">
      <c r="A7" s="1088" t="s">
        <v>81</v>
      </c>
      <c r="B7" s="1089" t="s">
        <v>388</v>
      </c>
      <c r="C7" s="1090">
        <v>8592</v>
      </c>
      <c r="D7" s="1090">
        <v>36243</v>
      </c>
      <c r="E7" s="1091">
        <v>36241</v>
      </c>
      <c r="F7" s="1089" t="s">
        <v>186</v>
      </c>
      <c r="G7" s="1090">
        <v>45319</v>
      </c>
      <c r="H7" s="1092">
        <v>55998</v>
      </c>
      <c r="I7" s="1093">
        <v>54495</v>
      </c>
      <c r="J7" s="1289"/>
    </row>
    <row r="8" spans="1:10" ht="12.95" customHeight="1">
      <c r="A8" s="1088" t="s">
        <v>82</v>
      </c>
      <c r="B8" s="1089" t="s">
        <v>424</v>
      </c>
      <c r="C8" s="1090"/>
      <c r="D8" s="1090"/>
      <c r="E8" s="1091"/>
      <c r="F8" s="1089" t="s">
        <v>213</v>
      </c>
      <c r="G8" s="1090">
        <v>185409</v>
      </c>
      <c r="H8" s="1092">
        <v>221244</v>
      </c>
      <c r="I8" s="1093">
        <v>215896</v>
      </c>
      <c r="J8" s="1289"/>
    </row>
    <row r="9" spans="1:10" ht="12.95" customHeight="1">
      <c r="A9" s="1088" t="s">
        <v>83</v>
      </c>
      <c r="B9" s="1089" t="s">
        <v>177</v>
      </c>
      <c r="C9" s="1090">
        <v>105374</v>
      </c>
      <c r="D9" s="1090">
        <v>146508</v>
      </c>
      <c r="E9" s="1091">
        <v>133072</v>
      </c>
      <c r="F9" s="1089" t="s">
        <v>187</v>
      </c>
      <c r="G9" s="1090">
        <v>8046</v>
      </c>
      <c r="H9" s="1092">
        <v>12932</v>
      </c>
      <c r="I9" s="1093">
        <v>12199</v>
      </c>
      <c r="J9" s="1289"/>
    </row>
    <row r="10" spans="1:10" ht="12.95" customHeight="1">
      <c r="A10" s="1088" t="s">
        <v>84</v>
      </c>
      <c r="B10" s="1094" t="s">
        <v>389</v>
      </c>
      <c r="C10" s="1090"/>
      <c r="D10" s="1090">
        <v>2726</v>
      </c>
      <c r="E10" s="1091">
        <v>2725</v>
      </c>
      <c r="F10" s="1089" t="s">
        <v>188</v>
      </c>
      <c r="G10" s="1090">
        <v>111743</v>
      </c>
      <c r="H10" s="1092">
        <v>121790</v>
      </c>
      <c r="I10" s="1093">
        <v>120976</v>
      </c>
      <c r="J10" s="1289"/>
    </row>
    <row r="11" spans="1:10" ht="12.95" customHeight="1">
      <c r="A11" s="1088" t="s">
        <v>85</v>
      </c>
      <c r="B11" s="1089" t="s">
        <v>390</v>
      </c>
      <c r="C11" s="1095"/>
      <c r="D11" s="1095"/>
      <c r="E11" s="1091"/>
      <c r="F11" s="1089" t="s">
        <v>111</v>
      </c>
      <c r="G11" s="1090">
        <v>75185</v>
      </c>
      <c r="H11" s="1092">
        <v>88257</v>
      </c>
      <c r="I11" s="1093"/>
      <c r="J11" s="1289"/>
    </row>
    <row r="12" spans="1:10" ht="12.95" customHeight="1">
      <c r="A12" s="1088" t="s">
        <v>86</v>
      </c>
      <c r="B12" s="1089" t="s">
        <v>273</v>
      </c>
      <c r="C12" s="1090">
        <v>99974</v>
      </c>
      <c r="D12" s="1090">
        <v>130520</v>
      </c>
      <c r="E12" s="1091">
        <v>127137</v>
      </c>
      <c r="F12" s="1096" t="s">
        <v>820</v>
      </c>
      <c r="G12" s="1090"/>
      <c r="H12" s="1092">
        <v>13338</v>
      </c>
      <c r="I12" s="1093"/>
      <c r="J12" s="1289"/>
    </row>
    <row r="13" spans="1:10" ht="12.95" customHeight="1">
      <c r="A13" s="1088" t="s">
        <v>87</v>
      </c>
      <c r="B13" s="1096" t="s">
        <v>1139</v>
      </c>
      <c r="C13" s="1090"/>
      <c r="D13" s="1090"/>
      <c r="E13" s="1091">
        <v>1788</v>
      </c>
      <c r="F13" s="1097" t="s">
        <v>1138</v>
      </c>
      <c r="G13" s="1079"/>
      <c r="H13" s="1075"/>
      <c r="I13" s="1073">
        <v>110</v>
      </c>
      <c r="J13" s="1289"/>
    </row>
    <row r="14" spans="1:10" ht="12.95" customHeight="1">
      <c r="A14" s="1088" t="s">
        <v>88</v>
      </c>
      <c r="B14" s="1098" t="s">
        <v>1145</v>
      </c>
      <c r="C14" s="1095"/>
      <c r="D14" s="1095"/>
      <c r="E14" s="1091">
        <v>-320</v>
      </c>
      <c r="F14" s="1099" t="s">
        <v>1140</v>
      </c>
      <c r="G14" s="1080"/>
      <c r="H14" s="1076"/>
      <c r="I14" s="1068">
        <v>16029</v>
      </c>
      <c r="J14" s="1289"/>
    </row>
    <row r="15" spans="1:10" ht="12.95" customHeight="1">
      <c r="A15" s="1088" t="s">
        <v>89</v>
      </c>
      <c r="B15" s="1096"/>
      <c r="C15" s="1090"/>
      <c r="D15" s="1090"/>
      <c r="E15" s="1091"/>
      <c r="F15" s="1100" t="s">
        <v>1144</v>
      </c>
      <c r="G15" s="1080"/>
      <c r="H15" s="1076"/>
      <c r="I15" s="1068">
        <v>104</v>
      </c>
      <c r="J15" s="1289"/>
    </row>
    <row r="16" spans="1:10" ht="12.95" customHeight="1">
      <c r="A16" s="1088" t="s">
        <v>90</v>
      </c>
      <c r="B16" s="1096"/>
      <c r="C16" s="1090"/>
      <c r="D16" s="1090"/>
      <c r="E16" s="1091"/>
      <c r="F16" s="1099" t="s">
        <v>671</v>
      </c>
      <c r="G16" s="1080"/>
      <c r="H16" s="1076"/>
      <c r="I16" s="1068">
        <v>334</v>
      </c>
      <c r="J16" s="1289"/>
    </row>
    <row r="17" spans="1:10" ht="12.95" customHeight="1">
      <c r="A17" s="1088" t="s">
        <v>91</v>
      </c>
      <c r="B17" s="1096"/>
      <c r="C17" s="1090"/>
      <c r="D17" s="1090"/>
      <c r="E17" s="1091"/>
      <c r="F17" s="1099" t="s">
        <v>1136</v>
      </c>
      <c r="G17" s="1080"/>
      <c r="H17" s="1076"/>
      <c r="I17" s="1068">
        <v>71</v>
      </c>
      <c r="J17" s="1289"/>
    </row>
    <row r="18" spans="1:10" ht="12.95" customHeight="1">
      <c r="A18" s="1088" t="s">
        <v>92</v>
      </c>
      <c r="B18" s="1096"/>
      <c r="C18" s="1090"/>
      <c r="D18" s="1090"/>
      <c r="E18" s="1091"/>
      <c r="F18" s="1100" t="s">
        <v>677</v>
      </c>
      <c r="G18" s="1080"/>
      <c r="H18" s="1076"/>
      <c r="I18" s="1068">
        <v>90727</v>
      </c>
      <c r="J18" s="1289"/>
    </row>
    <row r="19" spans="1:10" ht="12.95" customHeight="1">
      <c r="A19" s="1088" t="s">
        <v>93</v>
      </c>
      <c r="B19" s="1096"/>
      <c r="C19" s="1090"/>
      <c r="D19" s="1090"/>
      <c r="E19" s="1091"/>
      <c r="F19" s="1250"/>
      <c r="G19" s="1079"/>
      <c r="H19" s="1075"/>
      <c r="I19" s="1073"/>
      <c r="J19" s="1289"/>
    </row>
    <row r="20" spans="1:10" ht="12.95" customHeight="1" thickBot="1">
      <c r="A20" s="1088" t="s">
        <v>94</v>
      </c>
      <c r="B20" s="1102"/>
      <c r="C20" s="1103"/>
      <c r="D20" s="1103"/>
      <c r="E20" s="1104"/>
      <c r="F20" s="1105"/>
      <c r="G20" s="1081"/>
      <c r="H20" s="1077"/>
      <c r="I20" s="1067"/>
      <c r="J20" s="1289"/>
    </row>
    <row r="21" spans="1:10" ht="22.5" customHeight="1" thickBot="1">
      <c r="A21" s="1106" t="s">
        <v>95</v>
      </c>
      <c r="B21" s="1107" t="s">
        <v>425</v>
      </c>
      <c r="C21" s="586">
        <f>+C6+C7+C9+C10+C12+C13+C14+C15+C18+C19</f>
        <v>533354</v>
      </c>
      <c r="D21" s="586">
        <f>+D6+D7+D9+D10+D12+D13+D14+D15+D18+D19</f>
        <v>657588</v>
      </c>
      <c r="E21" s="583">
        <f>+E6+E7+E9+E10+E12+E13+E14+E15+E18+E19</f>
        <v>642233</v>
      </c>
      <c r="F21" s="1107" t="s">
        <v>396</v>
      </c>
      <c r="G21" s="586">
        <f>SUM(G6:G19)</f>
        <v>593021</v>
      </c>
      <c r="H21" s="1078">
        <f>SUM(H6:H19)</f>
        <v>720783</v>
      </c>
      <c r="I21" s="584">
        <f>SUM(I6:I20)</f>
        <v>717349</v>
      </c>
      <c r="J21" s="1289"/>
    </row>
    <row r="22" spans="1:10" ht="12.95" customHeight="1">
      <c r="A22" s="1101" t="s">
        <v>96</v>
      </c>
      <c r="B22" s="1108" t="s">
        <v>392</v>
      </c>
      <c r="C22" s="1109">
        <f>+C23+C24+C25+C26</f>
        <v>59667</v>
      </c>
      <c r="D22" s="1109">
        <f>+D23+D24+D25+D26</f>
        <v>75116</v>
      </c>
      <c r="E22" s="1110">
        <f>+E23+E24+E25+E26</f>
        <v>75116</v>
      </c>
      <c r="F22" s="1111" t="s">
        <v>194</v>
      </c>
      <c r="G22" s="1112"/>
      <c r="H22" s="1113"/>
      <c r="I22" s="1114"/>
      <c r="J22" s="1289"/>
    </row>
    <row r="23" spans="1:10" ht="12.95" customHeight="1">
      <c r="A23" s="1088" t="s">
        <v>97</v>
      </c>
      <c r="B23" s="1111" t="s">
        <v>206</v>
      </c>
      <c r="C23" s="1115">
        <v>59667</v>
      </c>
      <c r="D23" s="1115">
        <v>63195</v>
      </c>
      <c r="E23" s="1116">
        <v>63195</v>
      </c>
      <c r="F23" s="1111" t="s">
        <v>395</v>
      </c>
      <c r="G23" s="1115"/>
      <c r="H23" s="1117"/>
      <c r="I23" s="1118"/>
      <c r="J23" s="1289"/>
    </row>
    <row r="24" spans="1:10" ht="12.95" customHeight="1">
      <c r="A24" s="1101" t="s">
        <v>98</v>
      </c>
      <c r="B24" s="1111" t="s">
        <v>207</v>
      </c>
      <c r="C24" s="1115"/>
      <c r="D24" s="1115"/>
      <c r="E24" s="1116"/>
      <c r="F24" s="1111" t="s">
        <v>168</v>
      </c>
      <c r="G24" s="1115"/>
      <c r="H24" s="1117"/>
      <c r="I24" s="1118"/>
      <c r="J24" s="1289"/>
    </row>
    <row r="25" spans="1:10" ht="12.95" customHeight="1">
      <c r="A25" s="1088" t="s">
        <v>99</v>
      </c>
      <c r="B25" s="1111" t="s">
        <v>212</v>
      </c>
      <c r="C25" s="1115"/>
      <c r="D25" s="1115"/>
      <c r="E25" s="1116"/>
      <c r="F25" s="1111" t="s">
        <v>169</v>
      </c>
      <c r="G25" s="1115"/>
      <c r="H25" s="1117"/>
      <c r="I25" s="1118"/>
      <c r="J25" s="1289"/>
    </row>
    <row r="26" spans="1:10" ht="12.95" customHeight="1">
      <c r="A26" s="1101" t="s">
        <v>100</v>
      </c>
      <c r="B26" s="1096" t="s">
        <v>821</v>
      </c>
      <c r="C26" s="1115"/>
      <c r="D26" s="1115">
        <v>11921</v>
      </c>
      <c r="E26" s="1116">
        <v>11921</v>
      </c>
      <c r="F26" s="1108" t="s">
        <v>214</v>
      </c>
      <c r="G26" s="1115"/>
      <c r="H26" s="1117"/>
      <c r="I26" s="1118"/>
      <c r="J26" s="1289"/>
    </row>
    <row r="27" spans="1:10" ht="12.95" customHeight="1">
      <c r="A27" s="1088" t="s">
        <v>101</v>
      </c>
      <c r="B27" s="1111" t="s">
        <v>393</v>
      </c>
      <c r="C27" s="1119">
        <f>+C28</f>
        <v>0</v>
      </c>
      <c r="D27" s="1119">
        <f t="shared" ref="D27:E27" si="0">+D28</f>
        <v>0</v>
      </c>
      <c r="E27" s="1120">
        <f t="shared" si="0"/>
        <v>0</v>
      </c>
      <c r="F27" s="1111" t="s">
        <v>195</v>
      </c>
      <c r="G27" s="1115"/>
      <c r="H27" s="1117"/>
      <c r="I27" s="1118"/>
      <c r="J27" s="1289"/>
    </row>
    <row r="28" spans="1:10" ht="12.95" customHeight="1" thickBot="1">
      <c r="A28" s="1101" t="s">
        <v>102</v>
      </c>
      <c r="B28" s="1108" t="s">
        <v>391</v>
      </c>
      <c r="C28" s="1112"/>
      <c r="D28" s="1112"/>
      <c r="E28" s="1121"/>
      <c r="F28" s="1096" t="s">
        <v>821</v>
      </c>
      <c r="G28" s="1112"/>
      <c r="H28" s="1113">
        <v>11921</v>
      </c>
      <c r="I28" s="1114"/>
      <c r="J28" s="1289"/>
    </row>
    <row r="29" spans="1:10" ht="21.75" customHeight="1" thickBot="1">
      <c r="A29" s="1106" t="s">
        <v>103</v>
      </c>
      <c r="B29" s="1107" t="s">
        <v>823</v>
      </c>
      <c r="C29" s="586">
        <f>+C22+C27</f>
        <v>59667</v>
      </c>
      <c r="D29" s="586">
        <f>+D22+D27</f>
        <v>75116</v>
      </c>
      <c r="E29" s="583">
        <f>+E22+E27</f>
        <v>75116</v>
      </c>
      <c r="F29" s="1107" t="s">
        <v>824</v>
      </c>
      <c r="G29" s="586">
        <f>SUM(G22:G28)</f>
        <v>0</v>
      </c>
      <c r="H29" s="1078">
        <f>SUM(H22:H28)</f>
        <v>11921</v>
      </c>
      <c r="I29" s="584">
        <f>SUM(I22:I28)</f>
        <v>0</v>
      </c>
      <c r="J29" s="1289"/>
    </row>
    <row r="30" spans="1:10" ht="13.5" thickBot="1">
      <c r="A30" s="1122" t="s">
        <v>104</v>
      </c>
      <c r="B30" s="1107" t="s">
        <v>394</v>
      </c>
      <c r="C30" s="582">
        <f>+C21+C29</f>
        <v>593021</v>
      </c>
      <c r="D30" s="583">
        <f>+D21+D29</f>
        <v>732704</v>
      </c>
      <c r="E30" s="583">
        <f>+E21+E29</f>
        <v>717349</v>
      </c>
      <c r="F30" s="1107" t="s">
        <v>397</v>
      </c>
      <c r="G30" s="586">
        <f>+G21+G29</f>
        <v>593021</v>
      </c>
      <c r="H30" s="1078">
        <f>+H21+H29</f>
        <v>732704</v>
      </c>
      <c r="I30" s="584">
        <f>+I21+I29</f>
        <v>717349</v>
      </c>
      <c r="J30" s="1289"/>
    </row>
    <row r="31" spans="1:10" ht="13.5" thickBot="1">
      <c r="A31" s="1106" t="s">
        <v>105</v>
      </c>
      <c r="B31" s="1107" t="s">
        <v>172</v>
      </c>
      <c r="C31" s="586">
        <f>IF(C21-G21&lt;0,G21-C21,"-")</f>
        <v>59667</v>
      </c>
      <c r="D31" s="586">
        <f t="shared" ref="D31:E31" si="1">IF(D21-H21&lt;0,H21-D21,"-")</f>
        <v>63195</v>
      </c>
      <c r="E31" s="583">
        <f t="shared" si="1"/>
        <v>75116</v>
      </c>
      <c r="F31" s="1107" t="s">
        <v>173</v>
      </c>
      <c r="G31" s="586" t="str">
        <f>IF(C21-G21&gt;0,C21-G21,"-")</f>
        <v>-</v>
      </c>
      <c r="H31" s="1078" t="str">
        <f t="shared" ref="H31:I31" si="2">IF(D21-H21&gt;0,D21-H21,"-")</f>
        <v>-</v>
      </c>
      <c r="I31" s="584" t="str">
        <f t="shared" si="2"/>
        <v>-</v>
      </c>
      <c r="J31" s="1289"/>
    </row>
    <row r="32" spans="1:10" ht="13.5" thickBot="1">
      <c r="A32" s="1123" t="s">
        <v>106</v>
      </c>
      <c r="B32" s="1107" t="s">
        <v>215</v>
      </c>
      <c r="C32" s="587" t="s">
        <v>533</v>
      </c>
      <c r="D32" s="587" t="s">
        <v>533</v>
      </c>
      <c r="E32" s="1070" t="s">
        <v>533</v>
      </c>
      <c r="F32" s="1107" t="s">
        <v>216</v>
      </c>
      <c r="G32" s="586" t="str">
        <f>IF(C21+C22-G30&gt;0,C21+C22-G30,"-")</f>
        <v>-</v>
      </c>
      <c r="H32" s="1078" t="str">
        <f>IF(D21+D22-H30&gt;0,D21+D22-H30,"-")</f>
        <v>-</v>
      </c>
      <c r="I32" s="584" t="str">
        <f>IF(E21+E22-I30&gt;0,E21+E22-I30,"-")</f>
        <v>-</v>
      </c>
      <c r="J32" s="1289"/>
    </row>
    <row r="33" spans="2:8" ht="18.75">
      <c r="B33" s="1290"/>
      <c r="C33" s="1290"/>
      <c r="D33" s="1290"/>
      <c r="E33" s="1290"/>
      <c r="F33" s="1290"/>
      <c r="G33" s="377"/>
      <c r="H33" s="377"/>
    </row>
  </sheetData>
  <mergeCells count="3">
    <mergeCell ref="A3:A4"/>
    <mergeCell ref="J1:J32"/>
    <mergeCell ref="B33:F33"/>
  </mergeCells>
  <phoneticPr fontId="0" type="noConversion"/>
  <printOptions horizontalCentered="1"/>
  <pageMargins left="0" right="0" top="0.9055118110236221" bottom="0.51181102362204722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K33"/>
  <sheetViews>
    <sheetView zoomScaleNormal="100" zoomScaleSheetLayoutView="115" workbookViewId="0">
      <selection activeCell="K1" sqref="K1:K33"/>
    </sheetView>
  </sheetViews>
  <sheetFormatPr defaultRowHeight="12.75"/>
  <cols>
    <col min="1" max="1" width="6.83203125" style="41" customWidth="1"/>
    <col min="2" max="2" width="39.5" style="64" customWidth="1"/>
    <col min="3" max="3" width="11" style="64" customWidth="1"/>
    <col min="4" max="4" width="11.5" style="64" customWidth="1"/>
    <col min="5" max="5" width="11.1640625" style="41" customWidth="1"/>
    <col min="6" max="6" width="50" style="41" customWidth="1"/>
    <col min="7" max="8" width="11.1640625" style="41" customWidth="1"/>
    <col min="9" max="9" width="11.6640625" style="41" customWidth="1"/>
    <col min="10" max="10" width="4.33203125" style="41" customWidth="1"/>
    <col min="11" max="11" width="4.83203125" style="41" customWidth="1"/>
    <col min="12" max="16384" width="9.33203125" style="41"/>
  </cols>
  <sheetData>
    <row r="1" spans="1:11" ht="31.5" customHeight="1">
      <c r="B1" s="118" t="s">
        <v>171</v>
      </c>
      <c r="C1" s="118"/>
      <c r="D1" s="118"/>
      <c r="E1" s="119"/>
      <c r="F1" s="119"/>
      <c r="G1" s="119"/>
      <c r="H1" s="119"/>
      <c r="I1" s="119"/>
      <c r="J1" s="1289"/>
      <c r="K1" s="1289" t="s">
        <v>1207</v>
      </c>
    </row>
    <row r="2" spans="1:11" ht="14.25" thickBot="1">
      <c r="I2" s="120" t="s">
        <v>123</v>
      </c>
      <c r="J2" s="1289"/>
      <c r="K2" s="1289"/>
    </row>
    <row r="3" spans="1:11" ht="13.5" thickBot="1">
      <c r="A3" s="1291" t="s">
        <v>130</v>
      </c>
      <c r="B3" s="121" t="s">
        <v>116</v>
      </c>
      <c r="C3" s="373"/>
      <c r="D3" s="373"/>
      <c r="E3" s="122"/>
      <c r="F3" s="121" t="s">
        <v>117</v>
      </c>
      <c r="G3" s="375"/>
      <c r="H3" s="375"/>
      <c r="I3" s="123"/>
      <c r="J3" s="1289"/>
      <c r="K3" s="1289"/>
    </row>
    <row r="4" spans="1:11" s="124" customFormat="1" ht="36.75" thickBot="1">
      <c r="A4" s="1292"/>
      <c r="B4" s="65" t="s">
        <v>124</v>
      </c>
      <c r="C4" s="66" t="s">
        <v>230</v>
      </c>
      <c r="D4" s="66" t="s">
        <v>805</v>
      </c>
      <c r="E4" s="66" t="s">
        <v>829</v>
      </c>
      <c r="F4" s="65" t="s">
        <v>124</v>
      </c>
      <c r="G4" s="66" t="s">
        <v>230</v>
      </c>
      <c r="H4" s="66" t="s">
        <v>805</v>
      </c>
      <c r="I4" s="66" t="s">
        <v>829</v>
      </c>
      <c r="J4" s="1289"/>
      <c r="K4" s="1289"/>
    </row>
    <row r="5" spans="1:11" s="124" customFormat="1" ht="13.5" thickBot="1">
      <c r="A5" s="125">
        <v>1</v>
      </c>
      <c r="B5" s="126">
        <v>2</v>
      </c>
      <c r="C5" s="374">
        <v>3</v>
      </c>
      <c r="D5" s="127">
        <v>4</v>
      </c>
      <c r="E5" s="127">
        <v>5</v>
      </c>
      <c r="F5" s="126">
        <v>6</v>
      </c>
      <c r="G5" s="376">
        <v>7</v>
      </c>
      <c r="H5" s="127">
        <v>9</v>
      </c>
      <c r="I5" s="1072">
        <v>9</v>
      </c>
      <c r="J5" s="1289"/>
      <c r="K5" s="1289"/>
    </row>
    <row r="6" spans="1:11" ht="25.5" customHeight="1">
      <c r="A6" s="1082" t="s">
        <v>80</v>
      </c>
      <c r="B6" s="1124" t="s">
        <v>522</v>
      </c>
      <c r="C6" s="1125">
        <v>4274</v>
      </c>
      <c r="D6" s="1125">
        <v>185478</v>
      </c>
      <c r="E6" s="1125">
        <v>185478</v>
      </c>
      <c r="F6" s="1124" t="s">
        <v>208</v>
      </c>
      <c r="G6" s="1143">
        <v>7588</v>
      </c>
      <c r="H6" s="1125">
        <v>15063</v>
      </c>
      <c r="I6" s="1142">
        <v>14891</v>
      </c>
      <c r="J6" s="1289"/>
      <c r="K6" s="1289"/>
    </row>
    <row r="7" spans="1:11">
      <c r="A7" s="1088" t="s">
        <v>81</v>
      </c>
      <c r="B7" s="1126" t="s">
        <v>398</v>
      </c>
      <c r="C7" s="1115"/>
      <c r="D7" s="1115"/>
      <c r="E7" s="1115"/>
      <c r="F7" s="1126" t="s">
        <v>403</v>
      </c>
      <c r="G7" s="1115"/>
      <c r="H7" s="1115"/>
      <c r="I7" s="1118"/>
      <c r="J7" s="1289"/>
      <c r="K7" s="1289"/>
    </row>
    <row r="8" spans="1:11" ht="12.95" customHeight="1">
      <c r="A8" s="1088" t="s">
        <v>82</v>
      </c>
      <c r="B8" s="1126" t="s">
        <v>77</v>
      </c>
      <c r="C8" s="1115"/>
      <c r="D8" s="1115">
        <v>8133</v>
      </c>
      <c r="E8" s="1115">
        <v>8133</v>
      </c>
      <c r="F8" s="1126" t="s">
        <v>190</v>
      </c>
      <c r="G8" s="1115">
        <v>43412</v>
      </c>
      <c r="H8" s="1115">
        <v>163017</v>
      </c>
      <c r="I8" s="1118">
        <v>163014</v>
      </c>
      <c r="J8" s="1289"/>
      <c r="K8" s="1289"/>
    </row>
    <row r="9" spans="1:11" ht="12.95" customHeight="1">
      <c r="A9" s="1088" t="s">
        <v>83</v>
      </c>
      <c r="B9" s="1126" t="s">
        <v>399</v>
      </c>
      <c r="C9" s="1115"/>
      <c r="D9" s="1115">
        <v>62897</v>
      </c>
      <c r="E9" s="1115">
        <v>62896</v>
      </c>
      <c r="F9" s="1126" t="s">
        <v>404</v>
      </c>
      <c r="G9" s="1115">
        <v>17768</v>
      </c>
      <c r="H9" s="1115">
        <v>108027</v>
      </c>
      <c r="I9" s="1118">
        <v>108728</v>
      </c>
      <c r="J9" s="1289"/>
      <c r="K9" s="1289"/>
    </row>
    <row r="10" spans="1:11" ht="12.75" customHeight="1">
      <c r="A10" s="1088" t="s">
        <v>84</v>
      </c>
      <c r="B10" s="1126" t="s">
        <v>400</v>
      </c>
      <c r="C10" s="1115"/>
      <c r="D10" s="1115"/>
      <c r="E10" s="1115"/>
      <c r="F10" s="1126" t="s">
        <v>211</v>
      </c>
      <c r="G10" s="1115">
        <v>1200</v>
      </c>
      <c r="H10" s="1115">
        <v>4099</v>
      </c>
      <c r="I10" s="1118">
        <v>3892</v>
      </c>
      <c r="J10" s="1289"/>
      <c r="K10" s="1289"/>
    </row>
    <row r="11" spans="1:11" ht="12.95" customHeight="1">
      <c r="A11" s="1088" t="s">
        <v>85</v>
      </c>
      <c r="B11" s="1126" t="s">
        <v>401</v>
      </c>
      <c r="C11" s="1127"/>
      <c r="D11" s="1127"/>
      <c r="E11" s="1127"/>
      <c r="F11" s="1128" t="s">
        <v>111</v>
      </c>
      <c r="G11" s="1115"/>
      <c r="H11" s="1115">
        <v>85406</v>
      </c>
      <c r="I11" s="1118"/>
      <c r="J11" s="1289"/>
      <c r="K11" s="1289"/>
    </row>
    <row r="12" spans="1:11" ht="12.95" customHeight="1">
      <c r="A12" s="1088" t="s">
        <v>86</v>
      </c>
      <c r="B12" s="1128"/>
      <c r="C12" s="1115"/>
      <c r="D12" s="1115"/>
      <c r="E12" s="1115"/>
      <c r="F12" s="1128" t="s">
        <v>1166</v>
      </c>
      <c r="G12" s="1115"/>
      <c r="H12" s="1115">
        <v>49097</v>
      </c>
      <c r="I12" s="1118">
        <v>49097</v>
      </c>
      <c r="J12" s="1289"/>
      <c r="K12" s="1289"/>
    </row>
    <row r="13" spans="1:11" ht="12.95" customHeight="1">
      <c r="A13" s="1088" t="s">
        <v>87</v>
      </c>
      <c r="B13" s="1128"/>
      <c r="C13" s="1115"/>
      <c r="D13" s="1115"/>
      <c r="E13" s="1115"/>
      <c r="F13" s="1128" t="s">
        <v>1167</v>
      </c>
      <c r="G13" s="1115"/>
      <c r="H13" s="1115"/>
      <c r="I13" s="1118">
        <v>85787</v>
      </c>
      <c r="J13" s="1289"/>
      <c r="K13" s="1289"/>
    </row>
    <row r="14" spans="1:11" ht="12.95" customHeight="1">
      <c r="A14" s="1088" t="s">
        <v>88</v>
      </c>
      <c r="B14" s="1128"/>
      <c r="C14" s="1127"/>
      <c r="D14" s="1127"/>
      <c r="E14" s="1127"/>
      <c r="F14" s="1128"/>
      <c r="G14" s="1115"/>
      <c r="H14" s="1115"/>
      <c r="I14" s="1118"/>
      <c r="J14" s="1289"/>
      <c r="K14" s="1289"/>
    </row>
    <row r="15" spans="1:11">
      <c r="A15" s="1088" t="s">
        <v>89</v>
      </c>
      <c r="B15" s="1128"/>
      <c r="C15" s="1127"/>
      <c r="D15" s="1127"/>
      <c r="E15" s="1127"/>
      <c r="F15" s="1128"/>
      <c r="G15" s="1115"/>
      <c r="H15" s="1115"/>
      <c r="I15" s="1118"/>
      <c r="J15" s="1289"/>
      <c r="K15" s="1289"/>
    </row>
    <row r="16" spans="1:11" ht="12.95" customHeight="1" thickBot="1">
      <c r="A16" s="1101" t="s">
        <v>90</v>
      </c>
      <c r="B16" s="1129"/>
      <c r="C16" s="1130"/>
      <c r="D16" s="1130"/>
      <c r="E16" s="1130"/>
      <c r="F16" s="1131"/>
      <c r="G16" s="1112"/>
      <c r="H16" s="1112"/>
      <c r="I16" s="1114"/>
      <c r="J16" s="1289"/>
      <c r="K16" s="1289"/>
    </row>
    <row r="17" spans="1:11" ht="23.25" customHeight="1" thickBot="1">
      <c r="A17" s="1106" t="s">
        <v>91</v>
      </c>
      <c r="B17" s="1132" t="s">
        <v>426</v>
      </c>
      <c r="C17" s="586">
        <f>+C6+C8+C9+C11+C12+C13+C14+C15+C16</f>
        <v>4274</v>
      </c>
      <c r="D17" s="586">
        <f>+D6+D8+D9+D11+D12+D13+D14+D15+D16</f>
        <v>256508</v>
      </c>
      <c r="E17" s="586">
        <f>+E6+E8+E9+E11+E12+E13+E14+E15+E16</f>
        <v>256507</v>
      </c>
      <c r="F17" s="1132" t="s">
        <v>427</v>
      </c>
      <c r="G17" s="586">
        <f>+G6+G8+G10+G11+G12+G13+G14+G15+G16</f>
        <v>52200</v>
      </c>
      <c r="H17" s="586">
        <f>+H6+H8+H10+H11+H12+H13+H14+H15+H16</f>
        <v>316682</v>
      </c>
      <c r="I17" s="584">
        <f>+I6+I8+I10+I11+I12+I13+I14+I15+I16</f>
        <v>316681</v>
      </c>
      <c r="J17" s="1289"/>
      <c r="K17" s="1289"/>
    </row>
    <row r="18" spans="1:11" ht="12.95" customHeight="1">
      <c r="A18" s="1082" t="s">
        <v>92</v>
      </c>
      <c r="B18" s="1133" t="s">
        <v>228</v>
      </c>
      <c r="C18" s="1134">
        <f>+C19+C20+C21+C22+C23</f>
        <v>55333</v>
      </c>
      <c r="D18" s="1134">
        <f>+D19+D20+D21+D22+D23</f>
        <v>60174</v>
      </c>
      <c r="E18" s="1134">
        <f>+E19+E20+E21+E22+E23</f>
        <v>60174</v>
      </c>
      <c r="F18" s="1126" t="s">
        <v>194</v>
      </c>
      <c r="G18" s="1125"/>
      <c r="H18" s="1125"/>
      <c r="I18" s="1142"/>
      <c r="J18" s="1289"/>
      <c r="K18" s="1289"/>
    </row>
    <row r="19" spans="1:11" ht="12.95" customHeight="1">
      <c r="A19" s="1088" t="s">
        <v>93</v>
      </c>
      <c r="B19" s="1135" t="s">
        <v>217</v>
      </c>
      <c r="C19" s="1115">
        <v>55333</v>
      </c>
      <c r="D19" s="1115">
        <v>60174</v>
      </c>
      <c r="E19" s="1115">
        <v>60174</v>
      </c>
      <c r="F19" s="1126" t="s">
        <v>197</v>
      </c>
      <c r="G19" s="1115"/>
      <c r="H19" s="1115"/>
      <c r="I19" s="1118"/>
      <c r="J19" s="1289"/>
      <c r="K19" s="1289"/>
    </row>
    <row r="20" spans="1:11" ht="12.95" customHeight="1">
      <c r="A20" s="1082" t="s">
        <v>94</v>
      </c>
      <c r="B20" s="1135" t="s">
        <v>218</v>
      </c>
      <c r="C20" s="1115"/>
      <c r="D20" s="1115"/>
      <c r="E20" s="1115"/>
      <c r="F20" s="1126" t="s">
        <v>168</v>
      </c>
      <c r="G20" s="1115"/>
      <c r="H20" s="1115"/>
      <c r="I20" s="1118"/>
      <c r="J20" s="1289"/>
      <c r="K20" s="1289"/>
    </row>
    <row r="21" spans="1:11" ht="12.95" customHeight="1">
      <c r="A21" s="1088" t="s">
        <v>95</v>
      </c>
      <c r="B21" s="1135" t="s">
        <v>219</v>
      </c>
      <c r="C21" s="1115"/>
      <c r="D21" s="1115"/>
      <c r="E21" s="1115"/>
      <c r="F21" s="1126" t="s">
        <v>169</v>
      </c>
      <c r="G21" s="1115"/>
      <c r="H21" s="1115"/>
      <c r="I21" s="1118"/>
      <c r="J21" s="1289"/>
      <c r="K21" s="1289"/>
    </row>
    <row r="22" spans="1:11" ht="12.95" customHeight="1">
      <c r="A22" s="1082" t="s">
        <v>96</v>
      </c>
      <c r="B22" s="1135" t="s">
        <v>220</v>
      </c>
      <c r="C22" s="1115"/>
      <c r="D22" s="1115"/>
      <c r="E22" s="1115"/>
      <c r="F22" s="1131" t="s">
        <v>214</v>
      </c>
      <c r="G22" s="1115"/>
      <c r="H22" s="1115"/>
      <c r="I22" s="1118"/>
      <c r="J22" s="1289"/>
      <c r="K22" s="1289"/>
    </row>
    <row r="23" spans="1:11" ht="12.95" customHeight="1">
      <c r="A23" s="1088" t="s">
        <v>97</v>
      </c>
      <c r="B23" s="1136" t="s">
        <v>221</v>
      </c>
      <c r="C23" s="1115"/>
      <c r="D23" s="1115"/>
      <c r="E23" s="1115"/>
      <c r="F23" s="1126" t="s">
        <v>198</v>
      </c>
      <c r="G23" s="1115"/>
      <c r="H23" s="1115"/>
      <c r="I23" s="1118"/>
      <c r="J23" s="1289"/>
      <c r="K23" s="1289"/>
    </row>
    <row r="24" spans="1:11" ht="12.95" customHeight="1">
      <c r="A24" s="1082" t="s">
        <v>98</v>
      </c>
      <c r="B24" s="1137" t="s">
        <v>222</v>
      </c>
      <c r="C24" s="1119">
        <f>+C25+C26+C27+C28+C29</f>
        <v>0</v>
      </c>
      <c r="D24" s="1119">
        <f>+D25+D26+D27+D28+D29</f>
        <v>0</v>
      </c>
      <c r="E24" s="1119">
        <f>+E25+E26+E27+E28+E29</f>
        <v>0</v>
      </c>
      <c r="F24" s="1124" t="s">
        <v>196</v>
      </c>
      <c r="G24" s="1115"/>
      <c r="H24" s="1115"/>
      <c r="I24" s="1118"/>
      <c r="J24" s="1289"/>
      <c r="K24" s="1289"/>
    </row>
    <row r="25" spans="1:11" ht="12.95" customHeight="1">
      <c r="A25" s="1088" t="s">
        <v>99</v>
      </c>
      <c r="B25" s="1136" t="s">
        <v>223</v>
      </c>
      <c r="C25" s="1115"/>
      <c r="D25" s="1115"/>
      <c r="E25" s="1115"/>
      <c r="F25" s="1124" t="s">
        <v>405</v>
      </c>
      <c r="G25" s="1115"/>
      <c r="H25" s="1115"/>
      <c r="I25" s="1118"/>
      <c r="J25" s="1289"/>
      <c r="K25" s="1289"/>
    </row>
    <row r="26" spans="1:11" ht="12.95" customHeight="1">
      <c r="A26" s="1082" t="s">
        <v>100</v>
      </c>
      <c r="B26" s="1136" t="s">
        <v>224</v>
      </c>
      <c r="C26" s="1115"/>
      <c r="D26" s="1115"/>
      <c r="E26" s="1115"/>
      <c r="F26" s="1138"/>
      <c r="G26" s="1115"/>
      <c r="H26" s="1115"/>
      <c r="I26" s="1118"/>
      <c r="J26" s="1289"/>
      <c r="K26" s="1289"/>
    </row>
    <row r="27" spans="1:11" ht="12.95" customHeight="1">
      <c r="A27" s="1088" t="s">
        <v>101</v>
      </c>
      <c r="B27" s="1135" t="s">
        <v>225</v>
      </c>
      <c r="C27" s="1115"/>
      <c r="D27" s="1115"/>
      <c r="E27" s="1115"/>
      <c r="F27" s="1138"/>
      <c r="G27" s="1115"/>
      <c r="H27" s="1115"/>
      <c r="I27" s="1118"/>
      <c r="J27" s="1289"/>
      <c r="K27" s="1289"/>
    </row>
    <row r="28" spans="1:11" ht="12.95" customHeight="1">
      <c r="A28" s="1082" t="s">
        <v>102</v>
      </c>
      <c r="B28" s="1139" t="s">
        <v>226</v>
      </c>
      <c r="C28" s="1115"/>
      <c r="D28" s="1115"/>
      <c r="E28" s="1115"/>
      <c r="F28" s="1128"/>
      <c r="G28" s="1115"/>
      <c r="H28" s="1115"/>
      <c r="I28" s="1118"/>
      <c r="J28" s="1289"/>
      <c r="K28" s="1289"/>
    </row>
    <row r="29" spans="1:11" ht="12.95" customHeight="1" thickBot="1">
      <c r="A29" s="1088" t="s">
        <v>103</v>
      </c>
      <c r="B29" s="1140" t="s">
        <v>227</v>
      </c>
      <c r="C29" s="1115"/>
      <c r="D29" s="1115"/>
      <c r="E29" s="1115"/>
      <c r="F29" s="1138"/>
      <c r="G29" s="1115"/>
      <c r="H29" s="1115"/>
      <c r="I29" s="1118"/>
      <c r="J29" s="1289"/>
      <c r="K29" s="1289"/>
    </row>
    <row r="30" spans="1:11" ht="21.75" customHeight="1" thickBot="1">
      <c r="A30" s="1106" t="s">
        <v>104</v>
      </c>
      <c r="B30" s="1132" t="s">
        <v>402</v>
      </c>
      <c r="C30" s="586">
        <f>+C18+C24</f>
        <v>55333</v>
      </c>
      <c r="D30" s="586">
        <f>+D18+D24</f>
        <v>60174</v>
      </c>
      <c r="E30" s="586">
        <f>+E18+E24</f>
        <v>60174</v>
      </c>
      <c r="F30" s="1132" t="s">
        <v>406</v>
      </c>
      <c r="G30" s="586">
        <f>SUM(G18:G29)</f>
        <v>0</v>
      </c>
      <c r="H30" s="586">
        <f>SUM(H18:H29)</f>
        <v>0</v>
      </c>
      <c r="I30" s="584">
        <f>SUM(I18:I29)</f>
        <v>0</v>
      </c>
      <c r="J30" s="1289"/>
      <c r="K30" s="1289"/>
    </row>
    <row r="31" spans="1:11" ht="13.5" thickBot="1">
      <c r="A31" s="1106" t="s">
        <v>105</v>
      </c>
      <c r="B31" s="1132" t="s">
        <v>407</v>
      </c>
      <c r="C31" s="584">
        <f>+C17+C30</f>
        <v>59607</v>
      </c>
      <c r="D31" s="584">
        <f>+D17+D30</f>
        <v>316682</v>
      </c>
      <c r="E31" s="584">
        <f>+E17+E30</f>
        <v>316681</v>
      </c>
      <c r="F31" s="1132" t="s">
        <v>408</v>
      </c>
      <c r="G31" s="586">
        <f>+G17+G30</f>
        <v>52200</v>
      </c>
      <c r="H31" s="586">
        <f>+H17+H30</f>
        <v>316682</v>
      </c>
      <c r="I31" s="584">
        <f>+I17+I30</f>
        <v>316681</v>
      </c>
      <c r="J31" s="1289"/>
      <c r="K31" s="1289"/>
    </row>
    <row r="32" spans="1:11" ht="13.5" thickBot="1">
      <c r="A32" s="1106" t="s">
        <v>106</v>
      </c>
      <c r="B32" s="1132" t="s">
        <v>172</v>
      </c>
      <c r="C32" s="586">
        <f>IF(C17-G17&lt;0,G17-C17,"-")</f>
        <v>47926</v>
      </c>
      <c r="D32" s="586">
        <f t="shared" ref="D32:E32" si="0">IF(D17-H17&lt;0,H17-D17,"-")</f>
        <v>60174</v>
      </c>
      <c r="E32" s="586">
        <f t="shared" si="0"/>
        <v>60174</v>
      </c>
      <c r="F32" s="1132" t="s">
        <v>173</v>
      </c>
      <c r="G32" s="586" t="str">
        <f>IF(C17-G17&gt;0,C17-G17,"-")</f>
        <v>-</v>
      </c>
      <c r="H32" s="586" t="str">
        <f>IF(D17-H17&gt;0,D17-H17,"-")</f>
        <v>-</v>
      </c>
      <c r="I32" s="584" t="str">
        <f>IF(E17-I17&gt;0,E17-I17,"-")</f>
        <v>-</v>
      </c>
      <c r="J32" s="1289"/>
      <c r="K32" s="1289"/>
    </row>
    <row r="33" spans="1:11" ht="13.5" thickBot="1">
      <c r="A33" s="1106" t="s">
        <v>107</v>
      </c>
      <c r="B33" s="1132" t="s">
        <v>215</v>
      </c>
      <c r="C33" s="1141" t="s">
        <v>533</v>
      </c>
      <c r="D33" s="1141" t="s">
        <v>533</v>
      </c>
      <c r="E33" s="1141" t="s">
        <v>533</v>
      </c>
      <c r="F33" s="1132" t="s">
        <v>216</v>
      </c>
      <c r="G33" s="586">
        <f>IF(C17+C18-G31&gt;0,C17+C18-G31,"-")</f>
        <v>7407</v>
      </c>
      <c r="H33" s="586" t="str">
        <f>IF(D17+D18-H31&gt;0,D17+D18-H31,"-")</f>
        <v>-</v>
      </c>
      <c r="I33" s="584" t="str">
        <f>IF(E17+E18-I31&gt;0,E17+E18-I31,"-")</f>
        <v>-</v>
      </c>
      <c r="J33" s="1289"/>
      <c r="K33" s="1289"/>
    </row>
  </sheetData>
  <mergeCells count="3">
    <mergeCell ref="A3:A4"/>
    <mergeCell ref="K1:K33"/>
    <mergeCell ref="J1:J33"/>
  </mergeCells>
  <phoneticPr fontId="0" type="noConversion"/>
  <printOptions horizontalCentered="1"/>
  <pageMargins left="0" right="0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12"/>
  <sheetViews>
    <sheetView view="pageLayout" zoomScaleNormal="100" workbookViewId="0">
      <selection activeCell="F17" sqref="F17"/>
    </sheetView>
  </sheetViews>
  <sheetFormatPr defaultRowHeight="12.75"/>
  <cols>
    <col min="2" max="2" width="41.5" customWidth="1"/>
    <col min="5" max="5" width="9.33203125" customWidth="1"/>
    <col min="6" max="6" width="46.6640625" customWidth="1"/>
  </cols>
  <sheetData>
    <row r="1" spans="1:7" ht="15">
      <c r="A1" s="1293" t="s">
        <v>578</v>
      </c>
      <c r="B1" s="1293"/>
      <c r="C1" s="1293"/>
      <c r="D1" s="1293"/>
      <c r="E1" s="1293"/>
      <c r="F1" s="1293"/>
      <c r="G1" s="389"/>
    </row>
    <row r="2" spans="1:7" ht="15.75" thickBot="1">
      <c r="A2" s="390"/>
      <c r="B2" s="390"/>
      <c r="C2" s="1294"/>
      <c r="D2" s="1294"/>
      <c r="E2" s="1295" t="s">
        <v>113</v>
      </c>
      <c r="F2" s="1295"/>
      <c r="G2" s="391"/>
    </row>
    <row r="3" spans="1:7" ht="15">
      <c r="A3" s="1296" t="s">
        <v>579</v>
      </c>
      <c r="B3" s="1298" t="s">
        <v>580</v>
      </c>
      <c r="C3" s="1298" t="s">
        <v>581</v>
      </c>
      <c r="D3" s="1298"/>
      <c r="E3" s="1298"/>
      <c r="F3" s="1300" t="s">
        <v>582</v>
      </c>
      <c r="G3" s="389"/>
    </row>
    <row r="4" spans="1:7" ht="15.75" thickBot="1">
      <c r="A4" s="1297"/>
      <c r="B4" s="1299"/>
      <c r="C4" s="392" t="s">
        <v>583</v>
      </c>
      <c r="D4" s="392" t="s">
        <v>584</v>
      </c>
      <c r="E4" s="392" t="s">
        <v>585</v>
      </c>
      <c r="F4" s="1301"/>
      <c r="G4" s="389"/>
    </row>
    <row r="5" spans="1:7" ht="15.75" thickBot="1">
      <c r="A5" s="393">
        <v>1</v>
      </c>
      <c r="B5" s="394">
        <v>2</v>
      </c>
      <c r="C5" s="394">
        <v>3</v>
      </c>
      <c r="D5" s="394">
        <v>4</v>
      </c>
      <c r="E5" s="394">
        <v>5</v>
      </c>
      <c r="F5" s="395">
        <v>6</v>
      </c>
      <c r="G5" s="389"/>
    </row>
    <row r="6" spans="1:7" ht="15">
      <c r="A6" s="396" t="s">
        <v>80</v>
      </c>
      <c r="B6" s="397"/>
      <c r="C6" s="398"/>
      <c r="D6" s="398"/>
      <c r="E6" s="398"/>
      <c r="F6" s="399">
        <f>SUM(C6:E6)</f>
        <v>0</v>
      </c>
      <c r="G6" s="389"/>
    </row>
    <row r="7" spans="1:7" ht="15">
      <c r="A7" s="400" t="s">
        <v>81</v>
      </c>
      <c r="B7" s="401"/>
      <c r="C7" s="402"/>
      <c r="D7" s="402"/>
      <c r="E7" s="402"/>
      <c r="F7" s="403">
        <f>SUM(C7:E7)</f>
        <v>0</v>
      </c>
      <c r="G7" s="389"/>
    </row>
    <row r="8" spans="1:7" ht="15">
      <c r="A8" s="400" t="s">
        <v>82</v>
      </c>
      <c r="B8" s="401"/>
      <c r="C8" s="402"/>
      <c r="D8" s="402"/>
      <c r="E8" s="402"/>
      <c r="F8" s="403">
        <f>SUM(C8:E8)</f>
        <v>0</v>
      </c>
      <c r="G8" s="389"/>
    </row>
    <row r="9" spans="1:7" ht="15">
      <c r="A9" s="400" t="s">
        <v>83</v>
      </c>
      <c r="B9" s="401"/>
      <c r="C9" s="402"/>
      <c r="D9" s="402"/>
      <c r="E9" s="402"/>
      <c r="F9" s="403">
        <f>SUM(C9:E9)</f>
        <v>0</v>
      </c>
      <c r="G9" s="389"/>
    </row>
    <row r="10" spans="1:7" ht="15.75" thickBot="1">
      <c r="A10" s="404" t="s">
        <v>84</v>
      </c>
      <c r="B10" s="405"/>
      <c r="C10" s="406"/>
      <c r="D10" s="406"/>
      <c r="E10" s="406"/>
      <c r="F10" s="403">
        <f>SUM(C10:E10)</f>
        <v>0</v>
      </c>
      <c r="G10" s="389"/>
    </row>
    <row r="11" spans="1:7" ht="15" thickBot="1">
      <c r="A11" s="407" t="s">
        <v>85</v>
      </c>
      <c r="B11" s="408" t="s">
        <v>586</v>
      </c>
      <c r="C11" s="409">
        <f>SUM(C6:C10)</f>
        <v>0</v>
      </c>
      <c r="D11" s="409">
        <f>SUM(D6:D10)</f>
        <v>0</v>
      </c>
      <c r="E11" s="409">
        <f>SUM(E6:E10)</f>
        <v>0</v>
      </c>
      <c r="F11" s="410">
        <f>SUM(F6:F10)</f>
        <v>0</v>
      </c>
      <c r="G11" s="411"/>
    </row>
    <row r="12" spans="1:7" ht="15">
      <c r="A12" s="389"/>
      <c r="B12" s="389"/>
      <c r="C12" s="389"/>
      <c r="D12" s="389"/>
      <c r="E12" s="389"/>
      <c r="F12" s="389"/>
      <c r="G12" s="389"/>
    </row>
  </sheetData>
  <mergeCells count="7">
    <mergeCell ref="A1:F1"/>
    <mergeCell ref="C2:D2"/>
    <mergeCell ref="E2:F2"/>
    <mergeCell ref="A3:A4"/>
    <mergeCell ref="B3:B4"/>
    <mergeCell ref="C3:E3"/>
    <mergeCell ref="F3:F4"/>
  </mergeCells>
  <pageMargins left="0.7" right="0.7" top="0.75" bottom="0.75" header="0.3" footer="0.3"/>
  <pageSetup paperSize="9" orientation="landscape" r:id="rId1"/>
  <headerFooter>
    <oddHeader>&amp;R&amp;"Times New Roman CE,Félkövér dőlt"3.sz. melléklet a 7/2015. (IV.28.)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D13"/>
  <sheetViews>
    <sheetView view="pageLayout" zoomScaleNormal="100" workbookViewId="0">
      <selection activeCell="D1" sqref="D1"/>
    </sheetView>
  </sheetViews>
  <sheetFormatPr defaultRowHeight="12.75"/>
  <cols>
    <col min="2" max="2" width="49.83203125" customWidth="1"/>
    <col min="3" max="3" width="20.5" customWidth="1"/>
  </cols>
  <sheetData>
    <row r="1" spans="1:4">
      <c r="A1" s="1293" t="s">
        <v>587</v>
      </c>
      <c r="B1" s="1293"/>
      <c r="C1" s="1293"/>
    </row>
    <row r="2" spans="1:4" ht="15" customHeight="1">
      <c r="A2" s="1293"/>
      <c r="B2" s="1293"/>
      <c r="C2" s="1293"/>
      <c r="D2" s="389"/>
    </row>
    <row r="3" spans="1:4" ht="15.75" thickBot="1">
      <c r="A3" s="390"/>
      <c r="B3" s="390"/>
      <c r="C3" s="412" t="s">
        <v>113</v>
      </c>
      <c r="D3" s="391"/>
    </row>
    <row r="4" spans="1:4" ht="15.75" thickBot="1">
      <c r="A4" s="413" t="s">
        <v>579</v>
      </c>
      <c r="B4" s="414" t="s">
        <v>588</v>
      </c>
      <c r="C4" s="415" t="s">
        <v>230</v>
      </c>
      <c r="D4" s="389"/>
    </row>
    <row r="5" spans="1:4" ht="15.75" thickBot="1">
      <c r="A5" s="416">
        <v>1</v>
      </c>
      <c r="B5" s="417">
        <v>2</v>
      </c>
      <c r="C5" s="418">
        <v>3</v>
      </c>
      <c r="D5" s="389"/>
    </row>
    <row r="6" spans="1:4" ht="15">
      <c r="A6" s="419" t="s">
        <v>80</v>
      </c>
      <c r="B6" s="420" t="s">
        <v>589</v>
      </c>
      <c r="C6" s="421">
        <v>87429</v>
      </c>
      <c r="D6" s="389"/>
    </row>
    <row r="7" spans="1:4" ht="36.75">
      <c r="A7" s="422" t="s">
        <v>81</v>
      </c>
      <c r="B7" s="423" t="s">
        <v>590</v>
      </c>
      <c r="C7" s="424">
        <v>6200</v>
      </c>
      <c r="D7" s="389"/>
    </row>
    <row r="8" spans="1:4" ht="15">
      <c r="A8" s="422" t="s">
        <v>82</v>
      </c>
      <c r="B8" s="425" t="s">
        <v>591</v>
      </c>
      <c r="C8" s="424"/>
      <c r="D8" s="389"/>
    </row>
    <row r="9" spans="1:4" ht="36.75">
      <c r="A9" s="422" t="s">
        <v>83</v>
      </c>
      <c r="B9" s="425" t="s">
        <v>592</v>
      </c>
      <c r="C9" s="424"/>
      <c r="D9" s="389"/>
    </row>
    <row r="10" spans="1:4" ht="15">
      <c r="A10" s="426" t="s">
        <v>84</v>
      </c>
      <c r="B10" s="425" t="s">
        <v>593</v>
      </c>
      <c r="C10" s="427">
        <v>2156</v>
      </c>
      <c r="D10" s="389"/>
    </row>
    <row r="11" spans="1:4" ht="15.75" thickBot="1">
      <c r="A11" s="422" t="s">
        <v>85</v>
      </c>
      <c r="B11" s="428" t="s">
        <v>594</v>
      </c>
      <c r="C11" s="424"/>
      <c r="D11" s="389"/>
    </row>
    <row r="12" spans="1:4" ht="15.75" thickBot="1">
      <c r="A12" s="1302" t="s">
        <v>595</v>
      </c>
      <c r="B12" s="1303"/>
      <c r="C12" s="429">
        <f>SUM(C6:C11)</f>
        <v>95785</v>
      </c>
      <c r="D12" s="389"/>
    </row>
    <row r="13" spans="1:4" ht="32.25" customHeight="1">
      <c r="A13" s="1304" t="s">
        <v>596</v>
      </c>
      <c r="B13" s="1304"/>
      <c r="C13" s="1304"/>
      <c r="D13" s="389"/>
    </row>
  </sheetData>
  <mergeCells count="3">
    <mergeCell ref="A12:B12"/>
    <mergeCell ref="A13:C13"/>
    <mergeCell ref="A1:C2"/>
  </mergeCells>
  <pageMargins left="0.7" right="0.7" top="0.75" bottom="0.75" header="0.3" footer="0.3"/>
  <pageSetup paperSize="9" orientation="portrait" r:id="rId1"/>
  <headerFooter>
    <oddHeader>&amp;R&amp;"Times New Roman CE,Félkövér dőlt"4.melléklet a 7/2015. (IV.28.)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44</vt:i4>
      </vt:variant>
      <vt:variant>
        <vt:lpstr>Névvel ellátott tartományok</vt:lpstr>
      </vt:variant>
      <vt:variant>
        <vt:i4>12</vt:i4>
      </vt:variant>
    </vt:vector>
  </HeadingPairs>
  <TitlesOfParts>
    <vt:vector size="56" baseType="lpstr">
      <vt:lpstr>ÖSSZEFÜGGÉSEK</vt:lpstr>
      <vt:lpstr>1.1.sz.mell.</vt:lpstr>
      <vt:lpstr>1.2.sz.mell.</vt:lpstr>
      <vt:lpstr>1.3.sz. mell.</vt:lpstr>
      <vt:lpstr>1.4.sz.mell.</vt:lpstr>
      <vt:lpstr>2.1.sz.mell  </vt:lpstr>
      <vt:lpstr>2.2.sz.mell  </vt:lpstr>
      <vt:lpstr>3.sz.mell.</vt:lpstr>
      <vt:lpstr>4.sz.mell.</vt:lpstr>
      <vt:lpstr>5.sz.mell.</vt:lpstr>
      <vt:lpstr>6.sz.mell.</vt:lpstr>
      <vt:lpstr>7.sz.mell.</vt:lpstr>
      <vt:lpstr>8. sz.mell.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9.2.2.sz.mell.</vt:lpstr>
      <vt:lpstr>9.2.3. sz. mell</vt:lpstr>
      <vt:lpstr>9.3. sz. mell</vt:lpstr>
      <vt:lpstr>9.3.1. sz. mell</vt:lpstr>
      <vt:lpstr>9.3.2.sz.mell.</vt:lpstr>
      <vt:lpstr>9.3.3.sz.mell.</vt:lpstr>
      <vt:lpstr>9.4.sz.mell.</vt:lpstr>
      <vt:lpstr>9.4.1.sz.mell.</vt:lpstr>
      <vt:lpstr>9.4.2.sz.mell.</vt:lpstr>
      <vt:lpstr>9.4.3.sz.mell.</vt:lpstr>
      <vt:lpstr>10.sz.mell.</vt:lpstr>
      <vt:lpstr>11. sz. mell.</vt:lpstr>
      <vt:lpstr>12. sz. mell.</vt:lpstr>
      <vt:lpstr>13.sz.mell.</vt:lpstr>
      <vt:lpstr>14.sz.mell.</vt:lpstr>
      <vt:lpstr>15.sz.mell.</vt:lpstr>
      <vt:lpstr>16.sz.mell.</vt:lpstr>
      <vt:lpstr>17.sz.mell.</vt:lpstr>
      <vt:lpstr>18.sz.mell.</vt:lpstr>
      <vt:lpstr>19.sz.mell.</vt:lpstr>
      <vt:lpstr>20. sz. mell.</vt:lpstr>
      <vt:lpstr>21.sz.mell.</vt:lpstr>
      <vt:lpstr>22.sz.mell.</vt:lpstr>
      <vt:lpstr>23.sz.mell.</vt:lpstr>
      <vt:lpstr>24.sz.mell.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'9.2.3. sz. mell'!Nyomtatási_cím</vt:lpstr>
      <vt:lpstr>'9.3. sz. mell'!Nyomtatási_cím</vt:lpstr>
      <vt:lpstr>'9.3.1. sz. mell'!Nyomtatási_cím</vt:lpstr>
      <vt:lpstr>'1.1.sz.mell.'!Nyomtatási_terület</vt:lpstr>
      <vt:lpstr>'1.2.sz.mell.'!Nyomtatási_terület</vt:lpstr>
      <vt:lpstr>'1.4.sz.mell.'!Nyomtatási_terület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Vera</cp:lastModifiedBy>
  <cp:lastPrinted>2015-04-22T11:59:19Z</cp:lastPrinted>
  <dcterms:created xsi:type="dcterms:W3CDTF">1999-10-30T10:30:45Z</dcterms:created>
  <dcterms:modified xsi:type="dcterms:W3CDTF">2015-04-22T13:40:32Z</dcterms:modified>
</cp:coreProperties>
</file>