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3.sz.mell  " sheetId="1" r:id="rId1"/>
  </sheets>
  <externalReferences>
    <externalReference r:id="rId2"/>
    <externalReference r:id="rId3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E25" i="1"/>
  <c r="D25" i="1"/>
  <c r="C25" i="1"/>
  <c r="J20" i="1"/>
  <c r="K20" i="1" s="1"/>
  <c r="E19" i="1"/>
  <c r="E31" i="1" s="1"/>
  <c r="D19" i="1"/>
  <c r="D31" i="1" s="1"/>
  <c r="C19" i="1"/>
  <c r="C31" i="1" s="1"/>
  <c r="J11" i="1"/>
  <c r="K11" i="1" s="1"/>
  <c r="I11" i="1"/>
  <c r="H11" i="1"/>
  <c r="E10" i="1"/>
  <c r="F10" i="1" s="1"/>
  <c r="D10" i="1"/>
  <c r="C10" i="1"/>
  <c r="J9" i="1"/>
  <c r="K9" i="1" s="1"/>
  <c r="I9" i="1"/>
  <c r="H9" i="1"/>
  <c r="E9" i="1"/>
  <c r="F9" i="1" s="1"/>
  <c r="D9" i="1"/>
  <c r="C9" i="1"/>
  <c r="C18" i="1" s="1"/>
  <c r="J8" i="1"/>
  <c r="I8" i="1"/>
  <c r="H8" i="1"/>
  <c r="F8" i="1"/>
  <c r="E8" i="1"/>
  <c r="J7" i="1"/>
  <c r="J18" i="1" s="1"/>
  <c r="I7" i="1"/>
  <c r="I18" i="1" s="1"/>
  <c r="H7" i="1"/>
  <c r="H18" i="1" s="1"/>
  <c r="H32" i="1" s="1"/>
  <c r="E7" i="1"/>
  <c r="D7" i="1"/>
  <c r="D18" i="1" s="1"/>
  <c r="C7" i="1"/>
  <c r="I34" i="1" l="1"/>
  <c r="I33" i="1"/>
  <c r="D32" i="1"/>
  <c r="K18" i="1"/>
  <c r="C34" i="1"/>
  <c r="C33" i="1"/>
  <c r="C32" i="1"/>
  <c r="H34" i="1"/>
  <c r="H33" i="1"/>
  <c r="D33" i="1"/>
  <c r="I32" i="1"/>
  <c r="D34" i="1" s="1"/>
  <c r="F7" i="1"/>
  <c r="K7" i="1"/>
  <c r="E18" i="1"/>
  <c r="J31" i="1"/>
  <c r="J32" i="1" s="1"/>
  <c r="E32" i="1" l="1"/>
  <c r="F32" i="1" s="1"/>
  <c r="J34" i="1"/>
  <c r="J33" i="1"/>
  <c r="E34" i="1"/>
  <c r="K32" i="1"/>
  <c r="E33" i="1"/>
</calcChain>
</file>

<file path=xl/sharedStrings.xml><?xml version="1.0" encoding="utf-8"?>
<sst xmlns="http://schemas.openxmlformats.org/spreadsheetml/2006/main" count="95" uniqueCount="90">
  <si>
    <t>3. melléklet a 8/2017. (IV.27.) önkormányzati rendelethez</t>
  </si>
  <si>
    <t>II. Felhalmozási célú bevételek és kiadások mérlege
(Önkormányzati szinten)</t>
  </si>
  <si>
    <t xml:space="preserve"> Ezer forintban !</t>
  </si>
  <si>
    <t>Sor-
szám</t>
  </si>
  <si>
    <t>Bevételek</t>
  </si>
  <si>
    <t>Kiadások</t>
  </si>
  <si>
    <t>Megnevezés</t>
  </si>
  <si>
    <t>2016. évi eredeti  előirányzat</t>
  </si>
  <si>
    <t>2016.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</si>
  <si>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</si>
  <si>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</si>
  <si>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</si>
  <si>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</si>
  <si>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</si>
  <si>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</si>
  <si>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</si>
  <si>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</si>
  <si>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</si>
  <si>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</si>
  <si>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</si>
  <si>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</si>
  <si>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</si>
  <si>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</si>
  <si>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</si>
  <si>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</si>
  <si>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</si>
  <si>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</si>
  <si>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</si>
  <si>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</si>
  <si>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</si>
  <si>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</si>
  <si>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</t>
  </si>
  <si>
    <t>3.-ból EU-s forrásból megvalósuló felújítás</t>
  </si>
  <si>
    <t>5.</t>
  </si>
  <si>
    <t xml:space="preserve">  ebből EU-s támogatás</t>
  </si>
  <si>
    <t>Egyéb felhalmozási kiadások</t>
  </si>
  <si>
    <t>6.</t>
  </si>
  <si>
    <t>Tartalékok</t>
  </si>
  <si>
    <t>7.</t>
  </si>
  <si>
    <t>8.</t>
  </si>
  <si>
    <t>9.</t>
  </si>
  <si>
    <t>10.</t>
  </si>
  <si>
    <t>11.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</si>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</sst>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0" fillId="0" borderId="0" xfId="1" applyFont="1" applyFill="1" applyAlignment="1" applyProtection="1">
      <alignment horizontal="right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textRotation="180" wrapText="1"/>
    </xf>
    <xf numFmtId="164" fontId="5" fillId="0" borderId="1" xfId="0" applyNumberFormat="1" applyFont="1" applyFill="1" applyBorder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Continuous" vertical="center" wrapText="1"/>
    </xf>
    <xf numFmtId="164" fontId="7" fillId="0" borderId="4" xfId="0" applyNumberFormat="1" applyFont="1" applyFill="1" applyBorder="1" applyAlignment="1" applyProtection="1">
      <alignment horizontal="centerContinuous" vertical="center" wrapText="1"/>
    </xf>
    <xf numFmtId="164" fontId="7" fillId="0" borderId="5" xfId="0" applyNumberFormat="1" applyFont="1" applyFill="1" applyBorder="1" applyAlignment="1" applyProtection="1">
      <alignment horizontal="centerContinuous" vertical="center" wrapText="1"/>
    </xf>
    <xf numFmtId="164" fontId="7" fillId="0" borderId="6" xfId="0" applyNumberFormat="1" applyFont="1" applyFill="1" applyBorder="1" applyAlignment="1" applyProtection="1">
      <alignment horizontal="centerContinuous" vertical="center" wrapText="1"/>
    </xf>
    <xf numFmtId="164" fontId="7" fillId="0" borderId="7" xfId="0" applyNumberFormat="1" applyFont="1" applyFill="1" applyBorder="1" applyAlignment="1" applyProtection="1">
      <alignment horizontal="centerContinuous" vertical="center" wrapText="1"/>
    </xf>
    <xf numFmtId="164" fontId="7" fillId="0" borderId="8" xfId="0" applyNumberFormat="1" applyFont="1" applyFill="1" applyBorder="1" applyAlignment="1" applyProtection="1">
      <alignment horizontal="centerContinuous" vertical="center" wrapText="1"/>
    </xf>
    <xf numFmtId="164" fontId="7" fillId="0" borderId="9" xfId="0" applyNumberFormat="1" applyFont="1" applyFill="1" applyBorder="1" applyAlignment="1" applyProtection="1">
      <alignment horizontal="centerContinuous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center" vertical="center" wrapText="1"/>
    </xf>
    <xf numFmtId="0" fontId="7" fillId="0" borderId="12" xfId="1" applyFont="1" applyFill="1" applyBorder="1" applyAlignment="1" applyProtection="1">
      <alignment horizontal="center" vertical="center" wrapText="1"/>
    </xf>
    <xf numFmtId="0" fontId="7" fillId="0" borderId="13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14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9" fillId="0" borderId="15" xfId="0" applyNumberFormat="1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center" vertical="center" wrapText="1"/>
    </xf>
    <xf numFmtId="164" fontId="9" fillId="0" borderId="12" xfId="0" applyNumberFormat="1" applyFont="1" applyFill="1" applyBorder="1" applyAlignment="1" applyProtection="1">
      <alignment horizontal="center" vertical="center" wrapText="1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10" fillId="0" borderId="18" xfId="0" applyNumberFormat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0" applyNumberFormat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0" applyNumberFormat="1" applyFont="1" applyFill="1" applyBorder="1" applyAlignment="1" applyProtection="1">
      <alignment horizontal="left" vertical="center" wrapText="1" indent="1"/>
    </xf>
    <xf numFmtId="164" fontId="1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11" fillId="0" borderId="29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164" fontId="9" fillId="0" borderId="13" xfId="0" applyNumberFormat="1" applyFont="1" applyFill="1" applyBorder="1" applyAlignment="1" applyProtection="1">
      <alignment horizontal="right" vertical="center" wrapText="1" indent="1"/>
    </xf>
    <xf numFmtId="165" fontId="9" fillId="0" borderId="12" xfId="2" applyNumberFormat="1" applyFont="1" applyFill="1" applyBorder="1" applyAlignment="1" applyProtection="1">
      <alignment horizontal="right" vertical="center" wrapText="1" indent="1"/>
    </xf>
    <xf numFmtId="164" fontId="13" fillId="0" borderId="29" xfId="0" applyNumberFormat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</xf>
    <xf numFmtId="165" fontId="10" fillId="0" borderId="20" xfId="2" applyNumberFormat="1" applyFont="1" applyFill="1" applyBorder="1" applyAlignment="1" applyProtection="1">
      <alignment horizontal="righ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0" applyNumberFormat="1" applyFont="1" applyFill="1" applyBorder="1" applyAlignment="1" applyProtection="1">
      <alignment horizontal="left" vertical="center" wrapText="1" indent="2"/>
    </xf>
    <xf numFmtId="164" fontId="1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9" fontId="10" fillId="0" borderId="30" xfId="2" applyFont="1" applyFill="1" applyBorder="1" applyAlignment="1" applyProtection="1">
      <alignment horizontal="right" vertical="center" wrapText="1" indent="1"/>
      <protection locked="0"/>
    </xf>
    <xf numFmtId="164" fontId="1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0" applyNumberFormat="1" applyFont="1" applyFill="1" applyBorder="1" applyAlignment="1" applyProtection="1">
      <alignment horizontal="left" vertical="center" wrapText="1" indent="1"/>
    </xf>
    <xf numFmtId="164" fontId="10" fillId="0" borderId="26" xfId="0" applyNumberFormat="1" applyFont="1" applyFill="1" applyBorder="1" applyAlignment="1" applyProtection="1">
      <alignment horizontal="left" vertical="center" wrapText="1" indent="2"/>
    </xf>
    <xf numFmtId="164" fontId="13" fillId="0" borderId="26" xfId="0" applyNumberFormat="1" applyFont="1" applyFill="1" applyBorder="1" applyAlignment="1" applyProtection="1">
      <alignment horizontal="left" vertical="center" wrapText="1" indent="1"/>
    </xf>
    <xf numFmtId="164" fontId="13" fillId="0" borderId="26" xfId="0" applyNumberFormat="1" applyFont="1" applyFill="1" applyBorder="1" applyAlignment="1" applyProtection="1">
      <alignment horizontal="right" vertical="center" wrapText="1" indent="1"/>
    </xf>
    <xf numFmtId="164" fontId="13" fillId="0" borderId="20" xfId="0" applyNumberFormat="1" applyFont="1" applyFill="1" applyBorder="1" applyAlignment="1" applyProtection="1">
      <alignment horizontal="righ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left" vertical="center" wrapText="1" indent="2"/>
    </xf>
    <xf numFmtId="164" fontId="11" fillId="0" borderId="40" xfId="0" applyNumberFormat="1" applyFont="1" applyFill="1" applyBorder="1" applyAlignment="1" applyProtection="1">
      <alignment horizontal="left" vertical="center" wrapText="1" indent="2"/>
    </xf>
    <xf numFmtId="164" fontId="1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1" xfId="0" applyNumberFormat="1" applyFont="1" applyFill="1" applyBorder="1" applyAlignment="1" applyProtection="1">
      <alignment horizontal="left" vertical="center" wrapText="1" indent="1"/>
    </xf>
    <xf numFmtId="165" fontId="9" fillId="0" borderId="5" xfId="2" applyNumberFormat="1" applyFont="1" applyFill="1" applyBorder="1" applyAlignment="1" applyProtection="1">
      <alignment horizontal="right" vertical="center" wrapText="1" indent="1"/>
    </xf>
    <xf numFmtId="165" fontId="9" fillId="0" borderId="42" xfId="2" applyNumberFormat="1" applyFont="1" applyFill="1" applyBorder="1" applyAlignment="1" applyProtection="1">
      <alignment horizontal="right" vertical="center" wrapText="1" indent="1"/>
    </xf>
    <xf numFmtId="164" fontId="12" fillId="0" borderId="3" xfId="0" applyNumberFormat="1" applyFont="1" applyFill="1" applyBorder="1" applyAlignment="1" applyProtection="1">
      <alignment horizontal="left" vertical="center" wrapText="1" indent="1"/>
    </xf>
    <xf numFmtId="164" fontId="12" fillId="0" borderId="4" xfId="0" applyNumberFormat="1" applyFont="1" applyFill="1" applyBorder="1" applyAlignment="1" applyProtection="1">
      <alignment horizontal="right" vertical="center" wrapText="1" indent="1"/>
    </xf>
    <xf numFmtId="164" fontId="12" fillId="0" borderId="43" xfId="0" applyNumberFormat="1" applyFont="1" applyFill="1" applyBorder="1" applyAlignment="1" applyProtection="1">
      <alignment horizontal="right" vertical="center" wrapText="1" indent="1"/>
    </xf>
    <xf numFmtId="165" fontId="12" fillId="0" borderId="44" xfId="2" applyNumberFormat="1" applyFont="1" applyFill="1" applyBorder="1" applyAlignment="1" applyProtection="1">
      <alignment horizontal="right" vertical="center" wrapText="1" indent="1"/>
    </xf>
    <xf numFmtId="164" fontId="12" fillId="0" borderId="11" xfId="0" applyNumberFormat="1" applyFont="1" applyFill="1" applyBorder="1" applyAlignment="1" applyProtection="1">
      <alignment horizontal="right" vertical="center" wrapText="1" indent="1"/>
    </xf>
    <xf numFmtId="164" fontId="12" fillId="0" borderId="42" xfId="0" applyNumberFormat="1" applyFont="1" applyFill="1" applyBorder="1" applyAlignment="1" applyProtection="1">
      <alignment horizontal="right" vertical="center" wrapText="1" indent="1"/>
    </xf>
    <xf numFmtId="164" fontId="12" fillId="0" borderId="45" xfId="0" applyNumberFormat="1" applyFont="1" applyFill="1" applyBorder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%20DOKUMENTUMOK\1.%20EL&#336;TERJESZT&#201;SEK\2017\4\2-2016.%20&#233;vi%20z&#225;rsz&#225;mad&#225;s\2.verzi&#243;\2-4-z&#225;rsz.t&#225;bl&#225;i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sz.mell."/>
      <sheetName val="9.sz.mell."/>
      <sheetName val="10.sz. mell."/>
      <sheetName val="11.sz mell."/>
      <sheetName val="12. sz. mell. "/>
      <sheetName val="13.sz mell."/>
      <sheetName val="14.sz mell."/>
      <sheetName val="15.sz mell."/>
      <sheetName val="16.sz mell."/>
      <sheetName val="17.sz mell."/>
      <sheetName val="18.sz mell."/>
      <sheetName val="19. sz. mell"/>
      <sheetName val="20. sz. mell"/>
      <sheetName val="21. sz. mell."/>
      <sheetName val="22. sz. mell."/>
      <sheetName val="23. sz. mell."/>
      <sheetName val="24.sz. mell."/>
    </sheetNames>
    <sheetDataSet>
      <sheetData sheetId="0">
        <row r="25">
          <cell r="D25">
            <v>35474</v>
          </cell>
          <cell r="E25">
            <v>66997</v>
          </cell>
          <cell r="F25">
            <v>75109</v>
          </cell>
        </row>
        <row r="31">
          <cell r="F31">
            <v>60343</v>
          </cell>
        </row>
        <row r="52">
          <cell r="D52">
            <v>350</v>
          </cell>
          <cell r="E52">
            <v>1216</v>
          </cell>
          <cell r="F52">
            <v>1757</v>
          </cell>
        </row>
        <row r="66">
          <cell r="E66">
            <v>11399</v>
          </cell>
          <cell r="F66">
            <v>11399</v>
          </cell>
        </row>
        <row r="121">
          <cell r="D121">
            <v>6244</v>
          </cell>
          <cell r="E121">
            <v>40506</v>
          </cell>
          <cell r="F121">
            <v>38792</v>
          </cell>
        </row>
        <row r="122">
          <cell r="D122">
            <v>0</v>
          </cell>
        </row>
        <row r="123">
          <cell r="D123">
            <v>5800</v>
          </cell>
          <cell r="E123">
            <v>44707</v>
          </cell>
          <cell r="F123">
            <v>42887</v>
          </cell>
        </row>
        <row r="125">
          <cell r="D125">
            <v>0</v>
          </cell>
          <cell r="E125">
            <v>24848</v>
          </cell>
          <cell r="F125">
            <v>24847</v>
          </cell>
        </row>
        <row r="135">
          <cell r="F135">
            <v>3333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4"/>
  <sheetViews>
    <sheetView tabSelected="1" topLeftCell="C1" zoomScaleNormal="100" zoomScaleSheetLayoutView="115" workbookViewId="0">
      <selection activeCell="K1" sqref="K1"/>
    </sheetView>
  </sheetViews>
  <sheetFormatPr defaultRowHeight="12.75" x14ac:dyDescent="0.2"/>
  <cols>
    <col min="1" max="1" width="6.83203125" style="1" customWidth="1"/>
    <col min="2" max="2" width="49.1640625" style="2" customWidth="1"/>
    <col min="3" max="3" width="12.6640625" style="1" customWidth="1"/>
    <col min="4" max="4" width="16.33203125" style="1" customWidth="1"/>
    <col min="5" max="5" width="13.83203125" style="1" customWidth="1"/>
    <col min="6" max="6" width="13.33203125" style="1" customWidth="1"/>
    <col min="7" max="7" width="49.83203125" style="1" customWidth="1"/>
    <col min="8" max="8" width="14" style="1" customWidth="1"/>
    <col min="9" max="9" width="13.6640625" style="1" customWidth="1"/>
    <col min="10" max="10" width="13.83203125" style="1" customWidth="1"/>
    <col min="11" max="11" width="12.6640625" style="1" customWidth="1"/>
    <col min="12" max="12" width="4.83203125" style="1" customWidth="1"/>
    <col min="13" max="16384" width="9.33203125" style="1"/>
  </cols>
  <sheetData>
    <row r="1" spans="1:12" x14ac:dyDescent="0.2">
      <c r="K1" s="3" t="s">
        <v>0</v>
      </c>
    </row>
    <row r="2" spans="1:12" ht="47.25" customHeight="1" x14ac:dyDescent="0.2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4.25" thickBot="1" x14ac:dyDescent="0.25">
      <c r="G3" s="6" t="s">
        <v>2</v>
      </c>
      <c r="H3" s="6"/>
      <c r="I3" s="6"/>
      <c r="J3" s="6"/>
      <c r="K3" s="6"/>
      <c r="L3" s="5"/>
    </row>
    <row r="4" spans="1:12" ht="13.5" thickBot="1" x14ac:dyDescent="0.25">
      <c r="A4" s="7" t="s">
        <v>3</v>
      </c>
      <c r="B4" s="8" t="s">
        <v>4</v>
      </c>
      <c r="C4" s="9"/>
      <c r="D4" s="10"/>
      <c r="E4" s="10"/>
      <c r="F4" s="10"/>
      <c r="G4" s="11" t="s">
        <v>5</v>
      </c>
      <c r="H4" s="12"/>
      <c r="I4" s="13"/>
      <c r="J4" s="13"/>
      <c r="K4" s="14"/>
      <c r="L4" s="5"/>
    </row>
    <row r="5" spans="1:12" s="21" customFormat="1" ht="36.75" thickBot="1" x14ac:dyDescent="0.25">
      <c r="A5" s="15"/>
      <c r="B5" s="16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6" t="s">
        <v>6</v>
      </c>
      <c r="H5" s="17" t="s">
        <v>7</v>
      </c>
      <c r="I5" s="17" t="s">
        <v>8</v>
      </c>
      <c r="J5" s="20" t="s">
        <v>9</v>
      </c>
      <c r="K5" s="19" t="s">
        <v>10</v>
      </c>
      <c r="L5" s="5"/>
    </row>
    <row r="6" spans="1:12" s="21" customFormat="1" ht="13.5" thickBot="1" x14ac:dyDescent="0.25">
      <c r="A6" s="22"/>
      <c r="B6" s="23" t="s">
        <v>11</v>
      </c>
      <c r="C6" s="24" t="s">
        <v>12</v>
      </c>
      <c r="D6" s="25" t="s">
        <v>13</v>
      </c>
      <c r="E6" s="25" t="s">
        <v>14</v>
      </c>
      <c r="F6" s="25" t="s">
        <v>15</v>
      </c>
      <c r="G6" s="26" t="s">
        <v>16</v>
      </c>
      <c r="H6" s="27" t="s">
        <v>17</v>
      </c>
      <c r="I6" s="23" t="s">
        <v>18</v>
      </c>
      <c r="J6" s="24" t="s">
        <v>19</v>
      </c>
      <c r="K6" s="28" t="s">
        <v>20</v>
      </c>
      <c r="L6" s="5"/>
    </row>
    <row r="7" spans="1:12" ht="12.95" customHeight="1" x14ac:dyDescent="0.2">
      <c r="A7" s="29" t="s">
        <v>21</v>
      </c>
      <c r="B7" s="30" t="s">
        <v>22</v>
      </c>
      <c r="C7" s="31">
        <f>+'[1]1.sz.mell.'!D25</f>
        <v>35474</v>
      </c>
      <c r="D7" s="31">
        <f>+'[1]1.sz.mell.'!E25</f>
        <v>66997</v>
      </c>
      <c r="E7" s="31">
        <f>+'[1]1.sz.mell.'!F25</f>
        <v>75109</v>
      </c>
      <c r="F7" s="32">
        <f>+E7/D7</f>
        <v>1.1210800483603744</v>
      </c>
      <c r="G7" s="33" t="s">
        <v>23</v>
      </c>
      <c r="H7" s="34">
        <f>+'[1]1.sz.mell.'!D121</f>
        <v>6244</v>
      </c>
      <c r="I7" s="34">
        <f>+'[1]1.sz.mell.'!E121</f>
        <v>40506</v>
      </c>
      <c r="J7" s="34">
        <f>+'[1]1.sz.mell.'!F121</f>
        <v>38792</v>
      </c>
      <c r="K7" s="35">
        <f>+J7/I7</f>
        <v>0.95768528119290974</v>
      </c>
      <c r="L7" s="5"/>
    </row>
    <row r="8" spans="1:12" x14ac:dyDescent="0.2">
      <c r="A8" s="36" t="s">
        <v>24</v>
      </c>
      <c r="B8" s="37" t="s">
        <v>25</v>
      </c>
      <c r="C8" s="38">
        <v>35474</v>
      </c>
      <c r="D8" s="39">
        <v>97857</v>
      </c>
      <c r="E8" s="40">
        <f>+'[1]1.sz.mell.'!F31</f>
        <v>60343</v>
      </c>
      <c r="F8" s="32">
        <f>+E8/D8</f>
        <v>0.6166446958316727</v>
      </c>
      <c r="G8" s="41" t="s">
        <v>26</v>
      </c>
      <c r="H8" s="34">
        <f>+'[1]1.sz.mell.'!D122</f>
        <v>0</v>
      </c>
      <c r="I8" s="34">
        <f>+'[1]1.sz.mell.'!E122</f>
        <v>0</v>
      </c>
      <c r="J8" s="34">
        <f>+'[1]1.sz.mell.'!F122</f>
        <v>0</v>
      </c>
      <c r="K8" s="35"/>
      <c r="L8" s="5"/>
    </row>
    <row r="9" spans="1:12" ht="12.95" customHeight="1" x14ac:dyDescent="0.2">
      <c r="A9" s="36" t="s">
        <v>27</v>
      </c>
      <c r="B9" s="37" t="s">
        <v>28</v>
      </c>
      <c r="C9" s="38">
        <f>+'[1]1.sz.mell.'!D52</f>
        <v>350</v>
      </c>
      <c r="D9" s="38">
        <f>+'[1]1.sz.mell.'!E52</f>
        <v>1216</v>
      </c>
      <c r="E9" s="38">
        <f>+'[1]1.sz.mell.'!F52</f>
        <v>1757</v>
      </c>
      <c r="F9" s="32">
        <f>+E9/D9</f>
        <v>1.4449013157894737</v>
      </c>
      <c r="G9" s="41" t="s">
        <v>29</v>
      </c>
      <c r="H9" s="34">
        <f>+'[1]1.sz.mell.'!D123</f>
        <v>5800</v>
      </c>
      <c r="I9" s="34">
        <f>+'[1]1.sz.mell.'!E123</f>
        <v>44707</v>
      </c>
      <c r="J9" s="34">
        <f>+'[1]1.sz.mell.'!F123</f>
        <v>42887</v>
      </c>
      <c r="K9" s="35">
        <f>+J9/I9</f>
        <v>0.95929049142192502</v>
      </c>
      <c r="L9" s="5"/>
    </row>
    <row r="10" spans="1:12" ht="12.95" customHeight="1" x14ac:dyDescent="0.2">
      <c r="A10" s="36" t="s">
        <v>30</v>
      </c>
      <c r="B10" s="42" t="s">
        <v>31</v>
      </c>
      <c r="C10" s="39">
        <f>+'[1]1.sz.mell.'!D66</f>
        <v>0</v>
      </c>
      <c r="D10" s="39">
        <f>+'[1]1.sz.mell.'!E66</f>
        <v>11399</v>
      </c>
      <c r="E10" s="39">
        <f>+'[1]1.sz.mell.'!F66</f>
        <v>11399</v>
      </c>
      <c r="F10" s="32">
        <f>+E10/D10</f>
        <v>1</v>
      </c>
      <c r="G10" s="41" t="s">
        <v>32</v>
      </c>
      <c r="H10" s="43"/>
      <c r="I10" s="38"/>
      <c r="J10" s="38"/>
      <c r="K10" s="35"/>
      <c r="L10" s="5"/>
    </row>
    <row r="11" spans="1:12" ht="12.75" customHeight="1" x14ac:dyDescent="0.2">
      <c r="A11" s="36" t="s">
        <v>33</v>
      </c>
      <c r="B11" s="42" t="s">
        <v>34</v>
      </c>
      <c r="C11" s="38"/>
      <c r="D11" s="39"/>
      <c r="E11" s="39"/>
      <c r="F11" s="32"/>
      <c r="G11" s="41" t="s">
        <v>35</v>
      </c>
      <c r="H11" s="43">
        <f>+'[1]1.sz.mell.'!D125</f>
        <v>0</v>
      </c>
      <c r="I11" s="43">
        <f>+'[1]1.sz.mell.'!E125</f>
        <v>24848</v>
      </c>
      <c r="J11" s="43">
        <f>+'[1]1.sz.mell.'!F125</f>
        <v>24847</v>
      </c>
      <c r="K11" s="35">
        <f>+J11/I11</f>
        <v>0.99995975531229875</v>
      </c>
      <c r="L11" s="5"/>
    </row>
    <row r="12" spans="1:12" ht="12.95" customHeight="1" x14ac:dyDescent="0.2">
      <c r="A12" s="36" t="s">
        <v>36</v>
      </c>
      <c r="B12" s="41"/>
      <c r="C12" s="43"/>
      <c r="D12" s="38"/>
      <c r="E12" s="38"/>
      <c r="F12" s="32"/>
      <c r="G12" s="44" t="s">
        <v>37</v>
      </c>
      <c r="H12" s="43">
        <v>18430</v>
      </c>
      <c r="I12" s="38"/>
      <c r="J12" s="38"/>
      <c r="K12" s="45"/>
      <c r="L12" s="5"/>
    </row>
    <row r="13" spans="1:12" ht="12.95" customHeight="1" x14ac:dyDescent="0.2">
      <c r="A13" s="36" t="s">
        <v>38</v>
      </c>
      <c r="B13" s="46"/>
      <c r="C13" s="43"/>
      <c r="D13" s="38"/>
      <c r="E13" s="38"/>
      <c r="F13" s="39"/>
      <c r="G13" s="46"/>
      <c r="H13" s="43"/>
      <c r="I13" s="38"/>
      <c r="J13" s="38"/>
      <c r="K13" s="45"/>
      <c r="L13" s="5"/>
    </row>
    <row r="14" spans="1:12" ht="12.95" customHeight="1" x14ac:dyDescent="0.2">
      <c r="A14" s="36" t="s">
        <v>39</v>
      </c>
      <c r="B14" s="46"/>
      <c r="C14" s="43"/>
      <c r="D14" s="38"/>
      <c r="E14" s="38"/>
      <c r="F14" s="39"/>
      <c r="G14" s="46"/>
      <c r="H14" s="43"/>
      <c r="I14" s="38"/>
      <c r="J14" s="38"/>
      <c r="K14" s="45"/>
      <c r="L14" s="5"/>
    </row>
    <row r="15" spans="1:12" ht="12.95" customHeight="1" x14ac:dyDescent="0.2">
      <c r="A15" s="36" t="s">
        <v>40</v>
      </c>
      <c r="B15" s="46"/>
      <c r="C15" s="43"/>
      <c r="D15" s="38"/>
      <c r="E15" s="38"/>
      <c r="F15" s="47"/>
      <c r="G15" s="46"/>
      <c r="H15" s="43"/>
      <c r="I15" s="38"/>
      <c r="J15" s="38"/>
      <c r="K15" s="45"/>
      <c r="L15" s="5"/>
    </row>
    <row r="16" spans="1:12" x14ac:dyDescent="0.2">
      <c r="A16" s="36" t="s">
        <v>41</v>
      </c>
      <c r="B16" s="46"/>
      <c r="C16" s="43"/>
      <c r="D16" s="38"/>
      <c r="E16" s="38"/>
      <c r="F16" s="47"/>
      <c r="G16" s="46"/>
      <c r="H16" s="43"/>
      <c r="I16" s="38"/>
      <c r="J16" s="38"/>
      <c r="K16" s="45"/>
      <c r="L16" s="5"/>
    </row>
    <row r="17" spans="1:12" ht="12.95" customHeight="1" thickBot="1" x14ac:dyDescent="0.25">
      <c r="A17" s="48" t="s">
        <v>42</v>
      </c>
      <c r="B17" s="49"/>
      <c r="C17" s="50"/>
      <c r="D17" s="51"/>
      <c r="E17" s="52"/>
      <c r="F17" s="53"/>
      <c r="H17" s="50"/>
      <c r="I17" s="54"/>
      <c r="J17" s="54"/>
      <c r="K17" s="55"/>
      <c r="L17" s="5"/>
    </row>
    <row r="18" spans="1:12" ht="15.95" customHeight="1" thickBot="1" x14ac:dyDescent="0.25">
      <c r="A18" s="56" t="s">
        <v>43</v>
      </c>
      <c r="B18" s="57" t="s">
        <v>44</v>
      </c>
      <c r="C18" s="58">
        <f>+C7+C9+C10+C12+C13+C14+C15+C16+C17</f>
        <v>35824</v>
      </c>
      <c r="D18" s="59">
        <f>D7+D10+D12+D9</f>
        <v>79612</v>
      </c>
      <c r="E18" s="59">
        <f>E7+E10+E12+E9</f>
        <v>88265</v>
      </c>
      <c r="F18" s="59"/>
      <c r="G18" s="57" t="s">
        <v>45</v>
      </c>
      <c r="H18" s="60">
        <f>+H7+H9+H11+H12+H13+H14+H15+H16+H17</f>
        <v>30474</v>
      </c>
      <c r="I18" s="60">
        <f>+I7+I9+I11+I12+I13+I14+I15+I16+I17</f>
        <v>110061</v>
      </c>
      <c r="J18" s="60">
        <f>+J7+J9+J11+J12+J13+J14+J15+J16+J17</f>
        <v>106526</v>
      </c>
      <c r="K18" s="61">
        <f>+J18/I18</f>
        <v>0.967881447560898</v>
      </c>
      <c r="L18" s="5"/>
    </row>
    <row r="19" spans="1:12" ht="12.95" customHeight="1" x14ac:dyDescent="0.2">
      <c r="A19" s="29" t="s">
        <v>46</v>
      </c>
      <c r="B19" s="62" t="s">
        <v>47</v>
      </c>
      <c r="C19" s="63">
        <f>+C20+C21+C22+C23+C24</f>
        <v>0</v>
      </c>
      <c r="D19" s="63">
        <f>+D20+D21+D22+D23+D24</f>
        <v>0</v>
      </c>
      <c r="E19" s="63">
        <f>+E20+E21+E22+E23+E24</f>
        <v>0</v>
      </c>
      <c r="F19" s="64"/>
      <c r="G19" s="37" t="s">
        <v>48</v>
      </c>
      <c r="H19" s="65"/>
      <c r="I19" s="66"/>
      <c r="J19" s="66"/>
      <c r="K19" s="67"/>
      <c r="L19" s="5"/>
    </row>
    <row r="20" spans="1:12" ht="12.95" customHeight="1" x14ac:dyDescent="0.2">
      <c r="A20" s="36" t="s">
        <v>49</v>
      </c>
      <c r="B20" s="68" t="s">
        <v>50</v>
      </c>
      <c r="C20" s="69"/>
      <c r="D20" s="70"/>
      <c r="E20" s="70"/>
      <c r="F20" s="64"/>
      <c r="G20" s="37" t="s">
        <v>51</v>
      </c>
      <c r="H20" s="71">
        <v>3333</v>
      </c>
      <c r="I20" s="69">
        <v>3333</v>
      </c>
      <c r="J20" s="69">
        <f>+'[1]1.sz.mell.'!F135</f>
        <v>3333</v>
      </c>
      <c r="K20" s="72">
        <f>+I20/J20</f>
        <v>1</v>
      </c>
      <c r="L20" s="5"/>
    </row>
    <row r="21" spans="1:12" ht="12.95" customHeight="1" x14ac:dyDescent="0.2">
      <c r="A21" s="29" t="s">
        <v>52</v>
      </c>
      <c r="B21" s="68" t="s">
        <v>53</v>
      </c>
      <c r="C21" s="69"/>
      <c r="D21" s="70"/>
      <c r="E21" s="70"/>
      <c r="F21" s="64"/>
      <c r="G21" s="37" t="s">
        <v>54</v>
      </c>
      <c r="H21" s="71"/>
      <c r="I21" s="69"/>
      <c r="J21" s="69"/>
      <c r="K21" s="73"/>
      <c r="L21" s="5"/>
    </row>
    <row r="22" spans="1:12" ht="12.95" customHeight="1" x14ac:dyDescent="0.2">
      <c r="A22" s="36" t="s">
        <v>55</v>
      </c>
      <c r="B22" s="68" t="s">
        <v>56</v>
      </c>
      <c r="C22" s="69"/>
      <c r="D22" s="70"/>
      <c r="E22" s="70"/>
      <c r="F22" s="64"/>
      <c r="G22" s="37" t="s">
        <v>57</v>
      </c>
      <c r="H22" s="71"/>
      <c r="I22" s="69"/>
      <c r="J22" s="69"/>
      <c r="K22" s="74"/>
      <c r="L22" s="5"/>
    </row>
    <row r="23" spans="1:12" ht="12.95" customHeight="1" x14ac:dyDescent="0.2">
      <c r="A23" s="29" t="s">
        <v>58</v>
      </c>
      <c r="B23" s="68" t="s">
        <v>59</v>
      </c>
      <c r="C23" s="69"/>
      <c r="D23" s="75"/>
      <c r="E23" s="75"/>
      <c r="F23" s="64"/>
      <c r="G23" s="76" t="s">
        <v>60</v>
      </c>
      <c r="H23" s="71"/>
      <c r="I23" s="69"/>
      <c r="J23" s="69"/>
      <c r="K23" s="73"/>
      <c r="L23" s="5"/>
    </row>
    <row r="24" spans="1:12" ht="12.95" customHeight="1" x14ac:dyDescent="0.2">
      <c r="A24" s="36" t="s">
        <v>61</v>
      </c>
      <c r="B24" s="77" t="s">
        <v>62</v>
      </c>
      <c r="C24" s="69"/>
      <c r="D24" s="70"/>
      <c r="E24" s="70"/>
      <c r="F24" s="64"/>
      <c r="G24" s="37" t="s">
        <v>63</v>
      </c>
      <c r="H24" s="71"/>
      <c r="I24" s="69"/>
      <c r="J24" s="69"/>
      <c r="K24" s="73"/>
      <c r="L24" s="5"/>
    </row>
    <row r="25" spans="1:12" ht="12.95" customHeight="1" x14ac:dyDescent="0.2">
      <c r="A25" s="29" t="s">
        <v>64</v>
      </c>
      <c r="B25" s="78" t="s">
        <v>65</v>
      </c>
      <c r="C25" s="79">
        <f>+C26+C27+C28+C29+C30</f>
        <v>0</v>
      </c>
      <c r="D25" s="80">
        <f>SUM(D26:D30)</f>
        <v>0</v>
      </c>
      <c r="E25" s="80">
        <f>SUM(E26:E30)</f>
        <v>0</v>
      </c>
      <c r="F25" s="64"/>
      <c r="G25" s="81" t="s">
        <v>66</v>
      </c>
      <c r="H25" s="71"/>
      <c r="I25" s="69"/>
      <c r="J25" s="69"/>
      <c r="K25" s="73"/>
      <c r="L25" s="5"/>
    </row>
    <row r="26" spans="1:12" ht="12.95" customHeight="1" x14ac:dyDescent="0.2">
      <c r="A26" s="36" t="s">
        <v>67</v>
      </c>
      <c r="B26" s="77" t="s">
        <v>68</v>
      </c>
      <c r="C26" s="69"/>
      <c r="D26" s="82"/>
      <c r="E26" s="82"/>
      <c r="F26" s="64"/>
      <c r="G26" s="81" t="s">
        <v>69</v>
      </c>
      <c r="H26" s="71"/>
      <c r="I26" s="69"/>
      <c r="J26" s="69"/>
      <c r="K26" s="73"/>
      <c r="L26" s="5"/>
    </row>
    <row r="27" spans="1:12" ht="12.95" customHeight="1" x14ac:dyDescent="0.2">
      <c r="A27" s="29" t="s">
        <v>70</v>
      </c>
      <c r="B27" s="77" t="s">
        <v>71</v>
      </c>
      <c r="C27" s="69"/>
      <c r="D27" s="82"/>
      <c r="E27" s="82"/>
      <c r="F27" s="64"/>
      <c r="G27" s="83"/>
      <c r="H27" s="71"/>
      <c r="I27" s="69"/>
      <c r="J27" s="69"/>
      <c r="K27" s="73"/>
      <c r="L27" s="5"/>
    </row>
    <row r="28" spans="1:12" ht="12.95" customHeight="1" x14ac:dyDescent="0.2">
      <c r="A28" s="36" t="s">
        <v>72</v>
      </c>
      <c r="B28" s="68" t="s">
        <v>73</v>
      </c>
      <c r="C28" s="69"/>
      <c r="D28" s="82"/>
      <c r="E28" s="82"/>
      <c r="F28" s="64"/>
      <c r="G28" s="84"/>
      <c r="H28" s="71"/>
      <c r="I28" s="69"/>
      <c r="J28" s="69"/>
      <c r="K28" s="73"/>
      <c r="L28" s="5"/>
    </row>
    <row r="29" spans="1:12" ht="12.95" customHeight="1" x14ac:dyDescent="0.2">
      <c r="A29" s="29" t="s">
        <v>74</v>
      </c>
      <c r="B29" s="85" t="s">
        <v>75</v>
      </c>
      <c r="C29" s="69"/>
      <c r="D29" s="70"/>
      <c r="E29" s="70"/>
      <c r="F29" s="64"/>
      <c r="G29" s="46"/>
      <c r="H29" s="71"/>
      <c r="I29" s="69"/>
      <c r="J29" s="69"/>
      <c r="K29" s="73"/>
      <c r="L29" s="5"/>
    </row>
    <row r="30" spans="1:12" ht="12.95" customHeight="1" thickBot="1" x14ac:dyDescent="0.25">
      <c r="A30" s="36" t="s">
        <v>76</v>
      </c>
      <c r="B30" s="86" t="s">
        <v>77</v>
      </c>
      <c r="C30" s="69"/>
      <c r="D30" s="82"/>
      <c r="E30" s="82"/>
      <c r="F30" s="64"/>
      <c r="G30" s="84"/>
      <c r="H30" s="71"/>
      <c r="I30" s="87"/>
      <c r="J30" s="87"/>
      <c r="K30" s="88"/>
      <c r="L30" s="5"/>
    </row>
    <row r="31" spans="1:12" ht="21.75" customHeight="1" thickBot="1" x14ac:dyDescent="0.25">
      <c r="A31" s="56" t="s">
        <v>78</v>
      </c>
      <c r="B31" s="89" t="s">
        <v>79</v>
      </c>
      <c r="C31" s="58">
        <f>+C19+C25</f>
        <v>0</v>
      </c>
      <c r="D31" s="58">
        <f>D19+D25</f>
        <v>0</v>
      </c>
      <c r="E31" s="58">
        <f>E19+E25</f>
        <v>0</v>
      </c>
      <c r="F31" s="90"/>
      <c r="G31" s="57" t="s">
        <v>80</v>
      </c>
      <c r="H31" s="58">
        <f>SUM(H19:H30)</f>
        <v>3333</v>
      </c>
      <c r="I31" s="58">
        <f>SUM(I19:I30)</f>
        <v>3333</v>
      </c>
      <c r="J31" s="58">
        <f>SUM(J19:J30)</f>
        <v>3333</v>
      </c>
      <c r="K31" s="91">
        <v>1</v>
      </c>
      <c r="L31" s="5"/>
    </row>
    <row r="32" spans="1:12" ht="13.5" thickBot="1" x14ac:dyDescent="0.25">
      <c r="A32" s="56" t="s">
        <v>81</v>
      </c>
      <c r="B32" s="92" t="s">
        <v>82</v>
      </c>
      <c r="C32" s="93">
        <f>+C18+C31</f>
        <v>35824</v>
      </c>
      <c r="D32" s="93">
        <f>D18+D31</f>
        <v>79612</v>
      </c>
      <c r="E32" s="93">
        <f>E18+E31</f>
        <v>88265</v>
      </c>
      <c r="F32" s="90">
        <f>+E32/D32</f>
        <v>1.1086896447771692</v>
      </c>
      <c r="G32" s="92" t="s">
        <v>83</v>
      </c>
      <c r="H32" s="93">
        <f>+H18+H31</f>
        <v>33807</v>
      </c>
      <c r="I32" s="94">
        <f>I31+I18</f>
        <v>113394</v>
      </c>
      <c r="J32" s="94">
        <f>J31+J18</f>
        <v>109859</v>
      </c>
      <c r="K32" s="95">
        <f>+J32/I32</f>
        <v>0.96882551104996739</v>
      </c>
      <c r="L32" s="5"/>
    </row>
    <row r="33" spans="1:12" ht="13.5" thickBot="1" x14ac:dyDescent="0.25">
      <c r="A33" s="56" t="s">
        <v>84</v>
      </c>
      <c r="B33" s="92" t="s">
        <v>85</v>
      </c>
      <c r="C33" s="93" t="str">
        <f>IF(C18-H18&lt;0,H18-C18,"-")</f>
        <v>-</v>
      </c>
      <c r="D33" s="93">
        <f>I18-D18</f>
        <v>30449</v>
      </c>
      <c r="E33" s="93">
        <f>J18-E18</f>
        <v>18261</v>
      </c>
      <c r="F33" s="96"/>
      <c r="G33" s="92" t="s">
        <v>86</v>
      </c>
      <c r="H33" s="93">
        <f>IF(C18-H18&gt;0,C18-H18,"-")</f>
        <v>5350</v>
      </c>
      <c r="I33" s="93" t="str">
        <f>IF(D18-I18&gt;0,D18-I18,"-")</f>
        <v>-</v>
      </c>
      <c r="J33" s="93" t="str">
        <f>IF(E18-J18&gt;0,E18-J18,"-")</f>
        <v>-</v>
      </c>
      <c r="K33" s="97"/>
      <c r="L33" s="5"/>
    </row>
    <row r="34" spans="1:12" ht="13.5" thickBot="1" x14ac:dyDescent="0.25">
      <c r="A34" s="56" t="s">
        <v>87</v>
      </c>
      <c r="B34" s="92" t="s">
        <v>88</v>
      </c>
      <c r="C34" s="93" t="str">
        <f>IF(C18+C19-H32&lt;0,H32-(C18+C19),"-")</f>
        <v>-</v>
      </c>
      <c r="D34" s="93">
        <f>I32-D18-D19</f>
        <v>33782</v>
      </c>
      <c r="E34" s="93">
        <f>J32-E18-E19</f>
        <v>21594</v>
      </c>
      <c r="F34" s="96"/>
      <c r="G34" s="92" t="s">
        <v>89</v>
      </c>
      <c r="H34" s="93">
        <f>IF(C18+C19-H32&gt;0,C18+C19-H32,"-")</f>
        <v>2017</v>
      </c>
      <c r="I34" s="93" t="str">
        <f>IF(D18+D19-I32&gt;0,D18+D19-I32,"-")</f>
        <v>-</v>
      </c>
      <c r="J34" s="93" t="str">
        <f>IF(E18+E19-J32&gt;0,E18+E19-J32,"-")</f>
        <v>-</v>
      </c>
      <c r="K34" s="98"/>
      <c r="L34" s="5"/>
    </row>
  </sheetData>
  <mergeCells count="4">
    <mergeCell ref="B2:K2"/>
    <mergeCell ref="L2:L34"/>
    <mergeCell ref="G3:K3"/>
    <mergeCell ref="A4:A5"/>
  </mergeCells>
  <printOptions horizontalCentered="1"/>
  <pageMargins left="0.78740157480314965" right="0.78740157480314965" top="1.2598425196850394" bottom="0.78740157480314965" header="0.47244094488188981" footer="0.78740157480314965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2017-04-27T11:31:59Z</dcterms:created>
  <dcterms:modified xsi:type="dcterms:W3CDTF">2017-04-27T11:32:06Z</dcterms:modified>
</cp:coreProperties>
</file>