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endeletek Pusztakovácsi 2020\"/>
    </mc:Choice>
  </mc:AlternateContent>
  <bookViews>
    <workbookView xWindow="0" yWindow="0" windowWidth="28770" windowHeight="12270" firstSheet="17" activeTab="22"/>
  </bookViews>
  <sheets>
    <sheet name="önkorm bevét." sheetId="2" r:id="rId1"/>
    <sheet name="KÖH bevét" sheetId="3" r:id="rId2"/>
    <sheet name="Óvoda bevétel" sheetId="4" r:id="rId3"/>
    <sheet name="Önk.összesített bevétel" sheetId="1" r:id="rId4"/>
    <sheet name="Önkorm kiadás" sheetId="6" r:id="rId5"/>
    <sheet name="KÖH kiadás" sheetId="7" r:id="rId6"/>
    <sheet name="Óvoda kiadás" sheetId="8" r:id="rId7"/>
    <sheet name="Önkorm. összesen kiadás" sheetId="5" r:id="rId8"/>
    <sheet name="Eredménykimutatás" sheetId="10" state="hidden" r:id="rId9"/>
    <sheet name="Eredménykimutatás (2)" sheetId="19" r:id="rId10"/>
    <sheet name="vagyonmérleg" sheetId="12" r:id="rId11"/>
    <sheet name="beruházások" sheetId="13" r:id="rId12"/>
    <sheet name="felújítások" sheetId="14" r:id="rId13"/>
    <sheet name="Mérleg" sheetId="15" r:id="rId14"/>
    <sheet name="lak. szolg. tám." sheetId="16" r:id="rId15"/>
    <sheet name="pénzmaradvány" sheetId="17" r:id="rId16"/>
    <sheet name="Közvetett támogatások" sheetId="18" r:id="rId17"/>
    <sheet name="Adósságállomány" sheetId="20" r:id="rId18"/>
    <sheet name="Többéves" sheetId="21" r:id="rId19"/>
    <sheet name="Pénzkészlet" sheetId="22" r:id="rId20"/>
    <sheet name="Ei. f.ütemterv" sheetId="23" r:id="rId21"/>
    <sheet name="Vagyonkimutatás" sheetId="26" r:id="rId22"/>
    <sheet name="Gördülő terv" sheetId="25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3" l="1"/>
  <c r="C35" i="13"/>
  <c r="B22" i="13"/>
  <c r="D22" i="13"/>
  <c r="N12" i="23"/>
  <c r="N1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N32" i="23"/>
  <c r="N31" i="23"/>
  <c r="M28" i="23"/>
  <c r="L28" i="23"/>
  <c r="L34" i="23" s="1"/>
  <c r="K28" i="23"/>
  <c r="J28" i="23"/>
  <c r="J34" i="23" s="1"/>
  <c r="I28" i="23"/>
  <c r="I34" i="23" s="1"/>
  <c r="H28" i="23"/>
  <c r="H34" i="23" s="1"/>
  <c r="G28" i="23"/>
  <c r="F28" i="23"/>
  <c r="F34" i="23" s="1"/>
  <c r="E28" i="23"/>
  <c r="E34" i="23" s="1"/>
  <c r="D28" i="23"/>
  <c r="D34" i="23" s="1"/>
  <c r="C28" i="23"/>
  <c r="B28" i="23"/>
  <c r="B34" i="23" s="1"/>
  <c r="N26" i="23"/>
  <c r="N25" i="23"/>
  <c r="N24" i="23"/>
  <c r="N23" i="23"/>
  <c r="N22" i="23"/>
  <c r="N21" i="23"/>
  <c r="N20" i="23"/>
  <c r="N17" i="23"/>
  <c r="N16" i="23"/>
  <c r="N15" i="23"/>
  <c r="M14" i="23"/>
  <c r="M18" i="23" s="1"/>
  <c r="L14" i="23"/>
  <c r="L18" i="23" s="1"/>
  <c r="K14" i="23"/>
  <c r="K18" i="23" s="1"/>
  <c r="J14" i="23"/>
  <c r="J18" i="23" s="1"/>
  <c r="I14" i="23"/>
  <c r="I18" i="23" s="1"/>
  <c r="H14" i="23"/>
  <c r="H18" i="23" s="1"/>
  <c r="G14" i="23"/>
  <c r="G18" i="23" s="1"/>
  <c r="F14" i="23"/>
  <c r="F18" i="23" s="1"/>
  <c r="E14" i="23"/>
  <c r="E18" i="23" s="1"/>
  <c r="D14" i="23"/>
  <c r="D18" i="23" s="1"/>
  <c r="C14" i="23"/>
  <c r="C18" i="23" s="1"/>
  <c r="B14" i="23"/>
  <c r="B18" i="23" s="1"/>
  <c r="N11" i="23"/>
  <c r="N10" i="23"/>
  <c r="N9" i="23"/>
  <c r="N8" i="23"/>
  <c r="N7" i="23"/>
  <c r="G24" i="25"/>
  <c r="F24" i="25"/>
  <c r="E24" i="25"/>
  <c r="G14" i="25"/>
  <c r="F14" i="25"/>
  <c r="E14" i="25"/>
  <c r="H41" i="1"/>
  <c r="I41" i="1"/>
  <c r="I31" i="5"/>
  <c r="H30" i="5"/>
  <c r="G30" i="5"/>
  <c r="E30" i="5"/>
  <c r="D30" i="5"/>
  <c r="C30" i="5"/>
  <c r="F29" i="5"/>
  <c r="F28" i="5"/>
  <c r="F27" i="5"/>
  <c r="G22" i="5"/>
  <c r="H22" i="5"/>
  <c r="G16" i="5"/>
  <c r="H16" i="5"/>
  <c r="F9" i="5"/>
  <c r="F8" i="5"/>
  <c r="F7" i="5"/>
  <c r="F6" i="5"/>
  <c r="I27" i="1"/>
  <c r="H27" i="1"/>
  <c r="F27" i="1"/>
  <c r="E27" i="1"/>
  <c r="D27" i="1"/>
  <c r="G26" i="1"/>
  <c r="G25" i="1"/>
  <c r="G24" i="1"/>
  <c r="G23" i="1"/>
  <c r="G22" i="1"/>
  <c r="G21" i="1"/>
  <c r="G27" i="1" s="1"/>
  <c r="I12" i="1"/>
  <c r="H12" i="1"/>
  <c r="F12" i="1"/>
  <c r="E12" i="1"/>
  <c r="D12" i="1"/>
  <c r="G11" i="1"/>
  <c r="G10" i="1"/>
  <c r="G9" i="1"/>
  <c r="G8" i="1"/>
  <c r="G7" i="1"/>
  <c r="G6" i="1"/>
  <c r="C34" i="23" l="1"/>
  <c r="K34" i="23"/>
  <c r="G12" i="1"/>
  <c r="F30" i="5"/>
  <c r="M34" i="23"/>
  <c r="N33" i="23"/>
  <c r="G34" i="23"/>
  <c r="N14" i="23"/>
  <c r="N18" i="23" s="1"/>
  <c r="N28" i="23"/>
  <c r="G36" i="4"/>
  <c r="H36" i="4"/>
  <c r="H20" i="7"/>
  <c r="G20" i="7"/>
  <c r="G23" i="6"/>
  <c r="H23" i="6"/>
  <c r="G16" i="6"/>
  <c r="H16" i="6"/>
  <c r="H41" i="2"/>
  <c r="I41" i="2"/>
  <c r="I44" i="2"/>
  <c r="H44" i="2"/>
  <c r="B38" i="13"/>
  <c r="B35" i="13"/>
  <c r="D35" i="13"/>
  <c r="N34" i="23" l="1"/>
  <c r="E14" i="17"/>
  <c r="F14" i="17"/>
  <c r="E20" i="17"/>
  <c r="F20" i="17"/>
  <c r="D27" i="16"/>
  <c r="E22" i="17" l="1"/>
  <c r="F22" i="17"/>
  <c r="E39" i="19"/>
  <c r="H26" i="5"/>
  <c r="H31" i="5" s="1"/>
  <c r="G26" i="5"/>
  <c r="G31" i="5" s="1"/>
  <c r="E26" i="5"/>
  <c r="D26" i="5"/>
  <c r="C26" i="5"/>
  <c r="F25" i="5"/>
  <c r="F23" i="5"/>
  <c r="E22" i="5"/>
  <c r="D22" i="5"/>
  <c r="C22" i="5"/>
  <c r="F21" i="5"/>
  <c r="F20" i="5"/>
  <c r="F18" i="5"/>
  <c r="E16" i="5"/>
  <c r="D16" i="5"/>
  <c r="C16" i="5"/>
  <c r="F15" i="5"/>
  <c r="F14" i="5"/>
  <c r="F13" i="5"/>
  <c r="F12" i="5"/>
  <c r="F10" i="5"/>
  <c r="G53" i="1"/>
  <c r="I37" i="1"/>
  <c r="H37" i="1"/>
  <c r="F37" i="1"/>
  <c r="E37" i="1"/>
  <c r="D37" i="1"/>
  <c r="G36" i="1"/>
  <c r="G35" i="1"/>
  <c r="G34" i="1"/>
  <c r="G32" i="1"/>
  <c r="G31" i="1"/>
  <c r="G30" i="1"/>
  <c r="G29" i="1"/>
  <c r="G28" i="1"/>
  <c r="I20" i="1"/>
  <c r="H20" i="1"/>
  <c r="F20" i="1"/>
  <c r="E20" i="1"/>
  <c r="D20" i="1"/>
  <c r="G19" i="1"/>
  <c r="G18" i="1"/>
  <c r="G17" i="1"/>
  <c r="G20" i="1" s="1"/>
  <c r="F16" i="1"/>
  <c r="E16" i="1"/>
  <c r="G15" i="1"/>
  <c r="G14" i="1"/>
  <c r="I16" i="1"/>
  <c r="H16" i="1"/>
  <c r="D16" i="1"/>
  <c r="F10" i="6"/>
  <c r="H36" i="3"/>
  <c r="C5" i="22"/>
  <c r="F12" i="22"/>
  <c r="F11" i="22"/>
  <c r="F9" i="22"/>
  <c r="F8" i="22"/>
  <c r="F7" i="22"/>
  <c r="F6" i="22"/>
  <c r="E5" i="22"/>
  <c r="E10" i="22" s="1"/>
  <c r="D5" i="22"/>
  <c r="D10" i="22" s="1"/>
  <c r="C31" i="5" l="1"/>
  <c r="D31" i="5"/>
  <c r="D32" i="5" s="1"/>
  <c r="E31" i="5"/>
  <c r="G16" i="1"/>
  <c r="G37" i="1"/>
  <c r="F26" i="5"/>
  <c r="E32" i="5"/>
  <c r="F22" i="5"/>
  <c r="F16" i="5"/>
  <c r="F5" i="22"/>
  <c r="C10" i="22"/>
  <c r="F10" i="22" s="1"/>
  <c r="F31" i="5" l="1"/>
  <c r="C16" i="14"/>
  <c r="C19" i="14" s="1"/>
  <c r="D16" i="14"/>
  <c r="C16" i="6" l="1"/>
  <c r="H20" i="8"/>
  <c r="G20" i="8"/>
  <c r="H47" i="4"/>
  <c r="G47" i="4"/>
  <c r="E17" i="19" l="1"/>
  <c r="G35" i="5"/>
  <c r="G36" i="5" s="1"/>
  <c r="E35" i="5"/>
  <c r="E36" i="5" s="1"/>
  <c r="D35" i="5"/>
  <c r="D36" i="5" s="1"/>
  <c r="C35" i="5"/>
  <c r="C36" i="5" s="1"/>
  <c r="F34" i="5"/>
  <c r="F33" i="5"/>
  <c r="I55" i="1"/>
  <c r="I58" i="1" s="1"/>
  <c r="I59" i="1" s="1"/>
  <c r="H55" i="1"/>
  <c r="H59" i="1" s="1"/>
  <c r="F55" i="1"/>
  <c r="F58" i="1" s="1"/>
  <c r="E55" i="1"/>
  <c r="E58" i="1" s="1"/>
  <c r="D55" i="1"/>
  <c r="G54" i="1"/>
  <c r="F52" i="1"/>
  <c r="E52" i="1"/>
  <c r="D52" i="1"/>
  <c r="G51" i="1"/>
  <c r="G50" i="1"/>
  <c r="G49" i="1"/>
  <c r="I47" i="1"/>
  <c r="H47" i="1"/>
  <c r="F47" i="1"/>
  <c r="E47" i="1"/>
  <c r="D47" i="1"/>
  <c r="G46" i="1"/>
  <c r="G45" i="1"/>
  <c r="I44" i="1"/>
  <c r="I48" i="1" s="1"/>
  <c r="H44" i="1"/>
  <c r="F44" i="1"/>
  <c r="E44" i="1"/>
  <c r="D44" i="1"/>
  <c r="G43" i="1"/>
  <c r="G42" i="1"/>
  <c r="F41" i="1"/>
  <c r="E41" i="1"/>
  <c r="D41" i="1"/>
  <c r="G40" i="1"/>
  <c r="G39" i="1"/>
  <c r="G38" i="1"/>
  <c r="H55" i="2"/>
  <c r="H48" i="1" l="1"/>
  <c r="G47" i="1"/>
  <c r="E38" i="5"/>
  <c r="F35" i="5"/>
  <c r="F36" i="5" s="1"/>
  <c r="G44" i="1"/>
  <c r="C38" i="5"/>
  <c r="G41" i="1"/>
  <c r="G52" i="1"/>
  <c r="G55" i="1"/>
  <c r="G38" i="5"/>
  <c r="H61" i="1"/>
  <c r="D48" i="1"/>
  <c r="E48" i="1"/>
  <c r="E61" i="1" s="1"/>
  <c r="F48" i="1"/>
  <c r="F61" i="1" s="1"/>
  <c r="D38" i="5"/>
  <c r="I61" i="1"/>
  <c r="D58" i="1"/>
  <c r="D59" i="1" s="1"/>
  <c r="H58" i="1"/>
  <c r="G58" i="1" l="1"/>
  <c r="G59" i="1" s="1"/>
  <c r="D61" i="1"/>
  <c r="G48" i="1"/>
  <c r="F38" i="5"/>
  <c r="C36" i="6"/>
  <c r="C37" i="6" s="1"/>
  <c r="G61" i="1" l="1"/>
  <c r="F34" i="6"/>
  <c r="H59" i="2"/>
  <c r="D20" i="17"/>
  <c r="D14" i="17"/>
  <c r="E45" i="15"/>
  <c r="F41" i="15"/>
  <c r="F18" i="15"/>
  <c r="F14" i="15"/>
  <c r="E34" i="19"/>
  <c r="E26" i="19"/>
  <c r="E22" i="19"/>
  <c r="E12" i="19"/>
  <c r="H36" i="6"/>
  <c r="H37" i="6" s="1"/>
  <c r="G36" i="6"/>
  <c r="G37" i="6" s="1"/>
  <c r="H31" i="6"/>
  <c r="G31" i="6"/>
  <c r="H27" i="6"/>
  <c r="G27" i="6"/>
  <c r="G32" i="6" s="1"/>
  <c r="F21" i="6"/>
  <c r="H54" i="4"/>
  <c r="H56" i="4" s="1"/>
  <c r="G54" i="4"/>
  <c r="G56" i="4" s="1"/>
  <c r="I54" i="3"/>
  <c r="I56" i="3" s="1"/>
  <c r="H54" i="3"/>
  <c r="H56" i="3" s="1"/>
  <c r="H58" i="2"/>
  <c r="G25" i="2"/>
  <c r="B27" i="16"/>
  <c r="B30" i="16" s="1"/>
  <c r="C27" i="16"/>
  <c r="C30" i="16" s="1"/>
  <c r="D30" i="16"/>
  <c r="F9" i="15"/>
  <c r="G9" i="15"/>
  <c r="G14" i="15"/>
  <c r="F30" i="15"/>
  <c r="G30" i="15"/>
  <c r="F36" i="15"/>
  <c r="G36" i="15"/>
  <c r="G41" i="15"/>
  <c r="B16" i="14"/>
  <c r="B19" i="14" s="1"/>
  <c r="D19" i="14"/>
  <c r="C38" i="13"/>
  <c r="H32" i="6" l="1"/>
  <c r="F45" i="15"/>
  <c r="D38" i="13"/>
  <c r="D22" i="17"/>
  <c r="G24" i="15"/>
  <c r="F24" i="15"/>
  <c r="E40" i="19"/>
  <c r="G45" i="15"/>
  <c r="H39" i="6"/>
  <c r="G39" i="6"/>
  <c r="I57" i="3"/>
  <c r="H57" i="3"/>
  <c r="I36" i="3"/>
  <c r="I16" i="3"/>
  <c r="H16" i="3"/>
  <c r="H47" i="3" s="1"/>
  <c r="H29" i="7"/>
  <c r="H35" i="7" s="1"/>
  <c r="G29" i="7"/>
  <c r="G35" i="7" s="1"/>
  <c r="H57" i="4"/>
  <c r="H59" i="4" s="1"/>
  <c r="G57" i="4"/>
  <c r="G59" i="4" s="1"/>
  <c r="H14" i="8"/>
  <c r="H29" i="8" s="1"/>
  <c r="H35" i="8" s="1"/>
  <c r="G14" i="8"/>
  <c r="G29" i="8" s="1"/>
  <c r="G35" i="8" s="1"/>
  <c r="I55" i="2"/>
  <c r="I47" i="2"/>
  <c r="H47" i="2"/>
  <c r="I37" i="2"/>
  <c r="H37" i="2"/>
  <c r="I27" i="2"/>
  <c r="H27" i="2"/>
  <c r="I20" i="2"/>
  <c r="H20" i="2"/>
  <c r="I12" i="2"/>
  <c r="I16" i="2" s="1"/>
  <c r="H12" i="2"/>
  <c r="H16" i="2" s="1"/>
  <c r="F29" i="6"/>
  <c r="H59" i="3" l="1"/>
  <c r="E41" i="19"/>
  <c r="H48" i="2"/>
  <c r="H61" i="2" s="1"/>
  <c r="I58" i="2"/>
  <c r="I59" i="2" s="1"/>
  <c r="I47" i="3"/>
  <c r="I59" i="3" s="1"/>
  <c r="I48" i="2"/>
  <c r="E32" i="8"/>
  <c r="E33" i="8" s="1"/>
  <c r="D32" i="8"/>
  <c r="C32" i="8"/>
  <c r="C33" i="8" s="1"/>
  <c r="F30" i="8"/>
  <c r="F28" i="8"/>
  <c r="E28" i="8"/>
  <c r="D28" i="8"/>
  <c r="F24" i="8"/>
  <c r="E24" i="8"/>
  <c r="D24" i="8"/>
  <c r="C24" i="8"/>
  <c r="E20" i="8"/>
  <c r="D20" i="8"/>
  <c r="C20" i="8"/>
  <c r="F14" i="8"/>
  <c r="E14" i="8"/>
  <c r="D14" i="8"/>
  <c r="C14" i="8"/>
  <c r="C29" i="8" s="1"/>
  <c r="F9" i="8"/>
  <c r="F8" i="8"/>
  <c r="F7" i="8"/>
  <c r="F6" i="8"/>
  <c r="E32" i="7"/>
  <c r="E33" i="7" s="1"/>
  <c r="D32" i="7"/>
  <c r="C32" i="7"/>
  <c r="C33" i="7" s="1"/>
  <c r="F30" i="7"/>
  <c r="E28" i="7"/>
  <c r="D28" i="7"/>
  <c r="F28" i="7"/>
  <c r="E24" i="7"/>
  <c r="D24" i="7"/>
  <c r="C24" i="7"/>
  <c r="F24" i="7"/>
  <c r="E20" i="7"/>
  <c r="D20" i="7"/>
  <c r="C20" i="7"/>
  <c r="E14" i="7"/>
  <c r="D14" i="7"/>
  <c r="C14" i="7"/>
  <c r="F14" i="7"/>
  <c r="F9" i="7"/>
  <c r="F8" i="7"/>
  <c r="F7" i="7"/>
  <c r="F6" i="7"/>
  <c r="D36" i="6"/>
  <c r="D37" i="6" s="1"/>
  <c r="E36" i="6"/>
  <c r="E37" i="6" s="1"/>
  <c r="E31" i="6"/>
  <c r="E27" i="6"/>
  <c r="E23" i="6"/>
  <c r="E16" i="6"/>
  <c r="E32" i="6" s="1"/>
  <c r="F35" i="6"/>
  <c r="F33" i="6"/>
  <c r="D31" i="6"/>
  <c r="C31" i="6"/>
  <c r="F30" i="6"/>
  <c r="F28" i="6"/>
  <c r="D27" i="6"/>
  <c r="C27" i="6"/>
  <c r="F26" i="6"/>
  <c r="F24" i="6"/>
  <c r="D23" i="6"/>
  <c r="C23" i="6"/>
  <c r="F22" i="6"/>
  <c r="F18" i="6"/>
  <c r="D16" i="6"/>
  <c r="D32" i="6" s="1"/>
  <c r="C32" i="6"/>
  <c r="F15" i="6"/>
  <c r="F14" i="6"/>
  <c r="F13" i="6"/>
  <c r="F12" i="6"/>
  <c r="F9" i="6"/>
  <c r="F8" i="6"/>
  <c r="F7" i="6"/>
  <c r="F6" i="6"/>
  <c r="F55" i="4"/>
  <c r="E54" i="4"/>
  <c r="E56" i="4" s="1"/>
  <c r="D54" i="4"/>
  <c r="D56" i="4" s="1"/>
  <c r="C54" i="4"/>
  <c r="F53" i="4"/>
  <c r="E51" i="4"/>
  <c r="D51" i="4"/>
  <c r="C51" i="4"/>
  <c r="F50" i="4"/>
  <c r="F49" i="4"/>
  <c r="F48" i="4"/>
  <c r="E46" i="4"/>
  <c r="D46" i="4"/>
  <c r="C46" i="4"/>
  <c r="F45" i="4"/>
  <c r="F44" i="4"/>
  <c r="E43" i="4"/>
  <c r="D43" i="4"/>
  <c r="C43" i="4"/>
  <c r="F42" i="4"/>
  <c r="F41" i="4"/>
  <c r="E40" i="4"/>
  <c r="D40" i="4"/>
  <c r="C40" i="4"/>
  <c r="F39" i="4"/>
  <c r="F38" i="4"/>
  <c r="F37" i="4"/>
  <c r="E36" i="4"/>
  <c r="D36" i="4"/>
  <c r="C36" i="4"/>
  <c r="F35" i="4"/>
  <c r="F34" i="4"/>
  <c r="F33" i="4"/>
  <c r="F32" i="4"/>
  <c r="F31" i="4"/>
  <c r="F30" i="4"/>
  <c r="F29" i="4"/>
  <c r="F28" i="4"/>
  <c r="F27" i="4"/>
  <c r="E26" i="4"/>
  <c r="D26" i="4"/>
  <c r="C26" i="4"/>
  <c r="F25" i="4"/>
  <c r="F24" i="4"/>
  <c r="F23" i="4"/>
  <c r="F22" i="4"/>
  <c r="F21" i="4"/>
  <c r="E20" i="4"/>
  <c r="D20" i="4"/>
  <c r="C20" i="4"/>
  <c r="F19" i="4"/>
  <c r="F18" i="4"/>
  <c r="F17" i="4"/>
  <c r="E16" i="4"/>
  <c r="D16" i="4"/>
  <c r="C16" i="4"/>
  <c r="F15" i="4"/>
  <c r="F14" i="4"/>
  <c r="F13" i="4"/>
  <c r="E12" i="4"/>
  <c r="D12" i="4"/>
  <c r="C12" i="4"/>
  <c r="F11" i="4"/>
  <c r="F10" i="4"/>
  <c r="F9" i="4"/>
  <c r="F8" i="4"/>
  <c r="F7" i="4"/>
  <c r="F6" i="4"/>
  <c r="G55" i="3"/>
  <c r="F54" i="3"/>
  <c r="F56" i="3" s="1"/>
  <c r="E54" i="3"/>
  <c r="E56" i="3" s="1"/>
  <c r="D54" i="3"/>
  <c r="G53" i="3"/>
  <c r="G52" i="3"/>
  <c r="F51" i="3"/>
  <c r="E51" i="3"/>
  <c r="D51" i="3"/>
  <c r="G50" i="3"/>
  <c r="G49" i="3"/>
  <c r="G48" i="3"/>
  <c r="F46" i="3"/>
  <c r="E46" i="3"/>
  <c r="D46" i="3"/>
  <c r="G45" i="3"/>
  <c r="G44" i="3"/>
  <c r="F43" i="3"/>
  <c r="E43" i="3"/>
  <c r="D43" i="3"/>
  <c r="G42" i="3"/>
  <c r="G41" i="3"/>
  <c r="F40" i="3"/>
  <c r="E40" i="3"/>
  <c r="D40" i="3"/>
  <c r="G39" i="3"/>
  <c r="G38" i="3"/>
  <c r="G37" i="3"/>
  <c r="F36" i="3"/>
  <c r="E36" i="3"/>
  <c r="D36" i="3"/>
  <c r="G35" i="3"/>
  <c r="G34" i="3"/>
  <c r="G33" i="3"/>
  <c r="G32" i="3"/>
  <c r="G31" i="3"/>
  <c r="G30" i="3"/>
  <c r="G29" i="3"/>
  <c r="G28" i="3"/>
  <c r="G27" i="3"/>
  <c r="F26" i="3"/>
  <c r="E26" i="3"/>
  <c r="D26" i="3"/>
  <c r="G25" i="3"/>
  <c r="G24" i="3"/>
  <c r="G23" i="3"/>
  <c r="G22" i="3"/>
  <c r="G21" i="3"/>
  <c r="F20" i="3"/>
  <c r="E20" i="3"/>
  <c r="D20" i="3"/>
  <c r="G19" i="3"/>
  <c r="G18" i="3"/>
  <c r="G17" i="3"/>
  <c r="F16" i="3"/>
  <c r="E16" i="3"/>
  <c r="D16" i="3"/>
  <c r="G15" i="3"/>
  <c r="G14" i="3"/>
  <c r="G13" i="3"/>
  <c r="F12" i="3"/>
  <c r="E12" i="3"/>
  <c r="D12" i="3"/>
  <c r="G11" i="3"/>
  <c r="G10" i="3"/>
  <c r="G9" i="3"/>
  <c r="G8" i="3"/>
  <c r="G7" i="3"/>
  <c r="G6" i="3"/>
  <c r="F55" i="2"/>
  <c r="F58" i="2" s="1"/>
  <c r="E55" i="2"/>
  <c r="E58" i="2" s="1"/>
  <c r="D55" i="2"/>
  <c r="G54" i="2"/>
  <c r="G53" i="2"/>
  <c r="F52" i="2"/>
  <c r="E52" i="2"/>
  <c r="D52" i="2"/>
  <c r="G51" i="2"/>
  <c r="G50" i="2"/>
  <c r="G49" i="2"/>
  <c r="F47" i="2"/>
  <c r="E47" i="2"/>
  <c r="D47" i="2"/>
  <c r="G46" i="2"/>
  <c r="G45" i="2"/>
  <c r="F44" i="2"/>
  <c r="E44" i="2"/>
  <c r="D44" i="2"/>
  <c r="G43" i="2"/>
  <c r="G42" i="2"/>
  <c r="F41" i="2"/>
  <c r="E41" i="2"/>
  <c r="D41" i="2"/>
  <c r="G40" i="2"/>
  <c r="G39" i="2"/>
  <c r="G38" i="2"/>
  <c r="F37" i="2"/>
  <c r="E37" i="2"/>
  <c r="D37" i="2"/>
  <c r="G36" i="2"/>
  <c r="G35" i="2"/>
  <c r="G34" i="2"/>
  <c r="G33" i="2"/>
  <c r="G32" i="2"/>
  <c r="G31" i="2"/>
  <c r="G30" i="2"/>
  <c r="G29" i="2"/>
  <c r="G28" i="2"/>
  <c r="F27" i="2"/>
  <c r="E27" i="2"/>
  <c r="D27" i="2"/>
  <c r="G26" i="2"/>
  <c r="G24" i="2"/>
  <c r="G23" i="2"/>
  <c r="G22" i="2"/>
  <c r="G21" i="2"/>
  <c r="F20" i="2"/>
  <c r="E20" i="2"/>
  <c r="D20" i="2"/>
  <c r="G19" i="2"/>
  <c r="G18" i="2"/>
  <c r="G17" i="2"/>
  <c r="F16" i="2"/>
  <c r="E16" i="2"/>
  <c r="G15" i="2"/>
  <c r="G14" i="2"/>
  <c r="F12" i="2"/>
  <c r="E12" i="2"/>
  <c r="D12" i="2"/>
  <c r="D16" i="2" s="1"/>
  <c r="G11" i="2"/>
  <c r="G10" i="2"/>
  <c r="G9" i="2"/>
  <c r="G8" i="2"/>
  <c r="G7" i="2"/>
  <c r="G6" i="2"/>
  <c r="F16" i="6" l="1"/>
  <c r="F32" i="6" s="1"/>
  <c r="F16" i="8"/>
  <c r="F20" i="4"/>
  <c r="F54" i="4"/>
  <c r="F15" i="8"/>
  <c r="E29" i="8"/>
  <c r="E35" i="8" s="1"/>
  <c r="E29" i="7"/>
  <c r="E35" i="7" s="1"/>
  <c r="D29" i="8"/>
  <c r="D33" i="8" s="1"/>
  <c r="D35" i="8" s="1"/>
  <c r="G20" i="2"/>
  <c r="G55" i="2"/>
  <c r="G20" i="3"/>
  <c r="G43" i="3"/>
  <c r="D48" i="2"/>
  <c r="G27" i="2"/>
  <c r="G41" i="2"/>
  <c r="G47" i="2"/>
  <c r="G52" i="2"/>
  <c r="D58" i="2"/>
  <c r="D59" i="2" s="1"/>
  <c r="G16" i="3"/>
  <c r="G40" i="3"/>
  <c r="G51" i="3"/>
  <c r="D56" i="3"/>
  <c r="G56" i="3" s="1"/>
  <c r="G57" i="3" s="1"/>
  <c r="F16" i="4"/>
  <c r="F26" i="4"/>
  <c r="F36" i="4"/>
  <c r="F40" i="4"/>
  <c r="F46" i="4"/>
  <c r="F51" i="4"/>
  <c r="C56" i="4"/>
  <c r="F56" i="4" s="1"/>
  <c r="F57" i="4" s="1"/>
  <c r="I61" i="2"/>
  <c r="F36" i="6"/>
  <c r="F37" i="6" s="1"/>
  <c r="D39" i="6"/>
  <c r="E39" i="6"/>
  <c r="G12" i="2"/>
  <c r="G16" i="2" s="1"/>
  <c r="G44" i="2"/>
  <c r="F48" i="2"/>
  <c r="F61" i="2" s="1"/>
  <c r="G46" i="3"/>
  <c r="F47" i="3"/>
  <c r="F59" i="3" s="1"/>
  <c r="G54" i="3"/>
  <c r="F12" i="4"/>
  <c r="F43" i="4"/>
  <c r="C47" i="4"/>
  <c r="E47" i="4"/>
  <c r="E59" i="4" s="1"/>
  <c r="F23" i="6"/>
  <c r="F27" i="6"/>
  <c r="F31" i="6"/>
  <c r="D29" i="7"/>
  <c r="D33" i="7" s="1"/>
  <c r="D35" i="7" s="1"/>
  <c r="F32" i="7"/>
  <c r="F33" i="7" s="1"/>
  <c r="F32" i="8"/>
  <c r="F33" i="8" s="1"/>
  <c r="E48" i="2"/>
  <c r="E61" i="2" s="1"/>
  <c r="E47" i="3"/>
  <c r="E59" i="3" s="1"/>
  <c r="D47" i="4"/>
  <c r="D59" i="4" s="1"/>
  <c r="C35" i="8"/>
  <c r="C29" i="7"/>
  <c r="C35" i="7" s="1"/>
  <c r="F20" i="7"/>
  <c r="F29" i="7" s="1"/>
  <c r="C39" i="6"/>
  <c r="G36" i="3"/>
  <c r="G26" i="3"/>
  <c r="D47" i="3"/>
  <c r="G12" i="3"/>
  <c r="G37" i="2"/>
  <c r="G58" i="2" l="1"/>
  <c r="G59" i="2" s="1"/>
  <c r="F20" i="8"/>
  <c r="F29" i="8" s="1"/>
  <c r="F35" i="8" s="1"/>
  <c r="F47" i="4"/>
  <c r="F59" i="4" s="1"/>
  <c r="C57" i="4"/>
  <c r="C59" i="4" s="1"/>
  <c r="D61" i="2"/>
  <c r="D57" i="3"/>
  <c r="D59" i="3" s="1"/>
  <c r="G48" i="2"/>
  <c r="F35" i="7"/>
  <c r="F39" i="6"/>
  <c r="G47" i="3"/>
  <c r="G59" i="3" s="1"/>
  <c r="G61" i="2" l="1"/>
  <c r="H35" i="5"/>
  <c r="H36" i="5" s="1"/>
  <c r="H38" i="5" s="1"/>
</calcChain>
</file>

<file path=xl/sharedStrings.xml><?xml version="1.0" encoding="utf-8"?>
<sst xmlns="http://schemas.openxmlformats.org/spreadsheetml/2006/main" count="1728" uniqueCount="817">
  <si>
    <t>Rovat megnevezése</t>
  </si>
  <si>
    <t>Rovat száma</t>
  </si>
  <si>
    <t>Kötelező önkorm. feladat</t>
  </si>
  <si>
    <t>Önként vállalt feladat</t>
  </si>
  <si>
    <t>Államigazgatási feladat</t>
  </si>
  <si>
    <t>Összesen</t>
  </si>
  <si>
    <t>B11</t>
  </si>
  <si>
    <t>Működési célú központosított előirányzatok</t>
  </si>
  <si>
    <t>B112</t>
  </si>
  <si>
    <t>B113</t>
  </si>
  <si>
    <t>B114</t>
  </si>
  <si>
    <t>B111</t>
  </si>
  <si>
    <t>B115</t>
  </si>
  <si>
    <t>B116</t>
  </si>
  <si>
    <t>B1</t>
  </si>
  <si>
    <t>B14</t>
  </si>
  <si>
    <t>B16</t>
  </si>
  <si>
    <t>Egyéb felhalmozási célú támogatások bevételei államháztartáson belülről</t>
  </si>
  <si>
    <t>Egyéb működési célú támogatások bevételei államháztartáson belülről</t>
  </si>
  <si>
    <t>Gépjárműadók</t>
  </si>
  <si>
    <t>B2</t>
  </si>
  <si>
    <t>B23</t>
  </si>
  <si>
    <t>B25</t>
  </si>
  <si>
    <t>B3</t>
  </si>
  <si>
    <t>B34</t>
  </si>
  <si>
    <t>B351</t>
  </si>
  <si>
    <t>B354</t>
  </si>
  <si>
    <t>B36</t>
  </si>
  <si>
    <t>Szolgáltatások ellenértéke</t>
  </si>
  <si>
    <t>Tulajdonosi bevételek</t>
  </si>
  <si>
    <t>Ellátási díjak</t>
  </si>
  <si>
    <t>Kamatbevételek</t>
  </si>
  <si>
    <t>Egyéb működési bevételek</t>
  </si>
  <si>
    <t>B4</t>
  </si>
  <si>
    <t>B401</t>
  </si>
  <si>
    <t>B402</t>
  </si>
  <si>
    <t>B403</t>
  </si>
  <si>
    <t>B404</t>
  </si>
  <si>
    <t>B405</t>
  </si>
  <si>
    <t>B406</t>
  </si>
  <si>
    <t>B410</t>
  </si>
  <si>
    <t>Immateriális javak értékesítése</t>
  </si>
  <si>
    <t>Ingatlanok értékesítése</t>
  </si>
  <si>
    <t xml:space="preserve">Munkaadókat terhelő járulékok és szociális hozzájárulási adó                                                                            </t>
  </si>
  <si>
    <t>K2</t>
  </si>
  <si>
    <t>K3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</si>
  <si>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</si>
  <si>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</si>
  <si>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</si>
  <si>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</si>
  <si>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</si>
  <si>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</si>
  <si>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K511</t>
  </si>
  <si>
    <t>Tartalékok</t>
  </si>
  <si>
    <t>K512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</si>
  <si>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</si>
  <si>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</si>
  <si>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</si>
  <si>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</si>
  <si>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</si>
  <si>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</si>
  <si>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</si>
  <si>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</si>
  <si>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</si>
  <si>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</si>
  <si>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</si>
  <si>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K6</t>
  </si>
  <si>
    <t>Ingatlanok felújítása</t>
  </si>
  <si>
    <t>K71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</si>
  <si>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</si>
  <si>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</si>
  <si>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</si>
  <si>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</si>
  <si>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</si>
  <si>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</si>
  <si>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</si>
  <si>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</si>
  <si>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</si>
  <si>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</si>
  <si>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</si>
  <si>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K8</t>
  </si>
  <si>
    <t>K1-K8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</si>
  <si>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</si>
  <si>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</si>
  <si>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</si>
  <si>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</si>
  <si>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Helyi önkormányzatok kiegészítő támogatásai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</si>
  <si>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</si>
  <si>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</si>
  <si>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B15</t>
  </si>
  <si>
    <t>Felhalmozási célú önkormányzati támogatások</t>
  </si>
  <si>
    <t>B21</t>
  </si>
  <si>
    <t>Felhalmozási célú visszatérítendő támogatások, kölcsönök visszatérülése államháztartáson belülről</t>
  </si>
  <si>
    <t xml:space="preserve">Vagyoni tipusú adók </t>
  </si>
  <si>
    <t xml:space="preserve">Értékesítési és forgalmi adók </t>
  </si>
  <si>
    <t xml:space="preserve">Fogyasztási adók </t>
  </si>
  <si>
    <t>B352</t>
  </si>
  <si>
    <t xml:space="preserve">Egyéb közhatalmi bevételek </t>
  </si>
  <si>
    <t>Áru- és készletértékesítés ellenértéke</t>
  </si>
  <si>
    <t>Közvetített szolgáltatások értéke</t>
  </si>
  <si>
    <t>Kiszámlázott általános forgalmi adó</t>
  </si>
  <si>
    <t>Általános forgalmi adó visszatérítése</t>
  </si>
  <si>
    <t>B407</t>
  </si>
  <si>
    <t>B51</t>
  </si>
  <si>
    <t>B52</t>
  </si>
  <si>
    <t>Egyéb tárgyi eszközök értékesítése</t>
  </si>
  <si>
    <t>B53</t>
  </si>
  <si>
    <t>B5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</si>
  <si>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</si>
  <si>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</si>
  <si>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</si>
  <si>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</si>
  <si>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B6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</si>
  <si>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</si>
  <si>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</si>
  <si>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</si>
  <si>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</si>
  <si>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B7</t>
  </si>
  <si>
    <t>B1-B7</t>
  </si>
  <si>
    <t>Központi, irányító szervi támogatás</t>
  </si>
  <si>
    <t>Előző év vállalkozási maradványának igénybevétele</t>
  </si>
  <si>
    <t>Előző év költségvetési maradványának igénybevétele</t>
  </si>
  <si>
    <t xml:space="preserve">Rövid lejáratú hitelek, kölcsönök felvétele  </t>
  </si>
  <si>
    <t>Likviditási célú hitelek, kölcsönök felvétele pénzügyi vállalkozástól</t>
  </si>
  <si>
    <t xml:space="preserve">Hosszú lejáratú hitelek, kölcsönök felvétele </t>
  </si>
  <si>
    <t>B8</t>
  </si>
  <si>
    <t>B81</t>
  </si>
  <si>
    <t>B816</t>
  </si>
  <si>
    <t>B813</t>
  </si>
  <si>
    <t>B8132</t>
  </si>
  <si>
    <t>B8131</t>
  </si>
  <si>
    <t>B811</t>
  </si>
  <si>
    <t>B8113</t>
  </si>
  <si>
    <t>B8112</t>
  </si>
  <si>
    <t>B8111</t>
  </si>
  <si>
    <t>BEVÉTELEK MINDÖSSZESEN</t>
  </si>
  <si>
    <t>KIADÁSOK MINDÖSSZESEN</t>
  </si>
  <si>
    <t>K9</t>
  </si>
  <si>
    <t>K91</t>
  </si>
  <si>
    <t>K911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</si>
  <si>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</si>
  <si>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</si>
  <si>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</si>
  <si>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</si>
  <si>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</si>
  <si>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 xml:space="preserve">Egyéb felhalmozási célú kiadások </t>
  </si>
  <si>
    <t xml:space="preserve">Költségvetési kiadások </t>
  </si>
  <si>
    <t xml:space="preserve">Hitel-, kölcsöntörlesztés államháztartáson kívülre </t>
  </si>
  <si>
    <t xml:space="preserve">Belföldi finanszírozás kiadásai </t>
  </si>
  <si>
    <t xml:space="preserve">Finanszírozási kiadások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</si>
  <si>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</si>
  <si>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</si>
  <si>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</si>
  <si>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</si>
  <si>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Felhalmozási célú átvett pénzeszközök </t>
  </si>
  <si>
    <t xml:space="preserve">Költségvetési bevételek </t>
  </si>
  <si>
    <t xml:space="preserve">Hitel-, kölcsönfelvétel államháztartáson kívülről </t>
  </si>
  <si>
    <t xml:space="preserve">Maradvány igénybevétele </t>
  </si>
  <si>
    <t xml:space="preserve">Belföldi finanszírozás bevételei </t>
  </si>
  <si>
    <t xml:space="preserve">Finanszírozási bevételek </t>
  </si>
  <si>
    <t>(ezer Ft-ban)</t>
  </si>
  <si>
    <t xml:space="preserve">Önkormányzatok működési támogatásai </t>
  </si>
  <si>
    <t>Önkormányzatok működési támogatásai</t>
  </si>
  <si>
    <t xml:space="preserve">Működési célú támogatások államháztartáson belülről </t>
  </si>
  <si>
    <t xml:space="preserve">Felhalmozási célú támogatások államháztartáson belülről </t>
  </si>
  <si>
    <t>Személyi juttatások</t>
  </si>
  <si>
    <t>K1</t>
  </si>
  <si>
    <t>Központi, irányító szervi támogatások folyósítása</t>
  </si>
  <si>
    <t>K915</t>
  </si>
  <si>
    <t>Módosított ei.</t>
  </si>
  <si>
    <t>Teljesítés</t>
  </si>
  <si>
    <t>Kötelező önk.feladat</t>
  </si>
  <si>
    <t>Egyéb áruhasználati és szolgáltatási adók</t>
  </si>
  <si>
    <t>B355</t>
  </si>
  <si>
    <t>Kötelező önkorm.feladat</t>
  </si>
  <si>
    <t>Államháztartáson belüli megelőlegezések visszafizetése</t>
  </si>
  <si>
    <t>K914</t>
  </si>
  <si>
    <t>Államháztartáson belüli megelőlegezések</t>
  </si>
  <si>
    <t>B814</t>
  </si>
  <si>
    <t>Elvonások, befizetések</t>
  </si>
  <si>
    <t>Elvonások és befizetések</t>
  </si>
  <si>
    <t>E) MÉRLEG SZERINTI EREDMÉNY</t>
  </si>
  <si>
    <t>D) RENDKÍVÜLI EREDMÉNY</t>
  </si>
  <si>
    <t>XI. Rendkívüli ráfordítások</t>
  </si>
  <si>
    <t>X. Rendkívüli eredményszemléletű bevételek</t>
  </si>
  <si>
    <t>23. Különféle rendkívüli eredményszemléletű bevételek</t>
  </si>
  <si>
    <t>22.Felhalmozási célú támogatások eredményszemléletű bevételei</t>
  </si>
  <si>
    <t>C) SZOKÁSOS EREDMÉNY</t>
  </si>
  <si>
    <t>B) PÉNZÜGYI MŰVELETEK EREDMÉNYE</t>
  </si>
  <si>
    <t>IX.Pénzügyi műveletek ráfordításai</t>
  </si>
  <si>
    <t>21.a -ebből árfolyamveszteség</t>
  </si>
  <si>
    <t>21.Pénzügyi műveletek egyéb ráfordításai</t>
  </si>
  <si>
    <t>20. Részesedések,értékpapírok,pénzeszközök értékvesztése</t>
  </si>
  <si>
    <t>19.Fizetendő kamatok és kamatjellegű ráfordítások</t>
  </si>
  <si>
    <t>VIII.Pénzügyi műveletek eredményszemléletű bevételei</t>
  </si>
  <si>
    <t>18.a -ebből árfolyamnyereség</t>
  </si>
  <si>
    <t>18.Pénzügyi műveletek egyéb eredményszemléletű bevételei</t>
  </si>
  <si>
    <t>17.Kapott(járó)kamatok és kamatjellegű eredményszemléletű bevételek</t>
  </si>
  <si>
    <t>16.Kapott(járó) osztalék,részesedés</t>
  </si>
  <si>
    <t>A)TEVÉKENYSÉGEK EREDMÉNYE</t>
  </si>
  <si>
    <t>VII.Egyéb ráfordítások</t>
  </si>
  <si>
    <t>VI.Értékcsökkenési leírás</t>
  </si>
  <si>
    <t>V.Személyi jellegű ráfordítások</t>
  </si>
  <si>
    <t>15.Bérjárulékok</t>
  </si>
  <si>
    <t>14.Személyi jellegű egyéb kifizetések</t>
  </si>
  <si>
    <t>13.Bérköltség</t>
  </si>
  <si>
    <t>IV.Anyagjellegű ráfordítások</t>
  </si>
  <si>
    <t>12.Eladott(közvetített)szolgáltatások értéke</t>
  </si>
  <si>
    <t>11.Eladott áruk beszerzési értéke</t>
  </si>
  <si>
    <t>10.Igénybevett szolgáltatások értéke</t>
  </si>
  <si>
    <t>09.Anyagköltség</t>
  </si>
  <si>
    <t>III.Egyéb eredményszemléletű bevételek</t>
  </si>
  <si>
    <t>08.Különféle egyéb eredményszemléletű bevételek</t>
  </si>
  <si>
    <t>07.Egyéb működési célú támogatások eredményszemléletű bevétele</t>
  </si>
  <si>
    <t>06.Központi működési célú támogatás eredményszemléletű bevétele</t>
  </si>
  <si>
    <t>II.Aktivált saját teljesítmények értéke</t>
  </si>
  <si>
    <t>05.Saját előállítású eszközök aktivált értéke</t>
  </si>
  <si>
    <t>04.Saját termelésű készletek állományváltozása</t>
  </si>
  <si>
    <t>I.Tevékenység nettó eredményszemléletű bevétele</t>
  </si>
  <si>
    <t>03.Tevékenység egyéb nettó eredményszemléletű bevételei</t>
  </si>
  <si>
    <t>02.Eszközök és szolgáltatások értékesítése nettó eredménysz.bevételei</t>
  </si>
  <si>
    <t>01. Közhatalmi eredményszemléletű bevételek</t>
  </si>
  <si>
    <t>TÁRGY ÉV</t>
  </si>
  <si>
    <t>(ezer Ft.)</t>
  </si>
  <si>
    <t xml:space="preserve"> 2014. év</t>
  </si>
  <si>
    <t>EREDMÉNY KIMUTATÁS</t>
  </si>
  <si>
    <t>BERUHÁZÁSOK MINDÖSSZESEN:</t>
  </si>
  <si>
    <t>összesen:</t>
  </si>
  <si>
    <t>Beruházási célú ÁFA</t>
  </si>
  <si>
    <t>Egyéb tárgyi eszközök beszerzése</t>
  </si>
  <si>
    <t>Feladat megnevezése</t>
  </si>
  <si>
    <t>kiadásai beruházásonként</t>
  </si>
  <si>
    <t xml:space="preserve">A helyi önkormányzat nevében végzett beruházások </t>
  </si>
  <si>
    <t>FELÚJÍTÁSOK MINDÖSSZESEN:</t>
  </si>
  <si>
    <t>Felújítás ÁFA</t>
  </si>
  <si>
    <t>felújítási cél megnevezése</t>
  </si>
  <si>
    <t>kiadásai célonként</t>
  </si>
  <si>
    <t xml:space="preserve">A helyi önkormányzat nevében végzett felújítások </t>
  </si>
  <si>
    <t>FORRÁSOK ÖSSZESEN</t>
  </si>
  <si>
    <t>II.Költségek,ráfordítások passzív időbeli elhatárolása</t>
  </si>
  <si>
    <t>I) EGYÉB SAJÁTOS FORRÁSOLDALI ELSZÁMOLÁSOK</t>
  </si>
  <si>
    <t>III.Kötelezettség jellegű sajátos elszámolások</t>
  </si>
  <si>
    <t>II. Költségvetési évet követően esedékes kötelezettségek</t>
  </si>
  <si>
    <t>I. Költségvetési évben esedékes kötelezettségek</t>
  </si>
  <si>
    <t>H) KÖTELEZETTSÉGEK</t>
  </si>
  <si>
    <t>VI. Mérleg szerinti eredmény</t>
  </si>
  <si>
    <t>I. Nemzeti vagyon induláskori értéke</t>
  </si>
  <si>
    <t>G) SAJÁT TŐKE ÖSSZESEN</t>
  </si>
  <si>
    <t>FORRÁSOK</t>
  </si>
  <si>
    <t>ESZKÖZÖK ÖSSZESEN</t>
  </si>
  <si>
    <t>F) AKTÍV IDŐBELI ELHATÁROLÁSOK</t>
  </si>
  <si>
    <t>E) EGYÉB SAJÁTOS ESZKÖZOLDALI ELSZÁMOLÁSOK</t>
  </si>
  <si>
    <t>III.Követelés jellegű sajátos elszámolások</t>
  </si>
  <si>
    <t>II.Költségvetési évet követően esedékes köv.</t>
  </si>
  <si>
    <t>I.Költségvetési évben esedékes követelések</t>
  </si>
  <si>
    <t>D) KÖVETELÉSEK</t>
  </si>
  <si>
    <t>C) PÉNZESZKÖZÖK</t>
  </si>
  <si>
    <t>II. Értékpapírok</t>
  </si>
  <si>
    <t>I. Készletek</t>
  </si>
  <si>
    <t>B) NEMZETI VAGYONBA TARTOZÓ FORGÓESZK. ÖSSZESEN</t>
  </si>
  <si>
    <t xml:space="preserve">IV.Koncesszióba,vagyonkezelésbe adott eszközök </t>
  </si>
  <si>
    <t>III.Befektetett pénzügyi eszközök</t>
  </si>
  <si>
    <t>II.Tárgyi eszközök</t>
  </si>
  <si>
    <t>I. Immateriális javak</t>
  </si>
  <si>
    <t>A)NEMZETI VAGYONBA TART. BEFEKTETETT ESZK. ÖSSZESEN:</t>
  </si>
  <si>
    <t>ESZKÖZÖK</t>
  </si>
  <si>
    <t xml:space="preserve">ELŐZŐ ÉV </t>
  </si>
  <si>
    <t>ELLÁTOTTAK TÁMOGATÁSA ÖSSZESEN:</t>
  </si>
  <si>
    <t>Köztemetés</t>
  </si>
  <si>
    <t>Egyéb önkormányzat rendeletében megállapított</t>
  </si>
  <si>
    <t>Szociális, rászorultsági ellátás</t>
  </si>
  <si>
    <t>Támogatás</t>
  </si>
  <si>
    <t xml:space="preserve">Lakosságnak juttatott támogatások </t>
  </si>
  <si>
    <t>G) Vállalkozási tevékenység felhasználható maradványa</t>
  </si>
  <si>
    <t>F) Vállalkozási tevékenységet terhelő befizetési kötelezettség</t>
  </si>
  <si>
    <t>E) Alaptevékenység szabad maradványa</t>
  </si>
  <si>
    <t>D) Alaptevék. kötelezettségvállalással terhelt maradványa</t>
  </si>
  <si>
    <t>C) Összes maradvány</t>
  </si>
  <si>
    <t>B) Vállalkozási tevékenység maradványa</t>
  </si>
  <si>
    <t>IV Vállalkozási tevékenység finanszírozási egyenlege</t>
  </si>
  <si>
    <t>III. Vállalkozási tevékenység költségvetési egyenlege</t>
  </si>
  <si>
    <t>A) Alaptevékenység maradványa</t>
  </si>
  <si>
    <t>II. Alaptevékenység finanszírozási egyenlege</t>
  </si>
  <si>
    <t>Alaptevékenység finanszírozási kiadásai</t>
  </si>
  <si>
    <t>Alaptevékenység finanszírozási bevételei</t>
  </si>
  <si>
    <t>I. Alaptevékenység költségvetési egyenlege</t>
  </si>
  <si>
    <t>Alaptevékenység költségvetési kiadásai</t>
  </si>
  <si>
    <t>Alaptevékenység költségvetési bevételei</t>
  </si>
  <si>
    <t xml:space="preserve">EGYSZERŰSÍTETT PÉNZMARADVÁNY </t>
  </si>
  <si>
    <t>B411</t>
  </si>
  <si>
    <t>B64</t>
  </si>
  <si>
    <t>Működési célú támogatás bevétele</t>
  </si>
  <si>
    <t>B65</t>
  </si>
  <si>
    <t>B74</t>
  </si>
  <si>
    <t>B75</t>
  </si>
  <si>
    <t>K5023</t>
  </si>
  <si>
    <t>K513</t>
  </si>
  <si>
    <t>Felhalmozási célú visszatérítendő támogatások, kölcsönök ÁHT-n belülre</t>
  </si>
  <si>
    <t>K82</t>
  </si>
  <si>
    <t>K89</t>
  </si>
  <si>
    <t>IV. Felhalmozott eredmény</t>
  </si>
  <si>
    <t>Települési támogatás</t>
  </si>
  <si>
    <t>Az Áht. 24.§ (4) bekezdés c.) pontja szerinti közvetett támogatások</t>
  </si>
  <si>
    <t>Támogatás megnevezése</t>
  </si>
  <si>
    <t>létszám (fő)</t>
  </si>
  <si>
    <t>Összeg (e/Ft.)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</si>
  <si>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</si>
  <si>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</si>
  <si>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</si>
  <si>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ebből:</t>
  </si>
  <si>
    <t>magánszemély kommunális adója</t>
  </si>
  <si>
    <t>építményadó</t>
  </si>
  <si>
    <t>telekadó</t>
  </si>
  <si>
    <t>helyiségek, eszközök hasznosításából származó bevételből nyújtott kedvezmény, mentesség összege</t>
  </si>
  <si>
    <t>egyéb nyújtott kedvezmény vagy kölcsön elengedésének összege</t>
  </si>
  <si>
    <t>Támogatás mindösszesen:</t>
  </si>
  <si>
    <t>B4082</t>
  </si>
  <si>
    <t>Helyi önk.előző évi elszámolásából adódó befizetések</t>
  </si>
  <si>
    <t>K5021</t>
  </si>
  <si>
    <t>C) MÉRLEG SZERINTI EREDMÉNY</t>
  </si>
  <si>
    <t>III.Pénzeszk.kívül egyéb eszk.induláskori értéke</t>
  </si>
  <si>
    <t>J) PASSZÍV IDŐBELI ELHATÁROLÁSOK</t>
  </si>
  <si>
    <t>09.Különféle egyéb eredményszemléletű bevételek</t>
  </si>
  <si>
    <t>10Anyagköltség</t>
  </si>
  <si>
    <t>11.Igénybevett szolgáltatások értéke</t>
  </si>
  <si>
    <t xml:space="preserve">Pusztakovácsi Község Önkormányzata </t>
  </si>
  <si>
    <t>Pusztakovácsi Közös Önkormányzati Hivatal</t>
  </si>
  <si>
    <t>Pusztakovácsi Pipitér Óvoda</t>
  </si>
  <si>
    <t>Pusztakovácsi Község Önkormányzata összesített</t>
  </si>
  <si>
    <t>Pusztakovácsi Község Önkormányzata EREDMÉNYKIMUTATÁS</t>
  </si>
  <si>
    <t xml:space="preserve">                 Pusztakovácsi Község Önkormányzata</t>
  </si>
  <si>
    <t>Családi támogatások (Gyvt Erzsébet utalvány)</t>
  </si>
  <si>
    <t>Önk. Által saját hatáskörben adott más ellátás</t>
  </si>
  <si>
    <t>Egyéb nem intézményi ellátások</t>
  </si>
  <si>
    <t>Lakhatásal kapcsolatos ellátások</t>
  </si>
  <si>
    <t>Pusztakovácsi Község Önkormányzata</t>
  </si>
  <si>
    <t>A kimutatásban az önkormányzat</t>
  </si>
  <si>
    <t>- adósságállománya,</t>
  </si>
  <si>
    <t>- az önkormányzat által nyújtott hitelek állománya</t>
  </si>
  <si>
    <t>szerepel egymással szembe állítva, mérlegszerűen.</t>
  </si>
  <si>
    <t>(A kimutatás a rendelkezésre álló analitikus nyilvántartási rendszer alapján került kidolgozásra.)</t>
  </si>
  <si>
    <t>A bemutatott mérlegek:</t>
  </si>
  <si>
    <r>
      <t>I.</t>
    </r>
    <r>
      <rPr>
        <sz val="12"/>
        <color theme="1"/>
        <rFont val="Times New Roman"/>
        <family val="1"/>
        <charset val="238"/>
      </rPr>
      <t xml:space="preserve"> Az önkormányzati adósság és a hitelállomány lejárat szerinti bontásban,</t>
    </r>
  </si>
  <si>
    <r>
      <t>II.</t>
    </r>
    <r>
      <rPr>
        <sz val="12"/>
        <color theme="1"/>
        <rFont val="Times New Roman"/>
        <family val="1"/>
        <charset val="238"/>
      </rPr>
      <t xml:space="preserve"> Az önkormányzati adósság és a hitelállomány hitelezők szerinti bontásban, valamint</t>
    </r>
  </si>
  <si>
    <r>
      <t>III.</t>
    </r>
    <r>
      <rPr>
        <sz val="12"/>
        <color theme="1"/>
        <rFont val="Times New Roman"/>
        <family val="1"/>
        <charset val="238"/>
      </rPr>
      <t xml:space="preserve"> Az önkormányzati adósság és a hitelállomány eszközök szerinti bontásban.</t>
    </r>
  </si>
  <si>
    <t>I. Az önkormányzat adóssága és hitelállománya lejárat szerint</t>
  </si>
  <si>
    <t>Lejárat</t>
  </si>
  <si>
    <t>Megnevezés</t>
  </si>
  <si>
    <t>Összeg</t>
  </si>
  <si>
    <t>Az önkormányzat adósságállománya</t>
  </si>
  <si>
    <t>1. Hosszú lejáratra kapott kölcsönök</t>
  </si>
  <si>
    <t>2. Beruházási és fejlesztési hitelek</t>
  </si>
  <si>
    <t>3. Egyéb hosszú lejáratú (hitel) kötelezettségek</t>
  </si>
  <si>
    <t>4. Rövid lejáratú kölcsönök</t>
  </si>
  <si>
    <t>5. Rövid lejáratú hitelek</t>
  </si>
  <si>
    <t>6. Egyéb rövid lejáratú (hitel) kötelezettségek</t>
  </si>
  <si>
    <t>Összes adósságállomány:</t>
  </si>
  <si>
    <t>Az önkormányzat által nyújtott hitelek állománya</t>
  </si>
  <si>
    <t>1. Tartósan adott kölcsönök összesen</t>
  </si>
  <si>
    <t>2. Egyéb hosszú lejáratú (hitel) kötelezettségek</t>
  </si>
  <si>
    <t>3. Rövid lejáratú kölcsönök</t>
  </si>
  <si>
    <t>4. Egyéb (hitel) követelések</t>
  </si>
  <si>
    <t>5. Összes hitelállomány:</t>
  </si>
  <si>
    <t>1. Összes adósságállomány</t>
  </si>
  <si>
    <t>2. Összes hitelállomány</t>
  </si>
  <si>
    <t>3. Adott és kapott hitelek egyenlege (1-2)</t>
  </si>
  <si>
    <t>Szöveges indoklás</t>
  </si>
  <si>
    <t>Az önkormányzat adósságállománya …………………. (növekvő/csökkenő) tendenciát mutat.</t>
  </si>
  <si>
    <t xml:space="preserve">Az adósságállományon belül a legnagyobb adóssági tétel csoportot jelenti a </t>
  </si>
  <si>
    <t xml:space="preserve">Ennek az adósságnak a keletkezési oka, körülményei: </t>
  </si>
  <si>
    <t>Az önkormányzat által nyújtott hitelek állománya …………………. (növekvő/csökkenő) tendenciát mutat.</t>
  </si>
  <si>
    <t xml:space="preserve">Az önkormányzat által nyújtott hitelek közül a legnagyobb hitelállománnyal a </t>
  </si>
  <si>
    <t xml:space="preserve"> rendelkezik.</t>
  </si>
  <si>
    <t xml:space="preserve">Az önkormányzat ezeket a hiteleket az alábbi okból nyújtotta: </t>
  </si>
  <si>
    <t>Összességében megállapítható, hogy az adott és kapott hitelek egyenlege a beszámoló évére kimutatott állomány alapján …………... Ft.</t>
  </si>
  <si>
    <t>II. Az önkormányzat adósság- és hitelállománya hitelezők szerinti bontásban</t>
  </si>
  <si>
    <t>A csoportosítás szempontja a hitelező, amelyből kiderül, hogy az önkormányzat adóssága hány hitelezőtől és milyen összegű hitelezésből származik, illetve, hogy az önkormányzat által nyújtott hitelek kinél, mely szerveknél vannak, s azok milyen összeget tesznek ki.</t>
  </si>
  <si>
    <t>Az önkormányzat adósságállománya hitelezők szerinti bontásban</t>
  </si>
  <si>
    <t>Sorszám</t>
  </si>
  <si>
    <t>A hitelező neve</t>
  </si>
  <si>
    <t>1.</t>
  </si>
  <si>
    <t>2.</t>
  </si>
  <si>
    <t>3.</t>
  </si>
  <si>
    <t>I. Belföldi hitelek összesen:</t>
  </si>
  <si>
    <t>II. Külföldi hitelek összesen:</t>
  </si>
  <si>
    <t>III Hitelek mindösszesen (I.+II.):</t>
  </si>
  <si>
    <t>Az önkormányzat által nyújtott hitelek esetében a hitellel érintettek</t>
  </si>
  <si>
    <t>A hitellel érintett neve, megnevezése</t>
  </si>
  <si>
    <t>Nyújtott hitelek összesen:</t>
  </si>
  <si>
    <t>Tájékoztató az önkormányzat adósságállományáról</t>
  </si>
  <si>
    <t xml:space="preserve">Pusztakovácsi Község Önkormányzata                                                                     </t>
  </si>
  <si>
    <t>Az önkormányzat többéves kihatással járó döntéseit, valamint ezek évekre való számszerűsítését az alábbi táblázat részletezi.</t>
  </si>
  <si>
    <t>Sor-szám</t>
  </si>
  <si>
    <t>Döntés megnevezése</t>
  </si>
  <si>
    <t>Érintett évek</t>
  </si>
  <si>
    <t xml:space="preserve">Döntés indoklása a fedezetre </t>
  </si>
  <si>
    <t>történő utalással</t>
  </si>
  <si>
    <t>-orvosi rendelő felújítás</t>
  </si>
  <si>
    <t xml:space="preserve">K: </t>
  </si>
  <si>
    <t xml:space="preserve">B: </t>
  </si>
  <si>
    <t>-</t>
  </si>
  <si>
    <t>4.</t>
  </si>
  <si>
    <t>5.</t>
  </si>
  <si>
    <t>6.</t>
  </si>
  <si>
    <t>7.</t>
  </si>
  <si>
    <t>8.</t>
  </si>
  <si>
    <t>9.</t>
  </si>
  <si>
    <t>10.</t>
  </si>
  <si>
    <t>Tájékoztató az önkormányzat többéves kihatással járó döntéseinek számszerűsítéséről évenkénti bontásban</t>
  </si>
  <si>
    <t>2019. terv</t>
  </si>
  <si>
    <t>2020. terv</t>
  </si>
  <si>
    <t>K: 1.250</t>
  </si>
  <si>
    <t>=-ASP rendszer bevezetése</t>
  </si>
  <si>
    <t>=-Óvodafejlesztés</t>
  </si>
  <si>
    <t>=-Konyha felújítás</t>
  </si>
  <si>
    <t>Beruházások</t>
  </si>
  <si>
    <t>K: 14575</t>
  </si>
  <si>
    <t>K: 90270</t>
  </si>
  <si>
    <t>Immateriális javak beszerzése,létesítése</t>
  </si>
  <si>
    <t>Kisértékű tárgyi eszközök</t>
  </si>
  <si>
    <t>Az önkormányzati szintre összesített mérleg</t>
  </si>
  <si>
    <t xml:space="preserve"> Előző év   állományi érték</t>
  </si>
  <si>
    <t>Tárgy év</t>
  </si>
  <si>
    <t>A)</t>
  </si>
  <si>
    <t>Nemzeti vagyonba tartozó befektetett eszközök</t>
  </si>
  <si>
    <t>I)</t>
  </si>
  <si>
    <t>Immateriális javak</t>
  </si>
  <si>
    <t>II)</t>
  </si>
  <si>
    <t>Tárgyi eszközök</t>
  </si>
  <si>
    <t>Ingatlanok és kapcsolódó vagyoni értékű jogok</t>
  </si>
  <si>
    <t>Gépek, berendezések, felszerelések, járművek</t>
  </si>
  <si>
    <t>III.</t>
  </si>
  <si>
    <t>Befektetett pénzügyi eszközök</t>
  </si>
  <si>
    <t>B)</t>
  </si>
  <si>
    <t>Nemzeti vagyonba tartozó forgóeszközök</t>
  </si>
  <si>
    <t>I.</t>
  </si>
  <si>
    <t>Készletek</t>
  </si>
  <si>
    <t>II.</t>
  </si>
  <si>
    <t>Értékpapírok</t>
  </si>
  <si>
    <t>C)</t>
  </si>
  <si>
    <t>Pénzeszközök</t>
  </si>
  <si>
    <t>Lekötött bankbetétek</t>
  </si>
  <si>
    <t>Pénztárak, csekkek, betétkönyvek</t>
  </si>
  <si>
    <t>III-IV.</t>
  </si>
  <si>
    <t>Forintszámlák, devizaszámlák</t>
  </si>
  <si>
    <t>V.</t>
  </si>
  <si>
    <t>Idegen pénzeszközök</t>
  </si>
  <si>
    <t>D)</t>
  </si>
  <si>
    <t>Követelések</t>
  </si>
  <si>
    <t>Költségvetési évben esedékes követelések</t>
  </si>
  <si>
    <t>Költségvetési évet követően esedékes követelések</t>
  </si>
  <si>
    <t>Követelés jellegű sajátos elszámolások</t>
  </si>
  <si>
    <t>E)</t>
  </si>
  <si>
    <t>Egyéb sajátos eszközoldali elszámolások</t>
  </si>
  <si>
    <t>F)</t>
  </si>
  <si>
    <t>Aktív időbeli elhatárolások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</si>
  <si>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</si>
  <si>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</si>
  <si>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</si>
  <si>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</si>
  <si>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</si>
  <si>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IV.</t>
  </si>
  <si>
    <t>Felhalmozott eredmény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</si>
  <si>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</si>
  <si>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</si>
  <si>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</si>
  <si>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</si>
  <si>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</si>
  <si>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</si>
  <si>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</si>
  <si>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</si>
  <si>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 elszámolások</t>
  </si>
  <si>
    <t>J)</t>
  </si>
  <si>
    <t>Passzív időbeli elhatárolások</t>
  </si>
  <si>
    <t>17062</t>
  </si>
  <si>
    <t xml:space="preserve"> Módosított ei.</t>
  </si>
  <si>
    <t>Közös Hivatal</t>
  </si>
  <si>
    <t>Önkormányzat mindösszesen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</si>
  <si>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</si>
  <si>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, betétk. egyenlege</t>
    </r>
  </si>
  <si>
    <t>Bevételek   ( + )</t>
  </si>
  <si>
    <t>Kiadások    ( - )</t>
  </si>
  <si>
    <r>
      <t xml:space="preserve"> </t>
    </r>
    <r>
      <rPr>
        <sz val="10"/>
        <rFont val="Times New Roman CE"/>
        <family val="1"/>
        <charset val="238"/>
      </rPr>
      <t>Pénztárak, betétk. egyenlege</t>
    </r>
  </si>
  <si>
    <t>Pipitér Óvoda</t>
  </si>
  <si>
    <t>PÉNZESZKÖZÖK VÁLTOZÁSA                                                                                                                                              2017. ÉV</t>
  </si>
  <si>
    <t>összesen</t>
  </si>
  <si>
    <t>BEVÉTELEK</t>
  </si>
  <si>
    <r>
      <t>előirányzat-felhasználási ütemterv</t>
    </r>
    <r>
      <rPr>
        <i/>
        <sz val="12"/>
        <rFont val="Arial"/>
        <family val="2"/>
        <charset val="238"/>
      </rPr>
      <t xml:space="preserve"> </t>
    </r>
  </si>
  <si>
    <t>Pusztakovácsi Község Önkormányzat</t>
  </si>
  <si>
    <t>Vagyonkimutatás</t>
  </si>
  <si>
    <t>Előző év</t>
  </si>
  <si>
    <t>Tárgyév</t>
  </si>
  <si>
    <t>II. Költségvetési évet követően esedékes követelések</t>
  </si>
  <si>
    <t>Működési célú visszatérítendő támogatások, kölcsönök nyújtása államháztartáson belülre</t>
  </si>
  <si>
    <t>K504</t>
  </si>
  <si>
    <t>Önkorm</t>
  </si>
  <si>
    <t xml:space="preserve">Hivatal </t>
  </si>
  <si>
    <t>Óvoda</t>
  </si>
  <si>
    <t>2018. évi tény</t>
  </si>
  <si>
    <t>2021. terv</t>
  </si>
  <si>
    <t>K: 2071</t>
  </si>
  <si>
    <t xml:space="preserve">K:  </t>
  </si>
  <si>
    <t>B:</t>
  </si>
  <si>
    <t>Nyitó pénzkészlet 2018. január 1-én                      ebből</t>
  </si>
  <si>
    <t>Záró pénzkészlet 2018. december 31-én                    ebből</t>
  </si>
  <si>
    <t>Pusztakovácsi Községi Önkormányzat</t>
  </si>
  <si>
    <t>költségvetési évet követő három év tervezett előirányzatainak keretszámai főbb csoportonként</t>
  </si>
  <si>
    <t>Bevételek</t>
  </si>
  <si>
    <t>s.szám</t>
  </si>
  <si>
    <t>megnevezés</t>
  </si>
  <si>
    <t>rovat szám</t>
  </si>
  <si>
    <t>Önk.műk.támogatás</t>
  </si>
  <si>
    <t>M.c.tám.ÁHT. Belülr</t>
  </si>
  <si>
    <t>B1.</t>
  </si>
  <si>
    <t>Közhatalmi bevét</t>
  </si>
  <si>
    <t>B3.</t>
  </si>
  <si>
    <t>Mük.bevételek</t>
  </si>
  <si>
    <t>B4.</t>
  </si>
  <si>
    <t>M.c.kölcs.vissz</t>
  </si>
  <si>
    <t>B6.</t>
  </si>
  <si>
    <t xml:space="preserve">6. </t>
  </si>
  <si>
    <t>Tulajd.bevétel</t>
  </si>
  <si>
    <t>B.7</t>
  </si>
  <si>
    <t>Bevételek összesen</t>
  </si>
  <si>
    <t>Kiadások</t>
  </si>
  <si>
    <t>személyi juttatás</t>
  </si>
  <si>
    <t>Munkad.terh.járulék</t>
  </si>
  <si>
    <t>Dologi kiadások</t>
  </si>
  <si>
    <t>Ellátottak p.b.juttat</t>
  </si>
  <si>
    <t>Tám.kölcs.nyújt</t>
  </si>
  <si>
    <t>Támog.ÁHT.belülre</t>
  </si>
  <si>
    <t>Kiadások összesen</t>
  </si>
  <si>
    <t>Informatikai eszközök</t>
  </si>
  <si>
    <t>Index (%)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</si>
  <si>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</si>
  <si>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</si>
  <si>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</si>
  <si>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</si>
  <si>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</si>
  <si>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</si>
  <si>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</si>
  <si>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</si>
  <si>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</si>
  <si>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</si>
  <si>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</si>
  <si>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</si>
  <si>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</si>
  <si>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</si>
  <si>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</si>
  <si>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</si>
  <si>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</si>
  <si>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</si>
  <si>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</si>
  <si>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</si>
  <si>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</si>
  <si>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</si>
  <si>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</si>
  <si>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</si>
  <si>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</si>
  <si>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</si>
  <si>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</si>
  <si>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</si>
  <si>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</si>
  <si>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</si>
  <si>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</si>
  <si>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</si>
  <si>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</si>
  <si>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</si>
  <si>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</si>
  <si>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</si>
  <si>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</si>
  <si>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</si>
  <si>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</si>
  <si>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</si>
  <si>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</si>
  <si>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</si>
  <si>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</si>
  <si>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</si>
  <si>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</si>
  <si>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</si>
  <si>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</si>
  <si>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</si>
  <si>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</si>
  <si>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</si>
  <si>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</si>
  <si>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</si>
  <si>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</si>
  <si>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</si>
  <si>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</si>
  <si>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</si>
  <si>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</si>
  <si>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</si>
  <si>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</si>
  <si>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</si>
  <si>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</si>
  <si>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</si>
  <si>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</si>
  <si>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</si>
  <si>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</si>
  <si>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</si>
  <si>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</si>
  <si>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</si>
  <si>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</si>
  <si>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</si>
  <si>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</si>
  <si>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</si>
  <si>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</si>
  <si>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</si>
  <si>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</si>
  <si>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</si>
  <si>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</si>
  <si>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</si>
  <si>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</si>
  <si>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</si>
  <si>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</si>
  <si>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</si>
  <si>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</si>
  <si>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</si>
  <si>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</si>
  <si>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</si>
  <si>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</si>
  <si>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</si>
  <si>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</si>
  <si>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</si>
  <si>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</si>
  <si>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</si>
  <si>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</si>
  <si>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</si>
  <si>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</si>
  <si>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B/I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</si>
  <si>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</si>
  <si>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</si>
  <si>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</si>
  <si>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</si>
  <si>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</si>
  <si>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</si>
  <si>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</si>
  <si>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</si>
  <si>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</si>
  <si>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</si>
  <si>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</si>
  <si>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</si>
  <si>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</si>
  <si>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</si>
  <si>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</si>
  <si>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</si>
  <si>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</si>
  <si>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</si>
  <si>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</si>
  <si>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</si>
  <si>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</si>
  <si>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</si>
  <si>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A+..+F</t>
  </si>
  <si>
    <t>G/ SAJÁT TŐKE</t>
  </si>
  <si>
    <t>G</t>
  </si>
  <si>
    <t>G/I</t>
  </si>
  <si>
    <t>II. Nemzeti vagyon változásai</t>
  </si>
  <si>
    <t>G/II</t>
  </si>
  <si>
    <t>III. Egyéb eszközök induláskori értéke és változásai</t>
  </si>
  <si>
    <t>G/III</t>
  </si>
  <si>
    <t>G/IV</t>
  </si>
  <si>
    <t>V. Eszközök értékhelyesbítésének forrása</t>
  </si>
  <si>
    <t>G/V</t>
  </si>
  <si>
    <t>G/VI</t>
  </si>
  <si>
    <t>H/ KÖTELEZETTSÉGEK</t>
  </si>
  <si>
    <t>H</t>
  </si>
  <si>
    <t>H/I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</si>
  <si>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</si>
  <si>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</si>
  <si>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</si>
  <si>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</si>
  <si>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</si>
  <si>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</si>
  <si>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</si>
  <si>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</si>
  <si>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</si>
  <si>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</si>
  <si>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</si>
  <si>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</si>
  <si>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</si>
  <si>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</si>
  <si>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</si>
  <si>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</si>
  <si>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</si>
  <si>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</si>
  <si>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</si>
  <si>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</si>
  <si>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</si>
  <si>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</si>
  <si>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</si>
  <si>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</si>
  <si>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</si>
  <si>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</si>
  <si>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2019.évi költségvetési bevétele</t>
  </si>
  <si>
    <t>2019. évi előirányzat</t>
  </si>
  <si>
    <t>2019.évi Módosított ei.</t>
  </si>
  <si>
    <t>2019.évi költségvetési kiadása</t>
  </si>
  <si>
    <t>Pusztakovácsi Községi Önkormányzat 2019. évi vagyonmérlege</t>
  </si>
  <si>
    <t xml:space="preserve"> 2019 év</t>
  </si>
  <si>
    <t>EGYSZERŰSÍTETT MÉRLEG 2019. év</t>
  </si>
  <si>
    <t>2019. december 31.</t>
  </si>
  <si>
    <t>148308840</t>
  </si>
  <si>
    <t>2337151</t>
  </si>
  <si>
    <t>145771689</t>
  </si>
  <si>
    <t>129175740</t>
  </si>
  <si>
    <t>13595949</t>
  </si>
  <si>
    <t>3000000</t>
  </si>
  <si>
    <t>200000</t>
  </si>
  <si>
    <t>2086596</t>
  </si>
  <si>
    <t>139225743</t>
  </si>
  <si>
    <t>344805</t>
  </si>
  <si>
    <t>138880938</t>
  </si>
  <si>
    <t>9456186</t>
  </si>
  <si>
    <t>2859928</t>
  </si>
  <si>
    <t>33181113</t>
  </si>
  <si>
    <t>3215145</t>
  </si>
  <si>
    <t>-39000</t>
  </si>
  <si>
    <t>299038365</t>
  </si>
  <si>
    <t>278049728</t>
  </si>
  <si>
    <t>123753718</t>
  </si>
  <si>
    <t>18364917</t>
  </si>
  <si>
    <t>101307792</t>
  </si>
  <si>
    <t>23651775</t>
  </si>
  <si>
    <t>7145043</t>
  </si>
  <si>
    <t>244461</t>
  </si>
  <si>
    <t>5071280</t>
  </si>
  <si>
    <t>1829302</t>
  </si>
  <si>
    <t>13843594</t>
  </si>
  <si>
    <t>143490568</t>
  </si>
  <si>
    <t>820802</t>
  </si>
  <si>
    <t>142469766</t>
  </si>
  <si>
    <t>128830228</t>
  </si>
  <si>
    <t>9062136</t>
  </si>
  <si>
    <t>3101937</t>
  </si>
  <si>
    <t>143142542</t>
  </si>
  <si>
    <t>212010</t>
  </si>
  <si>
    <t>142930532</t>
  </si>
  <si>
    <t>7751358</t>
  </si>
  <si>
    <t>2561450</t>
  </si>
  <si>
    <t>3065917</t>
  </si>
  <si>
    <t>2123991</t>
  </si>
  <si>
    <t>83400</t>
  </si>
  <si>
    <t>297339405</t>
  </si>
  <si>
    <t>277200607</t>
  </si>
  <si>
    <t>12753718</t>
  </si>
  <si>
    <t>10971726</t>
  </si>
  <si>
    <t>124959367</t>
  </si>
  <si>
    <t>-849121</t>
  </si>
  <si>
    <t>6878227</t>
  </si>
  <si>
    <t>229713</t>
  </si>
  <si>
    <t>5588732</t>
  </si>
  <si>
    <t>1059782</t>
  </si>
  <si>
    <t>13260571</t>
  </si>
  <si>
    <t>2019. évi terv</t>
  </si>
  <si>
    <t>2019. évi tény</t>
  </si>
  <si>
    <t>2018. tény</t>
  </si>
  <si>
    <t>2019.tény</t>
  </si>
  <si>
    <t>2022. terv</t>
  </si>
  <si>
    <t>2019.ered.e.i.</t>
  </si>
  <si>
    <t>2019.mód.e.i.</t>
  </si>
  <si>
    <t>2019.eredeti .e.i.</t>
  </si>
  <si>
    <t>2020.év</t>
  </si>
  <si>
    <t xml:space="preserve">2021.év </t>
  </si>
  <si>
    <t>2022.év</t>
  </si>
  <si>
    <t>ei.felh.ütemterv</t>
  </si>
  <si>
    <t>01.hó</t>
  </si>
  <si>
    <t>02.hó</t>
  </si>
  <si>
    <t>03.hó</t>
  </si>
  <si>
    <t>04.hó</t>
  </si>
  <si>
    <t>05.hó</t>
  </si>
  <si>
    <t>06.hó</t>
  </si>
  <si>
    <t>07.hó</t>
  </si>
  <si>
    <t>08.hó</t>
  </si>
  <si>
    <t>09.hó</t>
  </si>
  <si>
    <t>10.hó</t>
  </si>
  <si>
    <t>11.hó</t>
  </si>
  <si>
    <t>12.hó</t>
  </si>
  <si>
    <t>állami támogatás</t>
  </si>
  <si>
    <t>működési célú bevétel</t>
  </si>
  <si>
    <t>adóbevételek</t>
  </si>
  <si>
    <t>tám.ért.m.c.átvett</t>
  </si>
  <si>
    <t>m.célra átvett</t>
  </si>
  <si>
    <t>pénzmaradvány</t>
  </si>
  <si>
    <t>REKi támogatás</t>
  </si>
  <si>
    <t>működési  bevétel</t>
  </si>
  <si>
    <t>koncessziós díj</t>
  </si>
  <si>
    <t>Előz.évi pénzm.fejl.</t>
  </si>
  <si>
    <t>munka.terh.jár</t>
  </si>
  <si>
    <t>dologi kiadások</t>
  </si>
  <si>
    <t>Ellátottak juttatásai</t>
  </si>
  <si>
    <t>tám.ért.m.c.átadott</t>
  </si>
  <si>
    <t>Áht.belüli megel.v.fiz.</t>
  </si>
  <si>
    <t>tartalék</t>
  </si>
  <si>
    <t>Mc-tám.kölcs kiadása</t>
  </si>
  <si>
    <t>működési célú kiadás</t>
  </si>
  <si>
    <t>Felhalmozási kiadások</t>
  </si>
  <si>
    <t>felújítás</t>
  </si>
  <si>
    <t>beruházás</t>
  </si>
  <si>
    <t>Fejlesztési kiadások</t>
  </si>
  <si>
    <t>Műk.és fejl.kiad.össz</t>
  </si>
  <si>
    <t>Felh.c.</t>
  </si>
  <si>
    <t>KIMUTATÁS 2019. év</t>
  </si>
  <si>
    <t>Alsó temető térkövezés</t>
  </si>
  <si>
    <t>2019. eredeti e.i.</t>
  </si>
  <si>
    <t>Közvilágítás bővítés</t>
  </si>
  <si>
    <t>Temetői padok</t>
  </si>
  <si>
    <t>Orvosi rendelő bútor</t>
  </si>
  <si>
    <t>Számítástechnikai eszközök orvosi rendelő</t>
  </si>
  <si>
    <t>Notebook</t>
  </si>
  <si>
    <t>Sörpadok</t>
  </si>
  <si>
    <t>Óvodai ágyak</t>
  </si>
  <si>
    <t>Monitor</t>
  </si>
  <si>
    <t>Kisértékű tárgyi eszközök (közfogl.)</t>
  </si>
  <si>
    <t>Egyéb kisértékű inf.eszközök</t>
  </si>
  <si>
    <t>12.melléklet az    /2020.(VII.  .)önkormányzati rendelethez</t>
  </si>
  <si>
    <t>17.melléklet a /2020.VII. )önkormányzati rendelethez</t>
  </si>
  <si>
    <t>18. melléklet az …. /2020.(VII 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</si>
</sst>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Arial"/>
      <family val="2"/>
      <charset val="238"/>
    </font>
    <font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24" fillId="0" borderId="0"/>
    <xf numFmtId="0" fontId="25" fillId="0" borderId="0"/>
    <xf numFmtId="0" fontId="8" fillId="0" borderId="0" applyNumberFormat="0" applyFill="0" applyBorder="0" applyAlignment="0" applyProtection="0"/>
  </cellStyleXfs>
  <cellXfs count="37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0" borderId="0" xfId="0" applyBorder="1"/>
    <xf numFmtId="0" fontId="8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4" fillId="0" borderId="3" xfId="0" applyNumberFormat="1" applyFont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0" fillId="0" borderId="3" xfId="0" applyBorder="1"/>
    <xf numFmtId="1" fontId="0" fillId="0" borderId="3" xfId="0" applyNumberFormat="1" applyBorder="1"/>
    <xf numFmtId="0" fontId="4" fillId="0" borderId="8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7" xfId="0" applyBorder="1"/>
    <xf numFmtId="0" fontId="1" fillId="0" borderId="9" xfId="0" applyFont="1" applyBorder="1"/>
    <xf numFmtId="0" fontId="1" fillId="0" borderId="10" xfId="0" applyFont="1" applyBorder="1"/>
    <xf numFmtId="164" fontId="10" fillId="0" borderId="10" xfId="0" applyNumberFormat="1" applyFont="1" applyBorder="1"/>
    <xf numFmtId="1" fontId="1" fillId="0" borderId="10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5" fillId="0" borderId="3" xfId="0" applyFont="1" applyBorder="1"/>
    <xf numFmtId="0" fontId="11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0" fillId="0" borderId="10" xfId="0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center"/>
    </xf>
    <xf numFmtId="164" fontId="9" fillId="0" borderId="12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/>
    </xf>
    <xf numFmtId="164" fontId="6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0" fillId="0" borderId="12" xfId="0" applyBorder="1"/>
    <xf numFmtId="164" fontId="1" fillId="0" borderId="13" xfId="0" applyNumberFormat="1" applyFont="1" applyBorder="1"/>
    <xf numFmtId="164" fontId="8" fillId="0" borderId="3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 wrapText="1"/>
    </xf>
    <xf numFmtId="165" fontId="6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64" fontId="1" fillId="0" borderId="3" xfId="0" applyNumberFormat="1" applyFont="1" applyBorder="1"/>
    <xf numFmtId="0" fontId="6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6" fillId="0" borderId="12" xfId="0" applyFont="1" applyFill="1" applyBorder="1"/>
    <xf numFmtId="0" fontId="5" fillId="0" borderId="12" xfId="0" applyFont="1" applyBorder="1"/>
    <xf numFmtId="0" fontId="0" fillId="0" borderId="15" xfId="0" applyBorder="1" applyAlignment="1">
      <alignment wrapText="1"/>
    </xf>
    <xf numFmtId="0" fontId="5" fillId="0" borderId="14" xfId="0" applyFont="1" applyBorder="1"/>
    <xf numFmtId="0" fontId="16" fillId="0" borderId="0" xfId="0" applyFont="1"/>
    <xf numFmtId="1" fontId="7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 wrapText="1"/>
    </xf>
    <xf numFmtId="1" fontId="8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 wrapText="1"/>
    </xf>
    <xf numFmtId="1" fontId="6" fillId="0" borderId="12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horizontal="right" vertical="center"/>
    </xf>
    <xf numFmtId="1" fontId="7" fillId="0" borderId="12" xfId="0" applyNumberFormat="1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vertical="center"/>
    </xf>
    <xf numFmtId="1" fontId="0" fillId="0" borderId="12" xfId="0" applyNumberFormat="1" applyBorder="1"/>
    <xf numFmtId="0" fontId="15" fillId="0" borderId="3" xfId="0" applyFont="1" applyBorder="1" applyAlignment="1">
      <alignment wrapText="1"/>
    </xf>
    <xf numFmtId="14" fontId="0" fillId="0" borderId="0" xfId="0" applyNumberFormat="1"/>
    <xf numFmtId="0" fontId="13" fillId="0" borderId="15" xfId="0" applyFont="1" applyBorder="1" applyAlignment="1">
      <alignment wrapText="1"/>
    </xf>
    <xf numFmtId="0" fontId="0" fillId="0" borderId="3" xfId="0" applyFont="1" applyBorder="1"/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5" fillId="0" borderId="14" xfId="0" applyFont="1" applyBorder="1" applyAlignment="1"/>
    <xf numFmtId="164" fontId="6" fillId="0" borderId="3" xfId="0" applyNumberFormat="1" applyFont="1" applyFill="1" applyBorder="1" applyAlignment="1">
      <alignment vertical="center" wrapText="1"/>
    </xf>
    <xf numFmtId="0" fontId="17" fillId="0" borderId="0" xfId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0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0" fontId="21" fillId="0" borderId="0" xfId="1" applyFont="1" applyAlignment="1">
      <alignment horizontal="right"/>
    </xf>
    <xf numFmtId="0" fontId="21" fillId="0" borderId="0" xfId="1" applyFont="1"/>
    <xf numFmtId="0" fontId="18" fillId="0" borderId="0" xfId="1" applyFont="1" applyAlignment="1">
      <alignment horizontal="right"/>
    </xf>
    <xf numFmtId="0" fontId="17" fillId="0" borderId="0" xfId="1" applyAlignment="1">
      <alignment horizontal="right"/>
    </xf>
    <xf numFmtId="0" fontId="22" fillId="0" borderId="0" xfId="1" applyFont="1" applyAlignment="1">
      <alignment horizontal="center"/>
    </xf>
    <xf numFmtId="3" fontId="23" fillId="0" borderId="0" xfId="1" applyNumberFormat="1" applyFont="1"/>
    <xf numFmtId="0" fontId="26" fillId="0" borderId="0" xfId="1" applyFont="1"/>
    <xf numFmtId="3" fontId="18" fillId="0" borderId="0" xfId="1" applyNumberFormat="1" applyFont="1" applyBorder="1"/>
    <xf numFmtId="0" fontId="18" fillId="0" borderId="0" xfId="1" applyFont="1" applyFill="1" applyBorder="1"/>
    <xf numFmtId="0" fontId="17" fillId="0" borderId="0" xfId="1" applyBorder="1"/>
    <xf numFmtId="0" fontId="9" fillId="0" borderId="0" xfId="1" applyFont="1" applyFill="1" applyBorder="1" applyAlignment="1"/>
    <xf numFmtId="1" fontId="9" fillId="0" borderId="0" xfId="1" applyNumberFormat="1" applyFont="1" applyBorder="1" applyAlignment="1"/>
    <xf numFmtId="0" fontId="9" fillId="0" borderId="0" xfId="1" applyFont="1" applyBorder="1" applyAlignment="1">
      <alignment horizontal="right"/>
    </xf>
    <xf numFmtId="0" fontId="17" fillId="0" borderId="0" xfId="1" applyBorder="1" applyAlignment="1">
      <alignment horizontal="right"/>
    </xf>
    <xf numFmtId="0" fontId="8" fillId="0" borderId="0" xfId="1" applyFont="1" applyFill="1" applyBorder="1" applyAlignment="1"/>
    <xf numFmtId="0" fontId="17" fillId="0" borderId="0" xfId="1" applyBorder="1" applyAlignment="1"/>
    <xf numFmtId="0" fontId="8" fillId="0" borderId="0" xfId="1" applyFont="1" applyBorder="1" applyAlignment="1"/>
    <xf numFmtId="0" fontId="9" fillId="0" borderId="0" xfId="1" applyFont="1" applyBorder="1" applyAlignment="1"/>
    <xf numFmtId="0" fontId="18" fillId="0" borderId="0" xfId="1" applyFont="1" applyBorder="1" applyAlignment="1">
      <alignment horizontal="right"/>
    </xf>
    <xf numFmtId="0" fontId="18" fillId="0" borderId="0" xfId="1" applyFont="1" applyBorder="1"/>
    <xf numFmtId="0" fontId="8" fillId="0" borderId="0" xfId="1" applyFont="1" applyAlignment="1">
      <alignment horizontal="right"/>
    </xf>
    <xf numFmtId="0" fontId="17" fillId="0" borderId="0" xfId="1" applyFont="1"/>
    <xf numFmtId="0" fontId="9" fillId="0" borderId="0" xfId="1" applyFont="1"/>
    <xf numFmtId="0" fontId="23" fillId="0" borderId="0" xfId="1" applyFont="1"/>
    <xf numFmtId="0" fontId="9" fillId="0" borderId="0" xfId="1" applyFont="1" applyBorder="1"/>
    <xf numFmtId="0" fontId="17" fillId="0" borderId="0" xfId="1" applyFill="1" applyBorder="1" applyAlignment="1"/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right"/>
    </xf>
    <xf numFmtId="0" fontId="8" fillId="0" borderId="0" xfId="1" applyFont="1"/>
    <xf numFmtId="0" fontId="27" fillId="0" borderId="0" xfId="1" applyFont="1"/>
    <xf numFmtId="0" fontId="23" fillId="0" borderId="0" xfId="1" applyFont="1" applyAlignment="1"/>
    <xf numFmtId="0" fontId="17" fillId="0" borderId="0" xfId="1" applyFont="1" applyFill="1" applyBorder="1"/>
    <xf numFmtId="0" fontId="17" fillId="0" borderId="0" xfId="1" applyFill="1" applyBorder="1"/>
    <xf numFmtId="0" fontId="8" fillId="0" borderId="0" xfId="1" applyFont="1" applyBorder="1"/>
    <xf numFmtId="0" fontId="8" fillId="0" borderId="0" xfId="1" applyFont="1" applyBorder="1" applyAlignment="1">
      <alignment wrapText="1"/>
    </xf>
    <xf numFmtId="0" fontId="18" fillId="0" borderId="0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7" fillId="0" borderId="0" xfId="1" applyAlignment="1"/>
    <xf numFmtId="0" fontId="22" fillId="0" borderId="0" xfId="1" applyFont="1" applyAlignment="1"/>
    <xf numFmtId="0" fontId="28" fillId="0" borderId="0" xfId="1" applyFont="1" applyAlignment="1"/>
    <xf numFmtId="0" fontId="29" fillId="0" borderId="0" xfId="0" applyFont="1"/>
    <xf numFmtId="0" fontId="18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right"/>
    </xf>
    <xf numFmtId="0" fontId="9" fillId="0" borderId="17" xfId="0" applyFont="1" applyBorder="1"/>
    <xf numFmtId="0" fontId="0" fillId="0" borderId="18" xfId="0" applyBorder="1"/>
    <xf numFmtId="0" fontId="0" fillId="0" borderId="19" xfId="0" applyBorder="1"/>
    <xf numFmtId="0" fontId="9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8" fillId="0" borderId="22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8" fillId="0" borderId="23" xfId="0" applyNumberFormat="1" applyFont="1" applyBorder="1"/>
    <xf numFmtId="0" fontId="0" fillId="0" borderId="7" xfId="0" applyBorder="1" applyAlignment="1"/>
    <xf numFmtId="3" fontId="0" fillId="0" borderId="26" xfId="0" applyNumberFormat="1" applyBorder="1" applyAlignment="1">
      <alignment horizontal="right"/>
    </xf>
    <xf numFmtId="3" fontId="0" fillId="0" borderId="27" xfId="0" applyNumberFormat="1" applyBorder="1"/>
    <xf numFmtId="3" fontId="9" fillId="0" borderId="17" xfId="0" applyNumberFormat="1" applyFont="1" applyBorder="1" applyAlignment="1">
      <alignment horizontal="right"/>
    </xf>
    <xf numFmtId="3" fontId="9" fillId="0" borderId="14" xfId="0" applyNumberFormat="1" applyFont="1" applyBorder="1"/>
    <xf numFmtId="0" fontId="8" fillId="0" borderId="0" xfId="1" applyFont="1" applyFill="1" applyBorder="1"/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6" fillId="0" borderId="3" xfId="0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0" fillId="0" borderId="28" xfId="0" applyBorder="1"/>
    <xf numFmtId="0" fontId="31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4" fillId="0" borderId="3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right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justify" vertical="center" wrapText="1"/>
    </xf>
    <xf numFmtId="0" fontId="37" fillId="0" borderId="32" xfId="0" applyFont="1" applyBorder="1" applyAlignment="1">
      <alignment horizontal="right" vertical="center" wrapText="1"/>
    </xf>
    <xf numFmtId="0" fontId="34" fillId="0" borderId="32" xfId="0" applyFont="1" applyBorder="1" applyAlignment="1">
      <alignment horizontal="right" vertical="center" wrapText="1"/>
    </xf>
    <xf numFmtId="0" fontId="38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49" fontId="39" fillId="0" borderId="32" xfId="0" applyNumberFormat="1" applyFont="1" applyBorder="1" applyAlignment="1">
      <alignment vertical="center" wrapText="1"/>
    </xf>
    <xf numFmtId="49" fontId="8" fillId="0" borderId="0" xfId="1" applyNumberFormat="1" applyFont="1" applyBorder="1" applyAlignment="1"/>
    <xf numFmtId="0" fontId="31" fillId="0" borderId="0" xfId="0" applyFont="1" applyAlignment="1">
      <alignment vertical="center"/>
    </xf>
    <xf numFmtId="0" fontId="31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1" fillId="0" borderId="32" xfId="0" applyFont="1" applyBorder="1" applyAlignment="1">
      <alignment vertical="center" wrapText="1"/>
    </xf>
    <xf numFmtId="49" fontId="30" fillId="0" borderId="32" xfId="0" applyNumberFormat="1" applyFont="1" applyBorder="1" applyAlignment="1">
      <alignment horizontal="right" vertical="center" wrapText="1"/>
    </xf>
    <xf numFmtId="49" fontId="31" fillId="0" borderId="32" xfId="0" applyNumberFormat="1" applyFont="1" applyBorder="1" applyAlignment="1">
      <alignment horizontal="right" vertical="center" wrapText="1"/>
    </xf>
    <xf numFmtId="0" fontId="42" fillId="0" borderId="36" xfId="0" applyFont="1" applyFill="1" applyBorder="1" applyAlignment="1">
      <alignment horizontal="center" vertical="center" wrapText="1"/>
    </xf>
    <xf numFmtId="0" fontId="41" fillId="0" borderId="37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 applyProtection="1">
      <alignment horizontal="left" vertical="center" wrapText="1" indent="1"/>
      <protection locked="0"/>
    </xf>
    <xf numFmtId="3" fontId="43" fillId="0" borderId="42" xfId="0" applyNumberFormat="1" applyFont="1" applyFill="1" applyBorder="1" applyAlignment="1" applyProtection="1">
      <alignment horizontal="right" vertical="center"/>
    </xf>
    <xf numFmtId="3" fontId="43" fillId="0" borderId="43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44" fillId="0" borderId="12" xfId="0" applyFont="1" applyFill="1" applyBorder="1" applyAlignment="1">
      <alignment horizontal="left" vertical="center" indent="5"/>
    </xf>
    <xf numFmtId="3" fontId="46" fillId="0" borderId="23" xfId="0" applyNumberFormat="1" applyFont="1" applyFill="1" applyBorder="1" applyAlignment="1" applyProtection="1">
      <alignment horizontal="right" vertical="center"/>
      <protection locked="0"/>
    </xf>
    <xf numFmtId="3" fontId="46" fillId="0" borderId="8" xfId="0" applyNumberFormat="1" applyFont="1" applyFill="1" applyBorder="1" applyAlignment="1" applyProtection="1">
      <alignment horizontal="right" vertical="center"/>
      <protection locked="0"/>
    </xf>
    <xf numFmtId="3" fontId="46" fillId="0" borderId="44" xfId="0" applyNumberFormat="1" applyFont="1" applyFill="1" applyBorder="1" applyAlignment="1" applyProtection="1">
      <alignment horizontal="right" vertical="center"/>
      <protection locked="0"/>
    </xf>
    <xf numFmtId="3" fontId="43" fillId="0" borderId="21" xfId="0" applyNumberFormat="1" applyFont="1" applyFill="1" applyBorder="1" applyAlignment="1" applyProtection="1">
      <alignment horizontal="right" vertical="center"/>
    </xf>
    <xf numFmtId="3" fontId="46" fillId="0" borderId="25" xfId="0" applyNumberFormat="1" applyFont="1" applyFill="1" applyBorder="1" applyAlignment="1" applyProtection="1">
      <alignment horizontal="right" vertical="center"/>
      <protection locked="0"/>
    </xf>
    <xf numFmtId="3" fontId="46" fillId="0" borderId="34" xfId="0" applyNumberFormat="1" applyFont="1" applyFill="1" applyBorder="1" applyAlignment="1" applyProtection="1">
      <alignment horizontal="right" vertical="center"/>
      <protection locked="0"/>
    </xf>
    <xf numFmtId="0" fontId="47" fillId="0" borderId="12" xfId="0" applyFont="1" applyFill="1" applyBorder="1" applyAlignment="1">
      <alignment horizontal="left" vertical="center" indent="1"/>
    </xf>
    <xf numFmtId="0" fontId="0" fillId="0" borderId="45" xfId="0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 indent="1"/>
    </xf>
    <xf numFmtId="3" fontId="46" fillId="0" borderId="47" xfId="0" applyNumberFormat="1" applyFont="1" applyFill="1" applyBorder="1" applyAlignment="1" applyProtection="1">
      <alignment horizontal="right" vertical="center"/>
      <protection locked="0"/>
    </xf>
    <xf numFmtId="3" fontId="43" fillId="0" borderId="31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 applyProtection="1">
      <alignment horizontal="left" vertical="center" wrapText="1" indent="1"/>
      <protection locked="0"/>
    </xf>
    <xf numFmtId="3" fontId="43" fillId="0" borderId="6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4" fillId="0" borderId="13" xfId="0" applyFont="1" applyFill="1" applyBorder="1" applyAlignment="1">
      <alignment horizontal="left" vertical="center" indent="5"/>
    </xf>
    <xf numFmtId="3" fontId="46" fillId="0" borderId="32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/>
    <xf numFmtId="0" fontId="52" fillId="0" borderId="23" xfId="0" applyFont="1" applyBorder="1"/>
    <xf numFmtId="165" fontId="5" fillId="0" borderId="3" xfId="0" applyNumberFormat="1" applyFont="1" applyBorder="1"/>
    <xf numFmtId="0" fontId="54" fillId="0" borderId="14" xfId="0" applyFont="1" applyBorder="1"/>
    <xf numFmtId="0" fontId="53" fillId="0" borderId="14" xfId="0" applyFont="1" applyBorder="1"/>
    <xf numFmtId="0" fontId="0" fillId="0" borderId="42" xfId="0" applyBorder="1"/>
    <xf numFmtId="3" fontId="0" fillId="0" borderId="42" xfId="0" applyNumberFormat="1" applyBorder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47" xfId="0" applyBorder="1"/>
    <xf numFmtId="3" fontId="0" fillId="0" borderId="47" xfId="0" applyNumberFormat="1" applyBorder="1"/>
    <xf numFmtId="0" fontId="53" fillId="0" borderId="17" xfId="0" applyFont="1" applyBorder="1"/>
    <xf numFmtId="3" fontId="0" fillId="0" borderId="14" xfId="0" applyNumberFormat="1" applyBorder="1"/>
    <xf numFmtId="3" fontId="0" fillId="0" borderId="0" xfId="0" applyNumberFormat="1"/>
    <xf numFmtId="3" fontId="53" fillId="0" borderId="14" xfId="0" applyNumberFormat="1" applyFont="1" applyBorder="1"/>
    <xf numFmtId="0" fontId="0" fillId="0" borderId="21" xfId="0" applyBorder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horizontal="right"/>
    </xf>
    <xf numFmtId="0" fontId="31" fillId="0" borderId="0" xfId="0" applyFont="1" applyAlignment="1">
      <alignment horizontal="center" vertical="center"/>
    </xf>
    <xf numFmtId="0" fontId="58" fillId="0" borderId="3" xfId="0" applyFont="1" applyBorder="1" applyAlignment="1">
      <alignment wrapText="1"/>
    </xf>
    <xf numFmtId="0" fontId="59" fillId="0" borderId="3" xfId="0" applyFont="1" applyBorder="1" applyAlignment="1">
      <alignment horizontal="center"/>
    </xf>
    <xf numFmtId="0" fontId="59" fillId="0" borderId="3" xfId="0" applyFont="1" applyBorder="1" applyAlignment="1">
      <alignment wrapText="1"/>
    </xf>
    <xf numFmtId="0" fontId="58" fillId="0" borderId="3" xfId="0" applyFont="1" applyBorder="1" applyAlignment="1">
      <alignment horizontal="right" wrapText="1"/>
    </xf>
    <xf numFmtId="0" fontId="58" fillId="0" borderId="3" xfId="0" applyFont="1" applyBorder="1" applyAlignment="1">
      <alignment horizontal="right"/>
    </xf>
    <xf numFmtId="0" fontId="58" fillId="0" borderId="3" xfId="0" applyFont="1" applyBorder="1" applyAlignment="1">
      <alignment horizontal="left" wrapText="1"/>
    </xf>
    <xf numFmtId="0" fontId="58" fillId="0" borderId="3" xfId="0" applyFont="1" applyBorder="1"/>
    <xf numFmtId="0" fontId="59" fillId="0" borderId="3" xfId="0" applyFont="1" applyBorder="1" applyAlignment="1">
      <alignment horizontal="right" wrapText="1"/>
    </xf>
    <xf numFmtId="0" fontId="60" fillId="0" borderId="3" xfId="0" applyFont="1" applyBorder="1" applyAlignment="1">
      <alignment horizontal="center" vertical="center"/>
    </xf>
    <xf numFmtId="0" fontId="15" fillId="0" borderId="3" xfId="0" applyFont="1" applyBorder="1"/>
    <xf numFmtId="0" fontId="58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1" fontId="10" fillId="0" borderId="13" xfId="0" applyNumberFormat="1" applyFont="1" applyBorder="1"/>
    <xf numFmtId="0" fontId="61" fillId="0" borderId="7" xfId="0" applyFont="1" applyFill="1" applyBorder="1" applyAlignment="1">
      <alignment vertical="center" wrapText="1"/>
    </xf>
    <xf numFmtId="0" fontId="51" fillId="0" borderId="7" xfId="0" applyFont="1" applyFill="1" applyBorder="1" applyAlignment="1">
      <alignment vertical="center" wrapText="1"/>
    </xf>
    <xf numFmtId="0" fontId="50" fillId="0" borderId="7" xfId="0" applyFont="1" applyFill="1" applyBorder="1" applyAlignment="1">
      <alignment vertical="center" wrapText="1"/>
    </xf>
    <xf numFmtId="0" fontId="52" fillId="0" borderId="7" xfId="0" applyFont="1" applyFill="1" applyBorder="1" applyAlignment="1">
      <alignment vertical="center" wrapText="1"/>
    </xf>
    <xf numFmtId="0" fontId="10" fillId="0" borderId="13" xfId="0" applyFont="1" applyBorder="1"/>
    <xf numFmtId="49" fontId="30" fillId="0" borderId="14" xfId="0" applyNumberFormat="1" applyFont="1" applyBorder="1" applyAlignment="1">
      <alignment horizontal="right" vertical="center" wrapText="1"/>
    </xf>
    <xf numFmtId="0" fontId="0" fillId="0" borderId="14" xfId="0" applyBorder="1"/>
    <xf numFmtId="0" fontId="50" fillId="0" borderId="14" xfId="0" applyFont="1" applyBorder="1"/>
    <xf numFmtId="0" fontId="50" fillId="0" borderId="42" xfId="0" applyFont="1" applyBorder="1"/>
    <xf numFmtId="3" fontId="50" fillId="0" borderId="42" xfId="0" applyNumberFormat="1" applyFont="1" applyBorder="1"/>
    <xf numFmtId="0" fontId="50" fillId="0" borderId="23" xfId="0" applyFont="1" applyBorder="1"/>
    <xf numFmtId="3" fontId="50" fillId="0" borderId="23" xfId="0" applyNumberFormat="1" applyFont="1" applyBorder="1"/>
    <xf numFmtId="3" fontId="52" fillId="0" borderId="23" xfId="0" applyNumberFormat="1" applyFont="1" applyBorder="1"/>
    <xf numFmtId="0" fontId="50" fillId="0" borderId="22" xfId="0" applyFont="1" applyBorder="1"/>
    <xf numFmtId="0" fontId="54" fillId="0" borderId="23" xfId="0" applyFont="1" applyBorder="1"/>
    <xf numFmtId="0" fontId="50" fillId="0" borderId="27" xfId="0" applyFont="1" applyBorder="1"/>
    <xf numFmtId="0" fontId="50" fillId="0" borderId="47" xfId="0" applyFont="1" applyBorder="1"/>
    <xf numFmtId="0" fontId="54" fillId="0" borderId="47" xfId="0" applyFont="1" applyBorder="1"/>
    <xf numFmtId="3" fontId="54" fillId="0" borderId="31" xfId="0" applyNumberFormat="1" applyFont="1" applyBorder="1"/>
    <xf numFmtId="3" fontId="54" fillId="0" borderId="14" xfId="0" applyNumberFormat="1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center" wrapText="1"/>
    </xf>
    <xf numFmtId="0" fontId="31" fillId="0" borderId="30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1" fillId="0" borderId="35" xfId="0" applyFont="1" applyBorder="1" applyAlignment="1">
      <alignment vertical="center"/>
    </xf>
    <xf numFmtId="0" fontId="0" fillId="0" borderId="35" xfId="0" applyBorder="1" applyAlignment="1"/>
    <xf numFmtId="0" fontId="9" fillId="0" borderId="0" xfId="1" applyFont="1" applyAlignment="1">
      <alignment horizontal="left"/>
    </xf>
    <xf numFmtId="0" fontId="9" fillId="0" borderId="0" xfId="1" applyFont="1" applyAlignment="1"/>
    <xf numFmtId="0" fontId="0" fillId="0" borderId="0" xfId="0" applyAlignment="1"/>
    <xf numFmtId="0" fontId="14" fillId="0" borderId="0" xfId="0" applyFont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5" xfId="0" applyBorder="1" applyAlignment="1"/>
    <xf numFmtId="0" fontId="33" fillId="0" borderId="17" xfId="0" applyFont="1" applyBorder="1" applyAlignment="1">
      <alignment horizontal="justify" vertical="center" wrapText="1"/>
    </xf>
    <xf numFmtId="0" fontId="33" fillId="0" borderId="19" xfId="0" applyFont="1" applyBorder="1" applyAlignment="1">
      <alignment horizontal="justify" vertical="center" wrapText="1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40" fillId="0" borderId="0" xfId="0" applyFont="1" applyAlignment="1"/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41" fillId="0" borderId="0" xfId="0" applyFont="1" applyFill="1" applyAlignment="1" applyProtection="1">
      <alignment horizontal="center" vertical="top" wrapText="1"/>
      <protection locked="0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48" fillId="0" borderId="0" xfId="0" applyFont="1" applyBorder="1" applyAlignment="1">
      <alignment horizontal="right" vertical="center"/>
    </xf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Layout" topLeftCell="B1" zoomScaleNormal="100" workbookViewId="0">
      <selection activeCell="D21" sqref="D21:I27"/>
    </sheetView>
  </sheetViews>
  <sheetFormatPr defaultRowHeight="15" x14ac:dyDescent="0.25"/>
  <cols>
    <col min="1" max="1" width="1" hidden="1" customWidth="1"/>
    <col min="2" max="2" width="55.42578125" customWidth="1"/>
    <col min="3" max="3" width="6.28515625" customWidth="1"/>
    <col min="4" max="4" width="9.7109375" customWidth="1"/>
    <col min="5" max="5" width="6.140625" customWidth="1"/>
    <col min="6" max="6" width="6.5703125" customWidth="1"/>
    <col min="7" max="7" width="10.140625" customWidth="1"/>
    <col min="8" max="8" width="12.28515625" customWidth="1"/>
    <col min="9" max="9" width="13.5703125" customWidth="1"/>
  </cols>
  <sheetData>
    <row r="1" spans="1:9" ht="18.75" x14ac:dyDescent="0.3">
      <c r="B1" s="298" t="s">
        <v>325</v>
      </c>
      <c r="C1" s="298"/>
      <c r="D1" s="298"/>
      <c r="E1" s="298"/>
      <c r="F1" s="298"/>
      <c r="G1" s="298"/>
    </row>
    <row r="2" spans="1:9" ht="18.75" x14ac:dyDescent="0.3">
      <c r="B2" s="298" t="s">
        <v>693</v>
      </c>
      <c r="C2" s="298"/>
      <c r="D2" s="298"/>
      <c r="E2" s="298"/>
      <c r="F2" s="298"/>
      <c r="G2" s="298"/>
    </row>
    <row r="3" spans="1:9" ht="15.75" thickBot="1" x14ac:dyDescent="0.3">
      <c r="F3" s="306"/>
      <c r="G3" s="306"/>
      <c r="I3" s="112"/>
    </row>
    <row r="4" spans="1:9" ht="13.5" customHeight="1" thickBot="1" x14ac:dyDescent="0.3">
      <c r="A4" s="299"/>
      <c r="B4" s="300" t="s">
        <v>0</v>
      </c>
      <c r="C4" s="302" t="s">
        <v>1</v>
      </c>
      <c r="D4" s="304" t="s">
        <v>694</v>
      </c>
      <c r="E4" s="304"/>
      <c r="F4" s="304"/>
      <c r="G4" s="305"/>
      <c r="H4" s="117" t="s">
        <v>695</v>
      </c>
      <c r="I4" s="100" t="s">
        <v>170</v>
      </c>
    </row>
    <row r="5" spans="1:9" ht="32.25" customHeight="1" x14ac:dyDescent="0.25">
      <c r="A5" s="299"/>
      <c r="B5" s="301"/>
      <c r="C5" s="303"/>
      <c r="D5" s="27" t="s">
        <v>2</v>
      </c>
      <c r="E5" s="27" t="s">
        <v>3</v>
      </c>
      <c r="F5" s="27" t="s">
        <v>4</v>
      </c>
      <c r="G5" s="72" t="s">
        <v>5</v>
      </c>
      <c r="H5" s="99" t="s">
        <v>171</v>
      </c>
      <c r="I5" s="99" t="s">
        <v>171</v>
      </c>
    </row>
    <row r="6" spans="1:9" ht="12.75" customHeight="1" x14ac:dyDescent="0.25">
      <c r="A6" s="1"/>
      <c r="B6" s="63" t="s">
        <v>82</v>
      </c>
      <c r="C6" s="40" t="s">
        <v>11</v>
      </c>
      <c r="D6" s="40">
        <v>74573338</v>
      </c>
      <c r="E6" s="40"/>
      <c r="F6" s="40"/>
      <c r="G6" s="95">
        <f>SUM(D6:F6)</f>
        <v>74573338</v>
      </c>
      <c r="H6" s="43">
        <v>76022985</v>
      </c>
      <c r="I6" s="43">
        <v>76022985</v>
      </c>
    </row>
    <row r="7" spans="1:9" ht="12.75" customHeight="1" x14ac:dyDescent="0.25">
      <c r="A7" s="2"/>
      <c r="B7" s="63" t="s">
        <v>83</v>
      </c>
      <c r="C7" s="40" t="s">
        <v>8</v>
      </c>
      <c r="D7" s="40">
        <v>25792000</v>
      </c>
      <c r="E7" s="40"/>
      <c r="F7" s="40"/>
      <c r="G7" s="95">
        <f>SUM(D7:F7)</f>
        <v>25792000</v>
      </c>
      <c r="H7" s="43">
        <v>25120174</v>
      </c>
      <c r="I7" s="43">
        <v>25120174</v>
      </c>
    </row>
    <row r="8" spans="1:9" ht="21" customHeight="1" x14ac:dyDescent="0.25">
      <c r="A8" s="2"/>
      <c r="B8" s="63" t="s">
        <v>84</v>
      </c>
      <c r="C8" s="40" t="s">
        <v>9</v>
      </c>
      <c r="D8" s="40">
        <v>33213963</v>
      </c>
      <c r="E8" s="40"/>
      <c r="F8" s="40"/>
      <c r="G8" s="95">
        <f t="shared" ref="G8:G11" si="0">SUM(D8:F8)</f>
        <v>33213963</v>
      </c>
      <c r="H8" s="43">
        <v>35986981</v>
      </c>
      <c r="I8" s="43">
        <v>35986981</v>
      </c>
    </row>
    <row r="9" spans="1:9" ht="12.75" customHeight="1" x14ac:dyDescent="0.25">
      <c r="A9" s="2"/>
      <c r="B9" s="63" t="s">
        <v>85</v>
      </c>
      <c r="C9" s="40" t="s">
        <v>10</v>
      </c>
      <c r="D9" s="40">
        <v>1800000</v>
      </c>
      <c r="E9" s="40"/>
      <c r="F9" s="40"/>
      <c r="G9" s="95">
        <f t="shared" si="0"/>
        <v>1800000</v>
      </c>
      <c r="H9" s="43">
        <v>2050000</v>
      </c>
      <c r="I9" s="43">
        <v>1800000</v>
      </c>
    </row>
    <row r="10" spans="1:9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>
        <v>6643320</v>
      </c>
      <c r="I10" s="43">
        <v>6893320</v>
      </c>
    </row>
    <row r="11" spans="1:9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</row>
    <row r="12" spans="1:9" ht="12.75" customHeight="1" x14ac:dyDescent="0.25">
      <c r="A12" s="2"/>
      <c r="B12" s="47" t="s">
        <v>162</v>
      </c>
      <c r="C12" s="41" t="s">
        <v>6</v>
      </c>
      <c r="D12" s="41">
        <f>SUM(D6,D7:D11)</f>
        <v>135379301</v>
      </c>
      <c r="E12" s="41">
        <f>SUM(E6:E11)</f>
        <v>0</v>
      </c>
      <c r="F12" s="41">
        <f>SUM(F6:F11)</f>
        <v>0</v>
      </c>
      <c r="G12" s="96">
        <f>SUM(G6:G11)</f>
        <v>135379301</v>
      </c>
      <c r="H12" s="62">
        <f>+H6+H7+H8+H9+H10+H11</f>
        <v>145823460</v>
      </c>
      <c r="I12" s="62">
        <f>I6+I7+I8+I9+I10+I11</f>
        <v>145823460</v>
      </c>
    </row>
    <row r="13" spans="1:9" ht="23.2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/>
      <c r="H13" s="43">
        <v>0</v>
      </c>
      <c r="I13" s="43">
        <v>1300000</v>
      </c>
    </row>
    <row r="14" spans="1:9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1:9" ht="12.75" customHeight="1" x14ac:dyDescent="0.25">
      <c r="A15" s="2"/>
      <c r="B15" s="63" t="s">
        <v>18</v>
      </c>
      <c r="C15" s="40" t="s">
        <v>16</v>
      </c>
      <c r="D15" s="40">
        <v>55055149</v>
      </c>
      <c r="E15" s="40"/>
      <c r="F15" s="40"/>
      <c r="G15" s="95">
        <f>SUM(D15:F15)</f>
        <v>55055149</v>
      </c>
      <c r="H15" s="43">
        <v>56505149</v>
      </c>
      <c r="I15" s="43">
        <v>60993428</v>
      </c>
    </row>
    <row r="16" spans="1:9" ht="12.75" customHeight="1" x14ac:dyDescent="0.25">
      <c r="A16" s="2"/>
      <c r="B16" s="47" t="s">
        <v>163</v>
      </c>
      <c r="C16" s="41" t="s">
        <v>14</v>
      </c>
      <c r="D16" s="41">
        <f>D12+D15</f>
        <v>190434450</v>
      </c>
      <c r="E16" s="41">
        <f>SUM(E13:E15)</f>
        <v>0</v>
      </c>
      <c r="F16" s="41">
        <f>SUM(F13:F15)</f>
        <v>0</v>
      </c>
      <c r="G16" s="96">
        <f>G12+G15</f>
        <v>190434450</v>
      </c>
      <c r="H16" s="62">
        <f>H12+H13+H14+H15</f>
        <v>202328609</v>
      </c>
      <c r="I16" s="62">
        <f>I12+I13+I14+I15</f>
        <v>208116888</v>
      </c>
    </row>
    <row r="17" spans="1:9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>
        <v>0</v>
      </c>
      <c r="I17" s="43">
        <v>0</v>
      </c>
    </row>
    <row r="18" spans="1:9" ht="21.7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</row>
    <row r="19" spans="1:9" ht="27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9812691</v>
      </c>
      <c r="I19" s="43">
        <v>9812691</v>
      </c>
    </row>
    <row r="20" spans="1:9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9812691</v>
      </c>
      <c r="I20" s="62">
        <f>I17+I18+I19</f>
        <v>9812691</v>
      </c>
    </row>
    <row r="21" spans="1:9" ht="12.75" customHeight="1" x14ac:dyDescent="0.25">
      <c r="A21" s="2"/>
      <c r="B21" s="63" t="s">
        <v>93</v>
      </c>
      <c r="C21" s="40" t="s">
        <v>24</v>
      </c>
      <c r="D21" s="40">
        <v>3000000</v>
      </c>
      <c r="E21" s="40"/>
      <c r="F21" s="40"/>
      <c r="G21" s="95">
        <f>SUM(D21:F21)</f>
        <v>3000000</v>
      </c>
      <c r="H21" s="43">
        <v>3000000</v>
      </c>
      <c r="I21" s="43">
        <v>2415800</v>
      </c>
    </row>
    <row r="22" spans="1:9" ht="12.75" customHeight="1" x14ac:dyDescent="0.25">
      <c r="A22" s="2"/>
      <c r="B22" s="63" t="s">
        <v>94</v>
      </c>
      <c r="C22" s="40" t="s">
        <v>25</v>
      </c>
      <c r="D22" s="40">
        <v>5000000</v>
      </c>
      <c r="E22" s="40"/>
      <c r="F22" s="40"/>
      <c r="G22" s="95">
        <f>SUM(D22:F22)</f>
        <v>5000000</v>
      </c>
      <c r="H22" s="43">
        <v>5000000</v>
      </c>
      <c r="I22" s="43">
        <v>9718778</v>
      </c>
    </row>
    <row r="23" spans="1:9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</row>
    <row r="24" spans="1:9" ht="12.75" customHeight="1" x14ac:dyDescent="0.25">
      <c r="A24" s="2"/>
      <c r="B24" s="63" t="s">
        <v>19</v>
      </c>
      <c r="C24" s="40" t="s">
        <v>26</v>
      </c>
      <c r="D24" s="40">
        <v>1200000</v>
      </c>
      <c r="E24" s="40"/>
      <c r="F24" s="40"/>
      <c r="G24" s="95">
        <f t="shared" si="1"/>
        <v>1200000</v>
      </c>
      <c r="H24" s="43">
        <v>1200000</v>
      </c>
      <c r="I24" s="43">
        <v>1338999</v>
      </c>
    </row>
    <row r="25" spans="1:9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</row>
    <row r="26" spans="1:9" ht="12.75" customHeight="1" x14ac:dyDescent="0.25">
      <c r="A26" s="2"/>
      <c r="B26" s="63" t="s">
        <v>97</v>
      </c>
      <c r="C26" s="40" t="s">
        <v>27</v>
      </c>
      <c r="D26" s="40">
        <v>200000</v>
      </c>
      <c r="E26" s="40"/>
      <c r="F26" s="40"/>
      <c r="G26" s="95">
        <f t="shared" si="1"/>
        <v>200000</v>
      </c>
      <c r="H26" s="43">
        <v>200000</v>
      </c>
      <c r="I26" s="43">
        <v>137478</v>
      </c>
    </row>
    <row r="27" spans="1:9" ht="12.75" customHeight="1" x14ac:dyDescent="0.25">
      <c r="A27" s="2"/>
      <c r="B27" s="47" t="s">
        <v>150</v>
      </c>
      <c r="C27" s="41" t="s">
        <v>23</v>
      </c>
      <c r="D27" s="41">
        <f>SUM(D21:D26)</f>
        <v>9400000</v>
      </c>
      <c r="E27" s="41">
        <f>SUM(E21:E26)</f>
        <v>0</v>
      </c>
      <c r="F27" s="41">
        <f>SUM(F21:F26)</f>
        <v>0</v>
      </c>
      <c r="G27" s="96">
        <f>SUM(G21:G26)</f>
        <v>9400000</v>
      </c>
      <c r="H27" s="62">
        <f>H21+H22+H23+H24+H25+H26</f>
        <v>9400000</v>
      </c>
      <c r="I27" s="62">
        <f>I21+I22+I23+I24+I25+I26</f>
        <v>13611055</v>
      </c>
    </row>
    <row r="28" spans="1:9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0</v>
      </c>
      <c r="I28" s="43">
        <v>0</v>
      </c>
    </row>
    <row r="29" spans="1:9" ht="12.75" customHeight="1" x14ac:dyDescent="0.25">
      <c r="A29" s="2"/>
      <c r="B29" s="64" t="s">
        <v>28</v>
      </c>
      <c r="C29" s="40" t="s">
        <v>35</v>
      </c>
      <c r="D29" s="40">
        <v>300000</v>
      </c>
      <c r="E29" s="40"/>
      <c r="F29" s="40"/>
      <c r="G29" s="81">
        <f>SUM(D29:F29)</f>
        <v>300000</v>
      </c>
      <c r="H29" s="43">
        <v>300000</v>
      </c>
      <c r="I29" s="43">
        <v>431458</v>
      </c>
    </row>
    <row r="30" spans="1:9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6" si="2">SUM(D30:F30)</f>
        <v>0</v>
      </c>
      <c r="H30" s="43"/>
      <c r="I30" s="43">
        <v>0</v>
      </c>
    </row>
    <row r="31" spans="1:9" ht="12.75" customHeight="1" x14ac:dyDescent="0.25">
      <c r="A31" s="2"/>
      <c r="B31" s="64" t="s">
        <v>29</v>
      </c>
      <c r="C31" s="40" t="s">
        <v>37</v>
      </c>
      <c r="D31" s="40">
        <v>0</v>
      </c>
      <c r="E31" s="40"/>
      <c r="F31" s="40"/>
      <c r="G31" s="81">
        <f t="shared" si="2"/>
        <v>0</v>
      </c>
      <c r="H31" s="43">
        <v>0</v>
      </c>
      <c r="I31" s="43">
        <v>0</v>
      </c>
    </row>
    <row r="32" spans="1:9" ht="12.75" customHeight="1" x14ac:dyDescent="0.25">
      <c r="A32" s="2"/>
      <c r="B32" s="64" t="s">
        <v>30</v>
      </c>
      <c r="C32" s="40" t="s">
        <v>38</v>
      </c>
      <c r="D32" s="40">
        <v>1500000</v>
      </c>
      <c r="E32" s="40"/>
      <c r="F32" s="40"/>
      <c r="G32" s="81">
        <f t="shared" si="2"/>
        <v>1500000</v>
      </c>
      <c r="H32" s="43">
        <v>1500000</v>
      </c>
      <c r="I32" s="43">
        <v>2040118</v>
      </c>
    </row>
    <row r="33" spans="1:9" ht="12.75" customHeight="1" x14ac:dyDescent="0.25">
      <c r="A33" s="2"/>
      <c r="B33" s="64" t="s">
        <v>100</v>
      </c>
      <c r="C33" s="40" t="s">
        <v>39</v>
      </c>
      <c r="D33" s="40">
        <v>500000</v>
      </c>
      <c r="E33" s="40"/>
      <c r="F33" s="40"/>
      <c r="G33" s="81">
        <f t="shared" si="2"/>
        <v>500000</v>
      </c>
      <c r="H33" s="43">
        <v>500000</v>
      </c>
      <c r="I33" s="43">
        <v>613189</v>
      </c>
    </row>
    <row r="34" spans="1:9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</row>
    <row r="35" spans="1:9" ht="12.75" customHeight="1" x14ac:dyDescent="0.25">
      <c r="A35" s="2"/>
      <c r="B35" s="64" t="s">
        <v>31</v>
      </c>
      <c r="C35" s="40" t="s">
        <v>316</v>
      </c>
      <c r="D35" s="40"/>
      <c r="E35" s="40"/>
      <c r="F35" s="40"/>
      <c r="G35" s="81">
        <f t="shared" si="2"/>
        <v>0</v>
      </c>
      <c r="H35" s="43">
        <v>0</v>
      </c>
      <c r="I35" s="43">
        <v>43</v>
      </c>
    </row>
    <row r="36" spans="1:9" ht="12.75" customHeight="1" x14ac:dyDescent="0.25">
      <c r="A36" s="2"/>
      <c r="B36" s="64" t="s">
        <v>32</v>
      </c>
      <c r="C36" s="40" t="s">
        <v>289</v>
      </c>
      <c r="D36" s="40">
        <v>200000</v>
      </c>
      <c r="E36" s="40"/>
      <c r="F36" s="40"/>
      <c r="G36" s="81">
        <f t="shared" si="2"/>
        <v>200000</v>
      </c>
      <c r="H36" s="43">
        <v>200000</v>
      </c>
      <c r="I36" s="43">
        <v>440156</v>
      </c>
    </row>
    <row r="37" spans="1:9" ht="12.75" customHeight="1" x14ac:dyDescent="0.25">
      <c r="A37" s="2"/>
      <c r="B37" s="48" t="s">
        <v>151</v>
      </c>
      <c r="C37" s="41" t="s">
        <v>33</v>
      </c>
      <c r="D37" s="41">
        <f>SUM(D28:D36)</f>
        <v>2500000</v>
      </c>
      <c r="E37" s="41">
        <f>SUM(E28:E36)</f>
        <v>0</v>
      </c>
      <c r="F37" s="41">
        <f>SUM(F28:F36)</f>
        <v>0</v>
      </c>
      <c r="G37" s="83">
        <f>SUM(G28:G36)</f>
        <v>2500000</v>
      </c>
      <c r="H37" s="62">
        <f>H28+H29+H30+H31+H32+H33+H34+H35+H36</f>
        <v>2500000</v>
      </c>
      <c r="I37" s="62">
        <f>I28+I29+I30+I31+I32+I33+I34+I35+I36</f>
        <v>3524964</v>
      </c>
    </row>
    <row r="38" spans="1:9" ht="12.75" customHeight="1" x14ac:dyDescent="0.25">
      <c r="A38" s="2"/>
      <c r="B38" s="64" t="s">
        <v>41</v>
      </c>
      <c r="C38" s="40" t="s">
        <v>103</v>
      </c>
      <c r="D38" s="40"/>
      <c r="E38" s="40"/>
      <c r="F38" s="40"/>
      <c r="G38" s="81">
        <f>SUM(D38:F38)</f>
        <v>0</v>
      </c>
      <c r="H38" s="43"/>
      <c r="I38" s="43"/>
    </row>
    <row r="39" spans="1:9" ht="12.75" customHeight="1" x14ac:dyDescent="0.25">
      <c r="A39" s="2"/>
      <c r="B39" s="64" t="s">
        <v>42</v>
      </c>
      <c r="C39" s="40" t="s">
        <v>104</v>
      </c>
      <c r="D39" s="40"/>
      <c r="E39" s="40"/>
      <c r="F39" s="40"/>
      <c r="G39" s="81">
        <f>SUM(D39:F39)</f>
        <v>0</v>
      </c>
      <c r="H39" s="43"/>
      <c r="I39" s="43">
        <v>670000</v>
      </c>
    </row>
    <row r="40" spans="1:9" ht="12.75" customHeight="1" x14ac:dyDescent="0.25">
      <c r="A40" s="2"/>
      <c r="B40" s="64" t="s">
        <v>105</v>
      </c>
      <c r="C40" s="40" t="s">
        <v>106</v>
      </c>
      <c r="D40" s="40"/>
      <c r="E40" s="40"/>
      <c r="F40" s="40"/>
      <c r="G40" s="81">
        <f>SUM(D40:F40)</f>
        <v>0</v>
      </c>
      <c r="H40" s="43"/>
      <c r="I40" s="43"/>
    </row>
    <row r="41" spans="1:9" ht="12.75" customHeight="1" x14ac:dyDescent="0.25">
      <c r="A41" s="2"/>
      <c r="B41" s="47" t="s">
        <v>152</v>
      </c>
      <c r="C41" s="41" t="s">
        <v>107</v>
      </c>
      <c r="D41" s="41">
        <f>SUM(D38:D40)</f>
        <v>0</v>
      </c>
      <c r="E41" s="41">
        <f>SUM(E38:E40)</f>
        <v>0</v>
      </c>
      <c r="F41" s="41">
        <f>SUM(F38:F40)</f>
        <v>0</v>
      </c>
      <c r="G41" s="96">
        <f>SUM(G38:G40)</f>
        <v>0</v>
      </c>
      <c r="H41" s="96">
        <f t="shared" ref="H41:I41" si="3">SUM(H38:H40)</f>
        <v>0</v>
      </c>
      <c r="I41" s="96">
        <f t="shared" si="3"/>
        <v>670000</v>
      </c>
    </row>
    <row r="42" spans="1:9" ht="21.75" customHeight="1" x14ac:dyDescent="0.25">
      <c r="A42" s="2"/>
      <c r="B42" s="63" t="s">
        <v>108</v>
      </c>
      <c r="C42" s="40" t="s">
        <v>290</v>
      </c>
      <c r="D42" s="40"/>
      <c r="E42" s="40"/>
      <c r="F42" s="40"/>
      <c r="G42" s="95">
        <f>SUM(D42:F42)</f>
        <v>0</v>
      </c>
      <c r="H42" s="43">
        <v>400000</v>
      </c>
      <c r="I42" s="43">
        <v>390000</v>
      </c>
    </row>
    <row r="43" spans="1:9" ht="12.75" customHeight="1" x14ac:dyDescent="0.25">
      <c r="A43" s="2"/>
      <c r="B43" s="64" t="s">
        <v>291</v>
      </c>
      <c r="C43" s="40" t="s">
        <v>292</v>
      </c>
      <c r="D43" s="40"/>
      <c r="E43" s="40"/>
      <c r="F43" s="40"/>
      <c r="G43" s="81">
        <f>SUM(D43:F43)</f>
        <v>0</v>
      </c>
      <c r="H43" s="43"/>
      <c r="I43" s="43"/>
    </row>
    <row r="44" spans="1:9" ht="12.75" customHeight="1" x14ac:dyDescent="0.25">
      <c r="A44" s="2"/>
      <c r="B44" s="47" t="s">
        <v>153</v>
      </c>
      <c r="C44" s="41" t="s">
        <v>112</v>
      </c>
      <c r="D44" s="41">
        <f t="shared" ref="D44:I44" si="4">SUM(D42:D43)</f>
        <v>0</v>
      </c>
      <c r="E44" s="41">
        <f t="shared" si="4"/>
        <v>0</v>
      </c>
      <c r="F44" s="41">
        <f t="shared" si="4"/>
        <v>0</v>
      </c>
      <c r="G44" s="96">
        <f t="shared" si="4"/>
        <v>0</v>
      </c>
      <c r="H44" s="96">
        <f t="shared" si="4"/>
        <v>400000</v>
      </c>
      <c r="I44" s="96">
        <f t="shared" si="4"/>
        <v>390000</v>
      </c>
    </row>
    <row r="45" spans="1:9" ht="21.75" customHeight="1" x14ac:dyDescent="0.25">
      <c r="A45" s="2"/>
      <c r="B45" s="63" t="s">
        <v>113</v>
      </c>
      <c r="C45" s="40" t="s">
        <v>293</v>
      </c>
      <c r="D45" s="40"/>
      <c r="E45" s="40"/>
      <c r="F45" s="40"/>
      <c r="G45" s="95">
        <f>SUM(D45:F45)</f>
        <v>0</v>
      </c>
      <c r="H45" s="43"/>
      <c r="I45" s="43"/>
    </row>
    <row r="46" spans="1:9" ht="12.75" customHeight="1" x14ac:dyDescent="0.25">
      <c r="A46" s="2"/>
      <c r="B46" s="64" t="s">
        <v>115</v>
      </c>
      <c r="C46" s="40" t="s">
        <v>294</v>
      </c>
      <c r="D46" s="40"/>
      <c r="E46" s="40"/>
      <c r="F46" s="40"/>
      <c r="G46" s="81">
        <f>SUM(D46:F46)</f>
        <v>0</v>
      </c>
      <c r="H46" s="43"/>
      <c r="I46" s="43"/>
    </row>
    <row r="47" spans="1:9" ht="12.75" customHeight="1" x14ac:dyDescent="0.25">
      <c r="A47" s="2"/>
      <c r="B47" s="47" t="s">
        <v>154</v>
      </c>
      <c r="C47" s="41" t="s">
        <v>117</v>
      </c>
      <c r="D47" s="41">
        <f>SUM(D45:D46)</f>
        <v>0</v>
      </c>
      <c r="E47" s="41">
        <f>SUM(E45:E46)</f>
        <v>0</v>
      </c>
      <c r="F47" s="41">
        <f>SUM(F45:F46)</f>
        <v>0</v>
      </c>
      <c r="G47" s="96">
        <f>SUM(G45:G46)</f>
        <v>0</v>
      </c>
      <c r="H47" s="62">
        <f>H45+H46</f>
        <v>0</v>
      </c>
      <c r="I47" s="62">
        <f>I45+I46</f>
        <v>0</v>
      </c>
    </row>
    <row r="48" spans="1:9" ht="12.75" customHeight="1" x14ac:dyDescent="0.25">
      <c r="A48" s="2"/>
      <c r="B48" s="48" t="s">
        <v>155</v>
      </c>
      <c r="C48" s="41" t="s">
        <v>118</v>
      </c>
      <c r="D48" s="41">
        <f>D16+D20+D27+D37+D41+D44+D47</f>
        <v>202334450</v>
      </c>
      <c r="E48" s="41">
        <f>SUM(E47,E44,E41,E37,E27,E20,E16,E12)</f>
        <v>0</v>
      </c>
      <c r="F48" s="41">
        <f>SUM(F47,F44,F41,F37,F27,F20,F16,F12)</f>
        <v>0</v>
      </c>
      <c r="G48" s="83">
        <f>G16+G20+G27+G37+G41+G44+G47</f>
        <v>202334450</v>
      </c>
      <c r="H48" s="62">
        <f>H16+H20+H27+H37+H41+H44+H47</f>
        <v>224441300</v>
      </c>
      <c r="I48" s="62">
        <f>I16+I20+I27+I37+I41+I44+I47</f>
        <v>236125598</v>
      </c>
    </row>
    <row r="49" spans="1:9" ht="12.75" customHeight="1" x14ac:dyDescent="0.25">
      <c r="A49" s="2"/>
      <c r="B49" s="65" t="s">
        <v>124</v>
      </c>
      <c r="C49" s="60" t="s">
        <v>134</v>
      </c>
      <c r="D49" s="61">
        <v>0</v>
      </c>
      <c r="E49" s="61"/>
      <c r="F49" s="61"/>
      <c r="G49" s="97">
        <f>SUM(D49:F49)</f>
        <v>0</v>
      </c>
      <c r="H49" s="43"/>
      <c r="I49" s="43"/>
    </row>
    <row r="50" spans="1:9" ht="12.75" customHeight="1" x14ac:dyDescent="0.25">
      <c r="A50" s="2"/>
      <c r="B50" s="64" t="s">
        <v>123</v>
      </c>
      <c r="C50" s="60" t="s">
        <v>133</v>
      </c>
      <c r="D50" s="43"/>
      <c r="E50" s="43"/>
      <c r="F50" s="43"/>
      <c r="G50" s="86">
        <f>SUM(D50:F50)</f>
        <v>0</v>
      </c>
      <c r="H50" s="43"/>
      <c r="I50" s="43"/>
    </row>
    <row r="51" spans="1:9" ht="12.75" customHeight="1" x14ac:dyDescent="0.25">
      <c r="A51" s="2"/>
      <c r="B51" s="65" t="s">
        <v>122</v>
      </c>
      <c r="C51" s="60" t="s">
        <v>132</v>
      </c>
      <c r="D51" s="43">
        <v>0</v>
      </c>
      <c r="E51" s="43"/>
      <c r="F51" s="43"/>
      <c r="G51" s="86">
        <f>SUM(D51:F51)</f>
        <v>0</v>
      </c>
      <c r="H51" s="43">
        <v>0</v>
      </c>
      <c r="I51" s="43">
        <v>0</v>
      </c>
    </row>
    <row r="52" spans="1:9" ht="12.75" customHeight="1" x14ac:dyDescent="0.25">
      <c r="A52" s="2"/>
      <c r="B52" s="48" t="s">
        <v>156</v>
      </c>
      <c r="C52" s="31" t="s">
        <v>131</v>
      </c>
      <c r="D52" s="43">
        <f>SUM(D49:D51)</f>
        <v>0</v>
      </c>
      <c r="E52" s="43">
        <f>SUM(E49:E51)</f>
        <v>0</v>
      </c>
      <c r="F52" s="43">
        <f>SUM(F49:F51)</f>
        <v>0</v>
      </c>
      <c r="G52" s="86">
        <f>SUM(G49:G51)</f>
        <v>0</v>
      </c>
      <c r="H52" s="43">
        <v>0</v>
      </c>
      <c r="I52" s="43">
        <v>0</v>
      </c>
    </row>
    <row r="53" spans="1:9" ht="12.75" customHeight="1" x14ac:dyDescent="0.25">
      <c r="A53" s="2"/>
      <c r="B53" s="63" t="s">
        <v>121</v>
      </c>
      <c r="C53" s="60" t="s">
        <v>130</v>
      </c>
      <c r="D53" s="43">
        <v>133383550</v>
      </c>
      <c r="E53" s="43"/>
      <c r="F53" s="43"/>
      <c r="G53" s="86">
        <f>SUM(D53:F53)</f>
        <v>133383550</v>
      </c>
      <c r="H53" s="43">
        <v>133329499</v>
      </c>
      <c r="I53" s="43">
        <v>133329499</v>
      </c>
    </row>
    <row r="54" spans="1:9" ht="12.75" customHeight="1" x14ac:dyDescent="0.25">
      <c r="A54" s="2"/>
      <c r="B54" s="63" t="s">
        <v>120</v>
      </c>
      <c r="C54" s="60" t="s">
        <v>129</v>
      </c>
      <c r="D54" s="43"/>
      <c r="E54" s="43"/>
      <c r="F54" s="43"/>
      <c r="G54" s="86">
        <f>SUM(D54:F54)</f>
        <v>0</v>
      </c>
      <c r="H54" s="43"/>
      <c r="I54" s="43"/>
    </row>
    <row r="55" spans="1:9" ht="12.75" customHeight="1" x14ac:dyDescent="0.25">
      <c r="A55" s="2"/>
      <c r="B55" s="47" t="s">
        <v>157</v>
      </c>
      <c r="C55" s="31" t="s">
        <v>128</v>
      </c>
      <c r="D55" s="62">
        <f>SUM(D53:D54)</f>
        <v>133383550</v>
      </c>
      <c r="E55" s="62">
        <f>SUM(E53:E54)</f>
        <v>0</v>
      </c>
      <c r="F55" s="62">
        <f>SUM(F53:F54)</f>
        <v>0</v>
      </c>
      <c r="G55" s="98">
        <f>SUM(G53:G54)</f>
        <v>133383550</v>
      </c>
      <c r="H55" s="98">
        <f>SUM(H53:H54)</f>
        <v>133329499</v>
      </c>
      <c r="I55" s="62">
        <f>I53+I54</f>
        <v>133329499</v>
      </c>
    </row>
    <row r="56" spans="1:9" ht="12.75" customHeight="1" x14ac:dyDescent="0.25">
      <c r="A56" s="2"/>
      <c r="B56" s="47" t="s">
        <v>177</v>
      </c>
      <c r="C56" s="31" t="s">
        <v>178</v>
      </c>
      <c r="D56" s="62">
        <v>0</v>
      </c>
      <c r="E56" s="62"/>
      <c r="F56" s="62"/>
      <c r="G56" s="98"/>
      <c r="H56" s="62">
        <v>2117604</v>
      </c>
      <c r="I56" s="62">
        <v>7706336</v>
      </c>
    </row>
    <row r="57" spans="1:9" ht="12.75" customHeight="1" x14ac:dyDescent="0.25">
      <c r="A57" s="2"/>
      <c r="B57" s="65" t="s">
        <v>119</v>
      </c>
      <c r="C57" s="60" t="s">
        <v>127</v>
      </c>
      <c r="D57" s="43"/>
      <c r="E57" s="43"/>
      <c r="F57" s="43"/>
      <c r="G57" s="86">
        <v>0</v>
      </c>
      <c r="H57" s="43"/>
      <c r="I57" s="43"/>
    </row>
    <row r="58" spans="1:9" ht="12.75" customHeight="1" x14ac:dyDescent="0.25">
      <c r="A58" s="2"/>
      <c r="B58" s="48" t="s">
        <v>158</v>
      </c>
      <c r="C58" s="31" t="s">
        <v>126</v>
      </c>
      <c r="D58" s="62">
        <f>SUM(D55,D52)</f>
        <v>133383550</v>
      </c>
      <c r="E58" s="43">
        <f>SUM(E55)</f>
        <v>0</v>
      </c>
      <c r="F58" s="43">
        <f>SUM(F55)</f>
        <v>0</v>
      </c>
      <c r="G58" s="98">
        <f>G52+G55</f>
        <v>133383550</v>
      </c>
      <c r="H58" s="62">
        <f>H52+H55+H56</f>
        <v>135447103</v>
      </c>
      <c r="I58" s="62">
        <f>I52+I55+I56</f>
        <v>141035835</v>
      </c>
    </row>
    <row r="59" spans="1:9" ht="12.75" customHeight="1" x14ac:dyDescent="0.25">
      <c r="A59" s="2"/>
      <c r="B59" s="54" t="s">
        <v>159</v>
      </c>
      <c r="C59" s="31" t="s">
        <v>125</v>
      </c>
      <c r="D59" s="62">
        <f>SUM(D58)</f>
        <v>133383550</v>
      </c>
      <c r="E59" s="43"/>
      <c r="F59" s="43"/>
      <c r="G59" s="98">
        <f>SUM(G58)</f>
        <v>133383550</v>
      </c>
      <c r="H59" s="62">
        <f>H55+H56</f>
        <v>135447103</v>
      </c>
      <c r="I59" s="62">
        <f>I58</f>
        <v>141035835</v>
      </c>
    </row>
    <row r="60" spans="1:9" ht="12.75" customHeight="1" x14ac:dyDescent="0.25">
      <c r="A60" s="2"/>
      <c r="B60" s="55"/>
      <c r="C60" s="43"/>
      <c r="D60" s="43"/>
      <c r="E60" s="43"/>
      <c r="F60" s="43"/>
      <c r="G60" s="86"/>
      <c r="H60" s="43"/>
      <c r="I60" s="43"/>
    </row>
    <row r="61" spans="1:9" ht="18.75" customHeight="1" thickBot="1" x14ac:dyDescent="0.3">
      <c r="A61" s="2"/>
      <c r="B61" s="66" t="s">
        <v>135</v>
      </c>
      <c r="C61" s="67"/>
      <c r="D61" s="68">
        <f>SUM(D48,D59)</f>
        <v>335718000</v>
      </c>
      <c r="E61" s="68">
        <f t="shared" ref="E61:G61" si="5">SUM(E48,E59)</f>
        <v>0</v>
      </c>
      <c r="F61" s="68">
        <f t="shared" si="5"/>
        <v>0</v>
      </c>
      <c r="G61" s="68">
        <f t="shared" si="5"/>
        <v>335718000</v>
      </c>
      <c r="H61" s="62">
        <f>H48+H59</f>
        <v>359888403</v>
      </c>
      <c r="I61" s="62">
        <f>I48+I59</f>
        <v>377161433</v>
      </c>
    </row>
    <row r="62" spans="1:9" x14ac:dyDescent="0.25">
      <c r="A62" s="2"/>
      <c r="B62" s="16"/>
      <c r="C62" s="13"/>
      <c r="D62" s="2"/>
      <c r="E62" s="2"/>
      <c r="F62" s="2"/>
      <c r="G62" s="2"/>
    </row>
    <row r="63" spans="1:9" x14ac:dyDescent="0.25">
      <c r="A63" s="2"/>
      <c r="B63" s="12"/>
      <c r="C63" s="13"/>
      <c r="D63" s="2"/>
      <c r="E63" s="2"/>
      <c r="F63" s="2"/>
      <c r="G63" s="2"/>
    </row>
    <row r="64" spans="1:9" x14ac:dyDescent="0.25">
      <c r="A64" s="2"/>
      <c r="B64" s="16"/>
      <c r="C64" s="13"/>
      <c r="D64" s="2"/>
      <c r="E64" s="2"/>
      <c r="F64" s="2"/>
      <c r="G64" s="2"/>
    </row>
    <row r="65" spans="2:3" x14ac:dyDescent="0.25">
      <c r="B65" s="14"/>
      <c r="C65" s="15"/>
    </row>
    <row r="66" spans="2:3" x14ac:dyDescent="0.25">
      <c r="B66" s="17"/>
      <c r="C66" s="15"/>
    </row>
    <row r="67" spans="2:3" x14ac:dyDescent="0.25">
      <c r="B67" s="23"/>
      <c r="C67" s="12"/>
    </row>
    <row r="68" spans="2:3" x14ac:dyDescent="0.25">
      <c r="B68" s="16"/>
      <c r="C68" s="12"/>
    </row>
    <row r="69" spans="2:3" x14ac:dyDescent="0.25">
      <c r="B69" s="23"/>
      <c r="C69" s="12"/>
    </row>
    <row r="70" spans="2:3" x14ac:dyDescent="0.25">
      <c r="B70" s="17"/>
      <c r="C70" s="14"/>
    </row>
    <row r="71" spans="2:3" x14ac:dyDescent="0.25">
      <c r="B71" s="16"/>
      <c r="C71" s="12"/>
    </row>
    <row r="72" spans="2:3" x14ac:dyDescent="0.25">
      <c r="B72" s="23"/>
      <c r="C72" s="12"/>
    </row>
    <row r="73" spans="2:3" x14ac:dyDescent="0.25">
      <c r="B73" s="16"/>
      <c r="C73" s="12"/>
    </row>
    <row r="74" spans="2:3" x14ac:dyDescent="0.25">
      <c r="B74" s="23"/>
      <c r="C74" s="12"/>
    </row>
    <row r="75" spans="2:3" x14ac:dyDescent="0.25">
      <c r="B75" s="24"/>
      <c r="C75" s="14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4"/>
      <c r="C78" s="14"/>
    </row>
    <row r="79" spans="2:3" x14ac:dyDescent="0.25">
      <c r="B79" s="23"/>
      <c r="C79" s="12"/>
    </row>
    <row r="80" spans="2:3" x14ac:dyDescent="0.25">
      <c r="B80" s="23"/>
      <c r="C80" s="12"/>
    </row>
    <row r="81" spans="2:3" x14ac:dyDescent="0.25">
      <c r="B81" s="23"/>
      <c r="C81" s="12"/>
    </row>
    <row r="82" spans="2:3" x14ac:dyDescent="0.25">
      <c r="B82" s="23"/>
      <c r="C82" s="12"/>
    </row>
    <row r="83" spans="2:3" x14ac:dyDescent="0.25">
      <c r="B83" s="16"/>
      <c r="C83" s="12"/>
    </row>
    <row r="84" spans="2:3" x14ac:dyDescent="0.25">
      <c r="B84" s="17"/>
      <c r="C84" s="14"/>
    </row>
    <row r="85" spans="2:3" x14ac:dyDescent="0.25">
      <c r="B85" s="16"/>
      <c r="C85" s="12"/>
    </row>
    <row r="86" spans="2:3" x14ac:dyDescent="0.25">
      <c r="B86" s="16"/>
      <c r="C86" s="12"/>
    </row>
    <row r="87" spans="2:3" x14ac:dyDescent="0.25">
      <c r="B87" s="23"/>
      <c r="C87" s="12"/>
    </row>
    <row r="88" spans="2:3" x14ac:dyDescent="0.25">
      <c r="B88" s="23"/>
      <c r="C88" s="12"/>
    </row>
    <row r="89" spans="2:3" x14ac:dyDescent="0.25">
      <c r="B89" s="24"/>
      <c r="C89" s="14"/>
    </row>
    <row r="90" spans="2:3" x14ac:dyDescent="0.25">
      <c r="B90" s="16"/>
      <c r="C90" s="12"/>
    </row>
    <row r="91" spans="2:3" x14ac:dyDescent="0.25">
      <c r="B91" s="24"/>
      <c r="C91" s="14"/>
    </row>
    <row r="92" spans="2:3" x14ac:dyDescent="0.25">
      <c r="B92" s="19"/>
      <c r="C92" s="19"/>
    </row>
  </sheetData>
  <mergeCells count="7">
    <mergeCell ref="B1:G1"/>
    <mergeCell ref="B2:G2"/>
    <mergeCell ref="A4:A5"/>
    <mergeCell ref="B4:B5"/>
    <mergeCell ref="C4:C5"/>
    <mergeCell ref="D4:G4"/>
    <mergeCell ref="F3:G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&amp;R1/a.melléklet az  /2020.(VII.  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view="pageLayout" zoomScaleNormal="100" workbookViewId="0">
      <selection activeCell="E36" sqref="E36"/>
    </sheetView>
  </sheetViews>
  <sheetFormatPr defaultRowHeight="12.75" x14ac:dyDescent="0.2"/>
  <cols>
    <col min="1" max="1" width="9.140625" style="119"/>
    <col min="2" max="2" width="9.140625" style="119" customWidth="1"/>
    <col min="3" max="3" width="30.7109375" style="119" customWidth="1"/>
    <col min="4" max="4" width="15" style="119" customWidth="1"/>
    <col min="5" max="5" width="17.42578125" style="119" customWidth="1"/>
    <col min="6" max="16384" width="9.140625" style="119"/>
  </cols>
  <sheetData>
    <row r="2" spans="1:5" ht="18" x14ac:dyDescent="0.25">
      <c r="A2" s="312" t="s">
        <v>329</v>
      </c>
      <c r="B2" s="312"/>
      <c r="C2" s="312"/>
      <c r="D2" s="312"/>
      <c r="E2" s="312"/>
    </row>
    <row r="3" spans="1:5" ht="18" x14ac:dyDescent="0.25">
      <c r="A3" s="311" t="s">
        <v>698</v>
      </c>
      <c r="B3" s="311"/>
      <c r="C3" s="311"/>
      <c r="D3" s="311"/>
      <c r="E3" s="311"/>
    </row>
    <row r="4" spans="1:5" ht="18" x14ac:dyDescent="0.25">
      <c r="A4" s="129"/>
      <c r="B4" s="129"/>
      <c r="C4" s="129"/>
      <c r="D4" s="129"/>
      <c r="E4" s="129"/>
    </row>
    <row r="5" spans="1:5" x14ac:dyDescent="0.2">
      <c r="E5" s="128"/>
    </row>
    <row r="6" spans="1:5" x14ac:dyDescent="0.2">
      <c r="E6" s="128"/>
    </row>
    <row r="7" spans="1:5" ht="15.75" x14ac:dyDescent="0.25">
      <c r="D7" s="127"/>
      <c r="E7" s="127" t="s">
        <v>222</v>
      </c>
    </row>
    <row r="9" spans="1:5" ht="15" x14ac:dyDescent="0.2">
      <c r="A9" s="121" t="s">
        <v>221</v>
      </c>
      <c r="B9" s="122"/>
      <c r="C9" s="122"/>
      <c r="D9" s="122"/>
      <c r="E9" s="122">
        <v>12660905</v>
      </c>
    </row>
    <row r="10" spans="1:5" ht="15" x14ac:dyDescent="0.2">
      <c r="A10" s="121" t="s">
        <v>220</v>
      </c>
      <c r="B10" s="122"/>
      <c r="C10" s="122"/>
      <c r="D10" s="122"/>
      <c r="E10" s="122">
        <v>7997305</v>
      </c>
    </row>
    <row r="11" spans="1:5" ht="15" x14ac:dyDescent="0.2">
      <c r="A11" s="121" t="s">
        <v>219</v>
      </c>
      <c r="B11" s="122"/>
      <c r="C11" s="122"/>
      <c r="D11" s="122"/>
      <c r="E11" s="122"/>
    </row>
    <row r="12" spans="1:5" ht="15.75" x14ac:dyDescent="0.25">
      <c r="A12" s="120" t="s">
        <v>218</v>
      </c>
      <c r="B12" s="122"/>
      <c r="C12" s="122"/>
      <c r="D12" s="122"/>
      <c r="E12" s="120">
        <f>E9+E10+E11</f>
        <v>20658210</v>
      </c>
    </row>
    <row r="13" spans="1:5" ht="15" x14ac:dyDescent="0.2">
      <c r="A13" s="121" t="s">
        <v>214</v>
      </c>
      <c r="B13" s="122"/>
      <c r="C13" s="122"/>
      <c r="D13" s="122"/>
      <c r="E13" s="122">
        <v>145823460</v>
      </c>
    </row>
    <row r="14" spans="1:5" ht="15" x14ac:dyDescent="0.2">
      <c r="A14" s="121" t="s">
        <v>213</v>
      </c>
      <c r="B14" s="122"/>
      <c r="C14" s="122"/>
      <c r="D14" s="122"/>
      <c r="E14" s="122">
        <v>66192122</v>
      </c>
    </row>
    <row r="15" spans="1:5" ht="15" x14ac:dyDescent="0.2">
      <c r="A15" s="121" t="s">
        <v>212</v>
      </c>
      <c r="B15" s="122"/>
      <c r="C15" s="122"/>
      <c r="D15" s="122"/>
      <c r="E15" s="122">
        <v>9812691</v>
      </c>
    </row>
    <row r="16" spans="1:5" ht="15" x14ac:dyDescent="0.2">
      <c r="A16" s="121" t="s">
        <v>322</v>
      </c>
      <c r="B16" s="122"/>
      <c r="C16" s="122"/>
      <c r="D16" s="122"/>
      <c r="E16" s="122">
        <v>3353048</v>
      </c>
    </row>
    <row r="17" spans="1:5" ht="15.75" x14ac:dyDescent="0.25">
      <c r="A17" s="120" t="s">
        <v>211</v>
      </c>
      <c r="B17" s="122"/>
      <c r="C17" s="122"/>
      <c r="D17" s="123"/>
      <c r="E17" s="127">
        <f>E13+E14+E15+E16</f>
        <v>225181321</v>
      </c>
    </row>
    <row r="18" spans="1:5" ht="15" x14ac:dyDescent="0.2">
      <c r="A18" s="121" t="s">
        <v>323</v>
      </c>
      <c r="B18" s="122"/>
      <c r="C18" s="122"/>
      <c r="D18" s="122"/>
      <c r="E18" s="122">
        <v>19608720</v>
      </c>
    </row>
    <row r="19" spans="1:5" ht="15" x14ac:dyDescent="0.2">
      <c r="A19" s="121" t="s">
        <v>324</v>
      </c>
      <c r="B19" s="122"/>
      <c r="C19" s="122"/>
      <c r="D19" s="122"/>
      <c r="E19" s="122">
        <v>19167214</v>
      </c>
    </row>
    <row r="20" spans="1:5" ht="15" x14ac:dyDescent="0.2">
      <c r="A20" s="121" t="s">
        <v>208</v>
      </c>
      <c r="B20" s="122"/>
      <c r="C20" s="122"/>
      <c r="D20" s="122"/>
      <c r="E20" s="122">
        <v>0</v>
      </c>
    </row>
    <row r="21" spans="1:5" ht="15.75" x14ac:dyDescent="0.25">
      <c r="A21" s="121" t="s">
        <v>207</v>
      </c>
      <c r="B21" s="126"/>
      <c r="C21" s="126"/>
      <c r="D21" s="125"/>
      <c r="E21" s="124">
        <v>0</v>
      </c>
    </row>
    <row r="22" spans="1:5" ht="15.75" x14ac:dyDescent="0.25">
      <c r="A22" s="120" t="s">
        <v>206</v>
      </c>
      <c r="B22" s="122"/>
      <c r="C22" s="122"/>
      <c r="D22" s="122"/>
      <c r="E22" s="120">
        <f>E18+E19+E20+E21</f>
        <v>38775934</v>
      </c>
    </row>
    <row r="23" spans="1:5" ht="15" x14ac:dyDescent="0.2">
      <c r="A23" s="121" t="s">
        <v>205</v>
      </c>
      <c r="B23" s="122"/>
      <c r="C23" s="122"/>
      <c r="D23" s="123"/>
      <c r="E23" s="123">
        <v>124368529</v>
      </c>
    </row>
    <row r="24" spans="1:5" ht="15" x14ac:dyDescent="0.2">
      <c r="A24" s="121" t="s">
        <v>204</v>
      </c>
      <c r="B24" s="122"/>
      <c r="C24" s="122"/>
      <c r="D24" s="122"/>
      <c r="E24" s="122">
        <v>15844792</v>
      </c>
    </row>
    <row r="25" spans="1:5" ht="15" x14ac:dyDescent="0.2">
      <c r="A25" s="121" t="s">
        <v>203</v>
      </c>
      <c r="B25" s="122"/>
      <c r="C25" s="122"/>
      <c r="D25" s="122"/>
      <c r="E25" s="122">
        <v>24278736</v>
      </c>
    </row>
    <row r="26" spans="1:5" ht="15.75" x14ac:dyDescent="0.25">
      <c r="A26" s="120" t="s">
        <v>202</v>
      </c>
      <c r="E26" s="120">
        <f>E23+E24+E25</f>
        <v>164492057</v>
      </c>
    </row>
    <row r="27" spans="1:5" ht="15.75" x14ac:dyDescent="0.25">
      <c r="A27" s="120" t="s">
        <v>201</v>
      </c>
      <c r="E27" s="120">
        <v>11776723</v>
      </c>
    </row>
    <row r="28" spans="1:5" ht="15.75" x14ac:dyDescent="0.25">
      <c r="A28" s="120" t="s">
        <v>200</v>
      </c>
      <c r="E28" s="120">
        <v>31632845</v>
      </c>
    </row>
    <row r="29" spans="1:5" ht="15.75" x14ac:dyDescent="0.25">
      <c r="A29" s="120" t="s">
        <v>199</v>
      </c>
      <c r="E29" s="120">
        <v>-838028</v>
      </c>
    </row>
    <row r="30" spans="1:5" ht="15" x14ac:dyDescent="0.2">
      <c r="A30" s="121" t="s">
        <v>198</v>
      </c>
      <c r="E30" s="121">
        <v>0</v>
      </c>
    </row>
    <row r="31" spans="1:5" ht="15" x14ac:dyDescent="0.2">
      <c r="A31" s="121" t="s">
        <v>197</v>
      </c>
      <c r="E31" s="121">
        <v>46</v>
      </c>
    </row>
    <row r="32" spans="1:5" ht="15" x14ac:dyDescent="0.2">
      <c r="A32" s="121" t="s">
        <v>196</v>
      </c>
      <c r="E32" s="121">
        <v>0</v>
      </c>
    </row>
    <row r="33" spans="1:5" ht="15" x14ac:dyDescent="0.2">
      <c r="A33" s="121" t="s">
        <v>195</v>
      </c>
      <c r="E33" s="121">
        <v>0</v>
      </c>
    </row>
    <row r="34" spans="1:5" ht="15.75" x14ac:dyDescent="0.25">
      <c r="A34" s="120" t="s">
        <v>194</v>
      </c>
      <c r="E34" s="120">
        <f>E31</f>
        <v>46</v>
      </c>
    </row>
    <row r="35" spans="1:5" ht="15" x14ac:dyDescent="0.2">
      <c r="A35" s="121" t="s">
        <v>193</v>
      </c>
      <c r="E35" s="121">
        <v>11139</v>
      </c>
    </row>
    <row r="36" spans="1:5" ht="15" x14ac:dyDescent="0.2">
      <c r="A36" s="121" t="s">
        <v>192</v>
      </c>
      <c r="E36" s="121">
        <v>0</v>
      </c>
    </row>
    <row r="37" spans="1:5" ht="15" x14ac:dyDescent="0.2">
      <c r="A37" s="121" t="s">
        <v>191</v>
      </c>
      <c r="E37" s="121">
        <v>0</v>
      </c>
    </row>
    <row r="38" spans="1:5" ht="15" x14ac:dyDescent="0.2">
      <c r="A38" s="121" t="s">
        <v>190</v>
      </c>
      <c r="E38" s="121">
        <v>0</v>
      </c>
    </row>
    <row r="39" spans="1:5" ht="15.75" x14ac:dyDescent="0.25">
      <c r="A39" s="120" t="s">
        <v>189</v>
      </c>
      <c r="E39" s="120">
        <f>E35+E37</f>
        <v>11139</v>
      </c>
    </row>
    <row r="40" spans="1:5" ht="15.75" x14ac:dyDescent="0.25">
      <c r="A40" s="120" t="s">
        <v>188</v>
      </c>
      <c r="E40" s="120">
        <f>E34-E39</f>
        <v>-11093</v>
      </c>
    </row>
    <row r="41" spans="1:5" ht="15.75" x14ac:dyDescent="0.25">
      <c r="A41" s="120" t="s">
        <v>319</v>
      </c>
      <c r="E41" s="120">
        <f>E29+E40</f>
        <v>-849121</v>
      </c>
    </row>
    <row r="42" spans="1:5" ht="15" x14ac:dyDescent="0.2">
      <c r="A42" s="121"/>
      <c r="E42" s="121"/>
    </row>
    <row r="43" spans="1:5" ht="15" x14ac:dyDescent="0.2">
      <c r="A43" s="121"/>
      <c r="E43" s="121"/>
    </row>
    <row r="44" spans="1:5" ht="15.75" x14ac:dyDescent="0.25">
      <c r="A44" s="120"/>
      <c r="E44" s="120"/>
    </row>
    <row r="45" spans="1:5" ht="15.75" x14ac:dyDescent="0.25">
      <c r="A45" s="120"/>
      <c r="E45" s="120"/>
    </row>
    <row r="46" spans="1:5" ht="15.75" x14ac:dyDescent="0.25">
      <c r="A46" s="120"/>
      <c r="E46" s="120"/>
    </row>
    <row r="47" spans="1:5" ht="15.75" x14ac:dyDescent="0.25">
      <c r="A47" s="120"/>
      <c r="E47" s="120"/>
    </row>
    <row r="48" spans="1:5" ht="15.75" x14ac:dyDescent="0.25">
      <c r="A48" s="120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az   /2020.(VII.  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view="pageLayout" zoomScaleNormal="100" workbookViewId="0">
      <selection activeCell="D40" sqref="D40:D42"/>
    </sheetView>
  </sheetViews>
  <sheetFormatPr defaultRowHeight="15" x14ac:dyDescent="0.25"/>
  <cols>
    <col min="1" max="1" width="16.85546875" customWidth="1"/>
    <col min="2" max="2" width="56.28515625" customWidth="1"/>
    <col min="3" max="3" width="18.85546875" customWidth="1"/>
    <col min="4" max="4" width="19" customWidth="1"/>
    <col min="5" max="5" width="11.42578125" customWidth="1"/>
    <col min="6" max="6" width="25.28515625" customWidth="1"/>
    <col min="7" max="7" width="12.28515625" customWidth="1"/>
  </cols>
  <sheetData>
    <row r="2" spans="1:12" ht="15.75" x14ac:dyDescent="0.25">
      <c r="A2" s="209"/>
    </row>
    <row r="3" spans="1:12" ht="15.75" x14ac:dyDescent="0.25">
      <c r="A3" s="209" t="s">
        <v>420</v>
      </c>
    </row>
    <row r="4" spans="1:12" ht="16.5" thickBot="1" x14ac:dyDescent="0.3">
      <c r="A4" s="317" t="s">
        <v>697</v>
      </c>
      <c r="B4" s="318"/>
    </row>
    <row r="5" spans="1:12" ht="30.75" customHeight="1" x14ac:dyDescent="0.25">
      <c r="A5" s="210" t="s">
        <v>347</v>
      </c>
      <c r="B5" s="313"/>
      <c r="C5" s="315" t="s">
        <v>421</v>
      </c>
      <c r="D5" s="315" t="s">
        <v>422</v>
      </c>
    </row>
    <row r="6" spans="1:12" ht="16.5" thickBot="1" x14ac:dyDescent="0.3">
      <c r="A6" s="211" t="s">
        <v>265</v>
      </c>
      <c r="B6" s="314"/>
      <c r="C6" s="316"/>
      <c r="D6" s="316"/>
    </row>
    <row r="7" spans="1:12" ht="25.5" customHeight="1" thickBot="1" x14ac:dyDescent="0.3">
      <c r="A7" s="213" t="s">
        <v>423</v>
      </c>
      <c r="B7" s="212" t="s">
        <v>424</v>
      </c>
      <c r="C7" s="215" t="s">
        <v>701</v>
      </c>
      <c r="D7" s="215" t="s">
        <v>728</v>
      </c>
      <c r="G7" s="112"/>
      <c r="H7" s="165"/>
      <c r="I7" s="165"/>
      <c r="J7" s="165"/>
      <c r="K7" s="165"/>
      <c r="L7" s="165"/>
    </row>
    <row r="8" spans="1:12" ht="25.5" customHeight="1" thickBot="1" x14ac:dyDescent="0.3">
      <c r="A8" s="213" t="s">
        <v>425</v>
      </c>
      <c r="B8" s="212" t="s">
        <v>426</v>
      </c>
      <c r="C8" s="215" t="s">
        <v>702</v>
      </c>
      <c r="D8" s="215" t="s">
        <v>729</v>
      </c>
      <c r="H8" s="165"/>
      <c r="I8" s="165"/>
      <c r="J8" s="165"/>
      <c r="K8" s="165"/>
      <c r="L8" s="165"/>
    </row>
    <row r="9" spans="1:12" ht="25.5" customHeight="1" thickBot="1" x14ac:dyDescent="0.3">
      <c r="A9" s="213" t="s">
        <v>427</v>
      </c>
      <c r="B9" s="212" t="s">
        <v>428</v>
      </c>
      <c r="C9" s="215" t="s">
        <v>703</v>
      </c>
      <c r="D9" s="215" t="s">
        <v>730</v>
      </c>
      <c r="H9" s="165"/>
      <c r="I9" s="165"/>
      <c r="J9" s="165"/>
      <c r="K9" s="165"/>
      <c r="L9" s="165"/>
    </row>
    <row r="10" spans="1:12" ht="26.25" customHeight="1" thickBot="1" x14ac:dyDescent="0.3">
      <c r="A10" s="213" t="s">
        <v>380</v>
      </c>
      <c r="B10" s="212" t="s">
        <v>429</v>
      </c>
      <c r="C10" s="215" t="s">
        <v>704</v>
      </c>
      <c r="D10" s="215" t="s">
        <v>731</v>
      </c>
      <c r="H10" s="165"/>
      <c r="I10" s="165"/>
      <c r="J10" s="165"/>
      <c r="K10" s="165"/>
      <c r="L10" s="165"/>
    </row>
    <row r="11" spans="1:12" ht="26.25" customHeight="1" thickBot="1" x14ac:dyDescent="0.3">
      <c r="A11" s="213" t="s">
        <v>381</v>
      </c>
      <c r="B11" s="212" t="s">
        <v>430</v>
      </c>
      <c r="C11" s="215" t="s">
        <v>705</v>
      </c>
      <c r="D11" s="215" t="s">
        <v>732</v>
      </c>
      <c r="H11" s="165"/>
      <c r="I11" s="165"/>
      <c r="J11" s="165"/>
      <c r="K11" s="165"/>
      <c r="L11" s="165"/>
    </row>
    <row r="12" spans="1:12" ht="26.25" customHeight="1" thickBot="1" x14ac:dyDescent="0.3">
      <c r="A12" s="213" t="s">
        <v>382</v>
      </c>
      <c r="B12" s="212" t="s">
        <v>415</v>
      </c>
      <c r="C12" s="215" t="s">
        <v>706</v>
      </c>
      <c r="D12" s="215" t="s">
        <v>706</v>
      </c>
      <c r="H12" s="165"/>
      <c r="I12" s="165"/>
      <c r="J12" s="165"/>
      <c r="K12" s="165"/>
      <c r="L12" s="165"/>
    </row>
    <row r="13" spans="1:12" ht="24.75" customHeight="1" thickBot="1" x14ac:dyDescent="0.3">
      <c r="A13" s="213" t="s">
        <v>431</v>
      </c>
      <c r="B13" s="212" t="s">
        <v>432</v>
      </c>
      <c r="C13" s="215" t="s">
        <v>707</v>
      </c>
      <c r="D13" s="215" t="s">
        <v>707</v>
      </c>
      <c r="H13" s="165"/>
      <c r="I13" s="165"/>
      <c r="J13" s="165"/>
      <c r="K13" s="165"/>
      <c r="L13" s="165"/>
    </row>
    <row r="14" spans="1:12" ht="26.25" customHeight="1" thickBot="1" x14ac:dyDescent="0.3">
      <c r="A14" s="213" t="s">
        <v>433</v>
      </c>
      <c r="B14" s="212" t="s">
        <v>434</v>
      </c>
      <c r="C14" s="215" t="s">
        <v>708</v>
      </c>
      <c r="D14" s="215" t="s">
        <v>733</v>
      </c>
      <c r="H14" s="165"/>
      <c r="I14" s="165"/>
      <c r="J14" s="165"/>
      <c r="K14" s="165"/>
      <c r="L14" s="165"/>
    </row>
    <row r="15" spans="1:12" ht="16.5" thickBot="1" x14ac:dyDescent="0.3">
      <c r="A15" s="213" t="s">
        <v>435</v>
      </c>
      <c r="B15" s="212" t="s">
        <v>436</v>
      </c>
      <c r="C15" s="215" t="s">
        <v>708</v>
      </c>
      <c r="D15" s="215" t="s">
        <v>733</v>
      </c>
      <c r="H15" s="165"/>
      <c r="I15" s="165"/>
      <c r="J15" s="165"/>
      <c r="K15" s="165"/>
      <c r="L15" s="165"/>
    </row>
    <row r="16" spans="1:12" ht="25.5" customHeight="1" thickBot="1" x14ac:dyDescent="0.3">
      <c r="A16" s="213" t="s">
        <v>437</v>
      </c>
      <c r="B16" s="212" t="s">
        <v>438</v>
      </c>
      <c r="C16" s="215"/>
      <c r="D16" s="215"/>
      <c r="H16" s="165"/>
      <c r="I16" s="165"/>
      <c r="J16" s="165"/>
      <c r="K16" s="165"/>
      <c r="L16" s="165"/>
    </row>
    <row r="17" spans="1:12" ht="28.5" customHeight="1" thickBot="1" x14ac:dyDescent="0.3">
      <c r="A17" s="213" t="s">
        <v>439</v>
      </c>
      <c r="B17" s="212" t="s">
        <v>440</v>
      </c>
      <c r="C17" s="215" t="s">
        <v>709</v>
      </c>
      <c r="D17" s="215" t="s">
        <v>734</v>
      </c>
      <c r="H17" s="165"/>
      <c r="I17" s="165"/>
      <c r="J17" s="165"/>
      <c r="K17" s="165"/>
      <c r="L17" s="165"/>
    </row>
    <row r="18" spans="1:12" ht="25.5" customHeight="1" thickBot="1" x14ac:dyDescent="0.3">
      <c r="A18" s="213" t="s">
        <v>435</v>
      </c>
      <c r="B18" s="212" t="s">
        <v>441</v>
      </c>
      <c r="C18" s="215"/>
      <c r="D18" s="215"/>
      <c r="H18" s="165"/>
      <c r="I18" s="165"/>
      <c r="J18" s="165"/>
      <c r="K18" s="165"/>
      <c r="L18" s="165"/>
    </row>
    <row r="19" spans="1:12" ht="27" customHeight="1" thickBot="1" x14ac:dyDescent="0.3">
      <c r="A19" s="213" t="s">
        <v>437</v>
      </c>
      <c r="B19" s="212" t="s">
        <v>442</v>
      </c>
      <c r="C19" s="215" t="s">
        <v>710</v>
      </c>
      <c r="D19" s="215" t="s">
        <v>735</v>
      </c>
      <c r="H19" s="165"/>
      <c r="I19" s="165"/>
      <c r="J19" s="165"/>
      <c r="K19" s="165"/>
      <c r="L19" s="165"/>
    </row>
    <row r="20" spans="1:12" ht="27" customHeight="1" thickBot="1" x14ac:dyDescent="0.3">
      <c r="A20" s="213" t="s">
        <v>443</v>
      </c>
      <c r="B20" s="212" t="s">
        <v>444</v>
      </c>
      <c r="C20" s="215" t="s">
        <v>711</v>
      </c>
      <c r="D20" s="215" t="s">
        <v>736</v>
      </c>
      <c r="H20" s="165"/>
      <c r="I20" s="165"/>
      <c r="J20" s="165"/>
      <c r="K20" s="165"/>
      <c r="L20" s="165"/>
    </row>
    <row r="21" spans="1:12" ht="26.25" customHeight="1" thickBot="1" x14ac:dyDescent="0.3">
      <c r="A21" s="213" t="s">
        <v>445</v>
      </c>
      <c r="B21" s="212" t="s">
        <v>446</v>
      </c>
      <c r="C21" s="215"/>
      <c r="D21" s="215"/>
      <c r="H21" s="165"/>
      <c r="I21" s="165"/>
      <c r="J21" s="165"/>
      <c r="K21" s="165"/>
      <c r="L21" s="165"/>
    </row>
    <row r="22" spans="1:12" ht="16.5" thickBot="1" x14ac:dyDescent="0.3">
      <c r="A22" s="213" t="s">
        <v>447</v>
      </c>
      <c r="B22" s="212" t="s">
        <v>448</v>
      </c>
      <c r="C22" s="215" t="s">
        <v>712</v>
      </c>
      <c r="D22" s="215" t="s">
        <v>737</v>
      </c>
      <c r="H22" s="165"/>
      <c r="I22" s="165"/>
      <c r="J22" s="165"/>
      <c r="K22" s="165"/>
      <c r="L22" s="165"/>
    </row>
    <row r="23" spans="1:12" ht="31.5" customHeight="1" thickBot="1" x14ac:dyDescent="0.3">
      <c r="A23" s="213" t="s">
        <v>435</v>
      </c>
      <c r="B23" s="212" t="s">
        <v>449</v>
      </c>
      <c r="C23" s="215" t="s">
        <v>713</v>
      </c>
      <c r="D23" s="215" t="s">
        <v>738</v>
      </c>
      <c r="H23" s="165"/>
      <c r="I23" s="165"/>
      <c r="J23" s="165"/>
      <c r="K23" s="165"/>
      <c r="L23" s="165"/>
    </row>
    <row r="24" spans="1:12" ht="30" customHeight="1" thickBot="1" x14ac:dyDescent="0.3">
      <c r="A24" s="213" t="s">
        <v>437</v>
      </c>
      <c r="B24" s="212" t="s">
        <v>450</v>
      </c>
      <c r="C24" s="215" t="s">
        <v>714</v>
      </c>
      <c r="D24" s="215" t="s">
        <v>739</v>
      </c>
      <c r="H24" s="165"/>
      <c r="I24" s="165"/>
      <c r="J24" s="165"/>
      <c r="K24" s="165"/>
      <c r="L24" s="165"/>
    </row>
    <row r="25" spans="1:12" ht="30.75" customHeight="1" thickBot="1" x14ac:dyDescent="0.3">
      <c r="A25" s="213" t="s">
        <v>431</v>
      </c>
      <c r="B25" s="212" t="s">
        <v>451</v>
      </c>
      <c r="C25" s="215" t="s">
        <v>715</v>
      </c>
      <c r="D25" s="215" t="s">
        <v>740</v>
      </c>
      <c r="H25" s="165"/>
      <c r="I25" s="165"/>
      <c r="J25" s="165"/>
      <c r="K25" s="165"/>
      <c r="L25" s="165"/>
    </row>
    <row r="26" spans="1:12" ht="34.5" customHeight="1" thickBot="1" x14ac:dyDescent="0.3">
      <c r="A26" s="213" t="s">
        <v>452</v>
      </c>
      <c r="B26" s="212" t="s">
        <v>453</v>
      </c>
      <c r="C26" s="215" t="s">
        <v>716</v>
      </c>
      <c r="D26" s="215" t="s">
        <v>741</v>
      </c>
      <c r="H26" s="165"/>
      <c r="I26" s="165"/>
      <c r="J26" s="165"/>
      <c r="K26" s="165"/>
      <c r="L26" s="165"/>
    </row>
    <row r="27" spans="1:12" ht="27.75" customHeight="1" thickBot="1" x14ac:dyDescent="0.3">
      <c r="A27" s="213" t="s">
        <v>454</v>
      </c>
      <c r="B27" s="212" t="s">
        <v>455</v>
      </c>
      <c r="C27" s="215" t="s">
        <v>400</v>
      </c>
      <c r="D27" s="215" t="s">
        <v>400</v>
      </c>
      <c r="H27" s="165"/>
      <c r="I27" s="165"/>
      <c r="J27" s="165"/>
      <c r="K27" s="165"/>
      <c r="L27" s="165"/>
    </row>
    <row r="28" spans="1:12" ht="24.75" customHeight="1" thickBot="1" x14ac:dyDescent="0.3">
      <c r="A28" s="213"/>
      <c r="B28" s="214" t="s">
        <v>249</v>
      </c>
      <c r="C28" s="216" t="s">
        <v>717</v>
      </c>
      <c r="D28" s="216" t="s">
        <v>742</v>
      </c>
      <c r="H28" s="165"/>
      <c r="I28" s="165"/>
      <c r="J28" s="165"/>
      <c r="K28" s="165"/>
      <c r="L28" s="165"/>
    </row>
    <row r="29" spans="1:12" ht="16.5" thickBot="1" x14ac:dyDescent="0.3">
      <c r="A29" s="211" t="s">
        <v>248</v>
      </c>
      <c r="B29" s="212"/>
      <c r="C29" s="215"/>
      <c r="D29" s="215"/>
      <c r="H29" s="165"/>
      <c r="I29" s="165"/>
      <c r="J29" s="165"/>
      <c r="K29" s="165"/>
      <c r="L29" s="165"/>
    </row>
    <row r="30" spans="1:12" ht="16.5" thickBot="1" x14ac:dyDescent="0.3">
      <c r="A30" s="213" t="s">
        <v>456</v>
      </c>
      <c r="B30" s="212" t="s">
        <v>457</v>
      </c>
      <c r="C30" s="215" t="s">
        <v>718</v>
      </c>
      <c r="D30" s="215" t="s">
        <v>743</v>
      </c>
      <c r="H30" s="165"/>
      <c r="I30" s="165"/>
      <c r="J30" s="165"/>
      <c r="K30" s="165"/>
      <c r="L30" s="165"/>
    </row>
    <row r="31" spans="1:12" ht="29.25" customHeight="1" thickBot="1" x14ac:dyDescent="0.3">
      <c r="A31" s="213" t="s">
        <v>435</v>
      </c>
      <c r="B31" s="212" t="s">
        <v>458</v>
      </c>
      <c r="C31" s="215" t="s">
        <v>719</v>
      </c>
      <c r="D31" s="215" t="s">
        <v>744</v>
      </c>
      <c r="H31" s="165"/>
      <c r="I31" s="165"/>
      <c r="J31" s="165"/>
      <c r="K31" s="165"/>
      <c r="L31" s="165"/>
    </row>
    <row r="32" spans="1:12" ht="28.5" customHeight="1" thickBot="1" x14ac:dyDescent="0.3">
      <c r="A32" s="213" t="s">
        <v>437</v>
      </c>
      <c r="B32" s="212" t="s">
        <v>459</v>
      </c>
      <c r="C32" s="215" t="s">
        <v>474</v>
      </c>
      <c r="D32" s="215" t="s">
        <v>720</v>
      </c>
      <c r="H32" s="165"/>
      <c r="I32" s="165"/>
      <c r="J32" s="165"/>
      <c r="K32" s="165"/>
      <c r="L32" s="165"/>
    </row>
    <row r="33" spans="1:12" ht="33" customHeight="1" thickBot="1" x14ac:dyDescent="0.3">
      <c r="A33" s="213" t="s">
        <v>431</v>
      </c>
      <c r="B33" s="212" t="s">
        <v>460</v>
      </c>
      <c r="C33" s="215" t="s">
        <v>720</v>
      </c>
      <c r="D33" s="215" t="s">
        <v>745</v>
      </c>
      <c r="H33" s="165"/>
      <c r="I33" s="165"/>
      <c r="J33" s="165"/>
      <c r="K33" s="165"/>
      <c r="L33" s="165"/>
    </row>
    <row r="34" spans="1:12" ht="30" customHeight="1" thickBot="1" x14ac:dyDescent="0.3">
      <c r="A34" s="213" t="s">
        <v>461</v>
      </c>
      <c r="B34" s="212" t="s">
        <v>462</v>
      </c>
      <c r="C34" s="215" t="s">
        <v>721</v>
      </c>
      <c r="D34" s="215" t="s">
        <v>746</v>
      </c>
      <c r="H34" s="165"/>
      <c r="I34" s="165"/>
      <c r="J34" s="165"/>
      <c r="K34" s="165"/>
      <c r="L34" s="165"/>
    </row>
    <row r="35" spans="1:12" ht="31.5" customHeight="1" thickBot="1" x14ac:dyDescent="0.3">
      <c r="A35" s="213" t="s">
        <v>445</v>
      </c>
      <c r="B35" s="212" t="s">
        <v>463</v>
      </c>
      <c r="C35" s="215" t="s">
        <v>400</v>
      </c>
      <c r="D35" s="215" t="s">
        <v>400</v>
      </c>
      <c r="H35" s="165"/>
      <c r="I35" s="165"/>
      <c r="J35" s="165"/>
      <c r="K35" s="165"/>
      <c r="L35" s="165"/>
    </row>
    <row r="36" spans="1:12" ht="30.75" customHeight="1" thickBot="1" x14ac:dyDescent="0.3">
      <c r="A36" s="213" t="s">
        <v>464</v>
      </c>
      <c r="B36" s="212" t="s">
        <v>465</v>
      </c>
      <c r="C36" s="215" t="s">
        <v>722</v>
      </c>
      <c r="D36" s="215" t="s">
        <v>747</v>
      </c>
      <c r="H36" s="165"/>
      <c r="I36" s="165"/>
      <c r="J36" s="165"/>
      <c r="K36" s="165"/>
      <c r="L36" s="165"/>
    </row>
    <row r="37" spans="1:12" ht="16.5" thickBot="1" x14ac:dyDescent="0.3">
      <c r="A37" s="213" t="s">
        <v>466</v>
      </c>
      <c r="B37" s="212" t="s">
        <v>467</v>
      </c>
      <c r="C37" s="215" t="s">
        <v>723</v>
      </c>
      <c r="D37" s="215" t="s">
        <v>748</v>
      </c>
      <c r="H37" s="165"/>
      <c r="I37" s="165"/>
      <c r="J37" s="165"/>
      <c r="K37" s="165"/>
      <c r="L37" s="165"/>
    </row>
    <row r="38" spans="1:12" ht="31.5" customHeight="1" thickBot="1" x14ac:dyDescent="0.3">
      <c r="A38" s="213" t="s">
        <v>435</v>
      </c>
      <c r="B38" s="212" t="s">
        <v>468</v>
      </c>
      <c r="C38" s="215" t="s">
        <v>724</v>
      </c>
      <c r="D38" s="215" t="s">
        <v>749</v>
      </c>
      <c r="H38" s="165"/>
      <c r="I38" s="165"/>
      <c r="J38" s="165"/>
      <c r="K38" s="165"/>
      <c r="L38" s="165"/>
    </row>
    <row r="39" spans="1:12" ht="29.25" customHeight="1" thickBot="1" x14ac:dyDescent="0.3">
      <c r="A39" s="213" t="s">
        <v>437</v>
      </c>
      <c r="B39" s="212" t="s">
        <v>469</v>
      </c>
      <c r="C39" s="215" t="s">
        <v>725</v>
      </c>
      <c r="D39" s="215" t="s">
        <v>750</v>
      </c>
      <c r="H39" s="165"/>
      <c r="I39" s="165"/>
      <c r="J39" s="165"/>
      <c r="K39" s="165"/>
      <c r="L39" s="165"/>
    </row>
    <row r="40" spans="1:12" ht="36" customHeight="1" thickBot="1" x14ac:dyDescent="0.3">
      <c r="A40" s="213" t="s">
        <v>431</v>
      </c>
      <c r="B40" s="212" t="s">
        <v>470</v>
      </c>
      <c r="C40" s="215" t="s">
        <v>726</v>
      </c>
      <c r="D40" s="283" t="s">
        <v>751</v>
      </c>
      <c r="H40" s="165"/>
      <c r="I40" s="165"/>
      <c r="J40" s="165"/>
      <c r="K40" s="165"/>
      <c r="L40" s="165"/>
    </row>
    <row r="41" spans="1:12" ht="34.5" customHeight="1" thickBot="1" x14ac:dyDescent="0.3">
      <c r="A41" s="213" t="s">
        <v>425</v>
      </c>
      <c r="B41" s="212" t="s">
        <v>471</v>
      </c>
      <c r="C41" s="215"/>
      <c r="D41" s="284"/>
      <c r="H41" s="165"/>
      <c r="I41" s="165"/>
      <c r="J41" s="165"/>
      <c r="K41" s="165"/>
      <c r="L41" s="165"/>
    </row>
    <row r="42" spans="1:12" ht="27" customHeight="1" thickBot="1" x14ac:dyDescent="0.3">
      <c r="A42" s="213" t="s">
        <v>472</v>
      </c>
      <c r="B42" s="212" t="s">
        <v>473</v>
      </c>
      <c r="C42" s="215" t="s">
        <v>727</v>
      </c>
      <c r="D42" s="283" t="s">
        <v>752</v>
      </c>
      <c r="H42" s="165"/>
      <c r="I42" s="165"/>
      <c r="J42" s="165"/>
      <c r="K42" s="165"/>
      <c r="L42" s="165"/>
    </row>
    <row r="43" spans="1:12" ht="45" customHeight="1" thickBot="1" x14ac:dyDescent="0.3">
      <c r="A43" s="213"/>
      <c r="B43" s="214" t="s">
        <v>238</v>
      </c>
      <c r="C43" s="216" t="s">
        <v>717</v>
      </c>
      <c r="D43" s="215" t="s">
        <v>742</v>
      </c>
      <c r="H43" s="165"/>
      <c r="I43" s="165"/>
      <c r="J43" s="165"/>
      <c r="K43" s="165"/>
      <c r="L43" s="165"/>
    </row>
    <row r="44" spans="1:12" ht="15.75" x14ac:dyDescent="0.25">
      <c r="A44" s="209"/>
      <c r="H44" s="165"/>
      <c r="I44" s="165"/>
      <c r="J44" s="165"/>
      <c r="K44" s="165"/>
      <c r="L44" s="165"/>
    </row>
    <row r="45" spans="1:12" ht="15.75" x14ac:dyDescent="0.25">
      <c r="H45" s="165"/>
      <c r="I45" s="165"/>
      <c r="J45" s="165"/>
      <c r="K45" s="165"/>
      <c r="L45" s="165"/>
    </row>
    <row r="46" spans="1:12" ht="15.75" x14ac:dyDescent="0.25">
      <c r="H46" s="165"/>
      <c r="I46" s="165"/>
      <c r="J46" s="165"/>
      <c r="K46" s="165"/>
      <c r="L46" s="165"/>
    </row>
    <row r="47" spans="1:12" ht="15.75" x14ac:dyDescent="0.25">
      <c r="H47" s="165"/>
      <c r="I47" s="165"/>
      <c r="J47" s="165"/>
      <c r="K47" s="165"/>
      <c r="L47" s="165"/>
    </row>
    <row r="48" spans="1:12" ht="15.75" x14ac:dyDescent="0.25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</row>
  </sheetData>
  <mergeCells count="4">
    <mergeCell ref="B5:B6"/>
    <mergeCell ref="C5:C6"/>
    <mergeCell ref="D5:D6"/>
    <mergeCell ref="A4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&amp;C6.melléklet /2020.(VII. 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WhiteSpace="0" view="pageLayout" zoomScaleNormal="100" workbookViewId="0">
      <selection activeCell="B7" sqref="B6:B7"/>
    </sheetView>
  </sheetViews>
  <sheetFormatPr defaultRowHeight="12.75" x14ac:dyDescent="0.2"/>
  <cols>
    <col min="1" max="1" width="35.5703125" style="119" customWidth="1"/>
    <col min="2" max="2" width="17.140625" style="119" customWidth="1"/>
    <col min="3" max="3" width="15" style="119" customWidth="1"/>
    <col min="4" max="4" width="14.140625" style="119" customWidth="1"/>
    <col min="5" max="16384" width="9.140625" style="119"/>
  </cols>
  <sheetData>
    <row r="1" spans="1:4" ht="18" x14ac:dyDescent="0.25">
      <c r="A1" s="311" t="s">
        <v>232</v>
      </c>
      <c r="B1" s="311"/>
      <c r="C1" s="311"/>
      <c r="D1" s="311"/>
    </row>
    <row r="2" spans="1:4" ht="18" x14ac:dyDescent="0.25">
      <c r="A2" s="311" t="s">
        <v>231</v>
      </c>
      <c r="B2" s="311"/>
      <c r="C2" s="311"/>
      <c r="D2" s="311"/>
    </row>
    <row r="3" spans="1:4" x14ac:dyDescent="0.2">
      <c r="A3" s="147"/>
      <c r="B3" s="146"/>
    </row>
    <row r="4" spans="1:4" x14ac:dyDescent="0.2">
      <c r="D4" s="145"/>
    </row>
    <row r="5" spans="1:4" ht="15.75" x14ac:dyDescent="0.25">
      <c r="A5" s="144" t="s">
        <v>230</v>
      </c>
      <c r="B5" s="143" t="s">
        <v>803</v>
      </c>
      <c r="C5" s="127" t="s">
        <v>759</v>
      </c>
      <c r="D5" s="127" t="s">
        <v>756</v>
      </c>
    </row>
    <row r="6" spans="1:4" ht="15.75" x14ac:dyDescent="0.25">
      <c r="A6" s="144"/>
      <c r="B6" s="143"/>
      <c r="C6" s="127"/>
      <c r="D6" s="127"/>
    </row>
    <row r="7" spans="1:4" x14ac:dyDescent="0.2">
      <c r="A7" s="142" t="s">
        <v>418</v>
      </c>
      <c r="B7" s="137"/>
      <c r="C7" s="137">
        <v>269000</v>
      </c>
      <c r="D7" s="137">
        <v>267102</v>
      </c>
    </row>
    <row r="8" spans="1:4" x14ac:dyDescent="0.2">
      <c r="A8" s="208"/>
      <c r="B8" s="138"/>
      <c r="C8" s="138"/>
      <c r="D8" s="138"/>
    </row>
    <row r="9" spans="1:4" x14ac:dyDescent="0.2">
      <c r="A9" s="139"/>
      <c r="B9" s="138"/>
      <c r="C9" s="138"/>
      <c r="D9" s="138"/>
    </row>
    <row r="10" spans="1:4" x14ac:dyDescent="0.2">
      <c r="A10" s="139"/>
      <c r="B10" s="138"/>
      <c r="C10" s="138"/>
      <c r="D10" s="138"/>
    </row>
    <row r="11" spans="1:4" x14ac:dyDescent="0.2">
      <c r="A11" s="140"/>
      <c r="B11" s="138"/>
      <c r="C11" s="138"/>
      <c r="D11" s="138"/>
    </row>
    <row r="12" spans="1:4" x14ac:dyDescent="0.2">
      <c r="A12" s="135" t="s">
        <v>229</v>
      </c>
      <c r="B12" s="137">
        <v>1715000</v>
      </c>
      <c r="C12" s="137">
        <v>15331000</v>
      </c>
      <c r="D12" s="137">
        <f>SUM(D13:D20)</f>
        <v>6540471</v>
      </c>
    </row>
    <row r="13" spans="1:4" x14ac:dyDescent="0.2">
      <c r="A13" s="139" t="s">
        <v>802</v>
      </c>
      <c r="B13" s="138"/>
      <c r="C13" s="138"/>
      <c r="D13" s="138">
        <v>2864800</v>
      </c>
    </row>
    <row r="14" spans="1:4" x14ac:dyDescent="0.2">
      <c r="A14" s="139" t="s">
        <v>805</v>
      </c>
      <c r="B14" s="138"/>
      <c r="C14" s="138"/>
      <c r="D14" s="138">
        <v>215275</v>
      </c>
    </row>
    <row r="15" spans="1:4" x14ac:dyDescent="0.2">
      <c r="A15" s="139" t="s">
        <v>804</v>
      </c>
      <c r="B15" s="138"/>
      <c r="C15" s="138"/>
      <c r="D15" s="138">
        <v>790000</v>
      </c>
    </row>
    <row r="16" spans="1:4" x14ac:dyDescent="0.2">
      <c r="A16" s="139" t="s">
        <v>806</v>
      </c>
      <c r="B16" s="138"/>
      <c r="C16" s="138"/>
      <c r="D16" s="138">
        <v>787402</v>
      </c>
    </row>
    <row r="17" spans="1:4" x14ac:dyDescent="0.2">
      <c r="A17" s="139" t="s">
        <v>809</v>
      </c>
      <c r="B17" s="138"/>
      <c r="C17" s="138"/>
      <c r="D17" s="138">
        <v>214090</v>
      </c>
    </row>
    <row r="18" spans="1:4" x14ac:dyDescent="0.2">
      <c r="A18" s="153" t="s">
        <v>419</v>
      </c>
      <c r="B18" s="138"/>
      <c r="C18" s="138"/>
      <c r="D18" s="138">
        <v>589985</v>
      </c>
    </row>
    <row r="19" spans="1:4" x14ac:dyDescent="0.2">
      <c r="A19" s="153" t="s">
        <v>812</v>
      </c>
      <c r="B19" s="138"/>
      <c r="C19" s="138"/>
      <c r="D19" s="138">
        <v>795454</v>
      </c>
    </row>
    <row r="20" spans="1:4" x14ac:dyDescent="0.2">
      <c r="A20" s="153" t="s">
        <v>810</v>
      </c>
      <c r="B20" s="138"/>
      <c r="C20" s="138"/>
      <c r="D20" s="138">
        <v>283465</v>
      </c>
    </row>
    <row r="21" spans="1:4" x14ac:dyDescent="0.2">
      <c r="A21" s="139"/>
      <c r="B21" s="138"/>
      <c r="C21" s="138"/>
      <c r="D21" s="138"/>
    </row>
    <row r="22" spans="1:4" x14ac:dyDescent="0.2">
      <c r="A22" s="135" t="s">
        <v>532</v>
      </c>
      <c r="B22" s="137">
        <f t="shared" ref="B22" si="0">SUM(B23:B26)</f>
        <v>0</v>
      </c>
      <c r="C22" s="137">
        <v>460000</v>
      </c>
      <c r="D22" s="137">
        <f>SUM(D23:D26)</f>
        <v>392239</v>
      </c>
    </row>
    <row r="23" spans="1:4" x14ac:dyDescent="0.2">
      <c r="A23" s="141" t="s">
        <v>807</v>
      </c>
      <c r="B23" s="138"/>
      <c r="C23" s="138"/>
      <c r="D23" s="138">
        <v>183000</v>
      </c>
    </row>
    <row r="24" spans="1:4" x14ac:dyDescent="0.2">
      <c r="A24" s="141" t="s">
        <v>808</v>
      </c>
      <c r="B24" s="138"/>
      <c r="C24" s="138"/>
      <c r="D24" s="138">
        <v>50787</v>
      </c>
    </row>
    <row r="25" spans="1:4" x14ac:dyDescent="0.2">
      <c r="A25" s="141" t="s">
        <v>811</v>
      </c>
      <c r="B25" s="138"/>
      <c r="C25" s="138"/>
      <c r="D25" s="138">
        <v>29055</v>
      </c>
    </row>
    <row r="26" spans="1:4" x14ac:dyDescent="0.2">
      <c r="A26" s="141" t="s">
        <v>813</v>
      </c>
      <c r="B26" s="138"/>
      <c r="C26" s="138"/>
      <c r="D26" s="138">
        <v>129397</v>
      </c>
    </row>
    <row r="27" spans="1:4" x14ac:dyDescent="0.2">
      <c r="B27" s="138"/>
      <c r="C27" s="138"/>
      <c r="D27" s="138"/>
    </row>
    <row r="28" spans="1:4" x14ac:dyDescent="0.2">
      <c r="A28" s="153"/>
      <c r="B28" s="138"/>
      <c r="C28" s="138"/>
      <c r="D28" s="138"/>
    </row>
    <row r="29" spans="1:4" x14ac:dyDescent="0.2">
      <c r="A29" s="153"/>
      <c r="B29" s="138"/>
      <c r="C29" s="138"/>
      <c r="D29" s="138"/>
    </row>
    <row r="30" spans="1:4" x14ac:dyDescent="0.2">
      <c r="B30" s="138"/>
      <c r="C30" s="138"/>
      <c r="D30" s="138"/>
    </row>
    <row r="31" spans="1:4" x14ac:dyDescent="0.2">
      <c r="A31" s="135" t="s">
        <v>228</v>
      </c>
      <c r="B31" s="137">
        <v>462000</v>
      </c>
      <c r="C31" s="137">
        <v>2205000</v>
      </c>
      <c r="D31" s="137">
        <v>1132574</v>
      </c>
    </row>
    <row r="32" spans="1:4" x14ac:dyDescent="0.2">
      <c r="A32" s="139"/>
      <c r="B32" s="138"/>
      <c r="C32" s="138"/>
      <c r="D32" s="138"/>
    </row>
    <row r="33" spans="1:4" x14ac:dyDescent="0.2">
      <c r="A33" s="135"/>
      <c r="B33" s="137"/>
      <c r="C33" s="136"/>
      <c r="D33" s="135"/>
    </row>
    <row r="34" spans="1:4" x14ac:dyDescent="0.2">
      <c r="A34" s="134"/>
      <c r="B34" s="134"/>
      <c r="C34" s="134"/>
      <c r="D34" s="134"/>
    </row>
    <row r="35" spans="1:4" ht="15.75" x14ac:dyDescent="0.25">
      <c r="A35" s="133" t="s">
        <v>227</v>
      </c>
      <c r="B35" s="132">
        <f>B7+B12+B22+B31</f>
        <v>2177000</v>
      </c>
      <c r="C35" s="132">
        <f t="shared" ref="C35:D35" si="1">C7+C12+C22+C31</f>
        <v>18265000</v>
      </c>
      <c r="D35" s="132">
        <f t="shared" si="1"/>
        <v>8332386</v>
      </c>
    </row>
    <row r="38" spans="1:4" ht="18" x14ac:dyDescent="0.25">
      <c r="A38" s="131" t="s">
        <v>226</v>
      </c>
      <c r="B38" s="130">
        <f>B7+B12+B31</f>
        <v>2177000</v>
      </c>
      <c r="C38" s="130">
        <f>SUM(C35)</f>
        <v>18265000</v>
      </c>
      <c r="D38" s="130">
        <f>SUM(D35)</f>
        <v>8332386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&amp;R7.melléklet az   /2020
.(VII.  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Layout" zoomScaleNormal="100" workbookViewId="0">
      <selection activeCell="B19" sqref="B19"/>
    </sheetView>
  </sheetViews>
  <sheetFormatPr defaultRowHeight="12.75" x14ac:dyDescent="0.2"/>
  <cols>
    <col min="1" max="1" width="38.140625" style="119" customWidth="1"/>
    <col min="2" max="2" width="16" style="119" customWidth="1"/>
    <col min="3" max="3" width="16.140625" style="119" customWidth="1"/>
    <col min="4" max="4" width="15.5703125" style="119" customWidth="1"/>
    <col min="5" max="16384" width="9.140625" style="119"/>
  </cols>
  <sheetData>
    <row r="1" spans="1:7" ht="18" x14ac:dyDescent="0.25">
      <c r="A1" s="311" t="s">
        <v>237</v>
      </c>
      <c r="B1" s="311"/>
      <c r="C1" s="311"/>
      <c r="D1" s="311"/>
    </row>
    <row r="2" spans="1:7" ht="18" x14ac:dyDescent="0.25">
      <c r="A2" s="311" t="s">
        <v>236</v>
      </c>
      <c r="B2" s="311"/>
      <c r="C2" s="311"/>
      <c r="D2" s="311"/>
    </row>
    <row r="3" spans="1:7" ht="18" x14ac:dyDescent="0.25">
      <c r="A3" s="151"/>
      <c r="B3" s="151"/>
      <c r="C3" s="151"/>
      <c r="D3" s="151"/>
    </row>
    <row r="4" spans="1:7" x14ac:dyDescent="0.2">
      <c r="A4" s="147"/>
    </row>
    <row r="5" spans="1:7" x14ac:dyDescent="0.2">
      <c r="D5" s="128"/>
    </row>
    <row r="6" spans="1:7" ht="15.75" x14ac:dyDescent="0.25">
      <c r="A6" s="144" t="s">
        <v>235</v>
      </c>
      <c r="B6" s="143" t="s">
        <v>758</v>
      </c>
      <c r="C6" s="127" t="s">
        <v>759</v>
      </c>
      <c r="D6" s="127" t="s">
        <v>756</v>
      </c>
    </row>
    <row r="7" spans="1:7" x14ac:dyDescent="0.2">
      <c r="A7" s="140"/>
      <c r="B7" s="140"/>
      <c r="C7" s="140"/>
      <c r="D7" s="140"/>
      <c r="E7" s="140"/>
      <c r="F7" s="140"/>
      <c r="G7" s="140"/>
    </row>
    <row r="8" spans="1:7" x14ac:dyDescent="0.2">
      <c r="A8" s="142" t="s">
        <v>67</v>
      </c>
      <c r="B8" s="142">
        <v>73000000</v>
      </c>
      <c r="C8" s="142">
        <v>73000000</v>
      </c>
      <c r="D8" s="142"/>
      <c r="E8" s="140"/>
      <c r="F8" s="140"/>
      <c r="G8" s="140"/>
    </row>
    <row r="9" spans="1:7" x14ac:dyDescent="0.2">
      <c r="A9" s="139" t="s">
        <v>497</v>
      </c>
      <c r="B9" s="140">
        <v>73000000</v>
      </c>
      <c r="C9" s="140">
        <v>73000000</v>
      </c>
      <c r="D9" s="138"/>
      <c r="E9" s="140"/>
      <c r="F9" s="140"/>
      <c r="G9" s="140"/>
    </row>
    <row r="10" spans="1:7" x14ac:dyDescent="0.2">
      <c r="A10" s="139"/>
      <c r="B10" s="140"/>
      <c r="C10" s="140"/>
      <c r="D10" s="140"/>
      <c r="E10" s="140"/>
      <c r="F10" s="140"/>
      <c r="G10" s="140"/>
    </row>
    <row r="11" spans="1:7" x14ac:dyDescent="0.2">
      <c r="A11" s="139"/>
      <c r="B11" s="140"/>
      <c r="C11" s="140"/>
      <c r="D11" s="150"/>
      <c r="E11" s="140"/>
      <c r="F11" s="140"/>
      <c r="G11" s="140"/>
    </row>
    <row r="12" spans="1:7" x14ac:dyDescent="0.2">
      <c r="A12" s="139"/>
      <c r="B12" s="140"/>
      <c r="C12" s="140"/>
      <c r="D12" s="150"/>
      <c r="E12" s="140"/>
      <c r="F12" s="140"/>
      <c r="G12" s="140"/>
    </row>
    <row r="13" spans="1:7" x14ac:dyDescent="0.2">
      <c r="A13" s="141"/>
      <c r="B13" s="140"/>
      <c r="C13" s="140"/>
      <c r="D13" s="140"/>
      <c r="E13" s="140"/>
      <c r="F13" s="140"/>
      <c r="G13" s="140"/>
    </row>
    <row r="14" spans="1:7" x14ac:dyDescent="0.2">
      <c r="A14" s="135" t="s">
        <v>234</v>
      </c>
      <c r="B14" s="149">
        <v>19710000</v>
      </c>
      <c r="C14" s="149">
        <v>19710000</v>
      </c>
      <c r="D14" s="135"/>
    </row>
    <row r="15" spans="1:7" x14ac:dyDescent="0.2">
      <c r="A15" s="134"/>
      <c r="B15" s="134"/>
      <c r="C15" s="134"/>
    </row>
    <row r="16" spans="1:7" ht="15.75" x14ac:dyDescent="0.25">
      <c r="A16" s="133" t="s">
        <v>227</v>
      </c>
      <c r="B16" s="144">
        <f>B8+B14</f>
        <v>92710000</v>
      </c>
      <c r="C16" s="144">
        <f>SUM(C9:C15)</f>
        <v>92710000</v>
      </c>
      <c r="D16" s="120">
        <f>SUM(D9:D15)</f>
        <v>0</v>
      </c>
    </row>
    <row r="17" spans="1:4" x14ac:dyDescent="0.2">
      <c r="A17" s="134"/>
      <c r="B17" s="134"/>
      <c r="C17" s="134"/>
    </row>
    <row r="19" spans="1:4" ht="18" x14ac:dyDescent="0.25">
      <c r="A19" s="131" t="s">
        <v>233</v>
      </c>
      <c r="B19" s="148">
        <f>SUM(B16)</f>
        <v>92710000</v>
      </c>
      <c r="C19" s="148">
        <f>SUM(C16)</f>
        <v>92710000</v>
      </c>
      <c r="D19" s="148">
        <f>SUM(D16)</f>
        <v>0</v>
      </c>
    </row>
  </sheetData>
  <mergeCells count="2">
    <mergeCell ref="A1:D1"/>
    <mergeCell ref="A2:D2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&amp;R8.melléklet az    /2020.(VII.  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view="pageLayout" zoomScaleNormal="100" workbookViewId="0">
      <selection activeCell="F43" sqref="F43"/>
    </sheetView>
  </sheetViews>
  <sheetFormatPr defaultRowHeight="12.75" x14ac:dyDescent="0.2"/>
  <cols>
    <col min="1" max="1" width="6.7109375" style="119" customWidth="1"/>
    <col min="2" max="4" width="9.140625" style="119"/>
    <col min="5" max="5" width="19.85546875" style="119" customWidth="1"/>
    <col min="6" max="6" width="16" style="119" customWidth="1"/>
    <col min="7" max="7" width="15.85546875" style="119" customWidth="1"/>
    <col min="8" max="16384" width="9.140625" style="119"/>
  </cols>
  <sheetData>
    <row r="2" spans="1:8" ht="15" x14ac:dyDescent="0.25">
      <c r="C2" s="320" t="s">
        <v>330</v>
      </c>
      <c r="D2" s="321"/>
      <c r="E2" s="321"/>
      <c r="F2" s="321"/>
    </row>
    <row r="3" spans="1:8" ht="18" x14ac:dyDescent="0.25">
      <c r="A3" s="311" t="s">
        <v>699</v>
      </c>
      <c r="B3" s="311"/>
      <c r="C3" s="311"/>
      <c r="D3" s="311"/>
      <c r="E3" s="311"/>
      <c r="F3" s="311"/>
      <c r="G3" s="311"/>
      <c r="H3" s="155"/>
    </row>
    <row r="5" spans="1:8" x14ac:dyDescent="0.2">
      <c r="G5" s="128"/>
    </row>
    <row r="6" spans="1:8" ht="15.75" x14ac:dyDescent="0.25">
      <c r="F6" s="120" t="s">
        <v>266</v>
      </c>
      <c r="G6" s="127" t="s">
        <v>222</v>
      </c>
    </row>
    <row r="7" spans="1:8" ht="15.75" x14ac:dyDescent="0.25">
      <c r="A7" s="120" t="s">
        <v>265</v>
      </c>
      <c r="B7" s="120"/>
    </row>
    <row r="9" spans="1:8" ht="15.75" x14ac:dyDescent="0.25">
      <c r="A9" s="147" t="s">
        <v>264</v>
      </c>
      <c r="B9" s="120"/>
      <c r="C9" s="120"/>
      <c r="D9" s="120"/>
      <c r="E9" s="120"/>
      <c r="F9" s="127">
        <f>SUM(F10:F13)</f>
        <v>148308840</v>
      </c>
      <c r="G9" s="127">
        <f>SUM(G10:G13)</f>
        <v>143490568</v>
      </c>
    </row>
    <row r="10" spans="1:8" ht="15" x14ac:dyDescent="0.2">
      <c r="A10" s="122"/>
      <c r="B10" s="122" t="s">
        <v>263</v>
      </c>
      <c r="C10" s="122"/>
      <c r="D10" s="122"/>
      <c r="E10" s="122"/>
      <c r="F10" s="123">
        <v>2337151</v>
      </c>
      <c r="G10" s="123">
        <v>820802</v>
      </c>
    </row>
    <row r="11" spans="1:8" ht="15" x14ac:dyDescent="0.2">
      <c r="A11" s="122"/>
      <c r="B11" s="122" t="s">
        <v>262</v>
      </c>
      <c r="C11" s="122"/>
      <c r="D11" s="122"/>
      <c r="E11" s="122"/>
      <c r="F11" s="123">
        <v>145771689</v>
      </c>
      <c r="G11" s="123">
        <v>142469766</v>
      </c>
    </row>
    <row r="12" spans="1:8" ht="15" x14ac:dyDescent="0.2">
      <c r="A12" s="122"/>
      <c r="B12" s="122" t="s">
        <v>261</v>
      </c>
      <c r="C12" s="122"/>
      <c r="D12" s="122"/>
      <c r="E12" s="122"/>
      <c r="F12" s="123">
        <v>200000</v>
      </c>
      <c r="G12" s="123">
        <v>200000</v>
      </c>
    </row>
    <row r="13" spans="1:8" ht="15" x14ac:dyDescent="0.2">
      <c r="A13" s="122"/>
      <c r="B13" s="122" t="s">
        <v>260</v>
      </c>
      <c r="C13" s="122"/>
      <c r="D13" s="122"/>
      <c r="E13" s="122"/>
      <c r="F13" s="123"/>
      <c r="G13" s="123"/>
    </row>
    <row r="14" spans="1:8" ht="15.75" x14ac:dyDescent="0.25">
      <c r="A14" s="147" t="s">
        <v>259</v>
      </c>
      <c r="B14" s="147"/>
      <c r="C14" s="147"/>
      <c r="D14" s="147"/>
      <c r="E14" s="147"/>
      <c r="F14" s="127">
        <f>F15+F16</f>
        <v>2086596</v>
      </c>
      <c r="G14" s="127">
        <f>G15+G16</f>
        <v>3101937</v>
      </c>
    </row>
    <row r="15" spans="1:8" ht="14.25" customHeight="1" x14ac:dyDescent="0.2">
      <c r="A15" s="122"/>
      <c r="B15" s="122" t="s">
        <v>258</v>
      </c>
      <c r="C15" s="122"/>
      <c r="D15" s="122"/>
      <c r="E15" s="122"/>
      <c r="F15" s="122">
        <v>2086596</v>
      </c>
      <c r="G15" s="122">
        <v>3101937</v>
      </c>
    </row>
    <row r="16" spans="1:8" ht="15" hidden="1" x14ac:dyDescent="0.2">
      <c r="A16" s="122"/>
      <c r="B16" s="122" t="s">
        <v>257</v>
      </c>
      <c r="C16" s="122"/>
      <c r="D16" s="122"/>
      <c r="E16" s="122"/>
      <c r="F16" s="123"/>
      <c r="G16" s="123"/>
    </row>
    <row r="17" spans="1:7" ht="15.75" x14ac:dyDescent="0.25">
      <c r="A17" s="319" t="s">
        <v>256</v>
      </c>
      <c r="B17" s="319"/>
      <c r="C17" s="319"/>
      <c r="D17" s="154"/>
      <c r="E17" s="122"/>
      <c r="F17" s="120">
        <v>139225743</v>
      </c>
      <c r="G17" s="120">
        <v>143142542</v>
      </c>
    </row>
    <row r="18" spans="1:7" ht="15.75" x14ac:dyDescent="0.25">
      <c r="A18" s="319" t="s">
        <v>255</v>
      </c>
      <c r="B18" s="319"/>
      <c r="C18" s="319"/>
      <c r="D18" s="122"/>
      <c r="E18" s="122"/>
      <c r="F18" s="120">
        <f>F19+F20+F21</f>
        <v>9456186</v>
      </c>
      <c r="G18" s="120">
        <v>7751358</v>
      </c>
    </row>
    <row r="19" spans="1:7" ht="15" x14ac:dyDescent="0.2">
      <c r="A19" s="122"/>
      <c r="B19" s="121" t="s">
        <v>254</v>
      </c>
      <c r="C19" s="122"/>
      <c r="D19" s="122"/>
      <c r="E19" s="122"/>
      <c r="F19" s="123">
        <v>2859928</v>
      </c>
      <c r="G19" s="123">
        <v>2561450</v>
      </c>
    </row>
    <row r="20" spans="1:7" ht="15" x14ac:dyDescent="0.2">
      <c r="A20" s="122"/>
      <c r="B20" s="121" t="s">
        <v>253</v>
      </c>
      <c r="C20" s="122"/>
      <c r="D20" s="122"/>
      <c r="E20" s="122"/>
      <c r="F20" s="123">
        <v>3381113</v>
      </c>
      <c r="G20" s="123">
        <v>3065917</v>
      </c>
    </row>
    <row r="21" spans="1:7" ht="15" x14ac:dyDescent="0.2">
      <c r="B21" s="121" t="s">
        <v>252</v>
      </c>
      <c r="F21" s="124">
        <v>3215145</v>
      </c>
      <c r="G21" s="124">
        <v>2123991</v>
      </c>
    </row>
    <row r="22" spans="1:7" ht="15.75" x14ac:dyDescent="0.25">
      <c r="A22" s="147" t="s">
        <v>251</v>
      </c>
      <c r="B22" s="153"/>
      <c r="C22" s="153"/>
      <c r="D22" s="153"/>
      <c r="E22" s="153"/>
      <c r="F22" s="127">
        <v>-39000</v>
      </c>
      <c r="G22" s="127">
        <v>-147000</v>
      </c>
    </row>
    <row r="23" spans="1:7" ht="15.75" x14ac:dyDescent="0.25">
      <c r="A23" s="147" t="s">
        <v>250</v>
      </c>
      <c r="B23" s="153"/>
      <c r="C23" s="153"/>
      <c r="D23" s="153"/>
      <c r="E23" s="153"/>
      <c r="F23" s="127">
        <v>0</v>
      </c>
      <c r="G23" s="127">
        <v>0</v>
      </c>
    </row>
    <row r="24" spans="1:7" ht="18" x14ac:dyDescent="0.25">
      <c r="A24" s="148" t="s">
        <v>249</v>
      </c>
      <c r="B24" s="148"/>
      <c r="C24" s="148"/>
      <c r="D24" s="148"/>
      <c r="E24" s="148"/>
      <c r="F24" s="152">
        <f>F9+F14+F17+F18+F22</f>
        <v>299038365</v>
      </c>
      <c r="G24" s="152">
        <f>G9+G14+G17+G18+G22</f>
        <v>297339405</v>
      </c>
    </row>
    <row r="28" spans="1:7" ht="15.75" x14ac:dyDescent="0.25">
      <c r="A28" s="120" t="s">
        <v>248</v>
      </c>
      <c r="B28" s="121"/>
      <c r="C28" s="121"/>
      <c r="D28" s="121"/>
      <c r="E28" s="121"/>
      <c r="F28" s="121"/>
      <c r="G28" s="121"/>
    </row>
    <row r="29" spans="1:7" ht="15" x14ac:dyDescent="0.2">
      <c r="A29" s="121"/>
      <c r="B29" s="121"/>
      <c r="C29" s="121"/>
      <c r="D29" s="121"/>
      <c r="E29" s="121"/>
      <c r="F29" s="121"/>
      <c r="G29" s="121"/>
    </row>
    <row r="30" spans="1:7" ht="15.75" x14ac:dyDescent="0.25">
      <c r="A30" s="147" t="s">
        <v>247</v>
      </c>
      <c r="B30" s="120"/>
      <c r="C30" s="120"/>
      <c r="D30" s="120"/>
      <c r="E30" s="120"/>
      <c r="F30" s="127">
        <f>SUM(F31:F34)</f>
        <v>278049728</v>
      </c>
      <c r="G30" s="127">
        <f>SUM(G31:G34)</f>
        <v>277200607</v>
      </c>
    </row>
    <row r="31" spans="1:7" ht="15" x14ac:dyDescent="0.2">
      <c r="A31" s="121"/>
      <c r="B31" s="121" t="s">
        <v>246</v>
      </c>
      <c r="C31" s="121"/>
      <c r="D31" s="121"/>
      <c r="E31" s="121"/>
      <c r="F31" s="124">
        <v>153090361</v>
      </c>
      <c r="G31" s="124">
        <v>153090361</v>
      </c>
    </row>
    <row r="32" spans="1:7" ht="15" x14ac:dyDescent="0.2">
      <c r="A32" s="121"/>
      <c r="B32" s="121" t="s">
        <v>320</v>
      </c>
      <c r="C32" s="121"/>
      <c r="D32" s="121"/>
      <c r="E32" s="121"/>
      <c r="F32" s="124">
        <v>0</v>
      </c>
      <c r="G32" s="124">
        <v>0</v>
      </c>
    </row>
    <row r="33" spans="1:7" ht="15" x14ac:dyDescent="0.2">
      <c r="A33" s="121"/>
      <c r="B33" s="121" t="s">
        <v>300</v>
      </c>
      <c r="C33" s="121"/>
      <c r="D33" s="121"/>
      <c r="E33" s="121"/>
      <c r="F33" s="124">
        <v>101307792</v>
      </c>
      <c r="G33" s="124">
        <v>124959367</v>
      </c>
    </row>
    <row r="34" spans="1:7" ht="15" x14ac:dyDescent="0.2">
      <c r="A34" s="121"/>
      <c r="B34" s="121" t="s">
        <v>245</v>
      </c>
      <c r="C34" s="121"/>
      <c r="D34" s="121"/>
      <c r="E34" s="121"/>
      <c r="F34" s="124">
        <v>23651575</v>
      </c>
      <c r="G34" s="124">
        <v>-849121</v>
      </c>
    </row>
    <row r="35" spans="1:7" ht="15" x14ac:dyDescent="0.2">
      <c r="A35" s="121"/>
      <c r="B35" s="121"/>
      <c r="C35" s="121"/>
      <c r="D35" s="121"/>
      <c r="E35" s="121"/>
      <c r="F35" s="124"/>
      <c r="G35" s="124"/>
    </row>
    <row r="36" spans="1:7" ht="15.75" x14ac:dyDescent="0.25">
      <c r="A36" s="147" t="s">
        <v>244</v>
      </c>
      <c r="B36" s="120"/>
      <c r="C36" s="120"/>
      <c r="D36" s="120"/>
      <c r="E36" s="120"/>
      <c r="F36" s="127">
        <f>F37+F38+F39</f>
        <v>7145043</v>
      </c>
      <c r="G36" s="127">
        <f>G37+G38+G39</f>
        <v>6878227</v>
      </c>
    </row>
    <row r="37" spans="1:7" ht="15" x14ac:dyDescent="0.2">
      <c r="A37" s="121"/>
      <c r="B37" s="121" t="s">
        <v>243</v>
      </c>
      <c r="C37" s="121"/>
      <c r="D37" s="121"/>
      <c r="E37" s="121"/>
      <c r="F37" s="124">
        <v>244461</v>
      </c>
      <c r="G37" s="124">
        <v>229713</v>
      </c>
    </row>
    <row r="38" spans="1:7" ht="15" x14ac:dyDescent="0.2">
      <c r="A38" s="121"/>
      <c r="B38" s="121" t="s">
        <v>242</v>
      </c>
      <c r="C38" s="121"/>
      <c r="D38" s="121"/>
      <c r="E38" s="121"/>
      <c r="F38" s="124">
        <v>5071280</v>
      </c>
      <c r="G38" s="124">
        <v>5588732</v>
      </c>
    </row>
    <row r="39" spans="1:7" ht="15" x14ac:dyDescent="0.2">
      <c r="A39" s="121"/>
      <c r="B39" s="121" t="s">
        <v>241</v>
      </c>
      <c r="C39" s="121"/>
      <c r="D39" s="121"/>
      <c r="E39" s="121"/>
      <c r="F39" s="124">
        <v>1829302</v>
      </c>
      <c r="G39" s="124">
        <v>1059782</v>
      </c>
    </row>
    <row r="40" spans="1:7" ht="15.75" x14ac:dyDescent="0.25">
      <c r="A40" s="147" t="s">
        <v>240</v>
      </c>
      <c r="B40" s="120"/>
      <c r="C40" s="120"/>
      <c r="D40" s="120"/>
      <c r="E40" s="120"/>
      <c r="F40" s="127"/>
      <c r="G40" s="127"/>
    </row>
    <row r="41" spans="1:7" ht="15.75" x14ac:dyDescent="0.25">
      <c r="A41" s="319" t="s">
        <v>321</v>
      </c>
      <c r="B41" s="319"/>
      <c r="C41" s="319"/>
      <c r="D41" s="319"/>
      <c r="E41" s="319"/>
      <c r="F41" s="127">
        <f>F42</f>
        <v>13843594</v>
      </c>
      <c r="G41" s="127">
        <f>G42</f>
        <v>13260571</v>
      </c>
    </row>
    <row r="42" spans="1:7" ht="15" x14ac:dyDescent="0.2">
      <c r="A42" s="121"/>
      <c r="B42" s="121" t="s">
        <v>239</v>
      </c>
      <c r="C42" s="121"/>
      <c r="D42" s="121"/>
      <c r="E42" s="121"/>
      <c r="F42" s="124">
        <v>13843594</v>
      </c>
      <c r="G42" s="124">
        <v>13260571</v>
      </c>
    </row>
    <row r="43" spans="1:7" ht="15" x14ac:dyDescent="0.2">
      <c r="A43" s="121"/>
      <c r="B43" s="121"/>
      <c r="C43" s="121"/>
      <c r="D43" s="121"/>
      <c r="E43" s="121"/>
      <c r="F43" s="124"/>
      <c r="G43" s="124"/>
    </row>
    <row r="44" spans="1:7" x14ac:dyDescent="0.2">
      <c r="F44" s="128"/>
      <c r="G44" s="128"/>
    </row>
    <row r="45" spans="1:7" ht="18" x14ac:dyDescent="0.25">
      <c r="A45" s="148" t="s">
        <v>238</v>
      </c>
      <c r="B45" s="148"/>
      <c r="C45" s="148"/>
      <c r="D45" s="148"/>
      <c r="E45" s="127">
        <f>E46</f>
        <v>0</v>
      </c>
      <c r="F45" s="152">
        <f>F30+F36+F40+F41</f>
        <v>299038365</v>
      </c>
      <c r="G45" s="152">
        <f>G30+G36+G40+G41</f>
        <v>297339405</v>
      </c>
    </row>
  </sheetData>
  <mergeCells count="5">
    <mergeCell ref="A3:G3"/>
    <mergeCell ref="A18:C18"/>
    <mergeCell ref="A41:E41"/>
    <mergeCell ref="A17:C17"/>
    <mergeCell ref="C2:F2"/>
  </mergeCells>
  <pageMargins left="0.75" right="0.75" top="1" bottom="1" header="0.5" footer="0.5"/>
  <pageSetup paperSize="9" orientation="portrait" horizontalDpi="300" verticalDpi="300" r:id="rId1"/>
  <headerFooter alignWithMargins="0">
    <oddHeader>&amp;R9.melléklet az   /2020.(VII.  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37.140625" style="119" customWidth="1"/>
    <col min="2" max="2" width="18" style="119" customWidth="1"/>
    <col min="3" max="3" width="16.28515625" style="119" customWidth="1"/>
    <col min="4" max="4" width="13.7109375" style="119" customWidth="1"/>
    <col min="5" max="16384" width="9.140625" style="119"/>
  </cols>
  <sheetData>
    <row r="1" spans="1:8" ht="18" x14ac:dyDescent="0.25">
      <c r="A1" s="311" t="s">
        <v>272</v>
      </c>
      <c r="B1" s="311"/>
      <c r="C1" s="311"/>
      <c r="D1" s="311"/>
    </row>
    <row r="4" spans="1:8" x14ac:dyDescent="0.2">
      <c r="D4" s="145"/>
    </row>
    <row r="5" spans="1:8" ht="15.75" x14ac:dyDescent="0.25">
      <c r="A5" s="144" t="s">
        <v>271</v>
      </c>
      <c r="B5" s="143" t="s">
        <v>760</v>
      </c>
      <c r="C5" s="127" t="s">
        <v>759</v>
      </c>
      <c r="D5" s="127" t="s">
        <v>756</v>
      </c>
      <c r="H5" s="128"/>
    </row>
    <row r="6" spans="1:8" x14ac:dyDescent="0.2">
      <c r="A6" s="134"/>
      <c r="B6" s="134"/>
    </row>
    <row r="7" spans="1:8" x14ac:dyDescent="0.2">
      <c r="A7" s="134"/>
      <c r="B7" s="134"/>
    </row>
    <row r="8" spans="1:8" x14ac:dyDescent="0.2">
      <c r="A8" s="134"/>
      <c r="B8" s="134"/>
    </row>
    <row r="9" spans="1:8" ht="15.75" x14ac:dyDescent="0.25">
      <c r="A9" s="160" t="s">
        <v>270</v>
      </c>
      <c r="B9" s="138"/>
    </row>
    <row r="10" spans="1:8" ht="14.25" customHeight="1" x14ac:dyDescent="0.2">
      <c r="A10" s="159" t="s">
        <v>334</v>
      </c>
      <c r="B10" s="138"/>
      <c r="C10" s="138">
        <v>0</v>
      </c>
    </row>
    <row r="11" spans="1:8" x14ac:dyDescent="0.2">
      <c r="A11" s="159"/>
      <c r="B11" s="134"/>
      <c r="C11" s="134"/>
    </row>
    <row r="12" spans="1:8" x14ac:dyDescent="0.2">
      <c r="A12" s="158" t="s">
        <v>331</v>
      </c>
      <c r="B12" s="134"/>
      <c r="C12" s="134">
        <v>1800000</v>
      </c>
    </row>
    <row r="13" spans="1:8" x14ac:dyDescent="0.2">
      <c r="A13" s="134"/>
    </row>
    <row r="14" spans="1:8" x14ac:dyDescent="0.2">
      <c r="A14" s="157"/>
    </row>
    <row r="15" spans="1:8" x14ac:dyDescent="0.2">
      <c r="A15" s="157"/>
    </row>
    <row r="16" spans="1:8" x14ac:dyDescent="0.2">
      <c r="A16" s="149" t="s">
        <v>333</v>
      </c>
      <c r="B16" s="119">
        <v>14871000</v>
      </c>
      <c r="C16" s="119">
        <v>16000000</v>
      </c>
      <c r="D16" s="119">
        <v>15959500</v>
      </c>
    </row>
    <row r="17" spans="1:4" x14ac:dyDescent="0.2">
      <c r="A17" s="134"/>
    </row>
    <row r="18" spans="1:4" x14ac:dyDescent="0.2">
      <c r="A18" s="187"/>
    </row>
    <row r="19" spans="1:4" x14ac:dyDescent="0.2">
      <c r="A19" s="134" t="s">
        <v>269</v>
      </c>
    </row>
    <row r="20" spans="1:4" x14ac:dyDescent="0.2">
      <c r="A20" s="134"/>
    </row>
    <row r="21" spans="1:4" x14ac:dyDescent="0.2">
      <c r="A21" s="134" t="s">
        <v>268</v>
      </c>
      <c r="B21" s="119">
        <v>0</v>
      </c>
      <c r="C21" s="119">
        <v>0</v>
      </c>
      <c r="D21" s="119">
        <v>180</v>
      </c>
    </row>
    <row r="22" spans="1:4" x14ac:dyDescent="0.2">
      <c r="A22" s="134"/>
    </row>
    <row r="23" spans="1:4" x14ac:dyDescent="0.2">
      <c r="A23" s="156" t="s">
        <v>301</v>
      </c>
      <c r="D23" s="119">
        <v>3514500</v>
      </c>
    </row>
    <row r="25" spans="1:4" x14ac:dyDescent="0.2">
      <c r="A25" s="153" t="s">
        <v>332</v>
      </c>
      <c r="D25" s="119">
        <v>12445000</v>
      </c>
    </row>
    <row r="27" spans="1:4" ht="15.75" x14ac:dyDescent="0.25">
      <c r="A27" s="120" t="s">
        <v>227</v>
      </c>
      <c r="B27" s="120">
        <f>SUM(B10:B24)</f>
        <v>14871000</v>
      </c>
      <c r="C27" s="120">
        <f>SUM(C10:C24)</f>
        <v>17800000</v>
      </c>
      <c r="D27" s="120">
        <f>SUM(D12:D16)</f>
        <v>15959500</v>
      </c>
    </row>
    <row r="28" spans="1:4" x14ac:dyDescent="0.2">
      <c r="D28" s="147"/>
    </row>
    <row r="29" spans="1:4" x14ac:dyDescent="0.2">
      <c r="D29" s="147"/>
    </row>
    <row r="30" spans="1:4" ht="15.75" x14ac:dyDescent="0.25">
      <c r="A30" s="147" t="s">
        <v>267</v>
      </c>
      <c r="B30" s="120">
        <f>SUM(B27)</f>
        <v>14871000</v>
      </c>
      <c r="C30" s="120">
        <f>SUM(C27)</f>
        <v>17800000</v>
      </c>
      <c r="D30" s="120">
        <f>SUM(D27)</f>
        <v>15959500</v>
      </c>
    </row>
    <row r="31" spans="1:4" ht="18" x14ac:dyDescent="0.25">
      <c r="A31" s="131"/>
      <c r="B31" s="148"/>
      <c r="C31" s="148"/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&amp;R10.melléklet az    /2020.(VII.  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view="pageLayout" zoomScaleNormal="100" workbookViewId="0">
      <selection activeCell="A4" sqref="A4:G4"/>
    </sheetView>
  </sheetViews>
  <sheetFormatPr defaultRowHeight="12.75" x14ac:dyDescent="0.2"/>
  <cols>
    <col min="1" max="1" width="8" style="119" customWidth="1"/>
    <col min="2" max="2" width="9.140625" style="119"/>
    <col min="3" max="3" width="31.7109375" style="119" customWidth="1"/>
    <col min="4" max="6" width="9.7109375" style="119" customWidth="1"/>
    <col min="7" max="7" width="14.85546875" style="119" customWidth="1"/>
    <col min="8" max="8" width="15.140625" style="119" customWidth="1"/>
    <col min="9" max="16384" width="9.140625" style="119"/>
  </cols>
  <sheetData>
    <row r="2" spans="1:11" x14ac:dyDescent="0.2">
      <c r="C2" s="191" t="s">
        <v>335</v>
      </c>
    </row>
    <row r="3" spans="1:11" ht="18" x14ac:dyDescent="0.25">
      <c r="A3" s="311" t="s">
        <v>288</v>
      </c>
      <c r="B3" s="311"/>
      <c r="C3" s="311"/>
      <c r="D3" s="311"/>
      <c r="E3" s="311"/>
      <c r="F3" s="311"/>
      <c r="G3" s="311"/>
      <c r="H3" s="155"/>
      <c r="I3" s="164"/>
      <c r="J3" s="164"/>
      <c r="K3" s="164"/>
    </row>
    <row r="4" spans="1:11" ht="18" customHeight="1" x14ac:dyDescent="0.25">
      <c r="A4" s="311" t="s">
        <v>801</v>
      </c>
      <c r="B4" s="311"/>
      <c r="C4" s="311"/>
      <c r="D4" s="311"/>
      <c r="E4" s="311"/>
      <c r="F4" s="311"/>
      <c r="G4" s="311"/>
      <c r="H4" s="155"/>
      <c r="I4" s="163"/>
      <c r="J4" s="162"/>
      <c r="K4" s="162"/>
    </row>
    <row r="5" spans="1:11" ht="18" customHeight="1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62"/>
      <c r="K5" s="162"/>
    </row>
    <row r="6" spans="1:11" ht="17.25" customHeight="1" x14ac:dyDescent="0.2">
      <c r="F6" s="128"/>
      <c r="H6" s="128"/>
    </row>
    <row r="7" spans="1:11" ht="12" customHeight="1" x14ac:dyDescent="0.2">
      <c r="G7" s="128"/>
      <c r="H7" s="128"/>
    </row>
    <row r="8" spans="1:11" ht="15.75" x14ac:dyDescent="0.25">
      <c r="D8" s="127" t="s">
        <v>495</v>
      </c>
      <c r="E8" s="127" t="s">
        <v>496</v>
      </c>
      <c r="F8" s="127" t="s">
        <v>497</v>
      </c>
      <c r="G8" s="127"/>
    </row>
    <row r="10" spans="1:11" ht="15" x14ac:dyDescent="0.2">
      <c r="A10" s="153" t="s">
        <v>287</v>
      </c>
      <c r="B10" s="153"/>
      <c r="C10" s="153"/>
      <c r="D10" s="153">
        <v>236125598</v>
      </c>
      <c r="E10" s="153">
        <v>4870303</v>
      </c>
      <c r="F10" s="153">
        <v>5452604</v>
      </c>
      <c r="G10" s="122"/>
    </row>
    <row r="11" spans="1:11" ht="15" x14ac:dyDescent="0.2">
      <c r="A11" s="153"/>
      <c r="B11" s="153"/>
      <c r="C11" s="153"/>
      <c r="D11" s="153"/>
      <c r="E11" s="153"/>
      <c r="F11" s="153"/>
      <c r="G11" s="122"/>
    </row>
    <row r="12" spans="1:11" ht="15" x14ac:dyDescent="0.2">
      <c r="A12" s="153" t="s">
        <v>286</v>
      </c>
      <c r="B12" s="153"/>
      <c r="C12" s="153"/>
      <c r="D12" s="153">
        <v>131563327</v>
      </c>
      <c r="E12" s="153">
        <v>62243646</v>
      </c>
      <c r="F12" s="153">
        <v>49563819</v>
      </c>
      <c r="G12" s="122"/>
    </row>
    <row r="13" spans="1:11" ht="15" x14ac:dyDescent="0.2">
      <c r="A13" s="153"/>
      <c r="B13" s="153"/>
      <c r="C13" s="153"/>
      <c r="D13" s="153"/>
      <c r="E13" s="153"/>
      <c r="F13" s="153"/>
      <c r="G13" s="122"/>
    </row>
    <row r="14" spans="1:11" ht="15" x14ac:dyDescent="0.2">
      <c r="A14" s="147" t="s">
        <v>285</v>
      </c>
      <c r="B14" s="147"/>
      <c r="C14" s="147"/>
      <c r="D14" s="147">
        <f>D10-D12</f>
        <v>104562271</v>
      </c>
      <c r="E14" s="147">
        <f t="shared" ref="E14:F14" si="0">E10-E12</f>
        <v>-57373343</v>
      </c>
      <c r="F14" s="147">
        <f t="shared" si="0"/>
        <v>-44111215</v>
      </c>
      <c r="G14" s="122"/>
    </row>
    <row r="15" spans="1:11" ht="15" x14ac:dyDescent="0.2">
      <c r="A15" s="153"/>
      <c r="B15" s="153"/>
      <c r="C15" s="153"/>
      <c r="D15" s="153"/>
      <c r="E15" s="153"/>
      <c r="F15" s="153"/>
      <c r="G15" s="122"/>
    </row>
    <row r="16" spans="1:11" ht="15" x14ac:dyDescent="0.2">
      <c r="A16" s="153" t="s">
        <v>284</v>
      </c>
      <c r="B16" s="153"/>
      <c r="C16" s="153"/>
      <c r="D16" s="153">
        <v>141035835</v>
      </c>
      <c r="E16" s="153">
        <v>59576462</v>
      </c>
      <c r="F16" s="153">
        <v>45593520</v>
      </c>
      <c r="G16" s="122"/>
    </row>
    <row r="17" spans="1:7" ht="15" x14ac:dyDescent="0.2">
      <c r="A17" s="153"/>
      <c r="B17" s="153"/>
      <c r="C17" s="153"/>
      <c r="D17" s="153"/>
      <c r="E17" s="153"/>
      <c r="F17" s="153"/>
      <c r="G17" s="122"/>
    </row>
    <row r="18" spans="1:7" ht="15" x14ac:dyDescent="0.2">
      <c r="A18" s="153" t="s">
        <v>283</v>
      </c>
      <c r="B18" s="153"/>
      <c r="C18" s="153"/>
      <c r="D18" s="153">
        <v>104847470</v>
      </c>
      <c r="E18" s="153">
        <v>0</v>
      </c>
      <c r="F18" s="153">
        <v>0</v>
      </c>
      <c r="G18" s="122"/>
    </row>
    <row r="19" spans="1:7" ht="15" x14ac:dyDescent="0.2">
      <c r="A19" s="153"/>
      <c r="B19" s="153"/>
      <c r="C19" s="153"/>
      <c r="D19" s="153"/>
      <c r="E19" s="153"/>
      <c r="F19" s="153"/>
      <c r="G19" s="122"/>
    </row>
    <row r="20" spans="1:7" ht="15" x14ac:dyDescent="0.2">
      <c r="A20" s="147" t="s">
        <v>282</v>
      </c>
      <c r="B20" s="147"/>
      <c r="C20" s="147"/>
      <c r="D20" s="161">
        <f>D16-D18</f>
        <v>36188365</v>
      </c>
      <c r="E20" s="161">
        <f t="shared" ref="E20:F20" si="1">E16-E18</f>
        <v>59576462</v>
      </c>
      <c r="F20" s="161">
        <f t="shared" si="1"/>
        <v>45593520</v>
      </c>
      <c r="G20" s="123"/>
    </row>
    <row r="21" spans="1:7" ht="15" x14ac:dyDescent="0.2">
      <c r="A21" s="153"/>
      <c r="B21" s="153"/>
      <c r="C21" s="153"/>
      <c r="D21" s="153"/>
      <c r="E21" s="153"/>
      <c r="F21" s="153"/>
      <c r="G21" s="122"/>
    </row>
    <row r="22" spans="1:7" ht="15" x14ac:dyDescent="0.2">
      <c r="A22" s="147" t="s">
        <v>281</v>
      </c>
      <c r="B22" s="153"/>
      <c r="C22" s="153"/>
      <c r="D22" s="147">
        <f>D14+D20</f>
        <v>140750636</v>
      </c>
      <c r="E22" s="147">
        <f t="shared" ref="E22:F22" si="2">E14+E20</f>
        <v>2203119</v>
      </c>
      <c r="F22" s="147">
        <f t="shared" si="2"/>
        <v>1482305</v>
      </c>
      <c r="G22" s="122"/>
    </row>
    <row r="23" spans="1:7" ht="15" x14ac:dyDescent="0.2">
      <c r="A23" s="153"/>
      <c r="B23" s="153"/>
      <c r="C23" s="153"/>
      <c r="D23" s="153"/>
      <c r="E23" s="153"/>
      <c r="F23" s="153"/>
      <c r="G23" s="122"/>
    </row>
    <row r="24" spans="1:7" ht="15.75" x14ac:dyDescent="0.25">
      <c r="A24" s="147" t="s">
        <v>280</v>
      </c>
      <c r="B24" s="147"/>
      <c r="C24" s="147"/>
      <c r="D24" s="161">
        <v>0</v>
      </c>
      <c r="E24" s="161">
        <v>0</v>
      </c>
      <c r="F24" s="161">
        <v>0</v>
      </c>
      <c r="G24" s="125"/>
    </row>
    <row r="25" spans="1:7" ht="15" x14ac:dyDescent="0.2">
      <c r="A25" s="153"/>
      <c r="B25" s="153"/>
      <c r="C25" s="153"/>
      <c r="D25" s="153"/>
      <c r="E25" s="153"/>
      <c r="F25" s="153"/>
      <c r="G25" s="122"/>
    </row>
    <row r="26" spans="1:7" ht="15" x14ac:dyDescent="0.2">
      <c r="A26" s="147" t="s">
        <v>279</v>
      </c>
      <c r="B26" s="153"/>
      <c r="C26" s="153"/>
      <c r="D26" s="161">
        <v>0</v>
      </c>
      <c r="E26" s="161">
        <v>0</v>
      </c>
      <c r="F26" s="161">
        <v>0</v>
      </c>
      <c r="G26" s="123"/>
    </row>
    <row r="27" spans="1:7" ht="15" x14ac:dyDescent="0.2">
      <c r="A27" s="153"/>
      <c r="B27" s="153"/>
      <c r="C27" s="153"/>
      <c r="D27" s="153"/>
      <c r="E27" s="153"/>
      <c r="F27" s="153"/>
      <c r="G27" s="122"/>
    </row>
    <row r="28" spans="1:7" ht="15" x14ac:dyDescent="0.2">
      <c r="A28" s="147" t="s">
        <v>278</v>
      </c>
      <c r="B28" s="153"/>
      <c r="C28" s="153"/>
      <c r="D28" s="147">
        <v>0</v>
      </c>
      <c r="E28" s="147">
        <v>0</v>
      </c>
      <c r="F28" s="147">
        <v>0</v>
      </c>
      <c r="G28" s="122"/>
    </row>
    <row r="29" spans="1:7" x14ac:dyDescent="0.2">
      <c r="A29" s="153"/>
      <c r="B29" s="153"/>
      <c r="C29" s="153"/>
      <c r="D29" s="153"/>
      <c r="E29" s="153"/>
      <c r="F29" s="153"/>
    </row>
    <row r="30" spans="1:7" x14ac:dyDescent="0.2">
      <c r="A30" s="147" t="s">
        <v>277</v>
      </c>
      <c r="B30" s="153"/>
      <c r="C30" s="153"/>
      <c r="D30" s="147">
        <v>140750636</v>
      </c>
      <c r="E30" s="147">
        <v>2203119</v>
      </c>
      <c r="F30" s="147">
        <v>1482305</v>
      </c>
    </row>
    <row r="31" spans="1:7" x14ac:dyDescent="0.2">
      <c r="A31" s="153"/>
      <c r="B31" s="153"/>
      <c r="C31" s="153"/>
      <c r="D31" s="153"/>
      <c r="E31" s="153"/>
      <c r="F31" s="153"/>
    </row>
    <row r="32" spans="1:7" x14ac:dyDescent="0.2">
      <c r="A32" s="147" t="s">
        <v>276</v>
      </c>
      <c r="B32" s="153"/>
      <c r="C32" s="153"/>
      <c r="D32" s="147">
        <v>0</v>
      </c>
      <c r="E32" s="147"/>
      <c r="F32" s="147"/>
    </row>
    <row r="33" spans="1:6" x14ac:dyDescent="0.2">
      <c r="A33" s="153"/>
      <c r="B33" s="153"/>
      <c r="C33" s="153"/>
      <c r="D33" s="153"/>
      <c r="E33" s="153"/>
      <c r="F33" s="153"/>
    </row>
    <row r="34" spans="1:6" x14ac:dyDescent="0.2">
      <c r="A34" s="147" t="s">
        <v>275</v>
      </c>
      <c r="B34" s="153"/>
      <c r="C34" s="153"/>
      <c r="D34" s="147">
        <v>140750636</v>
      </c>
      <c r="E34" s="147">
        <v>2203119</v>
      </c>
      <c r="F34" s="147">
        <v>1482305</v>
      </c>
    </row>
    <row r="36" spans="1:6" x14ac:dyDescent="0.2">
      <c r="A36" s="147" t="s">
        <v>274</v>
      </c>
      <c r="D36" s="147">
        <v>0</v>
      </c>
      <c r="E36" s="147">
        <v>0</v>
      </c>
      <c r="F36" s="147">
        <v>0</v>
      </c>
    </row>
    <row r="38" spans="1:6" x14ac:dyDescent="0.2">
      <c r="A38" s="147" t="s">
        <v>273</v>
      </c>
      <c r="D38" s="147">
        <v>0</v>
      </c>
      <c r="E38" s="147">
        <v>0</v>
      </c>
      <c r="F38" s="147">
        <v>0</v>
      </c>
    </row>
  </sheetData>
  <mergeCells count="2">
    <mergeCell ref="A3:G3"/>
    <mergeCell ref="A4:G4"/>
  </mergeCells>
  <pageMargins left="0.75" right="0.75" top="1" bottom="1" header="0.5" footer="0.5"/>
  <pageSetup paperSize="9" orientation="portrait" horizontalDpi="300" verticalDpi="300" r:id="rId1"/>
  <headerFooter alignWithMargins="0">
    <oddHeader>&amp;R11.melléklet az   /2020.(VII.  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K1" sqref="K1:Q1"/>
    </sheetView>
  </sheetViews>
  <sheetFormatPr defaultRowHeight="15" x14ac:dyDescent="0.25"/>
  <sheetData>
    <row r="1" spans="1:17" x14ac:dyDescent="0.25">
      <c r="K1" s="321" t="s">
        <v>814</v>
      </c>
      <c r="L1" s="321"/>
      <c r="M1" s="321"/>
      <c r="N1" s="321"/>
      <c r="O1" s="321"/>
      <c r="P1" s="321"/>
      <c r="Q1" s="321"/>
    </row>
    <row r="3" spans="1:17" ht="18.75" x14ac:dyDescent="0.3">
      <c r="E3" s="322" t="s">
        <v>335</v>
      </c>
      <c r="F3" s="321"/>
      <c r="G3" s="321"/>
      <c r="H3" s="321"/>
      <c r="I3" s="321"/>
    </row>
    <row r="4" spans="1:17" ht="15.75" x14ac:dyDescent="0.25">
      <c r="A4" s="325" t="s">
        <v>302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7" ht="15.75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17" ht="15.75" x14ac:dyDescent="0.2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</row>
    <row r="8" spans="1:17" ht="15.75" thickBot="1" x14ac:dyDescent="0.3">
      <c r="A8" s="167"/>
      <c r="B8" s="168"/>
      <c r="D8" s="168"/>
      <c r="K8" s="169"/>
    </row>
    <row r="9" spans="1:17" ht="15.75" thickBot="1" x14ac:dyDescent="0.3">
      <c r="A9" s="170" t="s">
        <v>303</v>
      </c>
      <c r="B9" s="171"/>
      <c r="C9" s="171"/>
      <c r="D9" s="171"/>
      <c r="E9" s="171"/>
      <c r="F9" s="171"/>
      <c r="G9" s="171"/>
      <c r="H9" s="171"/>
      <c r="I9" s="171"/>
      <c r="J9" s="172"/>
      <c r="K9" s="173" t="s">
        <v>304</v>
      </c>
      <c r="L9" s="174" t="s">
        <v>305</v>
      </c>
    </row>
    <row r="10" spans="1:17" x14ac:dyDescent="0.25">
      <c r="A10" s="327" t="s">
        <v>306</v>
      </c>
      <c r="B10" s="328"/>
      <c r="C10" s="328"/>
      <c r="D10" s="328"/>
      <c r="E10" s="328"/>
      <c r="F10" s="328"/>
      <c r="G10" s="328"/>
      <c r="H10" s="328"/>
      <c r="I10" s="328"/>
      <c r="J10" s="329"/>
      <c r="K10" s="175">
        <v>9</v>
      </c>
      <c r="L10" s="176">
        <v>309</v>
      </c>
    </row>
    <row r="11" spans="1:17" x14ac:dyDescent="0.25">
      <c r="A11" s="330" t="s">
        <v>307</v>
      </c>
      <c r="B11" s="331"/>
      <c r="C11" s="331"/>
      <c r="D11" s="331"/>
      <c r="E11" s="331"/>
      <c r="F11" s="331"/>
      <c r="G11" s="331"/>
      <c r="H11" s="331"/>
      <c r="I11" s="331"/>
      <c r="J11" s="332"/>
      <c r="K11" s="177"/>
      <c r="L11" s="178"/>
    </row>
    <row r="12" spans="1:17" x14ac:dyDescent="0.25">
      <c r="A12" s="330" t="s">
        <v>308</v>
      </c>
      <c r="B12" s="331"/>
      <c r="C12" s="331"/>
      <c r="D12" s="331"/>
      <c r="E12" s="331"/>
      <c r="F12" s="331"/>
      <c r="G12" s="331"/>
      <c r="H12" s="331"/>
      <c r="I12" s="331"/>
      <c r="J12" s="332"/>
      <c r="K12" s="179">
        <v>8</v>
      </c>
      <c r="L12" s="178">
        <v>486</v>
      </c>
    </row>
    <row r="13" spans="1:17" x14ac:dyDescent="0.25">
      <c r="A13" s="180" t="s">
        <v>309</v>
      </c>
      <c r="B13" s="333" t="s">
        <v>310</v>
      </c>
      <c r="C13" s="334"/>
      <c r="D13" s="334"/>
      <c r="E13" s="334"/>
      <c r="F13" s="334"/>
      <c r="G13" s="334"/>
      <c r="H13" s="334"/>
      <c r="I13" s="334"/>
      <c r="J13" s="335"/>
      <c r="K13" s="179"/>
      <c r="L13" s="181"/>
    </row>
    <row r="14" spans="1:17" x14ac:dyDescent="0.25">
      <c r="A14" s="182"/>
      <c r="B14" s="333" t="s">
        <v>311</v>
      </c>
      <c r="C14" s="334"/>
      <c r="D14" s="334"/>
      <c r="E14" s="334"/>
      <c r="F14" s="334"/>
      <c r="G14" s="334"/>
      <c r="H14" s="334"/>
      <c r="I14" s="334"/>
      <c r="J14" s="335"/>
      <c r="K14" s="179"/>
      <c r="L14" s="181"/>
    </row>
    <row r="15" spans="1:17" x14ac:dyDescent="0.25">
      <c r="A15" s="182"/>
      <c r="B15" s="333" t="s">
        <v>312</v>
      </c>
      <c r="C15" s="334"/>
      <c r="D15" s="334"/>
      <c r="E15" s="334"/>
      <c r="F15" s="334"/>
      <c r="G15" s="334"/>
      <c r="H15" s="334"/>
      <c r="I15" s="334"/>
      <c r="J15" s="335"/>
      <c r="K15" s="179"/>
      <c r="L15" s="181"/>
    </row>
    <row r="16" spans="1:17" x14ac:dyDescent="0.25">
      <c r="A16" s="182"/>
      <c r="B16" s="333"/>
      <c r="C16" s="334"/>
      <c r="D16" s="334"/>
      <c r="E16" s="334"/>
      <c r="F16" s="334"/>
      <c r="G16" s="334"/>
      <c r="H16" s="334"/>
      <c r="I16" s="334"/>
      <c r="J16" s="335"/>
      <c r="K16" s="179"/>
      <c r="L16" s="181"/>
    </row>
    <row r="17" spans="1:12" x14ac:dyDescent="0.25">
      <c r="A17" s="330" t="s">
        <v>313</v>
      </c>
      <c r="B17" s="331"/>
      <c r="C17" s="331"/>
      <c r="D17" s="331"/>
      <c r="E17" s="331"/>
      <c r="F17" s="331"/>
      <c r="G17" s="331"/>
      <c r="H17" s="331"/>
      <c r="I17" s="331"/>
      <c r="J17" s="332"/>
      <c r="K17" s="179"/>
      <c r="L17" s="181"/>
    </row>
    <row r="18" spans="1:12" ht="15.75" thickBot="1" x14ac:dyDescent="0.3">
      <c r="A18" s="336" t="s">
        <v>314</v>
      </c>
      <c r="B18" s="337"/>
      <c r="C18" s="337"/>
      <c r="D18" s="337"/>
      <c r="E18" s="337"/>
      <c r="F18" s="337"/>
      <c r="G18" s="337"/>
      <c r="H18" s="337"/>
      <c r="I18" s="337"/>
      <c r="J18" s="338"/>
      <c r="K18" s="183"/>
      <c r="L18" s="184"/>
    </row>
    <row r="19" spans="1:12" ht="15.75" thickBot="1" x14ac:dyDescent="0.3">
      <c r="A19" s="323" t="s">
        <v>315</v>
      </c>
      <c r="B19" s="324"/>
      <c r="C19" s="324"/>
      <c r="D19" s="324"/>
      <c r="E19" s="324"/>
      <c r="F19" s="324"/>
      <c r="G19" s="324"/>
      <c r="H19" s="324"/>
      <c r="I19" s="324"/>
      <c r="J19" s="324"/>
      <c r="K19" s="185">
        <v>20</v>
      </c>
      <c r="L19" s="186">
        <v>541</v>
      </c>
    </row>
    <row r="23" spans="1:12" x14ac:dyDescent="0.25">
      <c r="A23" s="321"/>
      <c r="B23" s="321"/>
      <c r="C23" s="321"/>
      <c r="D23" s="321"/>
      <c r="E23" s="321"/>
      <c r="F23" s="321"/>
      <c r="G23" s="321"/>
      <c r="H23" s="321"/>
      <c r="I23" s="321"/>
    </row>
  </sheetData>
  <mergeCells count="15">
    <mergeCell ref="K1:Q1"/>
    <mergeCell ref="A23:I23"/>
    <mergeCell ref="E3:I3"/>
    <mergeCell ref="A19:J19"/>
    <mergeCell ref="A4:M4"/>
    <mergeCell ref="A5:M5"/>
    <mergeCell ref="A10:J10"/>
    <mergeCell ref="A11:J11"/>
    <mergeCell ref="A12:J12"/>
    <mergeCell ref="B13:J13"/>
    <mergeCell ref="B14:J14"/>
    <mergeCell ref="B15:J15"/>
    <mergeCell ref="B16:J16"/>
    <mergeCell ref="A17:J17"/>
    <mergeCell ref="A18:J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3"/>
  <sheetViews>
    <sheetView view="pageLayout" zoomScaleNormal="100" workbookViewId="0">
      <selection activeCell="C19" sqref="C19:E19"/>
    </sheetView>
  </sheetViews>
  <sheetFormatPr defaultRowHeight="15" x14ac:dyDescent="0.25"/>
  <cols>
    <col min="1" max="1" width="49.140625" customWidth="1"/>
  </cols>
  <sheetData>
    <row r="2" spans="1:5" ht="24" customHeight="1" x14ac:dyDescent="0.25">
      <c r="A2" s="341" t="s">
        <v>390</v>
      </c>
      <c r="B2" s="342"/>
      <c r="C2" s="342"/>
      <c r="D2" s="342"/>
    </row>
    <row r="3" spans="1:5" ht="24" customHeight="1" x14ac:dyDescent="0.25">
      <c r="A3" s="341" t="s">
        <v>389</v>
      </c>
      <c r="B3" s="347"/>
      <c r="C3" s="347"/>
      <c r="D3" s="347"/>
      <c r="E3" s="347"/>
    </row>
    <row r="4" spans="1:5" ht="15.75" x14ac:dyDescent="0.25">
      <c r="A4" s="194"/>
    </row>
    <row r="5" spans="1:5" ht="14.25" customHeight="1" x14ac:dyDescent="0.25">
      <c r="A5" s="194" t="s">
        <v>336</v>
      </c>
    </row>
    <row r="6" spans="1:5" ht="15.75" x14ac:dyDescent="0.25">
      <c r="A6" s="194" t="s">
        <v>337</v>
      </c>
    </row>
    <row r="7" spans="1:5" ht="19.5" customHeight="1" x14ac:dyDescent="0.25">
      <c r="A7" s="194" t="s">
        <v>338</v>
      </c>
    </row>
    <row r="8" spans="1:5" ht="14.25" customHeight="1" x14ac:dyDescent="0.25">
      <c r="A8" s="343" t="s">
        <v>339</v>
      </c>
      <c r="B8" s="321"/>
      <c r="C8" s="321"/>
      <c r="D8" s="321"/>
      <c r="E8" s="321"/>
    </row>
    <row r="9" spans="1:5" ht="13.5" customHeight="1" x14ac:dyDescent="0.25">
      <c r="A9" s="343" t="s">
        <v>340</v>
      </c>
      <c r="B9" s="321"/>
      <c r="C9" s="321"/>
      <c r="D9" s="321"/>
      <c r="E9" s="321"/>
    </row>
    <row r="10" spans="1:5" ht="15.75" x14ac:dyDescent="0.25">
      <c r="A10" s="194"/>
    </row>
    <row r="11" spans="1:5" ht="18" customHeight="1" x14ac:dyDescent="0.25">
      <c r="A11" s="193" t="s">
        <v>341</v>
      </c>
    </row>
    <row r="12" spans="1:5" ht="24.75" customHeight="1" x14ac:dyDescent="0.25">
      <c r="A12" s="344" t="s">
        <v>342</v>
      </c>
      <c r="B12" s="345"/>
      <c r="C12" s="345"/>
      <c r="D12" s="345"/>
      <c r="E12" s="345"/>
    </row>
    <row r="13" spans="1:5" ht="21" customHeight="1" x14ac:dyDescent="0.25">
      <c r="A13" s="346" t="s">
        <v>343</v>
      </c>
      <c r="B13" s="321"/>
      <c r="C13" s="321"/>
      <c r="D13" s="321"/>
      <c r="E13" s="321"/>
    </row>
    <row r="14" spans="1:5" ht="18.75" customHeight="1" x14ac:dyDescent="0.25">
      <c r="A14" s="346" t="s">
        <v>344</v>
      </c>
      <c r="B14" s="321"/>
      <c r="C14" s="321"/>
      <c r="D14" s="321"/>
      <c r="E14" s="321"/>
    </row>
    <row r="15" spans="1:5" ht="15.75" x14ac:dyDescent="0.25">
      <c r="A15" s="194"/>
    </row>
    <row r="16" spans="1:5" ht="15.75" customHeight="1" x14ac:dyDescent="0.25">
      <c r="A16" s="195" t="s">
        <v>345</v>
      </c>
    </row>
    <row r="17" spans="1:5" ht="16.5" thickBot="1" x14ac:dyDescent="0.3">
      <c r="A17" s="193"/>
    </row>
    <row r="18" spans="1:5" ht="15.75" thickBot="1" x14ac:dyDescent="0.3">
      <c r="A18" s="351" t="s">
        <v>346</v>
      </c>
      <c r="B18" s="351" t="s">
        <v>347</v>
      </c>
      <c r="C18" s="348" t="s">
        <v>348</v>
      </c>
      <c r="D18" s="349"/>
      <c r="E18" s="350"/>
    </row>
    <row r="19" spans="1:5" ht="30.75" thickBot="1" x14ac:dyDescent="0.3">
      <c r="A19" s="352"/>
      <c r="B19" s="352"/>
      <c r="C19" s="196" t="s">
        <v>753</v>
      </c>
      <c r="D19" s="196" t="s">
        <v>754</v>
      </c>
      <c r="E19" s="196" t="s">
        <v>498</v>
      </c>
    </row>
    <row r="20" spans="1:5" ht="15.75" thickBot="1" x14ac:dyDescent="0.3">
      <c r="A20" s="357" t="s">
        <v>349</v>
      </c>
      <c r="B20" s="358"/>
      <c r="C20" s="358"/>
      <c r="D20" s="358"/>
      <c r="E20" s="359"/>
    </row>
    <row r="21" spans="1:5" ht="25.5" customHeight="1" thickBot="1" x14ac:dyDescent="0.3">
      <c r="A21" s="339" t="s">
        <v>350</v>
      </c>
      <c r="B21" s="340"/>
      <c r="C21" s="197"/>
      <c r="D21" s="197"/>
      <c r="E21" s="197"/>
    </row>
    <row r="22" spans="1:5" ht="15.75" thickBot="1" x14ac:dyDescent="0.3">
      <c r="A22" s="198"/>
      <c r="B22" s="199"/>
      <c r="C22" s="197"/>
      <c r="D22" s="197"/>
      <c r="E22" s="197"/>
    </row>
    <row r="23" spans="1:5" ht="15.75" thickBot="1" x14ac:dyDescent="0.3">
      <c r="A23" s="198"/>
      <c r="B23" s="199"/>
      <c r="C23" s="197"/>
      <c r="D23" s="197"/>
      <c r="E23" s="197"/>
    </row>
    <row r="24" spans="1:5" ht="25.5" customHeight="1" thickBot="1" x14ac:dyDescent="0.3">
      <c r="A24" s="339" t="s">
        <v>351</v>
      </c>
      <c r="B24" s="340"/>
      <c r="C24" s="197"/>
      <c r="D24" s="197"/>
      <c r="E24" s="197"/>
    </row>
    <row r="25" spans="1:5" ht="15.75" thickBot="1" x14ac:dyDescent="0.3">
      <c r="A25" s="198"/>
      <c r="B25" s="199"/>
      <c r="C25" s="197"/>
      <c r="D25" s="197"/>
      <c r="E25" s="197"/>
    </row>
    <row r="26" spans="1:5" ht="15.75" thickBot="1" x14ac:dyDescent="0.3">
      <c r="A26" s="198"/>
      <c r="B26" s="199"/>
      <c r="C26" s="197"/>
      <c r="D26" s="197"/>
      <c r="E26" s="197"/>
    </row>
    <row r="27" spans="1:5" ht="38.25" customHeight="1" thickBot="1" x14ac:dyDescent="0.3">
      <c r="A27" s="339" t="s">
        <v>352</v>
      </c>
      <c r="B27" s="340"/>
      <c r="C27" s="197"/>
      <c r="D27" s="197"/>
      <c r="E27" s="197"/>
    </row>
    <row r="28" spans="1:5" ht="15.75" thickBot="1" x14ac:dyDescent="0.3">
      <c r="A28" s="198"/>
      <c r="B28" s="199"/>
      <c r="C28" s="197"/>
      <c r="D28" s="197"/>
      <c r="E28" s="197"/>
    </row>
    <row r="29" spans="1:5" ht="15.75" thickBot="1" x14ac:dyDescent="0.3">
      <c r="A29" s="198"/>
      <c r="B29" s="199"/>
      <c r="C29" s="197"/>
      <c r="D29" s="197"/>
      <c r="E29" s="197"/>
    </row>
    <row r="30" spans="1:5" ht="25.5" customHeight="1" thickBot="1" x14ac:dyDescent="0.3">
      <c r="A30" s="339" t="s">
        <v>353</v>
      </c>
      <c r="B30" s="340"/>
      <c r="C30" s="197"/>
      <c r="D30" s="197"/>
      <c r="E30" s="197"/>
    </row>
    <row r="31" spans="1:5" ht="15.75" thickBot="1" x14ac:dyDescent="0.3">
      <c r="A31" s="198"/>
      <c r="B31" s="199"/>
      <c r="C31" s="197"/>
      <c r="D31" s="197"/>
      <c r="E31" s="197"/>
    </row>
    <row r="32" spans="1:5" ht="15.75" thickBot="1" x14ac:dyDescent="0.3">
      <c r="A32" s="198"/>
      <c r="B32" s="199"/>
      <c r="C32" s="197"/>
      <c r="D32" s="197"/>
      <c r="E32" s="197"/>
    </row>
    <row r="33" spans="1:5" ht="25.5" customHeight="1" thickBot="1" x14ac:dyDescent="0.3">
      <c r="A33" s="339" t="s">
        <v>354</v>
      </c>
      <c r="B33" s="340"/>
      <c r="C33" s="197"/>
      <c r="D33" s="197"/>
      <c r="E33" s="197"/>
    </row>
    <row r="34" spans="1:5" ht="15.75" thickBot="1" x14ac:dyDescent="0.3">
      <c r="A34" s="198"/>
      <c r="B34" s="199"/>
      <c r="C34" s="197"/>
      <c r="D34" s="197"/>
      <c r="E34" s="197"/>
    </row>
    <row r="35" spans="1:5" ht="15.75" thickBot="1" x14ac:dyDescent="0.3">
      <c r="A35" s="198"/>
      <c r="B35" s="199"/>
      <c r="C35" s="197"/>
      <c r="D35" s="197"/>
      <c r="E35" s="197"/>
    </row>
    <row r="36" spans="1:5" ht="25.5" customHeight="1" thickBot="1" x14ac:dyDescent="0.3">
      <c r="A36" s="339" t="s">
        <v>355</v>
      </c>
      <c r="B36" s="340"/>
      <c r="C36" s="197"/>
      <c r="D36" s="197"/>
      <c r="E36" s="197"/>
    </row>
    <row r="37" spans="1:5" ht="15.75" thickBot="1" x14ac:dyDescent="0.3">
      <c r="A37" s="198"/>
      <c r="B37" s="199"/>
      <c r="C37" s="197"/>
      <c r="D37" s="197"/>
      <c r="E37" s="197"/>
    </row>
    <row r="38" spans="1:5" ht="15.75" thickBot="1" x14ac:dyDescent="0.3">
      <c r="A38" s="198"/>
      <c r="B38" s="199"/>
      <c r="C38" s="197"/>
      <c r="D38" s="197"/>
      <c r="E38" s="197"/>
    </row>
    <row r="39" spans="1:5" ht="25.5" customHeight="1" thickBot="1" x14ac:dyDescent="0.3">
      <c r="A39" s="339" t="s">
        <v>356</v>
      </c>
      <c r="B39" s="340"/>
      <c r="C39" s="197"/>
      <c r="D39" s="197"/>
      <c r="E39" s="197"/>
    </row>
    <row r="40" spans="1:5" ht="15.75" thickBot="1" x14ac:dyDescent="0.3">
      <c r="A40" s="357" t="s">
        <v>357</v>
      </c>
      <c r="B40" s="358"/>
      <c r="C40" s="358"/>
      <c r="D40" s="358"/>
      <c r="E40" s="359"/>
    </row>
    <row r="41" spans="1:5" ht="25.5" customHeight="1" thickBot="1" x14ac:dyDescent="0.3">
      <c r="A41" s="339" t="s">
        <v>358</v>
      </c>
      <c r="B41" s="340"/>
      <c r="C41" s="197"/>
      <c r="D41" s="197"/>
      <c r="E41" s="197"/>
    </row>
    <row r="42" spans="1:5" ht="15.75" thickBot="1" x14ac:dyDescent="0.3">
      <c r="A42" s="198"/>
      <c r="B42" s="199"/>
      <c r="C42" s="197"/>
      <c r="D42" s="197"/>
      <c r="E42" s="197"/>
    </row>
    <row r="43" spans="1:5" ht="15.75" thickBot="1" x14ac:dyDescent="0.3">
      <c r="A43" s="198"/>
      <c r="B43" s="199"/>
      <c r="C43" s="197"/>
      <c r="D43" s="197"/>
      <c r="E43" s="197"/>
    </row>
    <row r="44" spans="1:5" ht="38.25" customHeight="1" thickBot="1" x14ac:dyDescent="0.3">
      <c r="A44" s="339" t="s">
        <v>359</v>
      </c>
      <c r="B44" s="340"/>
      <c r="C44" s="197"/>
      <c r="D44" s="197"/>
      <c r="E44" s="197"/>
    </row>
    <row r="45" spans="1:5" ht="15.75" thickBot="1" x14ac:dyDescent="0.3">
      <c r="A45" s="198"/>
      <c r="B45" s="199"/>
      <c r="C45" s="197"/>
      <c r="D45" s="197"/>
      <c r="E45" s="197"/>
    </row>
    <row r="46" spans="1:5" ht="15.75" thickBot="1" x14ac:dyDescent="0.3">
      <c r="A46" s="198"/>
      <c r="B46" s="199"/>
      <c r="C46" s="197"/>
      <c r="D46" s="197"/>
      <c r="E46" s="197"/>
    </row>
    <row r="47" spans="1:5" ht="25.5" customHeight="1" thickBot="1" x14ac:dyDescent="0.3">
      <c r="A47" s="339" t="s">
        <v>360</v>
      </c>
      <c r="B47" s="340"/>
      <c r="C47" s="197"/>
      <c r="D47" s="197"/>
      <c r="E47" s="197"/>
    </row>
    <row r="48" spans="1:5" ht="15.75" thickBot="1" x14ac:dyDescent="0.3">
      <c r="A48" s="198"/>
      <c r="B48" s="199"/>
      <c r="C48" s="197"/>
      <c r="D48" s="197"/>
      <c r="E48" s="197"/>
    </row>
    <row r="49" spans="1:5" ht="15.75" thickBot="1" x14ac:dyDescent="0.3">
      <c r="A49" s="198"/>
      <c r="B49" s="199"/>
      <c r="C49" s="197"/>
      <c r="D49" s="197"/>
      <c r="E49" s="197"/>
    </row>
    <row r="50" spans="1:5" ht="25.5" customHeight="1" thickBot="1" x14ac:dyDescent="0.3">
      <c r="A50" s="339" t="s">
        <v>361</v>
      </c>
      <c r="B50" s="340"/>
      <c r="C50" s="197"/>
      <c r="D50" s="197"/>
      <c r="E50" s="197"/>
    </row>
    <row r="51" spans="1:5" ht="15.75" thickBot="1" x14ac:dyDescent="0.3">
      <c r="A51" s="198"/>
      <c r="B51" s="199"/>
      <c r="C51" s="197"/>
      <c r="D51" s="197"/>
      <c r="E51" s="197"/>
    </row>
    <row r="52" spans="1:5" ht="15.75" thickBot="1" x14ac:dyDescent="0.3">
      <c r="A52" s="198"/>
      <c r="B52" s="199"/>
      <c r="C52" s="197"/>
      <c r="D52" s="197"/>
      <c r="E52" s="197"/>
    </row>
    <row r="53" spans="1:5" ht="25.5" customHeight="1" thickBot="1" x14ac:dyDescent="0.3">
      <c r="A53" s="339" t="s">
        <v>362</v>
      </c>
      <c r="B53" s="340"/>
      <c r="C53" s="197"/>
      <c r="D53" s="197"/>
      <c r="E53" s="197"/>
    </row>
    <row r="54" spans="1:5" ht="30.75" thickBot="1" x14ac:dyDescent="0.3">
      <c r="A54" s="353" t="s">
        <v>347</v>
      </c>
      <c r="B54" s="354"/>
      <c r="C54" s="196" t="s">
        <v>753</v>
      </c>
      <c r="D54" s="196" t="s">
        <v>754</v>
      </c>
      <c r="E54" s="196" t="s">
        <v>498</v>
      </c>
    </row>
    <row r="55" spans="1:5" ht="30" customHeight="1" thickBot="1" x14ac:dyDescent="0.3">
      <c r="A55" s="353" t="s">
        <v>363</v>
      </c>
      <c r="B55" s="354"/>
      <c r="C55" s="200"/>
      <c r="D55" s="200"/>
      <c r="E55" s="200"/>
    </row>
    <row r="56" spans="1:5" ht="30" customHeight="1" thickBot="1" x14ac:dyDescent="0.3">
      <c r="A56" s="353" t="s">
        <v>364</v>
      </c>
      <c r="B56" s="354"/>
      <c r="C56" s="200"/>
      <c r="D56" s="200"/>
      <c r="E56" s="200"/>
    </row>
    <row r="57" spans="1:5" ht="45" customHeight="1" thickBot="1" x14ac:dyDescent="0.3">
      <c r="A57" s="353" t="s">
        <v>365</v>
      </c>
      <c r="B57" s="354"/>
      <c r="C57" s="200"/>
      <c r="D57" s="200"/>
      <c r="E57" s="200"/>
    </row>
    <row r="58" spans="1:5" ht="18" customHeight="1" x14ac:dyDescent="0.25">
      <c r="A58" s="193" t="s">
        <v>366</v>
      </c>
    </row>
    <row r="59" spans="1:5" ht="15.75" x14ac:dyDescent="0.25">
      <c r="A59" s="194"/>
    </row>
    <row r="60" spans="1:5" ht="11.25" customHeight="1" x14ac:dyDescent="0.25">
      <c r="A60" s="343" t="s">
        <v>367</v>
      </c>
      <c r="B60" s="321"/>
      <c r="C60" s="321"/>
      <c r="D60" s="321"/>
      <c r="E60" s="321"/>
    </row>
    <row r="61" spans="1:5" ht="15.75" x14ac:dyDescent="0.25">
      <c r="A61" s="194"/>
    </row>
    <row r="62" spans="1:5" ht="17.25" customHeight="1" x14ac:dyDescent="0.25">
      <c r="A62" s="343" t="s">
        <v>368</v>
      </c>
      <c r="B62" s="321"/>
      <c r="C62" s="321"/>
      <c r="D62" s="321"/>
      <c r="E62" s="321"/>
    </row>
    <row r="63" spans="1:5" ht="22.5" customHeight="1" x14ac:dyDescent="0.25">
      <c r="A63" s="194" t="s">
        <v>369</v>
      </c>
    </row>
    <row r="64" spans="1:5" ht="9" hidden="1" customHeight="1" x14ac:dyDescent="0.25">
      <c r="A64" s="194"/>
    </row>
    <row r="65" spans="1:5" ht="31.5" customHeight="1" x14ac:dyDescent="0.25">
      <c r="A65" s="343" t="s">
        <v>370</v>
      </c>
      <c r="B65" s="321"/>
      <c r="C65" s="321"/>
      <c r="D65" s="321"/>
      <c r="E65" s="321"/>
    </row>
    <row r="66" spans="1:5" ht="36.75" customHeight="1" x14ac:dyDescent="0.25">
      <c r="A66" s="194" t="s">
        <v>371</v>
      </c>
      <c r="B66" s="194" t="s">
        <v>372</v>
      </c>
    </row>
    <row r="67" spans="1:5" ht="33.75" customHeight="1" x14ac:dyDescent="0.25">
      <c r="A67" s="343" t="s">
        <v>373</v>
      </c>
      <c r="B67" s="321"/>
      <c r="C67" s="321"/>
      <c r="D67" s="321"/>
      <c r="E67" s="321"/>
    </row>
    <row r="68" spans="1:5" ht="15.75" x14ac:dyDescent="0.25">
      <c r="A68" s="194"/>
    </row>
    <row r="69" spans="1:5" ht="33" customHeight="1" x14ac:dyDescent="0.25">
      <c r="A69" s="355" t="s">
        <v>374</v>
      </c>
      <c r="B69" s="345"/>
      <c r="C69" s="345"/>
      <c r="D69" s="345"/>
      <c r="E69" s="345"/>
    </row>
    <row r="70" spans="1:5" ht="12.75" customHeight="1" x14ac:dyDescent="0.25">
      <c r="A70" s="194"/>
    </row>
    <row r="71" spans="1:5" ht="40.5" customHeight="1" x14ac:dyDescent="0.25">
      <c r="A71" s="356" t="s">
        <v>375</v>
      </c>
      <c r="B71" s="321"/>
      <c r="C71" s="321"/>
      <c r="D71" s="321"/>
      <c r="E71" s="321"/>
    </row>
    <row r="72" spans="1:5" ht="29.25" customHeight="1" x14ac:dyDescent="0.25">
      <c r="A72" s="355" t="s">
        <v>376</v>
      </c>
      <c r="B72" s="345"/>
      <c r="C72" s="345"/>
      <c r="D72" s="345"/>
      <c r="E72" s="345"/>
    </row>
    <row r="73" spans="1:5" ht="16.5" thickBot="1" x14ac:dyDescent="0.3">
      <c r="A73" s="194"/>
    </row>
    <row r="74" spans="1:5" ht="30" customHeight="1" thickBot="1" x14ac:dyDescent="0.3">
      <c r="A74" s="348" t="s">
        <v>377</v>
      </c>
      <c r="B74" s="349"/>
      <c r="C74" s="349"/>
      <c r="D74" s="349"/>
      <c r="E74" s="350"/>
    </row>
    <row r="75" spans="1:5" ht="15.75" thickBot="1" x14ac:dyDescent="0.3">
      <c r="A75" s="351" t="s">
        <v>378</v>
      </c>
      <c r="B75" s="351" t="s">
        <v>379</v>
      </c>
      <c r="C75" s="348" t="s">
        <v>348</v>
      </c>
      <c r="D75" s="349"/>
      <c r="E75" s="350"/>
    </row>
    <row r="76" spans="1:5" ht="30.75" thickBot="1" x14ac:dyDescent="0.3">
      <c r="A76" s="352"/>
      <c r="B76" s="352"/>
      <c r="C76" s="196" t="s">
        <v>753</v>
      </c>
      <c r="D76" s="196" t="s">
        <v>754</v>
      </c>
      <c r="E76" s="196" t="s">
        <v>498</v>
      </c>
    </row>
    <row r="77" spans="1:5" ht="15.75" thickBot="1" x14ac:dyDescent="0.3">
      <c r="A77" s="198" t="s">
        <v>380</v>
      </c>
      <c r="B77" s="199"/>
      <c r="C77" s="201"/>
      <c r="D77" s="201"/>
      <c r="E77" s="201"/>
    </row>
    <row r="78" spans="1:5" ht="15.75" thickBot="1" x14ac:dyDescent="0.3">
      <c r="A78" s="198" t="s">
        <v>381</v>
      </c>
      <c r="B78" s="199"/>
      <c r="C78" s="201"/>
      <c r="D78" s="201"/>
      <c r="E78" s="201"/>
    </row>
    <row r="79" spans="1:5" ht="15.75" thickBot="1" x14ac:dyDescent="0.3">
      <c r="A79" s="198" t="s">
        <v>382</v>
      </c>
      <c r="B79" s="199"/>
      <c r="C79" s="201"/>
      <c r="D79" s="201"/>
      <c r="E79" s="201"/>
    </row>
    <row r="80" spans="1:5" ht="25.5" customHeight="1" thickBot="1" x14ac:dyDescent="0.3">
      <c r="A80" s="339" t="s">
        <v>383</v>
      </c>
      <c r="B80" s="340"/>
      <c r="C80" s="201"/>
      <c r="D80" s="201"/>
      <c r="E80" s="201"/>
    </row>
    <row r="81" spans="1:5" ht="15.75" thickBot="1" x14ac:dyDescent="0.3">
      <c r="A81" s="198" t="s">
        <v>380</v>
      </c>
      <c r="B81" s="199"/>
      <c r="C81" s="201"/>
      <c r="D81" s="201"/>
      <c r="E81" s="201"/>
    </row>
    <row r="82" spans="1:5" ht="15.75" thickBot="1" x14ac:dyDescent="0.3">
      <c r="A82" s="198" t="s">
        <v>381</v>
      </c>
      <c r="B82" s="199"/>
      <c r="C82" s="201"/>
      <c r="D82" s="201"/>
      <c r="E82" s="201"/>
    </row>
    <row r="83" spans="1:5" ht="15.75" thickBot="1" x14ac:dyDescent="0.3">
      <c r="A83" s="198" t="s">
        <v>382</v>
      </c>
      <c r="B83" s="199"/>
      <c r="C83" s="201"/>
      <c r="D83" s="201"/>
      <c r="E83" s="201"/>
    </row>
    <row r="84" spans="1:5" ht="25.5" customHeight="1" thickBot="1" x14ac:dyDescent="0.3">
      <c r="A84" s="339" t="s">
        <v>384</v>
      </c>
      <c r="B84" s="340"/>
      <c r="C84" s="201"/>
      <c r="D84" s="201"/>
      <c r="E84" s="201"/>
    </row>
    <row r="85" spans="1:5" ht="25.5" customHeight="1" thickBot="1" x14ac:dyDescent="0.3">
      <c r="A85" s="339" t="s">
        <v>385</v>
      </c>
      <c r="B85" s="340"/>
      <c r="C85" s="201"/>
      <c r="D85" s="201"/>
      <c r="E85" s="201"/>
    </row>
    <row r="86" spans="1:5" ht="16.5" thickBot="1" x14ac:dyDescent="0.3">
      <c r="A86" s="194"/>
    </row>
    <row r="87" spans="1:5" ht="30" customHeight="1" thickBot="1" x14ac:dyDescent="0.3">
      <c r="A87" s="348" t="s">
        <v>386</v>
      </c>
      <c r="B87" s="349"/>
      <c r="C87" s="349"/>
      <c r="D87" s="349"/>
      <c r="E87" s="350"/>
    </row>
    <row r="88" spans="1:5" ht="44.25" customHeight="1" thickBot="1" x14ac:dyDescent="0.3">
      <c r="A88" s="351" t="s">
        <v>378</v>
      </c>
      <c r="B88" s="351" t="s">
        <v>387</v>
      </c>
      <c r="C88" s="348" t="s">
        <v>348</v>
      </c>
      <c r="D88" s="349"/>
      <c r="E88" s="350"/>
    </row>
    <row r="89" spans="1:5" ht="30.75" thickBot="1" x14ac:dyDescent="0.3">
      <c r="A89" s="352"/>
      <c r="B89" s="352"/>
      <c r="C89" s="196" t="s">
        <v>753</v>
      </c>
      <c r="D89" s="196" t="s">
        <v>754</v>
      </c>
      <c r="E89" s="196" t="s">
        <v>498</v>
      </c>
    </row>
    <row r="90" spans="1:5" ht="15.75" thickBot="1" x14ac:dyDescent="0.3">
      <c r="A90" s="198" t="s">
        <v>380</v>
      </c>
      <c r="B90" s="199"/>
      <c r="C90" s="201"/>
      <c r="D90" s="201"/>
      <c r="E90" s="201"/>
    </row>
    <row r="91" spans="1:5" ht="15.75" thickBot="1" x14ac:dyDescent="0.3">
      <c r="A91" s="198" t="s">
        <v>381</v>
      </c>
      <c r="B91" s="199"/>
      <c r="C91" s="201"/>
      <c r="D91" s="201"/>
      <c r="E91" s="201"/>
    </row>
    <row r="92" spans="1:5" ht="15.75" thickBot="1" x14ac:dyDescent="0.3">
      <c r="A92" s="198" t="s">
        <v>382</v>
      </c>
      <c r="B92" s="199"/>
      <c r="C92" s="201"/>
      <c r="D92" s="201"/>
      <c r="E92" s="201"/>
    </row>
    <row r="93" spans="1:5" ht="25.5" customHeight="1" thickBot="1" x14ac:dyDescent="0.3">
      <c r="A93" s="339" t="s">
        <v>388</v>
      </c>
      <c r="B93" s="340"/>
      <c r="C93" s="201"/>
      <c r="D93" s="201"/>
      <c r="E93" s="201"/>
    </row>
  </sheetData>
  <mergeCells count="47">
    <mergeCell ref="A24:B24"/>
    <mergeCell ref="A18:A19"/>
    <mergeCell ref="B18:B19"/>
    <mergeCell ref="C18:E18"/>
    <mergeCell ref="A20:E20"/>
    <mergeCell ref="A21:B21"/>
    <mergeCell ref="A54:B54"/>
    <mergeCell ref="A27:B27"/>
    <mergeCell ref="A30:B30"/>
    <mergeCell ref="A33:B33"/>
    <mergeCell ref="A36:B36"/>
    <mergeCell ref="A39:B39"/>
    <mergeCell ref="A40:E40"/>
    <mergeCell ref="A41:B41"/>
    <mergeCell ref="A44:B44"/>
    <mergeCell ref="A47:B47"/>
    <mergeCell ref="A50:B50"/>
    <mergeCell ref="A53:B53"/>
    <mergeCell ref="A55:B55"/>
    <mergeCell ref="A56:B56"/>
    <mergeCell ref="A57:B57"/>
    <mergeCell ref="A74:E74"/>
    <mergeCell ref="A75:A76"/>
    <mergeCell ref="B75:B76"/>
    <mergeCell ref="C75:E75"/>
    <mergeCell ref="A62:E62"/>
    <mergeCell ref="A65:E65"/>
    <mergeCell ref="A67:E67"/>
    <mergeCell ref="A69:E69"/>
    <mergeCell ref="A72:E72"/>
    <mergeCell ref="A71:E71"/>
    <mergeCell ref="A93:B93"/>
    <mergeCell ref="A2:D2"/>
    <mergeCell ref="A8:E8"/>
    <mergeCell ref="A9:E9"/>
    <mergeCell ref="A12:E12"/>
    <mergeCell ref="A13:E13"/>
    <mergeCell ref="A14:E14"/>
    <mergeCell ref="A3:E3"/>
    <mergeCell ref="A60:E60"/>
    <mergeCell ref="A80:B80"/>
    <mergeCell ref="A84:B84"/>
    <mergeCell ref="A85:B85"/>
    <mergeCell ref="A87:E87"/>
    <mergeCell ref="A88:A89"/>
    <mergeCell ref="B88:B89"/>
    <mergeCell ref="C88:E88"/>
  </mergeCells>
  <pageMargins left="0.7" right="0.7" top="0.75" bottom="0.75" header="0.3" footer="0.3"/>
  <pageSetup paperSize="9" orientation="portrait" r:id="rId1"/>
  <headerFooter>
    <oddHeader>&amp;R13.melléklet  /2020 (VII. 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view="pageLayout" zoomScaleNormal="100" workbookViewId="0">
      <selection activeCell="B16" sqref="B16"/>
    </sheetView>
  </sheetViews>
  <sheetFormatPr defaultRowHeight="15" x14ac:dyDescent="0.25"/>
  <cols>
    <col min="1" max="1" width="5.7109375" customWidth="1"/>
    <col min="2" max="2" width="25.42578125" customWidth="1"/>
    <col min="5" max="5" width="9.140625" customWidth="1"/>
  </cols>
  <sheetData>
    <row r="2" spans="1:8" ht="15.75" x14ac:dyDescent="0.25">
      <c r="A2" s="360" t="s">
        <v>335</v>
      </c>
      <c r="B2" s="321"/>
      <c r="C2" s="321"/>
      <c r="D2" s="321"/>
      <c r="E2" s="321"/>
      <c r="F2" s="321"/>
      <c r="G2" s="321"/>
      <c r="H2" s="321"/>
    </row>
    <row r="3" spans="1:8" ht="49.5" customHeight="1" x14ac:dyDescent="0.25">
      <c r="A3" s="346" t="s">
        <v>408</v>
      </c>
      <c r="B3" s="321"/>
      <c r="C3" s="321"/>
      <c r="D3" s="321"/>
      <c r="E3" s="321"/>
      <c r="F3" s="321"/>
      <c r="G3" s="321"/>
      <c r="H3" s="321"/>
    </row>
    <row r="4" spans="1:8" ht="15.75" x14ac:dyDescent="0.25">
      <c r="A4" s="194"/>
    </row>
    <row r="5" spans="1:8" ht="54.75" customHeight="1" x14ac:dyDescent="0.25">
      <c r="A5" s="343" t="s">
        <v>391</v>
      </c>
      <c r="B5" s="321"/>
      <c r="C5" s="321"/>
      <c r="D5" s="321"/>
      <c r="E5" s="321"/>
      <c r="F5" s="321"/>
      <c r="G5" s="321"/>
      <c r="H5" s="321"/>
    </row>
    <row r="6" spans="1:8" ht="15.75" thickBot="1" x14ac:dyDescent="0.3">
      <c r="A6" s="202"/>
    </row>
    <row r="7" spans="1:8" ht="15.75" thickBot="1" x14ac:dyDescent="0.3">
      <c r="A7" s="361" t="s">
        <v>392</v>
      </c>
      <c r="B7" s="203" t="s">
        <v>393</v>
      </c>
      <c r="C7" s="364" t="s">
        <v>394</v>
      </c>
      <c r="D7" s="365"/>
      <c r="E7" s="365"/>
      <c r="F7" s="365"/>
      <c r="G7" s="365"/>
      <c r="H7" s="366"/>
    </row>
    <row r="8" spans="1:8" x14ac:dyDescent="0.25">
      <c r="A8" s="363"/>
      <c r="B8" s="204" t="s">
        <v>395</v>
      </c>
      <c r="C8" s="361" t="s">
        <v>755</v>
      </c>
      <c r="D8" s="361" t="s">
        <v>409</v>
      </c>
      <c r="E8" s="361" t="s">
        <v>756</v>
      </c>
      <c r="F8" s="361" t="s">
        <v>410</v>
      </c>
      <c r="G8" s="361" t="s">
        <v>499</v>
      </c>
      <c r="H8" s="361" t="s">
        <v>757</v>
      </c>
    </row>
    <row r="9" spans="1:8" ht="15.75" thickBot="1" x14ac:dyDescent="0.3">
      <c r="A9" s="362"/>
      <c r="B9" s="205" t="s">
        <v>396</v>
      </c>
      <c r="C9" s="362"/>
      <c r="D9" s="362"/>
      <c r="E9" s="362"/>
      <c r="F9" s="362"/>
      <c r="G9" s="362"/>
      <c r="H9" s="362"/>
    </row>
    <row r="10" spans="1:8" ht="15.75" thickBot="1" x14ac:dyDescent="0.3">
      <c r="A10" s="361" t="s">
        <v>380</v>
      </c>
      <c r="B10" s="206" t="s">
        <v>397</v>
      </c>
      <c r="C10" s="206" t="s">
        <v>411</v>
      </c>
      <c r="D10" s="206" t="s">
        <v>398</v>
      </c>
      <c r="E10" s="206" t="s">
        <v>398</v>
      </c>
      <c r="F10" s="206" t="s">
        <v>398</v>
      </c>
      <c r="G10" s="206" t="s">
        <v>398</v>
      </c>
      <c r="H10" s="206" t="s">
        <v>398</v>
      </c>
    </row>
    <row r="11" spans="1:8" ht="15.75" thickBot="1" x14ac:dyDescent="0.3">
      <c r="A11" s="362"/>
      <c r="B11" s="206" t="s">
        <v>397</v>
      </c>
      <c r="C11" s="206" t="s">
        <v>399</v>
      </c>
      <c r="D11" s="206" t="s">
        <v>399</v>
      </c>
      <c r="E11" s="206" t="s">
        <v>399</v>
      </c>
      <c r="F11" s="206" t="s">
        <v>399</v>
      </c>
      <c r="G11" s="206" t="s">
        <v>399</v>
      </c>
      <c r="H11" s="206" t="s">
        <v>399</v>
      </c>
    </row>
    <row r="12" spans="1:8" ht="15.75" thickBot="1" x14ac:dyDescent="0.3">
      <c r="A12" s="361" t="s">
        <v>381</v>
      </c>
      <c r="B12" s="207" t="s">
        <v>412</v>
      </c>
      <c r="C12" s="206" t="s">
        <v>500</v>
      </c>
      <c r="D12" s="206" t="s">
        <v>398</v>
      </c>
      <c r="E12" s="206" t="s">
        <v>398</v>
      </c>
      <c r="F12" s="206" t="s">
        <v>501</v>
      </c>
      <c r="G12" s="206" t="s">
        <v>398</v>
      </c>
      <c r="H12" s="206" t="s">
        <v>398</v>
      </c>
    </row>
    <row r="13" spans="1:8" ht="15.75" thickBot="1" x14ac:dyDescent="0.3">
      <c r="A13" s="362"/>
      <c r="B13" s="206" t="s">
        <v>400</v>
      </c>
      <c r="C13" s="206" t="s">
        <v>399</v>
      </c>
      <c r="D13" s="206" t="s">
        <v>399</v>
      </c>
      <c r="E13" s="206" t="s">
        <v>399</v>
      </c>
      <c r="F13" s="206" t="s">
        <v>399</v>
      </c>
      <c r="G13" s="206" t="s">
        <v>399</v>
      </c>
      <c r="H13" s="206" t="s">
        <v>399</v>
      </c>
    </row>
    <row r="14" spans="1:8" ht="15.75" thickBot="1" x14ac:dyDescent="0.3">
      <c r="A14" s="361" t="s">
        <v>382</v>
      </c>
      <c r="B14" s="207" t="s">
        <v>413</v>
      </c>
      <c r="C14" s="206" t="s">
        <v>398</v>
      </c>
      <c r="D14" s="206" t="s">
        <v>417</v>
      </c>
      <c r="E14" s="206" t="s">
        <v>398</v>
      </c>
      <c r="F14" s="206" t="s">
        <v>398</v>
      </c>
      <c r="G14" s="206" t="s">
        <v>398</v>
      </c>
      <c r="H14" s="206" t="s">
        <v>398</v>
      </c>
    </row>
    <row r="15" spans="1:8" ht="15.75" thickBot="1" x14ac:dyDescent="0.3">
      <c r="A15" s="362"/>
      <c r="B15" s="206" t="s">
        <v>400</v>
      </c>
      <c r="C15" s="206" t="s">
        <v>399</v>
      </c>
      <c r="D15" s="206" t="s">
        <v>399</v>
      </c>
      <c r="E15" s="206" t="s">
        <v>399</v>
      </c>
      <c r="F15" s="206" t="s">
        <v>399</v>
      </c>
      <c r="G15" s="206" t="s">
        <v>399</v>
      </c>
      <c r="H15" s="206" t="s">
        <v>399</v>
      </c>
    </row>
    <row r="16" spans="1:8" ht="15.75" thickBot="1" x14ac:dyDescent="0.3">
      <c r="A16" s="361" t="s">
        <v>401</v>
      </c>
      <c r="B16" s="207" t="s">
        <v>414</v>
      </c>
      <c r="C16" s="206" t="s">
        <v>416</v>
      </c>
      <c r="D16" s="206" t="s">
        <v>398</v>
      </c>
      <c r="E16" s="206" t="s">
        <v>398</v>
      </c>
      <c r="F16" s="206" t="s">
        <v>398</v>
      </c>
      <c r="G16" s="206" t="s">
        <v>398</v>
      </c>
      <c r="H16" s="206" t="s">
        <v>398</v>
      </c>
    </row>
    <row r="17" spans="1:8" ht="15.75" thickBot="1" x14ac:dyDescent="0.3">
      <c r="A17" s="362"/>
      <c r="B17" s="206" t="s">
        <v>400</v>
      </c>
      <c r="C17" s="206" t="s">
        <v>399</v>
      </c>
      <c r="D17" s="206" t="s">
        <v>399</v>
      </c>
      <c r="E17" s="206" t="s">
        <v>502</v>
      </c>
      <c r="F17" s="206" t="s">
        <v>399</v>
      </c>
      <c r="G17" s="206" t="s">
        <v>399</v>
      </c>
      <c r="H17" s="206" t="s">
        <v>399</v>
      </c>
    </row>
    <row r="18" spans="1:8" ht="15.75" thickBot="1" x14ac:dyDescent="0.3">
      <c r="A18" s="361" t="s">
        <v>402</v>
      </c>
      <c r="B18" s="206" t="s">
        <v>400</v>
      </c>
      <c r="C18" s="206" t="s">
        <v>398</v>
      </c>
      <c r="D18" s="206" t="s">
        <v>398</v>
      </c>
      <c r="E18" s="206" t="s">
        <v>398</v>
      </c>
      <c r="F18" s="206" t="s">
        <v>398</v>
      </c>
      <c r="G18" s="206" t="s">
        <v>398</v>
      </c>
      <c r="H18" s="206" t="s">
        <v>398</v>
      </c>
    </row>
    <row r="19" spans="1:8" ht="15.75" thickBot="1" x14ac:dyDescent="0.3">
      <c r="A19" s="362"/>
      <c r="B19" s="206" t="s">
        <v>400</v>
      </c>
      <c r="C19" s="206" t="s">
        <v>399</v>
      </c>
      <c r="D19" s="206" t="s">
        <v>399</v>
      </c>
      <c r="E19" s="206" t="s">
        <v>399</v>
      </c>
      <c r="F19" s="206" t="s">
        <v>399</v>
      </c>
      <c r="G19" s="206" t="s">
        <v>399</v>
      </c>
      <c r="H19" s="206" t="s">
        <v>399</v>
      </c>
    </row>
    <row r="20" spans="1:8" ht="15.75" thickBot="1" x14ac:dyDescent="0.3">
      <c r="A20" s="361" t="s">
        <v>403</v>
      </c>
      <c r="B20" s="206" t="s">
        <v>400</v>
      </c>
      <c r="C20" s="206" t="s">
        <v>398</v>
      </c>
      <c r="D20" s="206" t="s">
        <v>398</v>
      </c>
      <c r="E20" s="206" t="s">
        <v>398</v>
      </c>
      <c r="F20" s="206" t="s">
        <v>398</v>
      </c>
      <c r="G20" s="206" t="s">
        <v>398</v>
      </c>
      <c r="H20" s="206" t="s">
        <v>398</v>
      </c>
    </row>
    <row r="21" spans="1:8" ht="15.75" thickBot="1" x14ac:dyDescent="0.3">
      <c r="A21" s="362"/>
      <c r="B21" s="206" t="s">
        <v>400</v>
      </c>
      <c r="C21" s="206" t="s">
        <v>399</v>
      </c>
      <c r="D21" s="206" t="s">
        <v>399</v>
      </c>
      <c r="E21" s="206" t="s">
        <v>399</v>
      </c>
      <c r="F21" s="206" t="s">
        <v>399</v>
      </c>
      <c r="G21" s="206" t="s">
        <v>399</v>
      </c>
      <c r="H21" s="206" t="s">
        <v>399</v>
      </c>
    </row>
    <row r="22" spans="1:8" ht="15.75" thickBot="1" x14ac:dyDescent="0.3">
      <c r="A22" s="361" t="s">
        <v>404</v>
      </c>
      <c r="B22" s="206" t="s">
        <v>400</v>
      </c>
      <c r="C22" s="206" t="s">
        <v>398</v>
      </c>
      <c r="D22" s="206" t="s">
        <v>398</v>
      </c>
      <c r="E22" s="206" t="s">
        <v>398</v>
      </c>
      <c r="F22" s="206" t="s">
        <v>398</v>
      </c>
      <c r="G22" s="206" t="s">
        <v>398</v>
      </c>
      <c r="H22" s="206" t="s">
        <v>398</v>
      </c>
    </row>
    <row r="23" spans="1:8" ht="15.75" thickBot="1" x14ac:dyDescent="0.3">
      <c r="A23" s="362"/>
      <c r="B23" s="206" t="s">
        <v>400</v>
      </c>
      <c r="C23" s="206" t="s">
        <v>399</v>
      </c>
      <c r="D23" s="206" t="s">
        <v>399</v>
      </c>
      <c r="E23" s="206" t="s">
        <v>399</v>
      </c>
      <c r="F23" s="206" t="s">
        <v>399</v>
      </c>
      <c r="G23" s="206" t="s">
        <v>399</v>
      </c>
      <c r="H23" s="206" t="s">
        <v>399</v>
      </c>
    </row>
    <row r="24" spans="1:8" ht="15.75" thickBot="1" x14ac:dyDescent="0.3">
      <c r="A24" s="361" t="s">
        <v>405</v>
      </c>
      <c r="B24" s="206" t="s">
        <v>400</v>
      </c>
      <c r="C24" s="206" t="s">
        <v>398</v>
      </c>
      <c r="D24" s="206" t="s">
        <v>398</v>
      </c>
      <c r="E24" s="206" t="s">
        <v>398</v>
      </c>
      <c r="F24" s="206" t="s">
        <v>398</v>
      </c>
      <c r="G24" s="206" t="s">
        <v>398</v>
      </c>
      <c r="H24" s="206" t="s">
        <v>398</v>
      </c>
    </row>
    <row r="25" spans="1:8" ht="15.75" thickBot="1" x14ac:dyDescent="0.3">
      <c r="A25" s="362"/>
      <c r="B25" s="206" t="s">
        <v>400</v>
      </c>
      <c r="C25" s="206" t="s">
        <v>399</v>
      </c>
      <c r="D25" s="206" t="s">
        <v>399</v>
      </c>
      <c r="E25" s="206" t="s">
        <v>399</v>
      </c>
      <c r="F25" s="206" t="s">
        <v>399</v>
      </c>
      <c r="G25" s="206" t="s">
        <v>399</v>
      </c>
      <c r="H25" s="206" t="s">
        <v>399</v>
      </c>
    </row>
    <row r="26" spans="1:8" ht="15.75" thickBot="1" x14ac:dyDescent="0.3">
      <c r="A26" s="361" t="s">
        <v>406</v>
      </c>
      <c r="B26" s="206" t="s">
        <v>400</v>
      </c>
      <c r="C26" s="206" t="s">
        <v>398</v>
      </c>
      <c r="D26" s="206" t="s">
        <v>398</v>
      </c>
      <c r="E26" s="206" t="s">
        <v>398</v>
      </c>
      <c r="F26" s="206" t="s">
        <v>398</v>
      </c>
      <c r="G26" s="206" t="s">
        <v>398</v>
      </c>
      <c r="H26" s="206" t="s">
        <v>398</v>
      </c>
    </row>
    <row r="27" spans="1:8" ht="15.75" thickBot="1" x14ac:dyDescent="0.3">
      <c r="A27" s="362"/>
      <c r="B27" s="206" t="s">
        <v>400</v>
      </c>
      <c r="C27" s="206" t="s">
        <v>399</v>
      </c>
      <c r="D27" s="206" t="s">
        <v>399</v>
      </c>
      <c r="E27" s="206" t="s">
        <v>399</v>
      </c>
      <c r="F27" s="206" t="s">
        <v>399</v>
      </c>
      <c r="G27" s="206" t="s">
        <v>399</v>
      </c>
      <c r="H27" s="206" t="s">
        <v>399</v>
      </c>
    </row>
    <row r="28" spans="1:8" ht="15.75" thickBot="1" x14ac:dyDescent="0.3">
      <c r="A28" s="361" t="s">
        <v>407</v>
      </c>
      <c r="B28" s="206" t="s">
        <v>400</v>
      </c>
      <c r="C28" s="206" t="s">
        <v>398</v>
      </c>
      <c r="D28" s="206" t="s">
        <v>398</v>
      </c>
      <c r="E28" s="206" t="s">
        <v>398</v>
      </c>
      <c r="F28" s="206" t="s">
        <v>398</v>
      </c>
      <c r="G28" s="206" t="s">
        <v>398</v>
      </c>
      <c r="H28" s="206" t="s">
        <v>398</v>
      </c>
    </row>
    <row r="29" spans="1:8" ht="15.75" thickBot="1" x14ac:dyDescent="0.3">
      <c r="A29" s="362"/>
      <c r="B29" s="206" t="s">
        <v>400</v>
      </c>
      <c r="C29" s="206" t="s">
        <v>399</v>
      </c>
      <c r="D29" s="206" t="s">
        <v>399</v>
      </c>
      <c r="E29" s="206" t="s">
        <v>399</v>
      </c>
      <c r="F29" s="206" t="s">
        <v>399</v>
      </c>
      <c r="G29" s="206" t="s">
        <v>399</v>
      </c>
      <c r="H29" s="206" t="s">
        <v>399</v>
      </c>
    </row>
  </sheetData>
  <mergeCells count="21">
    <mergeCell ref="A28:A29"/>
    <mergeCell ref="A3:H3"/>
    <mergeCell ref="A5:H5"/>
    <mergeCell ref="A10:A11"/>
    <mergeCell ref="A12:A13"/>
    <mergeCell ref="A14:A15"/>
    <mergeCell ref="A16:A17"/>
    <mergeCell ref="A18:A19"/>
    <mergeCell ref="A20:A21"/>
    <mergeCell ref="A7:A9"/>
    <mergeCell ref="C7:H7"/>
    <mergeCell ref="C8:C9"/>
    <mergeCell ref="D8:D9"/>
    <mergeCell ref="E8:E9"/>
    <mergeCell ref="F8:F9"/>
    <mergeCell ref="H8:H9"/>
    <mergeCell ref="A2:H2"/>
    <mergeCell ref="G8:G9"/>
    <mergeCell ref="A22:A23"/>
    <mergeCell ref="A24:A25"/>
    <mergeCell ref="A26:A27"/>
  </mergeCells>
  <pageMargins left="0.7" right="0.7" top="0.75" bottom="0.75" header="0.3" footer="0.3"/>
  <pageSetup paperSize="9" orientation="portrait" r:id="rId1"/>
  <headerFooter>
    <oddHeader xml:space="preserve">&amp;C14.melléklet a 2020. (VII. 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Layout" topLeftCell="B1" zoomScaleNormal="100" workbookViewId="0">
      <selection activeCell="D6" sqref="D6:H59"/>
    </sheetView>
  </sheetViews>
  <sheetFormatPr defaultRowHeight="15" x14ac:dyDescent="0.25"/>
  <cols>
    <col min="1" max="1" width="5.140625" hidden="1" customWidth="1"/>
    <col min="2" max="2" width="59.28515625" customWidth="1"/>
    <col min="3" max="3" width="6.28515625" customWidth="1"/>
    <col min="4" max="4" width="9.140625" customWidth="1"/>
    <col min="5" max="6" width="7.42578125" customWidth="1"/>
    <col min="8" max="8" width="12.28515625" customWidth="1"/>
    <col min="9" max="9" width="10.140625" bestFit="1" customWidth="1"/>
  </cols>
  <sheetData>
    <row r="1" spans="2:9" ht="18.75" x14ac:dyDescent="0.3">
      <c r="B1" s="298" t="s">
        <v>326</v>
      </c>
      <c r="C1" s="298"/>
      <c r="D1" s="298"/>
      <c r="E1" s="298"/>
      <c r="F1" s="298"/>
      <c r="G1" s="298"/>
    </row>
    <row r="2" spans="2:9" ht="18.75" x14ac:dyDescent="0.3">
      <c r="B2" s="298" t="s">
        <v>693</v>
      </c>
      <c r="C2" s="298"/>
      <c r="D2" s="298"/>
      <c r="E2" s="298"/>
      <c r="F2" s="298"/>
      <c r="G2" s="298"/>
    </row>
    <row r="3" spans="2:9" ht="15.75" thickBot="1" x14ac:dyDescent="0.3">
      <c r="F3" s="306" t="s">
        <v>160</v>
      </c>
      <c r="G3" s="306"/>
      <c r="I3" s="112"/>
    </row>
    <row r="4" spans="2:9" ht="13.5" customHeight="1" thickBot="1" x14ac:dyDescent="0.3">
      <c r="B4" s="300" t="s">
        <v>0</v>
      </c>
      <c r="C4" s="302" t="s">
        <v>1</v>
      </c>
      <c r="D4" s="304" t="s">
        <v>694</v>
      </c>
      <c r="E4" s="304"/>
      <c r="F4" s="304"/>
      <c r="G4" s="305"/>
      <c r="H4" s="100" t="s">
        <v>169</v>
      </c>
      <c r="I4" s="100" t="s">
        <v>170</v>
      </c>
    </row>
    <row r="5" spans="2:9" ht="30.75" customHeight="1" x14ac:dyDescent="0.25">
      <c r="B5" s="301"/>
      <c r="C5" s="303"/>
      <c r="D5" s="27" t="s">
        <v>2</v>
      </c>
      <c r="E5" s="27" t="s">
        <v>3</v>
      </c>
      <c r="F5" s="27" t="s">
        <v>4</v>
      </c>
      <c r="G5" s="45" t="s">
        <v>5</v>
      </c>
      <c r="H5" s="113" t="s">
        <v>2</v>
      </c>
      <c r="I5" s="113" t="s">
        <v>2</v>
      </c>
    </row>
    <row r="6" spans="2:9" ht="12.75" customHeight="1" x14ac:dyDescent="0.25">
      <c r="B6" s="63" t="s">
        <v>82</v>
      </c>
      <c r="C6" s="40" t="s">
        <v>11</v>
      </c>
      <c r="D6" s="40"/>
      <c r="E6" s="40"/>
      <c r="F6" s="40"/>
      <c r="G6" s="95">
        <f>SUM(D6:F6)</f>
        <v>0</v>
      </c>
      <c r="H6" s="43"/>
      <c r="I6" s="43"/>
    </row>
    <row r="7" spans="2:9" ht="12.75" customHeight="1" x14ac:dyDescent="0.25">
      <c r="B7" s="63" t="s">
        <v>83</v>
      </c>
      <c r="C7" s="40" t="s">
        <v>8</v>
      </c>
      <c r="D7" s="40"/>
      <c r="E7" s="40"/>
      <c r="F7" s="40"/>
      <c r="G7" s="95">
        <f>SUM(D7:F7)</f>
        <v>0</v>
      </c>
      <c r="H7" s="43"/>
      <c r="I7" s="43"/>
    </row>
    <row r="8" spans="2:9" ht="27" customHeight="1" x14ac:dyDescent="0.25">
      <c r="B8" s="63" t="s">
        <v>84</v>
      </c>
      <c r="C8" s="40" t="s">
        <v>9</v>
      </c>
      <c r="D8" s="40"/>
      <c r="E8" s="40"/>
      <c r="F8" s="40"/>
      <c r="G8" s="95">
        <f t="shared" ref="G8:G11" si="0">SUM(D8:F8)</f>
        <v>0</v>
      </c>
      <c r="H8" s="43"/>
      <c r="I8" s="43"/>
    </row>
    <row r="9" spans="2:9" ht="12.75" customHeight="1" x14ac:dyDescent="0.25">
      <c r="B9" s="63" t="s">
        <v>85</v>
      </c>
      <c r="C9" s="40" t="s">
        <v>10</v>
      </c>
      <c r="D9" s="40"/>
      <c r="E9" s="40"/>
      <c r="F9" s="40"/>
      <c r="G9" s="95">
        <f t="shared" si="0"/>
        <v>0</v>
      </c>
      <c r="H9" s="43"/>
      <c r="I9" s="43"/>
    </row>
    <row r="10" spans="2:9" ht="12.75" customHeight="1" x14ac:dyDescent="0.25"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/>
      <c r="I10" s="43"/>
    </row>
    <row r="11" spans="2:9" ht="12.75" customHeight="1" x14ac:dyDescent="0.25"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</row>
    <row r="12" spans="2:9" ht="12.75" customHeight="1" x14ac:dyDescent="0.25">
      <c r="B12" s="47" t="s">
        <v>161</v>
      </c>
      <c r="C12" s="41" t="s">
        <v>6</v>
      </c>
      <c r="D12" s="41">
        <f>SUM(D6,D7:D11)</f>
        <v>0</v>
      </c>
      <c r="E12" s="41">
        <f>SUM(E6:E11)</f>
        <v>0</v>
      </c>
      <c r="F12" s="41">
        <f>SUM(F6:F11)</f>
        <v>0</v>
      </c>
      <c r="G12" s="96">
        <f>SUM(G6:G11)</f>
        <v>0</v>
      </c>
      <c r="H12" s="62">
        <v>0</v>
      </c>
      <c r="I12" s="62">
        <v>0</v>
      </c>
    </row>
    <row r="13" spans="2:9" ht="26.25" customHeight="1" x14ac:dyDescent="0.25">
      <c r="B13" s="63" t="s">
        <v>87</v>
      </c>
      <c r="C13" s="40" t="s">
        <v>15</v>
      </c>
      <c r="D13" s="40"/>
      <c r="E13" s="40"/>
      <c r="F13" s="40"/>
      <c r="G13" s="95">
        <f>SUM(D13:F13)</f>
        <v>0</v>
      </c>
      <c r="H13" s="43"/>
      <c r="I13" s="43"/>
    </row>
    <row r="14" spans="2:9" ht="23.25" customHeight="1" x14ac:dyDescent="0.25"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</row>
    <row r="15" spans="2:9" ht="12.75" customHeight="1" x14ac:dyDescent="0.25">
      <c r="B15" s="63" t="s">
        <v>18</v>
      </c>
      <c r="C15" s="40" t="s">
        <v>16</v>
      </c>
      <c r="D15" s="40"/>
      <c r="E15" s="40"/>
      <c r="F15" s="40"/>
      <c r="G15" s="95">
        <f>SUM(D15:F15)</f>
        <v>0</v>
      </c>
      <c r="H15" s="43">
        <v>4842000</v>
      </c>
      <c r="I15" s="43">
        <v>4866694</v>
      </c>
    </row>
    <row r="16" spans="2:9" ht="12.75" customHeight="1" x14ac:dyDescent="0.25">
      <c r="B16" s="47" t="s">
        <v>163</v>
      </c>
      <c r="C16" s="41" t="s">
        <v>14</v>
      </c>
      <c r="D16" s="41">
        <f>SUM(D13,D14,D15)</f>
        <v>0</v>
      </c>
      <c r="E16" s="41">
        <f>SUM(E13:E15)</f>
        <v>0</v>
      </c>
      <c r="F16" s="41">
        <f>SUM(F13:F15)</f>
        <v>0</v>
      </c>
      <c r="G16" s="96">
        <f>SUM(G13:G15)</f>
        <v>0</v>
      </c>
      <c r="H16" s="62">
        <f>H13+H14+H15</f>
        <v>4842000</v>
      </c>
      <c r="I16" s="62">
        <f>I13+I14+I15</f>
        <v>4866694</v>
      </c>
    </row>
    <row r="17" spans="2:9" ht="12.75" customHeight="1" x14ac:dyDescent="0.25"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/>
      <c r="I17" s="43"/>
    </row>
    <row r="18" spans="2:9" ht="23.25" customHeight="1" x14ac:dyDescent="0.25"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/>
    </row>
    <row r="19" spans="2:9" ht="12.75" customHeight="1" x14ac:dyDescent="0.25">
      <c r="B19" s="63" t="s">
        <v>17</v>
      </c>
      <c r="C19" s="40" t="s">
        <v>22</v>
      </c>
      <c r="D19" s="40"/>
      <c r="E19" s="40"/>
      <c r="F19" s="40"/>
      <c r="G19" s="95">
        <f>SUM(D19:F19)</f>
        <v>0</v>
      </c>
      <c r="H19" s="43"/>
      <c r="I19" s="43"/>
    </row>
    <row r="20" spans="2:9" ht="12.75" customHeight="1" x14ac:dyDescent="0.25"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v>0</v>
      </c>
      <c r="I20" s="62">
        <v>0</v>
      </c>
    </row>
    <row r="21" spans="2:9" ht="12.75" customHeight="1" x14ac:dyDescent="0.25">
      <c r="B21" s="63" t="s">
        <v>93</v>
      </c>
      <c r="C21" s="40" t="s">
        <v>24</v>
      </c>
      <c r="D21" s="40"/>
      <c r="E21" s="40"/>
      <c r="F21" s="40"/>
      <c r="G21" s="95">
        <f>SUM(D21:F21)</f>
        <v>0</v>
      </c>
      <c r="H21" s="43"/>
      <c r="I21" s="43"/>
    </row>
    <row r="22" spans="2:9" ht="12.75" customHeight="1" x14ac:dyDescent="0.25">
      <c r="B22" s="63" t="s">
        <v>94</v>
      </c>
      <c r="C22" s="40" t="s">
        <v>25</v>
      </c>
      <c r="D22" s="40"/>
      <c r="E22" s="40"/>
      <c r="F22" s="40"/>
      <c r="G22" s="95">
        <f>SUM(D22:F22)</f>
        <v>0</v>
      </c>
      <c r="H22" s="43"/>
      <c r="I22" s="43"/>
    </row>
    <row r="23" spans="2:9" ht="12.75" customHeight="1" x14ac:dyDescent="0.25">
      <c r="B23" s="63" t="s">
        <v>95</v>
      </c>
      <c r="C23" s="40" t="s">
        <v>96</v>
      </c>
      <c r="D23" s="40"/>
      <c r="E23" s="40"/>
      <c r="F23" s="40"/>
      <c r="G23" s="95">
        <f t="shared" ref="G23:G25" si="1">SUM(D23:F23)</f>
        <v>0</v>
      </c>
      <c r="H23" s="43"/>
      <c r="I23" s="43"/>
    </row>
    <row r="24" spans="2:9" ht="12.75" customHeight="1" x14ac:dyDescent="0.25">
      <c r="B24" s="63" t="s">
        <v>19</v>
      </c>
      <c r="C24" s="40" t="s">
        <v>26</v>
      </c>
      <c r="D24" s="40"/>
      <c r="E24" s="40"/>
      <c r="F24" s="40"/>
      <c r="G24" s="95">
        <f t="shared" si="1"/>
        <v>0</v>
      </c>
      <c r="H24" s="43"/>
      <c r="I24" s="43"/>
    </row>
    <row r="25" spans="2:9" ht="12.75" customHeight="1" x14ac:dyDescent="0.25">
      <c r="B25" s="63" t="s">
        <v>97</v>
      </c>
      <c r="C25" s="40" t="s">
        <v>27</v>
      </c>
      <c r="D25" s="40"/>
      <c r="E25" s="40"/>
      <c r="F25" s="40"/>
      <c r="G25" s="95">
        <f t="shared" si="1"/>
        <v>0</v>
      </c>
      <c r="H25" s="43"/>
      <c r="I25" s="43"/>
    </row>
    <row r="26" spans="2:9" ht="12.75" customHeight="1" x14ac:dyDescent="0.25">
      <c r="B26" s="47" t="s">
        <v>150</v>
      </c>
      <c r="C26" s="41" t="s">
        <v>23</v>
      </c>
      <c r="D26" s="41">
        <f>SUM(D21:D25)</f>
        <v>0</v>
      </c>
      <c r="E26" s="41">
        <f>SUM(E21:E25)</f>
        <v>0</v>
      </c>
      <c r="F26" s="41">
        <f>SUM(F21:F25)</f>
        <v>0</v>
      </c>
      <c r="G26" s="96">
        <f>SUM(G21:G25)</f>
        <v>0</v>
      </c>
      <c r="H26" s="62">
        <v>0</v>
      </c>
      <c r="I26" s="62">
        <v>0</v>
      </c>
    </row>
    <row r="27" spans="2:9" ht="12.75" customHeight="1" x14ac:dyDescent="0.25">
      <c r="B27" s="64" t="s">
        <v>98</v>
      </c>
      <c r="C27" s="40" t="s">
        <v>34</v>
      </c>
      <c r="D27" s="40"/>
      <c r="E27" s="40"/>
      <c r="F27" s="40"/>
      <c r="G27" s="81">
        <f>SUM(D27:F27)</f>
        <v>0</v>
      </c>
      <c r="H27" s="43"/>
      <c r="I27" s="43"/>
    </row>
    <row r="28" spans="2:9" ht="12.75" customHeight="1" x14ac:dyDescent="0.25">
      <c r="B28" s="64" t="s">
        <v>28</v>
      </c>
      <c r="C28" s="40" t="s">
        <v>35</v>
      </c>
      <c r="D28" s="40"/>
      <c r="E28" s="40"/>
      <c r="F28" s="40"/>
      <c r="G28" s="81">
        <f>SUM(D28:F28)</f>
        <v>0</v>
      </c>
      <c r="H28" s="43"/>
      <c r="I28" s="43"/>
    </row>
    <row r="29" spans="2:9" ht="12.75" customHeight="1" x14ac:dyDescent="0.25">
      <c r="B29" s="64" t="s">
        <v>99</v>
      </c>
      <c r="C29" s="40" t="s">
        <v>36</v>
      </c>
      <c r="D29" s="40"/>
      <c r="E29" s="40"/>
      <c r="F29" s="40"/>
      <c r="G29" s="81">
        <f t="shared" ref="G29:G35" si="2">SUM(D29:F29)</f>
        <v>0</v>
      </c>
      <c r="H29" s="43"/>
      <c r="I29" s="43"/>
    </row>
    <row r="30" spans="2:9" ht="12.75" customHeight="1" x14ac:dyDescent="0.25">
      <c r="B30" s="64" t="s">
        <v>29</v>
      </c>
      <c r="C30" s="40" t="s">
        <v>37</v>
      </c>
      <c r="D30" s="40"/>
      <c r="E30" s="40"/>
      <c r="F30" s="40"/>
      <c r="G30" s="81">
        <f t="shared" si="2"/>
        <v>0</v>
      </c>
      <c r="H30" s="43"/>
      <c r="I30" s="43"/>
    </row>
    <row r="31" spans="2:9" ht="12.75" customHeight="1" x14ac:dyDescent="0.25">
      <c r="B31" s="64" t="s">
        <v>30</v>
      </c>
      <c r="C31" s="40" t="s">
        <v>38</v>
      </c>
      <c r="D31" s="40"/>
      <c r="E31" s="40"/>
      <c r="F31" s="40"/>
      <c r="G31" s="81">
        <f t="shared" si="2"/>
        <v>0</v>
      </c>
      <c r="H31" s="43"/>
      <c r="I31" s="43"/>
    </row>
    <row r="32" spans="2:9" ht="12.75" customHeight="1" x14ac:dyDescent="0.25">
      <c r="B32" s="64" t="s">
        <v>100</v>
      </c>
      <c r="C32" s="40" t="s">
        <v>39</v>
      </c>
      <c r="D32" s="40"/>
      <c r="E32" s="40"/>
      <c r="F32" s="40"/>
      <c r="G32" s="81">
        <f t="shared" si="2"/>
        <v>0</v>
      </c>
      <c r="H32" s="43"/>
      <c r="I32" s="43"/>
    </row>
    <row r="33" spans="2:9" ht="12.75" customHeight="1" x14ac:dyDescent="0.25">
      <c r="B33" s="64" t="s">
        <v>101</v>
      </c>
      <c r="C33" s="40" t="s">
        <v>102</v>
      </c>
      <c r="D33" s="40"/>
      <c r="E33" s="40"/>
      <c r="F33" s="40"/>
      <c r="G33" s="81">
        <f t="shared" si="2"/>
        <v>0</v>
      </c>
      <c r="H33" s="43"/>
      <c r="I33" s="43"/>
    </row>
    <row r="34" spans="2:9" ht="12.75" customHeight="1" x14ac:dyDescent="0.25">
      <c r="B34" s="64" t="s">
        <v>31</v>
      </c>
      <c r="C34" s="40" t="s">
        <v>316</v>
      </c>
      <c r="D34" s="40"/>
      <c r="E34" s="40"/>
      <c r="F34" s="40"/>
      <c r="G34" s="81">
        <f t="shared" si="2"/>
        <v>0</v>
      </c>
      <c r="H34" s="43"/>
      <c r="I34" s="43">
        <v>2</v>
      </c>
    </row>
    <row r="35" spans="2:9" ht="12.75" customHeight="1" x14ac:dyDescent="0.25">
      <c r="B35" s="64" t="s">
        <v>32</v>
      </c>
      <c r="C35" s="40" t="s">
        <v>289</v>
      </c>
      <c r="D35" s="40"/>
      <c r="E35" s="40"/>
      <c r="F35" s="40"/>
      <c r="G35" s="81">
        <f t="shared" si="2"/>
        <v>0</v>
      </c>
      <c r="H35" s="43"/>
      <c r="I35" s="43">
        <v>3607</v>
      </c>
    </row>
    <row r="36" spans="2:9" ht="12.75" customHeight="1" x14ac:dyDescent="0.25">
      <c r="B36" s="48" t="s">
        <v>151</v>
      </c>
      <c r="C36" s="41" t="s">
        <v>33</v>
      </c>
      <c r="D36" s="41">
        <f>SUM(D27:D35)</f>
        <v>0</v>
      </c>
      <c r="E36" s="41">
        <f>SUM(E27:E35)</f>
        <v>0</v>
      </c>
      <c r="F36" s="41">
        <f>SUM(F27:F35)</f>
        <v>0</v>
      </c>
      <c r="G36" s="83">
        <f>SUM(G27:G35)</f>
        <v>0</v>
      </c>
      <c r="H36" s="62">
        <f>H28+H35</f>
        <v>0</v>
      </c>
      <c r="I36" s="62">
        <f>I27+I28++I29+I30+I31+I32+I33+I34+I35</f>
        <v>3609</v>
      </c>
    </row>
    <row r="37" spans="2:9" ht="12.75" customHeight="1" x14ac:dyDescent="0.25">
      <c r="B37" s="64" t="s">
        <v>41</v>
      </c>
      <c r="C37" s="40" t="s">
        <v>103</v>
      </c>
      <c r="D37" s="40"/>
      <c r="E37" s="40"/>
      <c r="F37" s="40"/>
      <c r="G37" s="81">
        <f>SUM(D37:F37)</f>
        <v>0</v>
      </c>
      <c r="H37" s="43"/>
      <c r="I37" s="43"/>
    </row>
    <row r="38" spans="2:9" ht="12.75" customHeight="1" x14ac:dyDescent="0.25">
      <c r="B38" s="64" t="s">
        <v>42</v>
      </c>
      <c r="C38" s="40" t="s">
        <v>104</v>
      </c>
      <c r="D38" s="40"/>
      <c r="E38" s="40"/>
      <c r="F38" s="40"/>
      <c r="G38" s="81">
        <f>SUM(D38:F38)</f>
        <v>0</v>
      </c>
      <c r="H38" s="43"/>
      <c r="I38" s="43"/>
    </row>
    <row r="39" spans="2:9" ht="12.75" customHeight="1" x14ac:dyDescent="0.25">
      <c r="B39" s="64" t="s">
        <v>105</v>
      </c>
      <c r="C39" s="40" t="s">
        <v>106</v>
      </c>
      <c r="D39" s="40"/>
      <c r="E39" s="40"/>
      <c r="F39" s="40"/>
      <c r="G39" s="81">
        <f>SUM(D39:F39)</f>
        <v>0</v>
      </c>
      <c r="H39" s="43"/>
      <c r="I39" s="43"/>
    </row>
    <row r="40" spans="2:9" ht="12.75" customHeight="1" x14ac:dyDescent="0.25">
      <c r="B40" s="47" t="s">
        <v>152</v>
      </c>
      <c r="C40" s="41" t="s">
        <v>107</v>
      </c>
      <c r="D40" s="41">
        <f>SUM(D37:D39)</f>
        <v>0</v>
      </c>
      <c r="E40" s="41">
        <f>SUM(E37:E39)</f>
        <v>0</v>
      </c>
      <c r="F40" s="41">
        <f>SUM(F37:F39)</f>
        <v>0</v>
      </c>
      <c r="G40" s="96">
        <f>SUM(G37:G39)</f>
        <v>0</v>
      </c>
      <c r="H40" s="62">
        <v>0</v>
      </c>
      <c r="I40" s="62">
        <v>0</v>
      </c>
    </row>
    <row r="41" spans="2:9" ht="24.75" customHeight="1" x14ac:dyDescent="0.25">
      <c r="B41" s="63" t="s">
        <v>108</v>
      </c>
      <c r="C41" s="40" t="s">
        <v>109</v>
      </c>
      <c r="D41" s="40"/>
      <c r="E41" s="40"/>
      <c r="F41" s="40"/>
      <c r="G41" s="95">
        <f>SUM(D41:F41)</f>
        <v>0</v>
      </c>
      <c r="H41" s="43"/>
      <c r="I41" s="43"/>
    </row>
    <row r="42" spans="2:9" ht="12.75" customHeight="1" x14ac:dyDescent="0.25">
      <c r="B42" s="64" t="s">
        <v>110</v>
      </c>
      <c r="C42" s="40" t="s">
        <v>111</v>
      </c>
      <c r="D42" s="40"/>
      <c r="E42" s="40"/>
      <c r="F42" s="40"/>
      <c r="G42" s="81">
        <f>SUM(D42:F42)</f>
        <v>0</v>
      </c>
      <c r="H42" s="43"/>
      <c r="I42" s="43"/>
    </row>
    <row r="43" spans="2:9" ht="12.75" customHeight="1" x14ac:dyDescent="0.25">
      <c r="B43" s="47" t="s">
        <v>153</v>
      </c>
      <c r="C43" s="41" t="s">
        <v>112</v>
      </c>
      <c r="D43" s="41">
        <f>SUM(D41:D42)</f>
        <v>0</v>
      </c>
      <c r="E43" s="41">
        <f>SUM(E41:E42)</f>
        <v>0</v>
      </c>
      <c r="F43" s="41">
        <f>SUM(F41:F42)</f>
        <v>0</v>
      </c>
      <c r="G43" s="96">
        <f>SUM(G41:G42)</f>
        <v>0</v>
      </c>
      <c r="H43" s="62">
        <v>0</v>
      </c>
      <c r="I43" s="62">
        <v>0</v>
      </c>
    </row>
    <row r="44" spans="2:9" ht="21" customHeight="1" x14ac:dyDescent="0.25">
      <c r="B44" s="63" t="s">
        <v>113</v>
      </c>
      <c r="C44" s="40" t="s">
        <v>114</v>
      </c>
      <c r="D44" s="40"/>
      <c r="E44" s="40"/>
      <c r="F44" s="40"/>
      <c r="G44" s="95">
        <f>SUM(D44:F44)</f>
        <v>0</v>
      </c>
      <c r="H44" s="43"/>
      <c r="I44" s="43"/>
    </row>
    <row r="45" spans="2:9" ht="12.75" customHeight="1" x14ac:dyDescent="0.25">
      <c r="B45" s="64" t="s">
        <v>115</v>
      </c>
      <c r="C45" s="40" t="s">
        <v>116</v>
      </c>
      <c r="D45" s="40"/>
      <c r="E45" s="40"/>
      <c r="F45" s="40"/>
      <c r="G45" s="81">
        <f>SUM(D45:F45)</f>
        <v>0</v>
      </c>
      <c r="H45" s="43"/>
      <c r="I45" s="43"/>
    </row>
    <row r="46" spans="2:9" ht="12.75" customHeight="1" x14ac:dyDescent="0.25">
      <c r="B46" s="47" t="s">
        <v>154</v>
      </c>
      <c r="C46" s="41" t="s">
        <v>117</v>
      </c>
      <c r="D46" s="41">
        <f>SUM(D44:D45)</f>
        <v>0</v>
      </c>
      <c r="E46" s="41">
        <f>SUM(E44:E45)</f>
        <v>0</v>
      </c>
      <c r="F46" s="41">
        <f>SUM(F44:F45)</f>
        <v>0</v>
      </c>
      <c r="G46" s="96">
        <f>SUM(G44:G45)</f>
        <v>0</v>
      </c>
      <c r="H46" s="62">
        <v>0</v>
      </c>
      <c r="I46" s="62">
        <v>0</v>
      </c>
    </row>
    <row r="47" spans="2:9" ht="12.75" customHeight="1" x14ac:dyDescent="0.25">
      <c r="B47" s="48" t="s">
        <v>155</v>
      </c>
      <c r="C47" s="41" t="s">
        <v>118</v>
      </c>
      <c r="D47" s="41">
        <f>SUM(D46,D43,D40,D36,D26,D20,D16,D12)</f>
        <v>0</v>
      </c>
      <c r="E47" s="41">
        <f>SUM(E46,E43,E40,E36,E26,E20,E16,E12)</f>
        <v>0</v>
      </c>
      <c r="F47" s="41">
        <f>SUM(F46,F43,F40,F36,F26,F20,F16,F12)</f>
        <v>0</v>
      </c>
      <c r="G47" s="83">
        <f>SUM(G46,G43,G40,G36,G26,G20,G16,G12,)</f>
        <v>0</v>
      </c>
      <c r="H47" s="62">
        <f>H16+H20+H26+H36+H40+H43+H46</f>
        <v>4842000</v>
      </c>
      <c r="I47" s="62">
        <f>I16+I20+I26+I36+I40+I43+I46</f>
        <v>4870303</v>
      </c>
    </row>
    <row r="48" spans="2:9" ht="12.75" customHeight="1" x14ac:dyDescent="0.25">
      <c r="B48" s="65" t="s">
        <v>124</v>
      </c>
      <c r="C48" s="60" t="s">
        <v>134</v>
      </c>
      <c r="D48" s="61"/>
      <c r="E48" s="61"/>
      <c r="F48" s="61"/>
      <c r="G48" s="97">
        <f>SUM(D48:F48)</f>
        <v>0</v>
      </c>
      <c r="H48" s="43"/>
      <c r="I48" s="43"/>
    </row>
    <row r="49" spans="2:9" ht="12.75" customHeight="1" x14ac:dyDescent="0.25">
      <c r="B49" s="64" t="s">
        <v>123</v>
      </c>
      <c r="C49" s="60" t="s">
        <v>133</v>
      </c>
      <c r="D49" s="43"/>
      <c r="E49" s="43"/>
      <c r="F49" s="43"/>
      <c r="G49" s="86">
        <f>SUM(D49:F49)</f>
        <v>0</v>
      </c>
      <c r="H49" s="43"/>
      <c r="I49" s="43"/>
    </row>
    <row r="50" spans="2:9" ht="12.75" customHeight="1" x14ac:dyDescent="0.25">
      <c r="B50" s="65" t="s">
        <v>122</v>
      </c>
      <c r="C50" s="60" t="s">
        <v>132</v>
      </c>
      <c r="D50" s="43"/>
      <c r="E50" s="43"/>
      <c r="F50" s="43"/>
      <c r="G50" s="86">
        <f>SUM(D50:F50)</f>
        <v>0</v>
      </c>
      <c r="H50" s="43"/>
      <c r="I50" s="43"/>
    </row>
    <row r="51" spans="2:9" ht="12.75" customHeight="1" x14ac:dyDescent="0.25">
      <c r="B51" s="48" t="s">
        <v>156</v>
      </c>
      <c r="C51" s="31" t="s">
        <v>131</v>
      </c>
      <c r="D51" s="43">
        <f>SUM(D48:D50)</f>
        <v>0</v>
      </c>
      <c r="E51" s="43">
        <f>SUM(E48:E50)</f>
        <v>0</v>
      </c>
      <c r="F51" s="43">
        <f>SUM(F48:F50)</f>
        <v>0</v>
      </c>
      <c r="G51" s="86">
        <f>SUM(G48:G50)</f>
        <v>0</v>
      </c>
      <c r="H51" s="43"/>
      <c r="I51" s="43"/>
    </row>
    <row r="52" spans="2:9" ht="12.75" customHeight="1" x14ac:dyDescent="0.25">
      <c r="B52" s="63" t="s">
        <v>121</v>
      </c>
      <c r="C52" s="60" t="s">
        <v>130</v>
      </c>
      <c r="D52" s="43">
        <v>5180462</v>
      </c>
      <c r="E52" s="43"/>
      <c r="F52" s="43"/>
      <c r="G52" s="86">
        <f>SUM(D52:F52)</f>
        <v>5180462</v>
      </c>
      <c r="H52" s="43">
        <v>5180462</v>
      </c>
      <c r="I52" s="43">
        <v>5180462</v>
      </c>
    </row>
    <row r="53" spans="2:9" ht="12.75" customHeight="1" x14ac:dyDescent="0.25">
      <c r="B53" s="63" t="s">
        <v>120</v>
      </c>
      <c r="C53" s="60" t="s">
        <v>129</v>
      </c>
      <c r="D53" s="43"/>
      <c r="E53" s="43"/>
      <c r="F53" s="43"/>
      <c r="G53" s="86">
        <f>SUM(D53:F53)</f>
        <v>0</v>
      </c>
      <c r="H53" s="43"/>
      <c r="I53" s="43"/>
    </row>
    <row r="54" spans="2:9" ht="12.75" customHeight="1" x14ac:dyDescent="0.25">
      <c r="B54" s="47" t="s">
        <v>157</v>
      </c>
      <c r="C54" s="31" t="s">
        <v>128</v>
      </c>
      <c r="D54" s="62">
        <f>SUM(D52:D53)</f>
        <v>5180462</v>
      </c>
      <c r="E54" s="62">
        <f>SUM(E52:E53)</f>
        <v>0</v>
      </c>
      <c r="F54" s="62">
        <f>SUM(F52:F53)</f>
        <v>0</v>
      </c>
      <c r="G54" s="98">
        <f>SUM(G52:G53)</f>
        <v>5180462</v>
      </c>
      <c r="H54" s="43">
        <f>H52</f>
        <v>5180462</v>
      </c>
      <c r="I54" s="43">
        <f>I52</f>
        <v>5180462</v>
      </c>
    </row>
    <row r="55" spans="2:9" ht="12.75" customHeight="1" x14ac:dyDescent="0.25">
      <c r="B55" s="65" t="s">
        <v>119</v>
      </c>
      <c r="C55" s="60" t="s">
        <v>127</v>
      </c>
      <c r="D55" s="43">
        <v>50300000</v>
      </c>
      <c r="E55" s="43"/>
      <c r="F55" s="43"/>
      <c r="G55" s="86">
        <f>SUM(D55:F55)</f>
        <v>50300000</v>
      </c>
      <c r="H55" s="114">
        <v>54396000</v>
      </c>
      <c r="I55" s="114">
        <v>54396000</v>
      </c>
    </row>
    <row r="56" spans="2:9" ht="12.75" customHeight="1" x14ac:dyDescent="0.25">
      <c r="B56" s="48" t="s">
        <v>158</v>
      </c>
      <c r="C56" s="31" t="s">
        <v>126</v>
      </c>
      <c r="D56" s="62">
        <f>SUM(D54,D51,D55)</f>
        <v>55480462</v>
      </c>
      <c r="E56" s="43">
        <f>SUM(E54)</f>
        <v>0</v>
      </c>
      <c r="F56" s="43">
        <f>SUM(F54)</f>
        <v>0</v>
      </c>
      <c r="G56" s="98">
        <f>SUM(D56:F56)</f>
        <v>55480462</v>
      </c>
      <c r="H56" s="62">
        <f>H54+H55</f>
        <v>59576462</v>
      </c>
      <c r="I56" s="62">
        <f>I54+I55</f>
        <v>59576462</v>
      </c>
    </row>
    <row r="57" spans="2:9" ht="12.75" customHeight="1" x14ac:dyDescent="0.25">
      <c r="B57" s="54" t="s">
        <v>159</v>
      </c>
      <c r="C57" s="31" t="s">
        <v>125</v>
      </c>
      <c r="D57" s="62">
        <f>SUM(D56)</f>
        <v>55480462</v>
      </c>
      <c r="E57" s="43"/>
      <c r="F57" s="43"/>
      <c r="G57" s="98">
        <f>SUM(G56)</f>
        <v>55480462</v>
      </c>
      <c r="H57" s="62">
        <f>H56</f>
        <v>59576462</v>
      </c>
      <c r="I57" s="62">
        <f>I56</f>
        <v>59576462</v>
      </c>
    </row>
    <row r="58" spans="2:9" ht="12.75" customHeight="1" x14ac:dyDescent="0.25">
      <c r="B58" s="55"/>
      <c r="C58" s="43"/>
      <c r="D58" s="43"/>
      <c r="E58" s="43"/>
      <c r="F58" s="43"/>
      <c r="G58" s="86"/>
      <c r="H58" s="43"/>
      <c r="I58" s="43"/>
    </row>
    <row r="59" spans="2:9" ht="17.25" customHeight="1" thickBot="1" x14ac:dyDescent="0.3">
      <c r="B59" s="66" t="s">
        <v>135</v>
      </c>
      <c r="C59" s="67"/>
      <c r="D59" s="68">
        <f>SUM(D47,D57)</f>
        <v>55480462</v>
      </c>
      <c r="E59" s="68">
        <f t="shared" ref="E59:I59" si="3">SUM(E47,E57)</f>
        <v>0</v>
      </c>
      <c r="F59" s="68">
        <f t="shared" si="3"/>
        <v>0</v>
      </c>
      <c r="G59" s="68">
        <f t="shared" si="3"/>
        <v>55480462</v>
      </c>
      <c r="H59" s="68">
        <f t="shared" si="3"/>
        <v>64418462</v>
      </c>
      <c r="I59" s="68">
        <f t="shared" si="3"/>
        <v>64446765</v>
      </c>
    </row>
    <row r="61" spans="2:9" x14ac:dyDescent="0.25">
      <c r="B61" s="12"/>
      <c r="C61" s="13"/>
    </row>
    <row r="62" spans="2:9" x14ac:dyDescent="0.25">
      <c r="B62" s="16"/>
      <c r="C62" s="13"/>
    </row>
    <row r="63" spans="2:9" x14ac:dyDescent="0.25">
      <c r="B63" s="14"/>
      <c r="C63" s="15"/>
    </row>
    <row r="64" spans="2:9" x14ac:dyDescent="0.25">
      <c r="B64" s="17"/>
      <c r="C64" s="15"/>
    </row>
  </sheetData>
  <mergeCells count="6">
    <mergeCell ref="B4:B5"/>
    <mergeCell ref="C4:C5"/>
    <mergeCell ref="D4:G4"/>
    <mergeCell ref="F3:G3"/>
    <mergeCell ref="B1:G1"/>
    <mergeCell ref="B2:G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&amp;R2/a.melléklet az  /2020.(VII.  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Layout" zoomScaleNormal="100" workbookViewId="0">
      <selection activeCell="B23" sqref="B23"/>
    </sheetView>
  </sheetViews>
  <sheetFormatPr defaultRowHeight="15" x14ac:dyDescent="0.25"/>
  <cols>
    <col min="1" max="1" width="6.85546875" customWidth="1"/>
    <col min="2" max="2" width="38" customWidth="1"/>
    <col min="3" max="3" width="16" customWidth="1"/>
    <col min="4" max="5" width="14.28515625" customWidth="1"/>
    <col min="6" max="6" width="15.85546875" customWidth="1"/>
  </cols>
  <sheetData>
    <row r="1" spans="1:6" x14ac:dyDescent="0.25">
      <c r="A1" s="367" t="s">
        <v>484</v>
      </c>
      <c r="B1" s="367"/>
      <c r="C1" s="367"/>
      <c r="D1" s="367"/>
      <c r="E1" s="367"/>
      <c r="F1" s="367"/>
    </row>
    <row r="3" spans="1:6" ht="15.75" thickBot="1" x14ac:dyDescent="0.3"/>
    <row r="4" spans="1:6" ht="43.5" thickBot="1" x14ac:dyDescent="0.3">
      <c r="A4" s="217" t="s">
        <v>378</v>
      </c>
      <c r="B4" s="218" t="s">
        <v>347</v>
      </c>
      <c r="C4" s="219" t="s">
        <v>335</v>
      </c>
      <c r="D4" s="219" t="s">
        <v>483</v>
      </c>
      <c r="E4" s="219" t="s">
        <v>476</v>
      </c>
      <c r="F4" s="220" t="s">
        <v>477</v>
      </c>
    </row>
    <row r="5" spans="1:6" ht="30" x14ac:dyDescent="0.25">
      <c r="A5" s="221" t="s">
        <v>380</v>
      </c>
      <c r="B5" s="222" t="s">
        <v>503</v>
      </c>
      <c r="C5" s="224">
        <f>SUM(C6:C7)</f>
        <v>134144092</v>
      </c>
      <c r="D5" s="224">
        <f>SUM(D6:D7)</f>
        <v>2280934</v>
      </c>
      <c r="E5" s="224">
        <f>SUM(E6:E7)</f>
        <v>2800717</v>
      </c>
      <c r="F5" s="223">
        <f t="shared" ref="F5:F12" si="0">SUM(C5:E5)</f>
        <v>139225743</v>
      </c>
    </row>
    <row r="6" spans="1:6" x14ac:dyDescent="0.25">
      <c r="A6" s="225" t="s">
        <v>381</v>
      </c>
      <c r="B6" s="226" t="s">
        <v>478</v>
      </c>
      <c r="C6" s="227">
        <v>134003562</v>
      </c>
      <c r="D6" s="228">
        <v>2153604</v>
      </c>
      <c r="E6" s="229">
        <v>2723772</v>
      </c>
      <c r="F6" s="230">
        <f t="shared" si="0"/>
        <v>138880938</v>
      </c>
    </row>
    <row r="7" spans="1:6" ht="15.75" thickBot="1" x14ac:dyDescent="0.3">
      <c r="A7" s="225" t="s">
        <v>382</v>
      </c>
      <c r="B7" s="226" t="s">
        <v>479</v>
      </c>
      <c r="C7" s="227">
        <v>140530</v>
      </c>
      <c r="D7" s="231">
        <v>127330</v>
      </c>
      <c r="E7" s="232">
        <v>76945</v>
      </c>
      <c r="F7" s="230">
        <f t="shared" si="0"/>
        <v>344805</v>
      </c>
    </row>
    <row r="8" spans="1:6" x14ac:dyDescent="0.25">
      <c r="A8" s="225" t="s">
        <v>401</v>
      </c>
      <c r="B8" s="233" t="s">
        <v>480</v>
      </c>
      <c r="C8" s="227">
        <v>265066105</v>
      </c>
      <c r="D8" s="228">
        <v>20747146</v>
      </c>
      <c r="E8" s="229">
        <v>38863697</v>
      </c>
      <c r="F8" s="230">
        <f t="shared" si="0"/>
        <v>324676948</v>
      </c>
    </row>
    <row r="9" spans="1:6" ht="15.75" thickBot="1" x14ac:dyDescent="0.3">
      <c r="A9" s="234" t="s">
        <v>402</v>
      </c>
      <c r="B9" s="235" t="s">
        <v>481</v>
      </c>
      <c r="C9" s="236">
        <v>258430079</v>
      </c>
      <c r="D9" s="228">
        <v>21609375</v>
      </c>
      <c r="E9" s="232">
        <v>40720695</v>
      </c>
      <c r="F9" s="237">
        <f t="shared" si="0"/>
        <v>320760149</v>
      </c>
    </row>
    <row r="10" spans="1:6" ht="30" x14ac:dyDescent="0.25">
      <c r="A10" s="238" t="s">
        <v>403</v>
      </c>
      <c r="B10" s="239" t="s">
        <v>504</v>
      </c>
      <c r="C10" s="223">
        <f>C5+C8-C9</f>
        <v>140780118</v>
      </c>
      <c r="D10" s="223">
        <f>D5+D8-D9</f>
        <v>1418705</v>
      </c>
      <c r="E10" s="240">
        <f>E5+E8-E9</f>
        <v>943719</v>
      </c>
      <c r="F10" s="223">
        <f t="shared" si="0"/>
        <v>143142542</v>
      </c>
    </row>
    <row r="11" spans="1:6" x14ac:dyDescent="0.25">
      <c r="A11" s="225" t="s">
        <v>404</v>
      </c>
      <c r="B11" s="226" t="s">
        <v>478</v>
      </c>
      <c r="C11" s="227">
        <v>140714738</v>
      </c>
      <c r="D11" s="228">
        <v>1394255</v>
      </c>
      <c r="E11" s="229">
        <v>821539</v>
      </c>
      <c r="F11" s="230">
        <f t="shared" si="0"/>
        <v>142930532</v>
      </c>
    </row>
    <row r="12" spans="1:6" ht="15.75" thickBot="1" x14ac:dyDescent="0.3">
      <c r="A12" s="241" t="s">
        <v>405</v>
      </c>
      <c r="B12" s="242" t="s">
        <v>482</v>
      </c>
      <c r="C12" s="236">
        <v>65380</v>
      </c>
      <c r="D12" s="231">
        <v>24450</v>
      </c>
      <c r="E12" s="243">
        <v>122180</v>
      </c>
      <c r="F12" s="237">
        <f t="shared" si="0"/>
        <v>212010</v>
      </c>
    </row>
  </sheetData>
  <mergeCells count="1">
    <mergeCell ref="A1:F1"/>
  </mergeCells>
  <conditionalFormatting sqref="C10:E10">
    <cfRule type="cellIs" dxfId="0" priority="1" stopIfTrue="1" operator="notEqual">
      <formula>SUM(C11:C12)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&amp;R15.melléklet  /2020.(VII.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4"/>
  <sheetViews>
    <sheetView view="pageLayout" zoomScaleNormal="100" workbookViewId="0">
      <selection activeCell="M12" sqref="M12"/>
    </sheetView>
  </sheetViews>
  <sheetFormatPr defaultRowHeight="15" x14ac:dyDescent="0.25"/>
  <cols>
    <col min="1" max="1" width="17.85546875" customWidth="1"/>
    <col min="2" max="2" width="12.28515625" customWidth="1"/>
    <col min="3" max="3" width="13.85546875" bestFit="1" customWidth="1"/>
    <col min="4" max="8" width="11.5703125" bestFit="1" customWidth="1"/>
    <col min="9" max="9" width="12.5703125" bestFit="1" customWidth="1"/>
    <col min="10" max="13" width="11.5703125" bestFit="1" customWidth="1"/>
    <col min="14" max="14" width="13.140625" customWidth="1"/>
  </cols>
  <sheetData>
    <row r="2" spans="1:14" ht="24" customHeight="1" x14ac:dyDescent="0.25">
      <c r="A2" s="325" t="s">
        <v>488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4" ht="21.75" customHeight="1" x14ac:dyDescent="0.25">
      <c r="A3" s="325" t="s">
        <v>487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4" ht="15.75" thickBot="1" x14ac:dyDescent="0.3">
      <c r="M4" s="244" t="s">
        <v>160</v>
      </c>
    </row>
    <row r="5" spans="1:14" ht="16.5" thickBot="1" x14ac:dyDescent="0.3">
      <c r="A5" s="368" t="s">
        <v>486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70"/>
    </row>
    <row r="6" spans="1:14" ht="15.75" thickBot="1" x14ac:dyDescent="0.3">
      <c r="A6" s="285" t="s">
        <v>764</v>
      </c>
      <c r="B6" s="285" t="s">
        <v>765</v>
      </c>
      <c r="C6" s="285" t="s">
        <v>766</v>
      </c>
      <c r="D6" s="285" t="s">
        <v>767</v>
      </c>
      <c r="E6" s="285" t="s">
        <v>768</v>
      </c>
      <c r="F6" s="285" t="s">
        <v>769</v>
      </c>
      <c r="G6" s="285" t="s">
        <v>770</v>
      </c>
      <c r="H6" s="285" t="s">
        <v>771</v>
      </c>
      <c r="I6" s="285" t="s">
        <v>772</v>
      </c>
      <c r="J6" s="285" t="s">
        <v>773</v>
      </c>
      <c r="K6" s="285" t="s">
        <v>774</v>
      </c>
      <c r="L6" s="285" t="s">
        <v>775</v>
      </c>
      <c r="M6" s="285" t="s">
        <v>776</v>
      </c>
      <c r="N6" s="285" t="s">
        <v>485</v>
      </c>
    </row>
    <row r="7" spans="1:14" ht="15.75" thickBot="1" x14ac:dyDescent="0.3">
      <c r="A7" s="286" t="s">
        <v>777</v>
      </c>
      <c r="B7" s="287">
        <v>12151955</v>
      </c>
      <c r="C7" s="287">
        <v>12151955</v>
      </c>
      <c r="D7" s="287">
        <v>12151955</v>
      </c>
      <c r="E7" s="287">
        <v>12151955</v>
      </c>
      <c r="F7" s="287">
        <v>12151955</v>
      </c>
      <c r="G7" s="287">
        <v>12151955</v>
      </c>
      <c r="H7" s="287">
        <v>12151955</v>
      </c>
      <c r="I7" s="287">
        <v>12151955</v>
      </c>
      <c r="J7" s="287">
        <v>12151955</v>
      </c>
      <c r="K7" s="287">
        <v>12151955</v>
      </c>
      <c r="L7" s="287">
        <v>12151955</v>
      </c>
      <c r="M7" s="287">
        <v>12151955</v>
      </c>
      <c r="N7" s="287">
        <f t="shared" ref="N7:N13" si="0">SUM(B7:M7)</f>
        <v>145823460</v>
      </c>
    </row>
    <row r="8" spans="1:14" x14ac:dyDescent="0.25">
      <c r="A8" s="288" t="s">
        <v>778</v>
      </c>
      <c r="B8" s="289">
        <v>748430</v>
      </c>
      <c r="C8" s="289">
        <v>748430</v>
      </c>
      <c r="D8" s="289">
        <v>748430</v>
      </c>
      <c r="E8" s="289">
        <v>748430</v>
      </c>
      <c r="F8" s="289">
        <v>748430</v>
      </c>
      <c r="G8" s="289">
        <v>748430</v>
      </c>
      <c r="H8" s="289">
        <v>748430</v>
      </c>
      <c r="I8" s="289">
        <v>748430</v>
      </c>
      <c r="J8" s="289">
        <v>748430</v>
      </c>
      <c r="K8" s="289">
        <v>748430</v>
      </c>
      <c r="L8" s="289">
        <v>748430</v>
      </c>
      <c r="M8" s="289">
        <v>748447</v>
      </c>
      <c r="N8" s="287">
        <f t="shared" si="0"/>
        <v>8981177</v>
      </c>
    </row>
    <row r="9" spans="1:14" x14ac:dyDescent="0.25">
      <c r="A9" s="288" t="s">
        <v>779</v>
      </c>
      <c r="B9" s="289"/>
      <c r="C9" s="289">
        <v>210000</v>
      </c>
      <c r="D9" s="289">
        <v>4350000</v>
      </c>
      <c r="E9" s="289">
        <v>1150000</v>
      </c>
      <c r="F9" s="289"/>
      <c r="G9" s="289"/>
      <c r="H9" s="289"/>
      <c r="I9" s="289">
        <v>120000</v>
      </c>
      <c r="J9" s="289">
        <v>6850000</v>
      </c>
      <c r="K9" s="289">
        <v>635000</v>
      </c>
      <c r="L9" s="289">
        <v>145000</v>
      </c>
      <c r="M9" s="289">
        <v>151055</v>
      </c>
      <c r="N9" s="289">
        <f t="shared" si="0"/>
        <v>13611055</v>
      </c>
    </row>
    <row r="10" spans="1:14" ht="21" customHeight="1" x14ac:dyDescent="0.25">
      <c r="A10" s="288" t="s">
        <v>780</v>
      </c>
      <c r="B10" s="289">
        <v>4580000</v>
      </c>
      <c r="C10" s="289">
        <v>4580000</v>
      </c>
      <c r="D10" s="289">
        <v>4580000</v>
      </c>
      <c r="E10" s="289">
        <v>4580000</v>
      </c>
      <c r="F10" s="289">
        <v>4580000</v>
      </c>
      <c r="G10" s="289">
        <v>4580000</v>
      </c>
      <c r="H10" s="289">
        <v>4580000</v>
      </c>
      <c r="I10" s="289">
        <v>7200000</v>
      </c>
      <c r="J10" s="289">
        <v>4580000</v>
      </c>
      <c r="K10" s="289">
        <v>4580000</v>
      </c>
      <c r="L10" s="289">
        <v>12764973</v>
      </c>
      <c r="M10" s="289">
        <v>4675149</v>
      </c>
      <c r="N10" s="289">
        <f t="shared" si="0"/>
        <v>65860122</v>
      </c>
    </row>
    <row r="11" spans="1:14" ht="27" customHeight="1" x14ac:dyDescent="0.25">
      <c r="A11" s="288" t="s">
        <v>781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>
        <v>190000</v>
      </c>
      <c r="L11" s="288">
        <v>200000</v>
      </c>
      <c r="M11" s="288">
        <v>1300000</v>
      </c>
      <c r="N11" s="289">
        <f t="shared" si="0"/>
        <v>1690000</v>
      </c>
    </row>
    <row r="12" spans="1:14" ht="30.75" customHeight="1" x14ac:dyDescent="0.25">
      <c r="A12" s="288" t="s">
        <v>782</v>
      </c>
      <c r="B12" s="289"/>
      <c r="C12" s="288">
        <v>15000000</v>
      </c>
      <c r="D12" s="288">
        <v>12000000</v>
      </c>
      <c r="E12" s="288">
        <v>17000000</v>
      </c>
      <c r="F12" s="288">
        <v>6238895</v>
      </c>
      <c r="G12" s="288"/>
      <c r="H12" s="288"/>
      <c r="I12" s="288"/>
      <c r="J12" s="288"/>
      <c r="K12" s="288"/>
      <c r="L12" s="288"/>
      <c r="M12" s="288"/>
      <c r="N12" s="289">
        <f>SUM(B12:M12)</f>
        <v>50238895</v>
      </c>
    </row>
    <row r="13" spans="1:14" ht="36" customHeight="1" x14ac:dyDescent="0.25">
      <c r="A13" s="288" t="s">
        <v>783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>
        <v>7706336</v>
      </c>
      <c r="N13" s="289">
        <f t="shared" si="0"/>
        <v>7706336</v>
      </c>
    </row>
    <row r="14" spans="1:14" ht="30" customHeight="1" x14ac:dyDescent="0.25">
      <c r="A14" s="288" t="s">
        <v>784</v>
      </c>
      <c r="B14" s="289">
        <f>SUM(B7:B13)</f>
        <v>17480385</v>
      </c>
      <c r="C14" s="289">
        <f>SUM(C7:C13)</f>
        <v>32690385</v>
      </c>
      <c r="D14" s="289">
        <f t="shared" ref="D14:M14" si="1">SUM(D7:D13)</f>
        <v>33830385</v>
      </c>
      <c r="E14" s="289">
        <f t="shared" si="1"/>
        <v>35630385</v>
      </c>
      <c r="F14" s="289">
        <f t="shared" si="1"/>
        <v>23719280</v>
      </c>
      <c r="G14" s="289">
        <f t="shared" si="1"/>
        <v>17480385</v>
      </c>
      <c r="H14" s="289">
        <f t="shared" si="1"/>
        <v>17480385</v>
      </c>
      <c r="I14" s="289">
        <f t="shared" si="1"/>
        <v>20220385</v>
      </c>
      <c r="J14" s="289">
        <f t="shared" si="1"/>
        <v>24330385</v>
      </c>
      <c r="K14" s="289">
        <f t="shared" si="1"/>
        <v>18305385</v>
      </c>
      <c r="L14" s="289">
        <f t="shared" si="1"/>
        <v>26010358</v>
      </c>
      <c r="M14" s="289">
        <f t="shared" si="1"/>
        <v>26732942</v>
      </c>
      <c r="N14" s="289">
        <f>SUM(N7:N13)</f>
        <v>293911045</v>
      </c>
    </row>
    <row r="15" spans="1:14" x14ac:dyDescent="0.25">
      <c r="A15" s="288" t="s">
        <v>785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9">
        <f>SUM(B15:M15)</f>
        <v>0</v>
      </c>
    </row>
    <row r="16" spans="1:14" x14ac:dyDescent="0.25">
      <c r="A16" s="288" t="s">
        <v>786</v>
      </c>
      <c r="B16" s="289"/>
      <c r="C16" s="288"/>
      <c r="D16" s="288"/>
      <c r="E16" s="288"/>
      <c r="F16" s="288"/>
      <c r="G16" s="288">
        <v>45300000</v>
      </c>
      <c r="H16" s="288"/>
      <c r="I16" s="288"/>
      <c r="J16" s="288">
        <v>20000000</v>
      </c>
      <c r="K16" s="288">
        <v>25302000</v>
      </c>
      <c r="L16" s="288"/>
      <c r="M16" s="288"/>
      <c r="N16" s="289">
        <f>SUM(B16:M16)</f>
        <v>90602000</v>
      </c>
    </row>
    <row r="17" spans="1:14" x14ac:dyDescent="0.25">
      <c r="A17" s="288" t="s">
        <v>800</v>
      </c>
      <c r="B17" s="289"/>
      <c r="C17" s="288"/>
      <c r="D17" s="288">
        <v>670000</v>
      </c>
      <c r="E17" s="288"/>
      <c r="F17" s="288"/>
      <c r="G17" s="288"/>
      <c r="H17" s="288"/>
      <c r="I17" s="288"/>
      <c r="J17" s="288"/>
      <c r="K17" s="288"/>
      <c r="L17" s="288"/>
      <c r="M17" s="288">
        <v>9812691</v>
      </c>
      <c r="N17" s="289">
        <f>SUM(B17:M17)</f>
        <v>10482691</v>
      </c>
    </row>
    <row r="18" spans="1:14" ht="45.75" customHeight="1" x14ac:dyDescent="0.25">
      <c r="A18" s="245" t="s">
        <v>486</v>
      </c>
      <c r="B18" s="290">
        <f>SUM(B14+B15+B16+B17)</f>
        <v>17480385</v>
      </c>
      <c r="C18" s="290">
        <f t="shared" ref="C18:M18" si="2">SUM(C14+C15+C16)</f>
        <v>32690385</v>
      </c>
      <c r="D18" s="290">
        <f t="shared" si="2"/>
        <v>33830385</v>
      </c>
      <c r="E18" s="290">
        <f t="shared" si="2"/>
        <v>35630385</v>
      </c>
      <c r="F18" s="290">
        <f t="shared" si="2"/>
        <v>23719280</v>
      </c>
      <c r="G18" s="290">
        <f t="shared" si="2"/>
        <v>62780385</v>
      </c>
      <c r="H18" s="290">
        <f t="shared" si="2"/>
        <v>17480385</v>
      </c>
      <c r="I18" s="290">
        <f t="shared" si="2"/>
        <v>20220385</v>
      </c>
      <c r="J18" s="290">
        <f t="shared" si="2"/>
        <v>44330385</v>
      </c>
      <c r="K18" s="290">
        <f t="shared" si="2"/>
        <v>43607385</v>
      </c>
      <c r="L18" s="290">
        <f t="shared" si="2"/>
        <v>26010358</v>
      </c>
      <c r="M18" s="290">
        <f t="shared" si="2"/>
        <v>26732942</v>
      </c>
      <c r="N18" s="290">
        <f>SUM(N14+N15+N16+N17)</f>
        <v>394995736</v>
      </c>
    </row>
    <row r="19" spans="1:14" x14ac:dyDescent="0.25">
      <c r="A19" s="291"/>
      <c r="B19" s="288"/>
      <c r="C19" s="288"/>
      <c r="D19" s="288"/>
      <c r="E19" s="288"/>
      <c r="F19" s="288"/>
      <c r="G19" s="288"/>
      <c r="H19" s="289"/>
      <c r="I19" s="288"/>
      <c r="J19" s="288"/>
      <c r="K19" s="288"/>
      <c r="L19" s="288"/>
      <c r="M19" s="288"/>
      <c r="N19" s="288"/>
    </row>
    <row r="20" spans="1:14" x14ac:dyDescent="0.25">
      <c r="A20" s="288" t="s">
        <v>525</v>
      </c>
      <c r="B20" s="289">
        <v>11781475</v>
      </c>
      <c r="C20" s="289">
        <v>11781475</v>
      </c>
      <c r="D20" s="289">
        <v>11781475</v>
      </c>
      <c r="E20" s="289">
        <v>11781475</v>
      </c>
      <c r="F20" s="289">
        <v>11781475</v>
      </c>
      <c r="G20" s="289">
        <v>11781475</v>
      </c>
      <c r="H20" s="289">
        <v>11781475</v>
      </c>
      <c r="I20" s="289">
        <v>11781475</v>
      </c>
      <c r="J20" s="289">
        <v>11781475</v>
      </c>
      <c r="K20" s="289">
        <v>11781475</v>
      </c>
      <c r="L20" s="289">
        <v>11781475</v>
      </c>
      <c r="M20" s="289">
        <v>11781483</v>
      </c>
      <c r="N20" s="289">
        <f t="shared" ref="N20:N26" si="3">SUM(B20:M20)</f>
        <v>141377708</v>
      </c>
    </row>
    <row r="21" spans="1:14" x14ac:dyDescent="0.25">
      <c r="A21" s="288" t="s">
        <v>787</v>
      </c>
      <c r="B21" s="289">
        <v>1962523</v>
      </c>
      <c r="C21" s="289">
        <v>1962523</v>
      </c>
      <c r="D21" s="289">
        <v>1962523</v>
      </c>
      <c r="E21" s="289">
        <v>1962523</v>
      </c>
      <c r="F21" s="289">
        <v>1962523</v>
      </c>
      <c r="G21" s="289">
        <v>1962523</v>
      </c>
      <c r="H21" s="289">
        <v>1962523</v>
      </c>
      <c r="I21" s="289">
        <v>1962523</v>
      </c>
      <c r="J21" s="289">
        <v>1962523</v>
      </c>
      <c r="K21" s="289">
        <v>1962523</v>
      </c>
      <c r="L21" s="289">
        <v>1962523</v>
      </c>
      <c r="M21" s="289">
        <v>1962524</v>
      </c>
      <c r="N21" s="289">
        <f t="shared" si="3"/>
        <v>23550277</v>
      </c>
    </row>
    <row r="22" spans="1:14" x14ac:dyDescent="0.25">
      <c r="A22" s="288" t="s">
        <v>788</v>
      </c>
      <c r="B22" s="289">
        <v>4397000</v>
      </c>
      <c r="C22" s="289">
        <v>4397000</v>
      </c>
      <c r="D22" s="289">
        <v>4397000</v>
      </c>
      <c r="E22" s="289">
        <v>4397000</v>
      </c>
      <c r="F22" s="289">
        <v>4397000</v>
      </c>
      <c r="G22" s="289">
        <v>4397000</v>
      </c>
      <c r="H22" s="289">
        <v>4397000</v>
      </c>
      <c r="I22" s="289">
        <v>4397000</v>
      </c>
      <c r="J22" s="289">
        <v>4397000</v>
      </c>
      <c r="K22" s="289">
        <v>4397000</v>
      </c>
      <c r="L22" s="289">
        <v>4397000</v>
      </c>
      <c r="M22" s="289">
        <v>4397845</v>
      </c>
      <c r="N22" s="289">
        <f t="shared" si="3"/>
        <v>52764845</v>
      </c>
    </row>
    <row r="23" spans="1:14" x14ac:dyDescent="0.25">
      <c r="A23" s="288" t="s">
        <v>789</v>
      </c>
      <c r="B23" s="289">
        <v>1100000</v>
      </c>
      <c r="C23" s="289">
        <v>1100000</v>
      </c>
      <c r="D23" s="289">
        <v>1100000</v>
      </c>
      <c r="E23" s="289">
        <v>1100000</v>
      </c>
      <c r="F23" s="289">
        <v>1100000</v>
      </c>
      <c r="G23" s="289">
        <v>1100000</v>
      </c>
      <c r="H23" s="289">
        <v>1100000</v>
      </c>
      <c r="I23" s="289">
        <v>1100000</v>
      </c>
      <c r="J23" s="289">
        <v>1100000</v>
      </c>
      <c r="K23" s="289">
        <v>1100000</v>
      </c>
      <c r="L23" s="289">
        <v>1100000</v>
      </c>
      <c r="M23" s="289">
        <v>3859500</v>
      </c>
      <c r="N23" s="289">
        <f t="shared" si="3"/>
        <v>15959500</v>
      </c>
    </row>
    <row r="24" spans="1:14" x14ac:dyDescent="0.25">
      <c r="A24" s="288" t="s">
        <v>790</v>
      </c>
      <c r="B24" s="289"/>
      <c r="C24" s="289">
        <v>200000</v>
      </c>
      <c r="D24" s="289"/>
      <c r="E24" s="289"/>
      <c r="F24" s="289"/>
      <c r="G24" s="289">
        <v>686076</v>
      </c>
      <c r="H24" s="289"/>
      <c r="I24" s="289"/>
      <c r="J24" s="289"/>
      <c r="K24" s="289">
        <v>500000</v>
      </c>
      <c r="L24" s="289"/>
      <c r="M24" s="289"/>
      <c r="N24" s="289">
        <f t="shared" si="3"/>
        <v>1386076</v>
      </c>
    </row>
    <row r="25" spans="1:14" x14ac:dyDescent="0.25">
      <c r="A25" s="288" t="s">
        <v>791</v>
      </c>
      <c r="B25" s="289">
        <v>5071280</v>
      </c>
      <c r="C25" s="289">
        <v>2117604</v>
      </c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>
        <f t="shared" si="3"/>
        <v>7188884</v>
      </c>
    </row>
    <row r="26" spans="1:14" x14ac:dyDescent="0.25">
      <c r="A26" s="291" t="s">
        <v>792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>
        <f t="shared" si="3"/>
        <v>0</v>
      </c>
    </row>
    <row r="27" spans="1:14" x14ac:dyDescent="0.25">
      <c r="A27" s="288" t="s">
        <v>793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</row>
    <row r="28" spans="1:14" x14ac:dyDescent="0.25">
      <c r="A28" s="288" t="s">
        <v>794</v>
      </c>
      <c r="B28" s="289">
        <f>SUM(B20:B27)</f>
        <v>24312278</v>
      </c>
      <c r="C28" s="289">
        <f t="shared" ref="C28:N28" si="4">SUM(C20:C27)</f>
        <v>21558602</v>
      </c>
      <c r="D28" s="289">
        <f t="shared" si="4"/>
        <v>19240998</v>
      </c>
      <c r="E28" s="289">
        <f t="shared" si="4"/>
        <v>19240998</v>
      </c>
      <c r="F28" s="289">
        <f t="shared" si="4"/>
        <v>19240998</v>
      </c>
      <c r="G28" s="289">
        <f t="shared" si="4"/>
        <v>19927074</v>
      </c>
      <c r="H28" s="289">
        <f t="shared" si="4"/>
        <v>19240998</v>
      </c>
      <c r="I28" s="289">
        <f t="shared" si="4"/>
        <v>19240998</v>
      </c>
      <c r="J28" s="289">
        <f t="shared" si="4"/>
        <v>19240998</v>
      </c>
      <c r="K28" s="289">
        <f t="shared" si="4"/>
        <v>19740998</v>
      </c>
      <c r="L28" s="289">
        <f t="shared" si="4"/>
        <v>19240998</v>
      </c>
      <c r="M28" s="289">
        <f t="shared" si="4"/>
        <v>22001352</v>
      </c>
      <c r="N28" s="289">
        <f t="shared" si="4"/>
        <v>242227290</v>
      </c>
    </row>
    <row r="29" spans="1:14" x14ac:dyDescent="0.25">
      <c r="A29" s="291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</row>
    <row r="30" spans="1:14" ht="15.75" thickBot="1" x14ac:dyDescent="0.3">
      <c r="A30" s="292" t="s">
        <v>795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</row>
    <row r="31" spans="1:14" x14ac:dyDescent="0.25">
      <c r="A31" s="291" t="s">
        <v>796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>
        <f>SUM(B31:M31)</f>
        <v>0</v>
      </c>
    </row>
    <row r="32" spans="1:14" x14ac:dyDescent="0.25">
      <c r="A32" s="291" t="s">
        <v>797</v>
      </c>
      <c r="B32" s="288"/>
      <c r="C32" s="288">
        <v>635000</v>
      </c>
      <c r="D32" s="288">
        <v>380000</v>
      </c>
      <c r="E32" s="288"/>
      <c r="F32" s="288"/>
      <c r="G32" s="288"/>
      <c r="H32" s="288"/>
      <c r="I32" s="288">
        <v>1162000</v>
      </c>
      <c r="J32" s="288">
        <v>5000000</v>
      </c>
      <c r="K32" s="288"/>
      <c r="L32" s="288"/>
      <c r="M32" s="288">
        <v>1155386</v>
      </c>
      <c r="N32" s="288">
        <f>SUM(B32:M32)</f>
        <v>8332386</v>
      </c>
    </row>
    <row r="33" spans="1:14" ht="15.75" thickBot="1" x14ac:dyDescent="0.3">
      <c r="A33" s="288" t="s">
        <v>798</v>
      </c>
      <c r="B33" s="294">
        <f t="shared" ref="B33:N33" si="5">SUM(B31:B32)</f>
        <v>0</v>
      </c>
      <c r="C33" s="294">
        <f t="shared" si="5"/>
        <v>635000</v>
      </c>
      <c r="D33" s="294">
        <f t="shared" si="5"/>
        <v>380000</v>
      </c>
      <c r="E33" s="294">
        <f t="shared" si="5"/>
        <v>0</v>
      </c>
      <c r="F33" s="294">
        <f t="shared" si="5"/>
        <v>0</v>
      </c>
      <c r="G33" s="294">
        <f t="shared" si="5"/>
        <v>0</v>
      </c>
      <c r="H33" s="294">
        <f t="shared" si="5"/>
        <v>0</v>
      </c>
      <c r="I33" s="294">
        <f t="shared" si="5"/>
        <v>1162000</v>
      </c>
      <c r="J33" s="294">
        <f t="shared" si="5"/>
        <v>5000000</v>
      </c>
      <c r="K33" s="294">
        <f t="shared" si="5"/>
        <v>0</v>
      </c>
      <c r="L33" s="294">
        <f t="shared" si="5"/>
        <v>0</v>
      </c>
      <c r="M33" s="294">
        <f t="shared" si="5"/>
        <v>1155386</v>
      </c>
      <c r="N33" s="294">
        <f t="shared" si="5"/>
        <v>8332386</v>
      </c>
    </row>
    <row r="34" spans="1:14" ht="15.75" thickBot="1" x14ac:dyDescent="0.3">
      <c r="A34" s="295" t="s">
        <v>799</v>
      </c>
      <c r="B34" s="296">
        <f>SUM(B28+B33)</f>
        <v>24312278</v>
      </c>
      <c r="C34" s="296">
        <f t="shared" ref="C34:N34" si="6">SUM(C28+C33)</f>
        <v>22193602</v>
      </c>
      <c r="D34" s="296">
        <f t="shared" si="6"/>
        <v>19620998</v>
      </c>
      <c r="E34" s="296">
        <f t="shared" si="6"/>
        <v>19240998</v>
      </c>
      <c r="F34" s="296">
        <f t="shared" si="6"/>
        <v>19240998</v>
      </c>
      <c r="G34" s="296">
        <f t="shared" si="6"/>
        <v>19927074</v>
      </c>
      <c r="H34" s="296">
        <f t="shared" si="6"/>
        <v>19240998</v>
      </c>
      <c r="I34" s="296">
        <f t="shared" si="6"/>
        <v>20402998</v>
      </c>
      <c r="J34" s="296">
        <f t="shared" si="6"/>
        <v>24240998</v>
      </c>
      <c r="K34" s="296">
        <f t="shared" si="6"/>
        <v>19740998</v>
      </c>
      <c r="L34" s="296">
        <f t="shared" si="6"/>
        <v>19240998</v>
      </c>
      <c r="M34" s="296">
        <f t="shared" si="6"/>
        <v>23156738</v>
      </c>
      <c r="N34" s="297">
        <f t="shared" si="6"/>
        <v>250559676</v>
      </c>
    </row>
  </sheetData>
  <mergeCells count="3">
    <mergeCell ref="A2:M2"/>
    <mergeCell ref="A3:M3"/>
    <mergeCell ref="A5:M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&amp;R16.melléklet   /2020.(VII. 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workbookViewId="0">
      <selection activeCell="B1" sqref="B1"/>
    </sheetView>
  </sheetViews>
  <sheetFormatPr defaultRowHeight="15" x14ac:dyDescent="0.25"/>
  <cols>
    <col min="1" max="1" width="45.42578125" customWidth="1"/>
    <col min="3" max="3" width="10.140625" customWidth="1"/>
    <col min="4" max="4" width="12.140625" customWidth="1"/>
    <col min="11" max="11" width="10" bestFit="1" customWidth="1"/>
  </cols>
  <sheetData>
    <row r="1" spans="1:5" x14ac:dyDescent="0.25">
      <c r="A1" s="263"/>
      <c r="B1" s="276" t="s">
        <v>815</v>
      </c>
      <c r="C1" s="263"/>
      <c r="D1" s="263"/>
      <c r="E1" s="263"/>
    </row>
    <row r="3" spans="1:5" ht="15.75" x14ac:dyDescent="0.25">
      <c r="A3" s="264" t="s">
        <v>335</v>
      </c>
    </row>
    <row r="4" spans="1:5" ht="15.75" x14ac:dyDescent="0.25">
      <c r="A4" s="264" t="s">
        <v>489</v>
      </c>
    </row>
    <row r="5" spans="1:5" ht="15.75" x14ac:dyDescent="0.25">
      <c r="A5" s="264" t="s">
        <v>700</v>
      </c>
    </row>
    <row r="6" spans="1:5" x14ac:dyDescent="0.25">
      <c r="A6" s="273"/>
      <c r="B6" s="274"/>
      <c r="C6" s="274"/>
      <c r="D6" s="274"/>
      <c r="E6" s="274"/>
    </row>
    <row r="7" spans="1:5" x14ac:dyDescent="0.25">
      <c r="A7" s="265" t="s">
        <v>347</v>
      </c>
      <c r="B7" s="265" t="s">
        <v>378</v>
      </c>
      <c r="C7" s="265" t="s">
        <v>490</v>
      </c>
      <c r="D7" s="265" t="s">
        <v>491</v>
      </c>
      <c r="E7" s="275" t="s">
        <v>533</v>
      </c>
    </row>
    <row r="8" spans="1:5" x14ac:dyDescent="0.25">
      <c r="A8" s="266">
        <v>1</v>
      </c>
      <c r="B8" s="266">
        <v>2</v>
      </c>
      <c r="C8" s="266">
        <v>3</v>
      </c>
      <c r="D8" s="266">
        <v>4</v>
      </c>
      <c r="E8" s="266">
        <v>5</v>
      </c>
    </row>
    <row r="9" spans="1:5" x14ac:dyDescent="0.25">
      <c r="A9" s="267" t="s">
        <v>265</v>
      </c>
      <c r="B9" s="267" t="s">
        <v>534</v>
      </c>
      <c r="C9" s="267" t="s">
        <v>534</v>
      </c>
      <c r="D9" s="267" t="s">
        <v>534</v>
      </c>
      <c r="E9" s="267" t="s">
        <v>534</v>
      </c>
    </row>
    <row r="10" spans="1:5" ht="32.25" customHeight="1" x14ac:dyDescent="0.25">
      <c r="A10" s="265" t="s">
        <v>535</v>
      </c>
      <c r="B10" s="265" t="s">
        <v>536</v>
      </c>
      <c r="C10" s="268">
        <v>148308840</v>
      </c>
      <c r="D10" s="268">
        <v>143490568</v>
      </c>
      <c r="E10" s="271">
        <v>96.75</v>
      </c>
    </row>
    <row r="11" spans="1:5" ht="21.75" customHeight="1" x14ac:dyDescent="0.25">
      <c r="A11" s="265" t="s">
        <v>537</v>
      </c>
      <c r="B11" s="265" t="s">
        <v>538</v>
      </c>
      <c r="C11" s="268">
        <v>2337151</v>
      </c>
      <c r="D11" s="268">
        <v>820802</v>
      </c>
      <c r="E11" s="271">
        <v>35.119999999999997</v>
      </c>
    </row>
    <row r="12" spans="1:5" x14ac:dyDescent="0.25">
      <c r="A12" s="265" t="s">
        <v>539</v>
      </c>
      <c r="B12" s="265" t="s">
        <v>540</v>
      </c>
      <c r="C12" s="269">
        <v>0</v>
      </c>
      <c r="D12" s="269">
        <v>0</v>
      </c>
      <c r="E12" s="271">
        <v>0</v>
      </c>
    </row>
    <row r="13" spans="1:5" x14ac:dyDescent="0.25">
      <c r="A13" s="265" t="s">
        <v>541</v>
      </c>
      <c r="B13" s="265" t="s">
        <v>542</v>
      </c>
      <c r="C13" s="269">
        <v>0</v>
      </c>
      <c r="D13" s="269">
        <v>0</v>
      </c>
      <c r="E13" s="271">
        <v>0</v>
      </c>
    </row>
    <row r="14" spans="1:5" ht="23.25" x14ac:dyDescent="0.25">
      <c r="A14" s="265" t="s">
        <v>543</v>
      </c>
      <c r="B14" s="265" t="s">
        <v>544</v>
      </c>
      <c r="C14" s="269">
        <v>0</v>
      </c>
      <c r="D14" s="269">
        <v>0</v>
      </c>
      <c r="E14" s="271">
        <v>0</v>
      </c>
    </row>
    <row r="15" spans="1:5" x14ac:dyDescent="0.25">
      <c r="A15" s="265" t="s">
        <v>545</v>
      </c>
      <c r="B15" s="265" t="s">
        <v>546</v>
      </c>
      <c r="C15" s="269">
        <v>0</v>
      </c>
      <c r="D15" s="269">
        <v>0</v>
      </c>
      <c r="E15" s="271">
        <v>0</v>
      </c>
    </row>
    <row r="16" spans="1:5" x14ac:dyDescent="0.25">
      <c r="A16" s="265" t="s">
        <v>547</v>
      </c>
      <c r="B16" s="265" t="s">
        <v>548</v>
      </c>
      <c r="C16" s="269">
        <v>0</v>
      </c>
      <c r="D16" s="269">
        <v>0</v>
      </c>
      <c r="E16" s="271">
        <v>0</v>
      </c>
    </row>
    <row r="17" spans="1:5" x14ac:dyDescent="0.25">
      <c r="A17" s="265" t="s">
        <v>549</v>
      </c>
      <c r="B17" s="265" t="s">
        <v>550</v>
      </c>
      <c r="C17" s="268">
        <v>2337151</v>
      </c>
      <c r="D17" s="268">
        <v>820802</v>
      </c>
      <c r="E17" s="271">
        <v>35.119999999999997</v>
      </c>
    </row>
    <row r="18" spans="1:5" x14ac:dyDescent="0.25">
      <c r="A18" s="265" t="s">
        <v>541</v>
      </c>
      <c r="B18" s="265" t="s">
        <v>551</v>
      </c>
      <c r="C18" s="269">
        <v>0</v>
      </c>
      <c r="D18" s="269">
        <v>0</v>
      </c>
      <c r="E18" s="271">
        <v>0</v>
      </c>
    </row>
    <row r="19" spans="1:5" ht="23.25" x14ac:dyDescent="0.25">
      <c r="A19" s="265" t="s">
        <v>543</v>
      </c>
      <c r="B19" s="265" t="s">
        <v>552</v>
      </c>
      <c r="C19" s="269">
        <v>0</v>
      </c>
      <c r="D19" s="269">
        <v>0</v>
      </c>
      <c r="E19" s="271">
        <v>0</v>
      </c>
    </row>
    <row r="20" spans="1:5" x14ac:dyDescent="0.25">
      <c r="A20" s="265" t="s">
        <v>545</v>
      </c>
      <c r="B20" s="265" t="s">
        <v>553</v>
      </c>
      <c r="C20" s="268">
        <v>2337151</v>
      </c>
      <c r="D20" s="268">
        <v>1191552</v>
      </c>
      <c r="E20" s="271">
        <v>50.98</v>
      </c>
    </row>
    <row r="21" spans="1:5" x14ac:dyDescent="0.25">
      <c r="A21" s="265" t="s">
        <v>547</v>
      </c>
      <c r="B21" s="265" t="s">
        <v>554</v>
      </c>
      <c r="C21" s="269">
        <v>0</v>
      </c>
      <c r="D21" s="269">
        <v>-370750</v>
      </c>
      <c r="E21" s="271">
        <v>0</v>
      </c>
    </row>
    <row r="22" spans="1:5" x14ac:dyDescent="0.25">
      <c r="A22" s="265" t="s">
        <v>555</v>
      </c>
      <c r="B22" s="265" t="s">
        <v>556</v>
      </c>
      <c r="C22" s="269">
        <v>0</v>
      </c>
      <c r="D22" s="269">
        <v>0</v>
      </c>
      <c r="E22" s="271">
        <v>0</v>
      </c>
    </row>
    <row r="23" spans="1:5" x14ac:dyDescent="0.25">
      <c r="A23" s="265" t="s">
        <v>541</v>
      </c>
      <c r="B23" s="265" t="s">
        <v>557</v>
      </c>
      <c r="C23" s="269">
        <v>0</v>
      </c>
      <c r="D23" s="269">
        <v>0</v>
      </c>
      <c r="E23" s="271">
        <v>0</v>
      </c>
    </row>
    <row r="24" spans="1:5" ht="23.25" x14ac:dyDescent="0.25">
      <c r="A24" s="265" t="s">
        <v>543</v>
      </c>
      <c r="B24" s="265" t="s">
        <v>558</v>
      </c>
      <c r="C24" s="269">
        <v>0</v>
      </c>
      <c r="D24" s="269">
        <v>0</v>
      </c>
      <c r="E24" s="271">
        <v>0</v>
      </c>
    </row>
    <row r="25" spans="1:5" x14ac:dyDescent="0.25">
      <c r="A25" s="265" t="s">
        <v>545</v>
      </c>
      <c r="B25" s="265" t="s">
        <v>559</v>
      </c>
      <c r="C25" s="269">
        <v>0</v>
      </c>
      <c r="D25" s="269">
        <v>0</v>
      </c>
      <c r="E25" s="271">
        <v>0</v>
      </c>
    </row>
    <row r="26" spans="1:5" x14ac:dyDescent="0.25">
      <c r="A26" s="265" t="s">
        <v>547</v>
      </c>
      <c r="B26" s="265" t="s">
        <v>560</v>
      </c>
      <c r="C26" s="269">
        <v>0</v>
      </c>
      <c r="D26" s="269">
        <v>0</v>
      </c>
      <c r="E26" s="271">
        <v>0</v>
      </c>
    </row>
    <row r="27" spans="1:5" x14ac:dyDescent="0.25">
      <c r="A27" s="265" t="s">
        <v>561</v>
      </c>
      <c r="B27" s="265" t="s">
        <v>562</v>
      </c>
      <c r="C27" s="268">
        <v>145771689</v>
      </c>
      <c r="D27" s="268">
        <v>142469766</v>
      </c>
      <c r="E27" s="271">
        <v>97.73</v>
      </c>
    </row>
    <row r="28" spans="1:5" x14ac:dyDescent="0.25">
      <c r="A28" s="265" t="s">
        <v>563</v>
      </c>
      <c r="B28" s="265" t="s">
        <v>564</v>
      </c>
      <c r="C28" s="268">
        <v>129175740</v>
      </c>
      <c r="D28" s="268">
        <v>128830228</v>
      </c>
      <c r="E28" s="271">
        <v>99.73</v>
      </c>
    </row>
    <row r="29" spans="1:5" x14ac:dyDescent="0.25">
      <c r="A29" s="265" t="s">
        <v>541</v>
      </c>
      <c r="B29" s="265" t="s">
        <v>565</v>
      </c>
      <c r="C29" s="268">
        <v>8571203</v>
      </c>
      <c r="D29" s="268">
        <v>8398802</v>
      </c>
      <c r="E29" s="271">
        <v>97.99</v>
      </c>
    </row>
    <row r="30" spans="1:5" ht="23.25" x14ac:dyDescent="0.25">
      <c r="A30" s="265" t="s">
        <v>543</v>
      </c>
      <c r="B30" s="265" t="s">
        <v>566</v>
      </c>
      <c r="C30" s="269">
        <v>0</v>
      </c>
      <c r="D30" s="269">
        <v>0</v>
      </c>
      <c r="E30" s="271">
        <v>0</v>
      </c>
    </row>
    <row r="31" spans="1:5" x14ac:dyDescent="0.25">
      <c r="A31" s="265" t="s">
        <v>545</v>
      </c>
      <c r="B31" s="265" t="s">
        <v>567</v>
      </c>
      <c r="C31" s="268">
        <v>84882313</v>
      </c>
      <c r="D31" s="268">
        <v>85467197</v>
      </c>
      <c r="E31" s="271">
        <v>100.69</v>
      </c>
    </row>
    <row r="32" spans="1:5" x14ac:dyDescent="0.25">
      <c r="A32" s="265" t="s">
        <v>547</v>
      </c>
      <c r="B32" s="265" t="s">
        <v>568</v>
      </c>
      <c r="C32" s="269">
        <v>35722224</v>
      </c>
      <c r="D32" s="269">
        <v>34964229</v>
      </c>
      <c r="E32" s="271">
        <v>97.88</v>
      </c>
    </row>
    <row r="33" spans="1:5" x14ac:dyDescent="0.25">
      <c r="A33" s="265" t="s">
        <v>569</v>
      </c>
      <c r="B33" s="265" t="s">
        <v>570</v>
      </c>
      <c r="C33" s="268">
        <v>13595949</v>
      </c>
      <c r="D33" s="268">
        <v>9062136</v>
      </c>
      <c r="E33" s="271">
        <v>66.650000000000006</v>
      </c>
    </row>
    <row r="34" spans="1:5" x14ac:dyDescent="0.25">
      <c r="A34" s="265" t="s">
        <v>541</v>
      </c>
      <c r="B34" s="265" t="s">
        <v>571</v>
      </c>
      <c r="C34" s="269">
        <v>0</v>
      </c>
      <c r="D34" s="269">
        <v>0</v>
      </c>
      <c r="E34" s="271">
        <v>0</v>
      </c>
    </row>
    <row r="35" spans="1:5" ht="23.25" x14ac:dyDescent="0.25">
      <c r="A35" s="265" t="s">
        <v>543</v>
      </c>
      <c r="B35" s="265" t="s">
        <v>572</v>
      </c>
      <c r="C35" s="269">
        <v>0</v>
      </c>
      <c r="D35" s="269">
        <v>0</v>
      </c>
      <c r="E35" s="271">
        <v>0</v>
      </c>
    </row>
    <row r="36" spans="1:5" x14ac:dyDescent="0.25">
      <c r="A36" s="265" t="s">
        <v>545</v>
      </c>
      <c r="B36" s="265" t="s">
        <v>573</v>
      </c>
      <c r="C36" s="268">
        <v>13595949</v>
      </c>
      <c r="D36" s="268">
        <v>9033081</v>
      </c>
      <c r="E36" s="271">
        <v>66.44</v>
      </c>
    </row>
    <row r="37" spans="1:5" x14ac:dyDescent="0.25">
      <c r="A37" s="265" t="s">
        <v>547</v>
      </c>
      <c r="B37" s="265" t="s">
        <v>574</v>
      </c>
      <c r="C37" s="269">
        <v>0</v>
      </c>
      <c r="D37" s="269">
        <v>29055</v>
      </c>
      <c r="E37" s="271">
        <v>0</v>
      </c>
    </row>
    <row r="38" spans="1:5" x14ac:dyDescent="0.25">
      <c r="A38" s="265" t="s">
        <v>575</v>
      </c>
      <c r="B38" s="265" t="s">
        <v>576</v>
      </c>
      <c r="C38" s="269">
        <v>0</v>
      </c>
      <c r="D38" s="269">
        <v>0</v>
      </c>
      <c r="E38" s="271">
        <v>0</v>
      </c>
    </row>
    <row r="39" spans="1:5" x14ac:dyDescent="0.25">
      <c r="A39" s="265" t="s">
        <v>541</v>
      </c>
      <c r="B39" s="265" t="s">
        <v>577</v>
      </c>
      <c r="C39" s="269">
        <v>0</v>
      </c>
      <c r="D39" s="269">
        <v>0</v>
      </c>
      <c r="E39" s="271">
        <v>0</v>
      </c>
    </row>
    <row r="40" spans="1:5" ht="23.25" x14ac:dyDescent="0.25">
      <c r="A40" s="265" t="s">
        <v>543</v>
      </c>
      <c r="B40" s="265" t="s">
        <v>578</v>
      </c>
      <c r="C40" s="269">
        <v>0</v>
      </c>
      <c r="D40" s="269">
        <v>0</v>
      </c>
      <c r="E40" s="271">
        <v>0</v>
      </c>
    </row>
    <row r="41" spans="1:5" x14ac:dyDescent="0.25">
      <c r="A41" s="265" t="s">
        <v>545</v>
      </c>
      <c r="B41" s="265" t="s">
        <v>579</v>
      </c>
      <c r="C41" s="269">
        <v>0</v>
      </c>
      <c r="D41" s="269">
        <v>0</v>
      </c>
      <c r="E41" s="271">
        <v>0</v>
      </c>
    </row>
    <row r="42" spans="1:5" x14ac:dyDescent="0.25">
      <c r="A42" s="265" t="s">
        <v>547</v>
      </c>
      <c r="B42" s="265" t="s">
        <v>580</v>
      </c>
      <c r="C42" s="269">
        <v>0</v>
      </c>
      <c r="D42" s="269">
        <v>0</v>
      </c>
      <c r="E42" s="271">
        <v>0</v>
      </c>
    </row>
    <row r="43" spans="1:5" x14ac:dyDescent="0.25">
      <c r="A43" s="265" t="s">
        <v>581</v>
      </c>
      <c r="B43" s="265" t="s">
        <v>582</v>
      </c>
      <c r="C43" s="269">
        <v>3000000</v>
      </c>
      <c r="D43" s="269">
        <v>4577402</v>
      </c>
      <c r="E43" s="271">
        <v>152.58000000000001</v>
      </c>
    </row>
    <row r="44" spans="1:5" x14ac:dyDescent="0.25">
      <c r="A44" s="265" t="s">
        <v>541</v>
      </c>
      <c r="B44" s="265" t="s">
        <v>583</v>
      </c>
      <c r="C44" s="269">
        <v>0</v>
      </c>
      <c r="D44" s="269">
        <v>0</v>
      </c>
      <c r="E44" s="271">
        <v>0</v>
      </c>
    </row>
    <row r="45" spans="1:5" ht="23.25" x14ac:dyDescent="0.25">
      <c r="A45" s="265" t="s">
        <v>543</v>
      </c>
      <c r="B45" s="265" t="s">
        <v>584</v>
      </c>
      <c r="C45" s="269">
        <v>0</v>
      </c>
      <c r="D45" s="269">
        <v>0</v>
      </c>
      <c r="E45" s="271">
        <v>0</v>
      </c>
    </row>
    <row r="46" spans="1:5" x14ac:dyDescent="0.25">
      <c r="A46" s="265" t="s">
        <v>545</v>
      </c>
      <c r="B46" s="265" t="s">
        <v>585</v>
      </c>
      <c r="C46" s="269">
        <v>0</v>
      </c>
      <c r="D46" s="269">
        <v>0</v>
      </c>
      <c r="E46" s="271">
        <v>0</v>
      </c>
    </row>
    <row r="47" spans="1:5" x14ac:dyDescent="0.25">
      <c r="A47" s="265" t="s">
        <v>547</v>
      </c>
      <c r="B47" s="265" t="s">
        <v>586</v>
      </c>
      <c r="C47" s="269">
        <v>3000000</v>
      </c>
      <c r="D47" s="269">
        <v>4577402</v>
      </c>
      <c r="E47" s="271">
        <v>152.58000000000001</v>
      </c>
    </row>
    <row r="48" spans="1:5" x14ac:dyDescent="0.25">
      <c r="A48" s="265" t="s">
        <v>587</v>
      </c>
      <c r="B48" s="265" t="s">
        <v>588</v>
      </c>
      <c r="C48" s="269">
        <v>0</v>
      </c>
      <c r="D48" s="269">
        <v>0</v>
      </c>
      <c r="E48" s="271"/>
    </row>
    <row r="49" spans="1:5" x14ac:dyDescent="0.25">
      <c r="A49" s="265" t="s">
        <v>541</v>
      </c>
      <c r="B49" s="265" t="s">
        <v>589</v>
      </c>
      <c r="C49" s="269">
        <v>0</v>
      </c>
      <c r="D49" s="269">
        <v>0</v>
      </c>
      <c r="E49" s="271">
        <v>0</v>
      </c>
    </row>
    <row r="50" spans="1:5" ht="23.25" x14ac:dyDescent="0.25">
      <c r="A50" s="265" t="s">
        <v>543</v>
      </c>
      <c r="B50" s="265" t="s">
        <v>590</v>
      </c>
      <c r="C50" s="269">
        <v>0</v>
      </c>
      <c r="D50" s="269">
        <v>0</v>
      </c>
      <c r="E50" s="271">
        <v>0</v>
      </c>
    </row>
    <row r="51" spans="1:5" x14ac:dyDescent="0.25">
      <c r="A51" s="265" t="s">
        <v>545</v>
      </c>
      <c r="B51" s="265" t="s">
        <v>591</v>
      </c>
      <c r="C51" s="269">
        <v>0</v>
      </c>
      <c r="D51" s="269">
        <v>0</v>
      </c>
      <c r="E51" s="271">
        <v>0</v>
      </c>
    </row>
    <row r="52" spans="1:5" x14ac:dyDescent="0.25">
      <c r="A52" s="265" t="s">
        <v>547</v>
      </c>
      <c r="B52" s="265" t="s">
        <v>592</v>
      </c>
      <c r="C52" s="269">
        <v>0</v>
      </c>
      <c r="D52" s="269">
        <v>0</v>
      </c>
      <c r="E52" s="271">
        <v>0</v>
      </c>
    </row>
    <row r="53" spans="1:5" x14ac:dyDescent="0.25">
      <c r="A53" s="265" t="s">
        <v>593</v>
      </c>
      <c r="B53" s="265" t="s">
        <v>594</v>
      </c>
      <c r="C53" s="269">
        <v>200000</v>
      </c>
      <c r="D53" s="269">
        <v>200000</v>
      </c>
      <c r="E53" s="271">
        <v>100</v>
      </c>
    </row>
    <row r="54" spans="1:5" x14ac:dyDescent="0.25">
      <c r="A54" s="265" t="s">
        <v>595</v>
      </c>
      <c r="B54" s="265" t="s">
        <v>596</v>
      </c>
      <c r="C54" s="269">
        <v>200000</v>
      </c>
      <c r="D54" s="269">
        <v>200000</v>
      </c>
      <c r="E54" s="271">
        <v>100</v>
      </c>
    </row>
    <row r="55" spans="1:5" x14ac:dyDescent="0.25">
      <c r="A55" s="265" t="s">
        <v>541</v>
      </c>
      <c r="B55" s="270" t="s">
        <v>597</v>
      </c>
      <c r="C55" s="269">
        <v>0</v>
      </c>
      <c r="D55" s="269">
        <v>0</v>
      </c>
      <c r="E55" s="271">
        <v>0</v>
      </c>
    </row>
    <row r="56" spans="1:5" ht="23.25" x14ac:dyDescent="0.25">
      <c r="A56" s="265" t="s">
        <v>543</v>
      </c>
      <c r="B56" s="270" t="s">
        <v>598</v>
      </c>
      <c r="C56" s="269">
        <v>0</v>
      </c>
      <c r="D56" s="269">
        <v>0</v>
      </c>
      <c r="E56" s="271">
        <v>0</v>
      </c>
    </row>
    <row r="57" spans="1:5" x14ac:dyDescent="0.25">
      <c r="A57" s="265" t="s">
        <v>545</v>
      </c>
      <c r="B57" s="270" t="s">
        <v>599</v>
      </c>
      <c r="C57" s="269">
        <v>200000</v>
      </c>
      <c r="D57" s="269">
        <v>200000</v>
      </c>
      <c r="E57" s="271">
        <v>100</v>
      </c>
    </row>
    <row r="58" spans="1:5" x14ac:dyDescent="0.25">
      <c r="A58" s="265" t="s">
        <v>547</v>
      </c>
      <c r="B58" s="270" t="s">
        <v>600</v>
      </c>
      <c r="C58" s="269">
        <v>0</v>
      </c>
      <c r="D58" s="269">
        <v>0</v>
      </c>
      <c r="E58" s="271">
        <v>0</v>
      </c>
    </row>
    <row r="59" spans="1:5" x14ac:dyDescent="0.25">
      <c r="A59" s="265" t="s">
        <v>601</v>
      </c>
      <c r="B59" s="270" t="s">
        <v>602</v>
      </c>
      <c r="C59" s="269">
        <v>0</v>
      </c>
      <c r="D59" s="269">
        <v>0</v>
      </c>
      <c r="E59" s="271">
        <v>0</v>
      </c>
    </row>
    <row r="60" spans="1:5" x14ac:dyDescent="0.25">
      <c r="A60" s="265" t="s">
        <v>541</v>
      </c>
      <c r="B60" s="270" t="s">
        <v>603</v>
      </c>
      <c r="C60" s="269">
        <v>0</v>
      </c>
      <c r="D60" s="269">
        <v>0</v>
      </c>
      <c r="E60" s="271">
        <v>0</v>
      </c>
    </row>
    <row r="61" spans="1:5" ht="23.25" x14ac:dyDescent="0.25">
      <c r="A61" s="265" t="s">
        <v>543</v>
      </c>
      <c r="B61" s="270" t="s">
        <v>604</v>
      </c>
      <c r="C61" s="269">
        <v>0</v>
      </c>
      <c r="D61" s="269">
        <v>0</v>
      </c>
      <c r="E61" s="271">
        <v>0</v>
      </c>
    </row>
    <row r="62" spans="1:5" x14ac:dyDescent="0.25">
      <c r="A62" s="265" t="s">
        <v>545</v>
      </c>
      <c r="B62" s="270" t="s">
        <v>605</v>
      </c>
      <c r="C62" s="269">
        <v>0</v>
      </c>
      <c r="D62" s="269">
        <v>0</v>
      </c>
      <c r="E62" s="271">
        <v>0</v>
      </c>
    </row>
    <row r="63" spans="1:5" x14ac:dyDescent="0.25">
      <c r="A63" s="265" t="s">
        <v>547</v>
      </c>
      <c r="B63" s="270" t="s">
        <v>606</v>
      </c>
      <c r="C63" s="269">
        <v>0</v>
      </c>
      <c r="D63" s="269">
        <v>0</v>
      </c>
      <c r="E63" s="271">
        <v>0</v>
      </c>
    </row>
    <row r="64" spans="1:5" x14ac:dyDescent="0.25">
      <c r="A64" s="265" t="s">
        <v>607</v>
      </c>
      <c r="B64" s="270" t="s">
        <v>608</v>
      </c>
      <c r="C64" s="269">
        <v>0</v>
      </c>
      <c r="D64" s="269">
        <v>0</v>
      </c>
      <c r="E64" s="271">
        <v>0</v>
      </c>
    </row>
    <row r="65" spans="1:5" x14ac:dyDescent="0.25">
      <c r="A65" s="265" t="s">
        <v>541</v>
      </c>
      <c r="B65" s="270" t="s">
        <v>609</v>
      </c>
      <c r="C65" s="269">
        <v>0</v>
      </c>
      <c r="D65" s="269">
        <v>0</v>
      </c>
      <c r="E65" s="271">
        <v>0</v>
      </c>
    </row>
    <row r="66" spans="1:5" ht="23.25" x14ac:dyDescent="0.25">
      <c r="A66" s="265" t="s">
        <v>543</v>
      </c>
      <c r="B66" s="270" t="s">
        <v>610</v>
      </c>
      <c r="C66" s="269">
        <v>0</v>
      </c>
      <c r="D66" s="269">
        <v>0</v>
      </c>
      <c r="E66" s="271">
        <v>0</v>
      </c>
    </row>
    <row r="67" spans="1:5" x14ac:dyDescent="0.25">
      <c r="A67" s="265" t="s">
        <v>545</v>
      </c>
      <c r="B67" s="270" t="s">
        <v>611</v>
      </c>
      <c r="C67" s="269">
        <v>0</v>
      </c>
      <c r="D67" s="269">
        <v>0</v>
      </c>
      <c r="E67" s="271">
        <v>0</v>
      </c>
    </row>
    <row r="68" spans="1:5" x14ac:dyDescent="0.25">
      <c r="A68" s="265" t="s">
        <v>547</v>
      </c>
      <c r="B68" s="270" t="s">
        <v>612</v>
      </c>
      <c r="C68" s="269">
        <v>0</v>
      </c>
      <c r="D68" s="269">
        <v>0</v>
      </c>
      <c r="E68" s="271">
        <v>0</v>
      </c>
    </row>
    <row r="69" spans="1:5" ht="23.25" x14ac:dyDescent="0.25">
      <c r="A69" s="265" t="s">
        <v>613</v>
      </c>
      <c r="B69" s="265" t="s">
        <v>614</v>
      </c>
      <c r="C69" s="269">
        <v>0</v>
      </c>
      <c r="D69" s="269">
        <v>0</v>
      </c>
      <c r="E69" s="271">
        <v>0</v>
      </c>
    </row>
    <row r="70" spans="1:5" x14ac:dyDescent="0.25">
      <c r="A70" s="265" t="s">
        <v>615</v>
      </c>
      <c r="B70" s="265" t="s">
        <v>616</v>
      </c>
      <c r="C70" s="269">
        <v>0</v>
      </c>
      <c r="D70" s="269">
        <v>0</v>
      </c>
      <c r="E70" s="271">
        <v>0</v>
      </c>
    </row>
    <row r="71" spans="1:5" x14ac:dyDescent="0.25">
      <c r="A71" s="265" t="s">
        <v>541</v>
      </c>
      <c r="B71" s="265" t="s">
        <v>617</v>
      </c>
      <c r="C71" s="269">
        <v>0</v>
      </c>
      <c r="D71" s="269">
        <v>0</v>
      </c>
      <c r="E71" s="271">
        <v>0</v>
      </c>
    </row>
    <row r="72" spans="1:5" ht="23.25" x14ac:dyDescent="0.25">
      <c r="A72" s="265" t="s">
        <v>543</v>
      </c>
      <c r="B72" s="265" t="s">
        <v>618</v>
      </c>
      <c r="C72" s="269">
        <v>0</v>
      </c>
      <c r="D72" s="269">
        <v>0</v>
      </c>
      <c r="E72" s="271">
        <v>0</v>
      </c>
    </row>
    <row r="73" spans="1:5" x14ac:dyDescent="0.25">
      <c r="A73" s="265" t="s">
        <v>545</v>
      </c>
      <c r="B73" s="265" t="s">
        <v>619</v>
      </c>
      <c r="C73" s="271">
        <v>0</v>
      </c>
      <c r="D73" s="271">
        <v>0</v>
      </c>
      <c r="E73" s="271">
        <v>0</v>
      </c>
    </row>
    <row r="74" spans="1:5" x14ac:dyDescent="0.25">
      <c r="A74" s="265" t="s">
        <v>547</v>
      </c>
      <c r="B74" s="265" t="s">
        <v>620</v>
      </c>
      <c r="C74" s="271">
        <v>0</v>
      </c>
      <c r="D74" s="271">
        <v>0</v>
      </c>
      <c r="E74" s="271">
        <v>0</v>
      </c>
    </row>
    <row r="75" spans="1:5" ht="23.25" x14ac:dyDescent="0.25">
      <c r="A75" s="265" t="s">
        <v>621</v>
      </c>
      <c r="B75" s="265" t="s">
        <v>622</v>
      </c>
      <c r="C75" s="271">
        <v>0</v>
      </c>
      <c r="D75" s="271">
        <v>0</v>
      </c>
      <c r="E75" s="271">
        <v>0</v>
      </c>
    </row>
    <row r="76" spans="1:5" x14ac:dyDescent="0.25">
      <c r="A76" s="265" t="s">
        <v>541</v>
      </c>
      <c r="B76" s="265" t="s">
        <v>623</v>
      </c>
      <c r="C76" s="271">
        <v>0</v>
      </c>
      <c r="D76" s="271">
        <v>0</v>
      </c>
      <c r="E76" s="271">
        <v>0</v>
      </c>
    </row>
    <row r="77" spans="1:5" ht="23.25" x14ac:dyDescent="0.25">
      <c r="A77" s="265" t="s">
        <v>543</v>
      </c>
      <c r="B77" s="265" t="s">
        <v>624</v>
      </c>
      <c r="C77" s="271">
        <v>0</v>
      </c>
      <c r="D77" s="271">
        <v>0</v>
      </c>
      <c r="E77" s="271">
        <v>0</v>
      </c>
    </row>
    <row r="78" spans="1:5" x14ac:dyDescent="0.25">
      <c r="A78" s="265" t="s">
        <v>545</v>
      </c>
      <c r="B78" s="265" t="s">
        <v>625</v>
      </c>
      <c r="C78" s="269">
        <v>0</v>
      </c>
      <c r="D78" s="269">
        <v>0</v>
      </c>
      <c r="E78" s="269">
        <v>0</v>
      </c>
    </row>
    <row r="79" spans="1:5" x14ac:dyDescent="0.25">
      <c r="A79" s="265" t="s">
        <v>547</v>
      </c>
      <c r="B79" s="265" t="s">
        <v>626</v>
      </c>
      <c r="C79" s="269">
        <v>0</v>
      </c>
      <c r="D79" s="269">
        <v>0</v>
      </c>
      <c r="E79" s="269">
        <v>0</v>
      </c>
    </row>
    <row r="80" spans="1:5" x14ac:dyDescent="0.25">
      <c r="A80" s="265" t="s">
        <v>627</v>
      </c>
      <c r="B80" s="265" t="s">
        <v>628</v>
      </c>
      <c r="C80" s="269">
        <v>2086596</v>
      </c>
      <c r="D80" s="269">
        <v>3101937</v>
      </c>
      <c r="E80" s="269">
        <v>148.66</v>
      </c>
    </row>
    <row r="81" spans="1:5" x14ac:dyDescent="0.25">
      <c r="A81" s="265" t="s">
        <v>258</v>
      </c>
      <c r="B81" s="265" t="s">
        <v>629</v>
      </c>
      <c r="C81" s="269">
        <v>2086596</v>
      </c>
      <c r="D81" s="269">
        <v>3101937</v>
      </c>
      <c r="E81" s="269">
        <v>148.66</v>
      </c>
    </row>
    <row r="82" spans="1:5" x14ac:dyDescent="0.25">
      <c r="A82" s="265" t="s">
        <v>257</v>
      </c>
      <c r="B82" s="265" t="s">
        <v>630</v>
      </c>
      <c r="C82" s="269">
        <v>0</v>
      </c>
      <c r="D82" s="269">
        <v>0</v>
      </c>
      <c r="E82" s="269">
        <v>0</v>
      </c>
    </row>
    <row r="83" spans="1:5" x14ac:dyDescent="0.25">
      <c r="A83" s="265" t="s">
        <v>631</v>
      </c>
      <c r="B83" s="265" t="s">
        <v>632</v>
      </c>
      <c r="C83" s="268">
        <v>139225743</v>
      </c>
      <c r="D83" s="268">
        <v>143142542</v>
      </c>
      <c r="E83" s="269">
        <v>102.81</v>
      </c>
    </row>
    <row r="84" spans="1:5" x14ac:dyDescent="0.25">
      <c r="A84" s="265" t="s">
        <v>633</v>
      </c>
      <c r="B84" s="265" t="s">
        <v>634</v>
      </c>
      <c r="C84" s="269">
        <v>0</v>
      </c>
      <c r="D84" s="269">
        <v>0</v>
      </c>
      <c r="E84" s="269">
        <v>0</v>
      </c>
    </row>
    <row r="85" spans="1:5" x14ac:dyDescent="0.25">
      <c r="A85" s="265" t="s">
        <v>635</v>
      </c>
      <c r="B85" s="265" t="s">
        <v>636</v>
      </c>
      <c r="C85" s="269">
        <v>344805</v>
      </c>
      <c r="D85" s="269">
        <v>212010</v>
      </c>
      <c r="E85" s="269">
        <v>61.48</v>
      </c>
    </row>
    <row r="86" spans="1:5" x14ac:dyDescent="0.25">
      <c r="A86" s="265" t="s">
        <v>637</v>
      </c>
      <c r="B86" s="265" t="s">
        <v>638</v>
      </c>
      <c r="C86" s="268">
        <v>138880938</v>
      </c>
      <c r="D86" s="268">
        <v>142930532</v>
      </c>
      <c r="E86" s="269">
        <v>102.91</v>
      </c>
    </row>
    <row r="87" spans="1:5" x14ac:dyDescent="0.25">
      <c r="A87" s="265" t="s">
        <v>639</v>
      </c>
      <c r="B87" s="265" t="s">
        <v>640</v>
      </c>
      <c r="C87" s="269">
        <v>0</v>
      </c>
      <c r="D87" s="269">
        <v>0</v>
      </c>
      <c r="E87" s="269">
        <v>0</v>
      </c>
    </row>
    <row r="88" spans="1:5" x14ac:dyDescent="0.25">
      <c r="A88" s="265" t="s">
        <v>641</v>
      </c>
      <c r="B88" s="265" t="s">
        <v>642</v>
      </c>
      <c r="C88" s="269">
        <v>9456186</v>
      </c>
      <c r="D88" s="269">
        <v>7751358</v>
      </c>
      <c r="E88" s="269">
        <v>81.97</v>
      </c>
    </row>
    <row r="89" spans="1:5" x14ac:dyDescent="0.25">
      <c r="A89" s="265" t="s">
        <v>643</v>
      </c>
      <c r="B89" s="265" t="s">
        <v>644</v>
      </c>
      <c r="C89" s="269">
        <v>2859928</v>
      </c>
      <c r="D89" s="269">
        <v>2561450</v>
      </c>
      <c r="E89" s="269">
        <v>89.56</v>
      </c>
    </row>
    <row r="90" spans="1:5" x14ac:dyDescent="0.25">
      <c r="A90" s="265" t="s">
        <v>492</v>
      </c>
      <c r="B90" s="265" t="s">
        <v>645</v>
      </c>
      <c r="C90" s="269">
        <v>33181113</v>
      </c>
      <c r="D90" s="269">
        <v>3065917</v>
      </c>
      <c r="E90" s="269">
        <v>90.68</v>
      </c>
    </row>
    <row r="91" spans="1:5" x14ac:dyDescent="0.25">
      <c r="A91" s="265" t="s">
        <v>646</v>
      </c>
      <c r="B91" s="265" t="s">
        <v>647</v>
      </c>
      <c r="C91" s="269">
        <v>3215145</v>
      </c>
      <c r="D91" s="269">
        <v>2123991</v>
      </c>
      <c r="E91" s="269">
        <v>66.06</v>
      </c>
    </row>
    <row r="92" spans="1:5" x14ac:dyDescent="0.25">
      <c r="A92" s="265" t="s">
        <v>648</v>
      </c>
      <c r="B92" s="265" t="s">
        <v>649</v>
      </c>
      <c r="C92" s="269">
        <v>-39000</v>
      </c>
      <c r="D92" s="269">
        <v>83400</v>
      </c>
      <c r="E92" s="269"/>
    </row>
    <row r="93" spans="1:5" x14ac:dyDescent="0.25">
      <c r="A93" s="265" t="s">
        <v>650</v>
      </c>
      <c r="B93" s="265" t="s">
        <v>651</v>
      </c>
      <c r="C93" s="269">
        <v>0</v>
      </c>
      <c r="D93" s="269">
        <v>0</v>
      </c>
      <c r="E93" s="269">
        <v>0</v>
      </c>
    </row>
    <row r="94" spans="1:5" x14ac:dyDescent="0.25">
      <c r="A94" s="265" t="s">
        <v>249</v>
      </c>
      <c r="B94" s="265" t="s">
        <v>652</v>
      </c>
      <c r="C94" s="268">
        <v>299038365</v>
      </c>
      <c r="D94" s="268">
        <v>297339405</v>
      </c>
      <c r="E94" s="269">
        <v>99.43</v>
      </c>
    </row>
    <row r="95" spans="1:5" x14ac:dyDescent="0.25">
      <c r="A95" s="267" t="s">
        <v>534</v>
      </c>
      <c r="B95" s="267" t="s">
        <v>534</v>
      </c>
      <c r="C95" s="272" t="s">
        <v>534</v>
      </c>
      <c r="D95" s="272" t="s">
        <v>534</v>
      </c>
      <c r="E95" s="272" t="s">
        <v>534</v>
      </c>
    </row>
    <row r="96" spans="1:5" x14ac:dyDescent="0.25">
      <c r="A96" s="267" t="s">
        <v>248</v>
      </c>
      <c r="B96" s="267" t="s">
        <v>534</v>
      </c>
      <c r="C96" s="272" t="s">
        <v>534</v>
      </c>
      <c r="D96" s="272" t="s">
        <v>534</v>
      </c>
      <c r="E96" s="272" t="s">
        <v>534</v>
      </c>
    </row>
    <row r="97" spans="1:5" x14ac:dyDescent="0.25">
      <c r="A97" s="265" t="s">
        <v>653</v>
      </c>
      <c r="B97" s="265" t="s">
        <v>654</v>
      </c>
      <c r="C97" s="268">
        <v>278049728</v>
      </c>
      <c r="D97" s="268">
        <v>277200607</v>
      </c>
      <c r="E97" s="269">
        <v>99.69</v>
      </c>
    </row>
    <row r="98" spans="1:5" x14ac:dyDescent="0.25">
      <c r="A98" s="265" t="s">
        <v>246</v>
      </c>
      <c r="B98" s="265" t="s">
        <v>655</v>
      </c>
      <c r="C98" s="268">
        <v>123753718</v>
      </c>
      <c r="D98" s="268">
        <v>12753718</v>
      </c>
      <c r="E98" s="269">
        <v>100</v>
      </c>
    </row>
    <row r="99" spans="1:5" x14ac:dyDescent="0.25">
      <c r="A99" s="265" t="s">
        <v>656</v>
      </c>
      <c r="B99" s="265" t="s">
        <v>657</v>
      </c>
      <c r="C99" s="269">
        <v>18364917</v>
      </c>
      <c r="D99" s="269">
        <v>18364917</v>
      </c>
      <c r="E99" s="269">
        <v>100</v>
      </c>
    </row>
    <row r="100" spans="1:5" x14ac:dyDescent="0.25">
      <c r="A100" s="265" t="s">
        <v>658</v>
      </c>
      <c r="B100" s="265" t="s">
        <v>659</v>
      </c>
      <c r="C100" s="268">
        <v>10971726</v>
      </c>
      <c r="D100" s="268">
        <v>10971726</v>
      </c>
      <c r="E100" s="269">
        <v>100</v>
      </c>
    </row>
    <row r="101" spans="1:5" x14ac:dyDescent="0.25">
      <c r="A101" s="265" t="s">
        <v>300</v>
      </c>
      <c r="B101" s="265" t="s">
        <v>660</v>
      </c>
      <c r="C101" s="268">
        <v>101307792</v>
      </c>
      <c r="D101" s="268">
        <v>124959367</v>
      </c>
      <c r="E101" s="269"/>
    </row>
    <row r="102" spans="1:5" x14ac:dyDescent="0.25">
      <c r="A102" s="265" t="s">
        <v>661</v>
      </c>
      <c r="B102" s="265" t="s">
        <v>662</v>
      </c>
      <c r="C102" s="269">
        <v>0</v>
      </c>
      <c r="D102" s="269">
        <v>0</v>
      </c>
      <c r="E102" s="269">
        <v>0</v>
      </c>
    </row>
    <row r="103" spans="1:5" x14ac:dyDescent="0.25">
      <c r="A103" s="265" t="s">
        <v>245</v>
      </c>
      <c r="B103" s="265" t="s">
        <v>663</v>
      </c>
      <c r="C103" s="268">
        <v>23651775</v>
      </c>
      <c r="D103" s="268">
        <v>-849121</v>
      </c>
      <c r="E103" s="269"/>
    </row>
    <row r="104" spans="1:5" x14ac:dyDescent="0.25">
      <c r="A104" s="265" t="s">
        <v>664</v>
      </c>
      <c r="B104" s="265" t="s">
        <v>665</v>
      </c>
      <c r="C104" s="269">
        <v>7145043</v>
      </c>
      <c r="D104" s="269">
        <v>6878227</v>
      </c>
      <c r="E104" s="269">
        <v>96.26</v>
      </c>
    </row>
    <row r="105" spans="1:5" x14ac:dyDescent="0.25">
      <c r="A105" s="265" t="s">
        <v>243</v>
      </c>
      <c r="B105" s="265" t="s">
        <v>666</v>
      </c>
      <c r="C105" s="269">
        <v>244461</v>
      </c>
      <c r="D105" s="269">
        <v>229713</v>
      </c>
      <c r="E105" s="269">
        <v>93.96</v>
      </c>
    </row>
    <row r="106" spans="1:5" ht="23.25" x14ac:dyDescent="0.25">
      <c r="A106" s="265" t="s">
        <v>242</v>
      </c>
      <c r="B106" s="265" t="s">
        <v>667</v>
      </c>
      <c r="C106" s="269">
        <v>5071280</v>
      </c>
      <c r="D106" s="269">
        <v>5588732</v>
      </c>
      <c r="E106" s="269">
        <v>110.2</v>
      </c>
    </row>
    <row r="107" spans="1:5" x14ac:dyDescent="0.25">
      <c r="A107" s="265" t="s">
        <v>668</v>
      </c>
      <c r="B107" s="265" t="s">
        <v>669</v>
      </c>
      <c r="C107" s="269">
        <v>1829302</v>
      </c>
      <c r="D107" s="269">
        <v>1059782</v>
      </c>
      <c r="E107" s="269">
        <v>57.93</v>
      </c>
    </row>
    <row r="108" spans="1:5" ht="23.25" x14ac:dyDescent="0.25">
      <c r="A108" s="265" t="s">
        <v>670</v>
      </c>
      <c r="B108" s="265" t="s">
        <v>671</v>
      </c>
      <c r="C108" s="269">
        <v>0</v>
      </c>
      <c r="D108" s="269">
        <v>0</v>
      </c>
      <c r="E108" s="269">
        <v>0</v>
      </c>
    </row>
    <row r="109" spans="1:5" x14ac:dyDescent="0.25">
      <c r="A109" s="265" t="s">
        <v>672</v>
      </c>
      <c r="B109" s="265" t="s">
        <v>673</v>
      </c>
      <c r="C109" s="269">
        <v>13843594</v>
      </c>
      <c r="D109" s="269">
        <v>13260571</v>
      </c>
      <c r="E109" s="269">
        <v>95.78</v>
      </c>
    </row>
    <row r="110" spans="1:5" x14ac:dyDescent="0.25">
      <c r="A110" s="265" t="s">
        <v>238</v>
      </c>
      <c r="B110" s="265" t="s">
        <v>674</v>
      </c>
      <c r="C110" s="268">
        <v>299038365</v>
      </c>
      <c r="D110" s="268">
        <v>297339405</v>
      </c>
      <c r="E110" s="269">
        <v>99.43</v>
      </c>
    </row>
    <row r="111" spans="1:5" x14ac:dyDescent="0.25">
      <c r="A111" s="267" t="s">
        <v>534</v>
      </c>
      <c r="B111" s="267" t="s">
        <v>534</v>
      </c>
      <c r="C111" s="272" t="s">
        <v>534</v>
      </c>
      <c r="D111" s="272" t="s">
        <v>534</v>
      </c>
      <c r="E111" s="272" t="s">
        <v>534</v>
      </c>
    </row>
    <row r="112" spans="1:5" x14ac:dyDescent="0.25">
      <c r="A112" s="267" t="s">
        <v>675</v>
      </c>
      <c r="B112" s="267" t="s">
        <v>676</v>
      </c>
      <c r="C112" s="272" t="s">
        <v>534</v>
      </c>
      <c r="D112" s="272" t="s">
        <v>534</v>
      </c>
      <c r="E112" s="272" t="s">
        <v>534</v>
      </c>
    </row>
    <row r="113" spans="1:5" x14ac:dyDescent="0.25">
      <c r="A113" s="265" t="s">
        <v>677</v>
      </c>
      <c r="B113" s="265" t="s">
        <v>678</v>
      </c>
      <c r="C113" s="269">
        <v>19823756</v>
      </c>
      <c r="D113" s="269">
        <v>28531366</v>
      </c>
      <c r="E113" s="269">
        <v>143.91999999999999</v>
      </c>
    </row>
    <row r="114" spans="1:5" ht="23.25" x14ac:dyDescent="0.25">
      <c r="A114" s="265" t="s">
        <v>679</v>
      </c>
      <c r="B114" s="265" t="s">
        <v>680</v>
      </c>
      <c r="C114" s="269">
        <v>9785269</v>
      </c>
      <c r="D114" s="269">
        <v>12542879</v>
      </c>
      <c r="E114" s="269">
        <v>128.18</v>
      </c>
    </row>
    <row r="115" spans="1:5" x14ac:dyDescent="0.25">
      <c r="A115" s="265" t="s">
        <v>681</v>
      </c>
      <c r="B115" s="265" t="s">
        <v>682</v>
      </c>
      <c r="C115" s="269">
        <v>0</v>
      </c>
      <c r="D115" s="269">
        <v>0</v>
      </c>
      <c r="E115" s="269">
        <v>0</v>
      </c>
    </row>
    <row r="116" spans="1:5" ht="34.5" x14ac:dyDescent="0.25">
      <c r="A116" s="265" t="s">
        <v>683</v>
      </c>
      <c r="B116" s="265" t="s">
        <v>684</v>
      </c>
      <c r="C116" s="269">
        <v>18714400</v>
      </c>
      <c r="D116" s="269">
        <v>18714400</v>
      </c>
      <c r="E116" s="269">
        <v>100</v>
      </c>
    </row>
    <row r="117" spans="1:5" ht="34.5" x14ac:dyDescent="0.25">
      <c r="A117" s="265" t="s">
        <v>685</v>
      </c>
      <c r="B117" s="265" t="s">
        <v>686</v>
      </c>
      <c r="C117" s="269">
        <v>0</v>
      </c>
      <c r="D117" s="269">
        <v>0</v>
      </c>
      <c r="E117" s="269">
        <v>0</v>
      </c>
    </row>
    <row r="118" spans="1:5" x14ac:dyDescent="0.25">
      <c r="A118" s="265" t="s">
        <v>687</v>
      </c>
      <c r="B118" s="265" t="s">
        <v>688</v>
      </c>
      <c r="C118" s="269">
        <v>0</v>
      </c>
      <c r="D118" s="269">
        <v>0</v>
      </c>
      <c r="E118" s="269">
        <v>0</v>
      </c>
    </row>
    <row r="119" spans="1:5" x14ac:dyDescent="0.25">
      <c r="A119" s="265" t="s">
        <v>689</v>
      </c>
      <c r="B119" s="265" t="s">
        <v>690</v>
      </c>
      <c r="C119" s="269">
        <v>98116676</v>
      </c>
      <c r="D119" s="269">
        <v>98116676</v>
      </c>
      <c r="E119" s="269">
        <v>100</v>
      </c>
    </row>
    <row r="120" spans="1:5" x14ac:dyDescent="0.25">
      <c r="A120" s="265" t="s">
        <v>691</v>
      </c>
      <c r="B120" s="265" t="s">
        <v>692</v>
      </c>
      <c r="C120" s="269">
        <v>0</v>
      </c>
      <c r="D120" s="269">
        <v>0</v>
      </c>
      <c r="E120" s="269">
        <v>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D1" sqref="D1:I1"/>
    </sheetView>
  </sheetViews>
  <sheetFormatPr defaultRowHeight="15" x14ac:dyDescent="0.25"/>
  <cols>
    <col min="4" max="4" width="11.5703125" customWidth="1"/>
    <col min="5" max="5" width="11.28515625" customWidth="1"/>
    <col min="6" max="6" width="11.5703125" customWidth="1"/>
    <col min="7" max="7" width="13" customWidth="1"/>
  </cols>
  <sheetData>
    <row r="1" spans="1:9" x14ac:dyDescent="0.25">
      <c r="D1" s="371" t="s">
        <v>816</v>
      </c>
      <c r="E1" s="371"/>
      <c r="F1" s="371"/>
      <c r="G1" s="371"/>
      <c r="H1" s="371"/>
      <c r="I1" s="371"/>
    </row>
    <row r="3" spans="1:9" ht="15.75" x14ac:dyDescent="0.25">
      <c r="B3" s="260"/>
      <c r="C3" s="260"/>
      <c r="D3" s="260"/>
      <c r="E3" s="261" t="s">
        <v>505</v>
      </c>
      <c r="F3" s="260"/>
      <c r="G3" s="260"/>
      <c r="H3" s="260"/>
      <c r="I3" s="260"/>
    </row>
    <row r="4" spans="1:9" ht="15.75" x14ac:dyDescent="0.25">
      <c r="B4" s="262" t="s">
        <v>506</v>
      </c>
      <c r="C4" s="262"/>
      <c r="D4" s="260"/>
      <c r="E4" s="260"/>
      <c r="F4" s="260"/>
      <c r="G4" s="260"/>
      <c r="H4" s="260"/>
      <c r="I4" s="260"/>
    </row>
    <row r="6" spans="1:9" ht="15.75" thickBot="1" x14ac:dyDescent="0.3">
      <c r="A6" t="s">
        <v>507</v>
      </c>
    </row>
    <row r="7" spans="1:9" ht="15.75" thickBot="1" x14ac:dyDescent="0.3">
      <c r="A7" s="247" t="s">
        <v>508</v>
      </c>
      <c r="B7" s="248" t="s">
        <v>509</v>
      </c>
      <c r="C7" s="248"/>
      <c r="D7" s="247" t="s">
        <v>510</v>
      </c>
      <c r="E7" s="248" t="s">
        <v>761</v>
      </c>
      <c r="F7" s="248" t="s">
        <v>762</v>
      </c>
      <c r="G7" s="248" t="s">
        <v>763</v>
      </c>
    </row>
    <row r="8" spans="1:9" x14ac:dyDescent="0.25">
      <c r="A8" s="249" t="s">
        <v>380</v>
      </c>
      <c r="B8" s="249" t="s">
        <v>511</v>
      </c>
      <c r="C8" s="249"/>
      <c r="D8" s="249" t="s">
        <v>6</v>
      </c>
      <c r="E8" s="250">
        <v>135850000</v>
      </c>
      <c r="F8" s="250">
        <v>135850000</v>
      </c>
      <c r="G8" s="250">
        <v>138250000</v>
      </c>
    </row>
    <row r="9" spans="1:9" x14ac:dyDescent="0.25">
      <c r="A9" s="251" t="s">
        <v>381</v>
      </c>
      <c r="B9" s="251" t="s">
        <v>512</v>
      </c>
      <c r="C9" s="251"/>
      <c r="D9" s="251" t="s">
        <v>513</v>
      </c>
      <c r="E9" s="178">
        <v>58500000</v>
      </c>
      <c r="F9" s="178">
        <v>58500000</v>
      </c>
      <c r="G9" s="178">
        <v>65500000</v>
      </c>
    </row>
    <row r="10" spans="1:9" x14ac:dyDescent="0.25">
      <c r="A10" s="251" t="s">
        <v>382</v>
      </c>
      <c r="B10" s="251" t="s">
        <v>514</v>
      </c>
      <c r="C10" s="251"/>
      <c r="D10" s="251" t="s">
        <v>515</v>
      </c>
      <c r="E10" s="178">
        <v>9400000</v>
      </c>
      <c r="F10" s="178">
        <v>9500000</v>
      </c>
      <c r="G10" s="178">
        <v>9500000</v>
      </c>
    </row>
    <row r="11" spans="1:9" x14ac:dyDescent="0.25">
      <c r="A11" s="251" t="s">
        <v>401</v>
      </c>
      <c r="B11" s="251" t="s">
        <v>516</v>
      </c>
      <c r="C11" s="251"/>
      <c r="D11" s="251" t="s">
        <v>517</v>
      </c>
      <c r="E11" s="178">
        <v>11980000</v>
      </c>
      <c r="F11" s="178">
        <v>12020000</v>
      </c>
      <c r="G11" s="178">
        <v>12150000</v>
      </c>
    </row>
    <row r="12" spans="1:9" x14ac:dyDescent="0.25">
      <c r="A12" s="252" t="s">
        <v>402</v>
      </c>
      <c r="B12" s="251" t="s">
        <v>518</v>
      </c>
      <c r="C12" s="251"/>
      <c r="D12" s="251" t="s">
        <v>519</v>
      </c>
      <c r="E12" s="178"/>
      <c r="F12" s="178"/>
      <c r="G12" s="178"/>
    </row>
    <row r="13" spans="1:9" ht="15.75" thickBot="1" x14ac:dyDescent="0.3">
      <c r="A13" s="253" t="s">
        <v>520</v>
      </c>
      <c r="B13" s="253" t="s">
        <v>521</v>
      </c>
      <c r="C13" s="253"/>
      <c r="D13" s="253" t="s">
        <v>522</v>
      </c>
      <c r="E13" s="254"/>
      <c r="F13" s="254"/>
      <c r="G13" s="254"/>
    </row>
    <row r="14" spans="1:9" ht="15.75" thickBot="1" x14ac:dyDescent="0.3">
      <c r="A14" s="255" t="s">
        <v>523</v>
      </c>
      <c r="B14" s="171"/>
      <c r="C14" s="171"/>
      <c r="D14" s="172"/>
      <c r="E14" s="256">
        <f>SUM(E8:E13)</f>
        <v>215730000</v>
      </c>
      <c r="F14" s="256">
        <f>SUM(F8:F13)</f>
        <v>215870000</v>
      </c>
      <c r="G14" s="256">
        <f>SUM(G8:G13)</f>
        <v>225400000</v>
      </c>
    </row>
    <row r="15" spans="1:9" x14ac:dyDescent="0.25">
      <c r="E15" s="257"/>
      <c r="F15" s="257"/>
      <c r="G15" s="257"/>
    </row>
    <row r="16" spans="1:9" ht="15.75" thickBot="1" x14ac:dyDescent="0.3">
      <c r="A16" t="s">
        <v>524</v>
      </c>
      <c r="E16" s="257"/>
      <c r="F16" s="257"/>
      <c r="G16" s="257"/>
    </row>
    <row r="17" spans="1:7" ht="15.75" thickBot="1" x14ac:dyDescent="0.3">
      <c r="A17" s="247" t="s">
        <v>508</v>
      </c>
      <c r="B17" s="248" t="s">
        <v>509</v>
      </c>
      <c r="C17" s="248"/>
      <c r="D17" s="247" t="s">
        <v>510</v>
      </c>
      <c r="E17" s="258" t="s">
        <v>761</v>
      </c>
      <c r="F17" s="258" t="s">
        <v>762</v>
      </c>
      <c r="G17" s="258" t="s">
        <v>763</v>
      </c>
    </row>
    <row r="18" spans="1:7" x14ac:dyDescent="0.25">
      <c r="A18" s="259" t="s">
        <v>380</v>
      </c>
      <c r="B18" s="259" t="s">
        <v>525</v>
      </c>
      <c r="C18" s="259"/>
      <c r="D18" s="259" t="s">
        <v>166</v>
      </c>
      <c r="E18" s="176">
        <v>120800000</v>
      </c>
      <c r="F18" s="176">
        <v>120500000</v>
      </c>
      <c r="G18" s="176">
        <v>118300000</v>
      </c>
    </row>
    <row r="19" spans="1:7" x14ac:dyDescent="0.25">
      <c r="A19" s="251" t="s">
        <v>381</v>
      </c>
      <c r="B19" s="251" t="s">
        <v>526</v>
      </c>
      <c r="C19" s="251"/>
      <c r="D19" s="251" t="s">
        <v>44</v>
      </c>
      <c r="E19" s="178">
        <v>22018000</v>
      </c>
      <c r="F19" s="178">
        <v>22018000</v>
      </c>
      <c r="G19" s="178">
        <v>21500000</v>
      </c>
    </row>
    <row r="20" spans="1:7" x14ac:dyDescent="0.25">
      <c r="A20" s="251" t="s">
        <v>382</v>
      </c>
      <c r="B20" s="251" t="s">
        <v>527</v>
      </c>
      <c r="C20" s="251"/>
      <c r="D20" s="251" t="s">
        <v>45</v>
      </c>
      <c r="E20" s="178">
        <v>52112000</v>
      </c>
      <c r="F20" s="178">
        <v>51752000</v>
      </c>
      <c r="G20" s="178">
        <v>63550000</v>
      </c>
    </row>
    <row r="21" spans="1:7" x14ac:dyDescent="0.25">
      <c r="A21" s="251" t="s">
        <v>401</v>
      </c>
      <c r="B21" s="251" t="s">
        <v>528</v>
      </c>
      <c r="C21" s="251"/>
      <c r="D21" s="251" t="s">
        <v>46</v>
      </c>
      <c r="E21" s="178">
        <v>15200000</v>
      </c>
      <c r="F21" s="178">
        <v>15200000</v>
      </c>
      <c r="G21" s="178">
        <v>15550000</v>
      </c>
    </row>
    <row r="22" spans="1:7" x14ac:dyDescent="0.25">
      <c r="A22" s="251" t="s">
        <v>402</v>
      </c>
      <c r="B22" s="251" t="s">
        <v>529</v>
      </c>
      <c r="C22" s="251"/>
      <c r="D22" s="251" t="s">
        <v>50</v>
      </c>
      <c r="E22" s="178"/>
      <c r="F22" s="178"/>
      <c r="G22" s="178"/>
    </row>
    <row r="23" spans="1:7" ht="15.75" thickBot="1" x14ac:dyDescent="0.3">
      <c r="A23" s="253" t="s">
        <v>403</v>
      </c>
      <c r="B23" s="253" t="s">
        <v>530</v>
      </c>
      <c r="C23" s="253"/>
      <c r="D23" s="253" t="s">
        <v>48</v>
      </c>
      <c r="E23" s="254">
        <v>5600000</v>
      </c>
      <c r="F23" s="254">
        <v>6400000</v>
      </c>
      <c r="G23" s="254">
        <v>6500000</v>
      </c>
    </row>
    <row r="24" spans="1:7" ht="15.75" thickBot="1" x14ac:dyDescent="0.3">
      <c r="A24" s="255" t="s">
        <v>531</v>
      </c>
      <c r="B24" s="171"/>
      <c r="C24" s="171"/>
      <c r="D24" s="172"/>
      <c r="E24" s="258">
        <f>SUM(E18:E23)</f>
        <v>215730000</v>
      </c>
      <c r="F24" s="258">
        <f>SUM(F18:F23)</f>
        <v>215870000</v>
      </c>
      <c r="G24" s="258">
        <f>SUM(G18:G23)</f>
        <v>225400000</v>
      </c>
    </row>
  </sheetData>
  <mergeCells count="1">
    <mergeCell ref="D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5"/>
  <sheetViews>
    <sheetView view="pageLayout" zoomScaleNormal="100" workbookViewId="0">
      <selection activeCell="C6" sqref="C6:G59"/>
    </sheetView>
  </sheetViews>
  <sheetFormatPr defaultRowHeight="15" x14ac:dyDescent="0.25"/>
  <cols>
    <col min="1" max="1" width="59.28515625" customWidth="1"/>
    <col min="2" max="2" width="6.28515625" customWidth="1"/>
    <col min="3" max="3" width="9.5703125" customWidth="1"/>
    <col min="4" max="4" width="5.7109375" customWidth="1"/>
    <col min="5" max="5" width="6.42578125" customWidth="1"/>
    <col min="7" max="7" width="10.28515625" customWidth="1"/>
    <col min="8" max="8" width="11.140625" customWidth="1"/>
  </cols>
  <sheetData>
    <row r="1" spans="1:8" ht="18.75" x14ac:dyDescent="0.3">
      <c r="A1" s="298" t="s">
        <v>327</v>
      </c>
      <c r="B1" s="298"/>
      <c r="C1" s="298"/>
      <c r="D1" s="298"/>
      <c r="E1" s="298"/>
      <c r="F1" s="298"/>
    </row>
    <row r="2" spans="1:8" ht="18.75" x14ac:dyDescent="0.3">
      <c r="A2" s="298" t="s">
        <v>693</v>
      </c>
      <c r="B2" s="298"/>
      <c r="C2" s="298"/>
      <c r="D2" s="298"/>
      <c r="E2" s="298"/>
      <c r="F2" s="298"/>
    </row>
    <row r="3" spans="1:8" ht="15.75" thickBot="1" x14ac:dyDescent="0.3">
      <c r="E3" s="306"/>
      <c r="F3" s="306"/>
      <c r="H3" s="112"/>
    </row>
    <row r="4" spans="1:8" ht="13.5" customHeight="1" thickBot="1" x14ac:dyDescent="0.3">
      <c r="A4" s="300" t="s">
        <v>0</v>
      </c>
      <c r="B4" s="302" t="s">
        <v>1</v>
      </c>
      <c r="C4" s="304" t="s">
        <v>694</v>
      </c>
      <c r="D4" s="304"/>
      <c r="E4" s="304"/>
      <c r="F4" s="307"/>
      <c r="G4" s="100" t="s">
        <v>169</v>
      </c>
      <c r="H4" s="100" t="s">
        <v>170</v>
      </c>
    </row>
    <row r="5" spans="1:8" ht="32.25" customHeight="1" x14ac:dyDescent="0.25">
      <c r="A5" s="301"/>
      <c r="B5" s="303"/>
      <c r="C5" s="27" t="s">
        <v>2</v>
      </c>
      <c r="D5" s="27" t="s">
        <v>3</v>
      </c>
      <c r="E5" s="27" t="s">
        <v>4</v>
      </c>
      <c r="F5" s="45" t="s">
        <v>5</v>
      </c>
      <c r="G5" s="113" t="s">
        <v>2</v>
      </c>
      <c r="H5" s="113" t="s">
        <v>2</v>
      </c>
    </row>
    <row r="6" spans="1:8" ht="12.75" customHeight="1" x14ac:dyDescent="0.25">
      <c r="A6" s="278" t="s">
        <v>82</v>
      </c>
      <c r="B6" s="40" t="s">
        <v>11</v>
      </c>
      <c r="C6" s="40"/>
      <c r="D6" s="40"/>
      <c r="E6" s="40"/>
      <c r="F6" s="95">
        <f>SUM(C6:E6)</f>
        <v>0</v>
      </c>
      <c r="G6" s="43"/>
      <c r="H6" s="43"/>
    </row>
    <row r="7" spans="1:8" ht="12.75" customHeight="1" x14ac:dyDescent="0.25">
      <c r="A7" s="278" t="s">
        <v>83</v>
      </c>
      <c r="B7" s="40" t="s">
        <v>8</v>
      </c>
      <c r="C7" s="40"/>
      <c r="D7" s="40"/>
      <c r="E7" s="40"/>
      <c r="F7" s="95">
        <f>SUM(C7:E7)</f>
        <v>0</v>
      </c>
      <c r="G7" s="43"/>
      <c r="H7" s="43"/>
    </row>
    <row r="8" spans="1:8" ht="12.75" customHeight="1" x14ac:dyDescent="0.25">
      <c r="A8" s="278" t="s">
        <v>84</v>
      </c>
      <c r="B8" s="40" t="s">
        <v>9</v>
      </c>
      <c r="C8" s="40"/>
      <c r="D8" s="40"/>
      <c r="E8" s="40"/>
      <c r="F8" s="95">
        <f t="shared" ref="F8:F11" si="0">SUM(C8:E8)</f>
        <v>0</v>
      </c>
      <c r="G8" s="43"/>
      <c r="H8" s="43"/>
    </row>
    <row r="9" spans="1:8" ht="12.75" customHeight="1" x14ac:dyDescent="0.25">
      <c r="A9" s="278" t="s">
        <v>85</v>
      </c>
      <c r="B9" s="40" t="s">
        <v>10</v>
      </c>
      <c r="C9" s="40"/>
      <c r="D9" s="40"/>
      <c r="E9" s="40"/>
      <c r="F9" s="95">
        <f t="shared" si="0"/>
        <v>0</v>
      </c>
      <c r="G9" s="43"/>
      <c r="H9" s="43"/>
    </row>
    <row r="10" spans="1:8" ht="12.75" customHeight="1" x14ac:dyDescent="0.25">
      <c r="A10" s="278" t="s">
        <v>7</v>
      </c>
      <c r="B10" s="40" t="s">
        <v>12</v>
      </c>
      <c r="C10" s="40"/>
      <c r="D10" s="40"/>
      <c r="E10" s="40"/>
      <c r="F10" s="95">
        <f t="shared" si="0"/>
        <v>0</v>
      </c>
      <c r="G10" s="43"/>
      <c r="H10" s="43"/>
    </row>
    <row r="11" spans="1:8" ht="12.75" customHeight="1" x14ac:dyDescent="0.25">
      <c r="A11" s="278" t="s">
        <v>86</v>
      </c>
      <c r="B11" s="40" t="s">
        <v>13</v>
      </c>
      <c r="C11" s="40"/>
      <c r="D11" s="40"/>
      <c r="E11" s="40"/>
      <c r="F11" s="95">
        <f t="shared" si="0"/>
        <v>0</v>
      </c>
      <c r="G11" s="43"/>
      <c r="H11" s="43"/>
    </row>
    <row r="12" spans="1:8" ht="12.75" customHeight="1" x14ac:dyDescent="0.25">
      <c r="A12" s="279" t="s">
        <v>161</v>
      </c>
      <c r="B12" s="41" t="s">
        <v>6</v>
      </c>
      <c r="C12" s="41">
        <f>SUM(C6,C7:C11)</f>
        <v>0</v>
      </c>
      <c r="D12" s="41">
        <f>SUM(D6:D11)</f>
        <v>0</v>
      </c>
      <c r="E12" s="41">
        <f>SUM(E6:E11)</f>
        <v>0</v>
      </c>
      <c r="F12" s="96">
        <f>SUM(F6:F11)</f>
        <v>0</v>
      </c>
      <c r="G12" s="62">
        <v>0</v>
      </c>
      <c r="H12" s="62">
        <v>0</v>
      </c>
    </row>
    <row r="13" spans="1:8" ht="23.25" customHeight="1" x14ac:dyDescent="0.25">
      <c r="A13" s="278" t="s">
        <v>87</v>
      </c>
      <c r="B13" s="40" t="s">
        <v>15</v>
      </c>
      <c r="C13" s="40"/>
      <c r="D13" s="40"/>
      <c r="E13" s="40"/>
      <c r="F13" s="95">
        <f>SUM(C13:E13)</f>
        <v>0</v>
      </c>
      <c r="G13" s="43"/>
      <c r="H13" s="43"/>
    </row>
    <row r="14" spans="1:8" ht="27.75" customHeight="1" x14ac:dyDescent="0.25">
      <c r="A14" s="278" t="s">
        <v>88</v>
      </c>
      <c r="B14" s="40" t="s">
        <v>89</v>
      </c>
      <c r="C14" s="40"/>
      <c r="D14" s="40"/>
      <c r="E14" s="40"/>
      <c r="F14" s="95">
        <f>SUM(C14:E14)</f>
        <v>0</v>
      </c>
      <c r="G14" s="43"/>
      <c r="H14" s="43"/>
    </row>
    <row r="15" spans="1:8" ht="12.75" customHeight="1" x14ac:dyDescent="0.25">
      <c r="A15" s="278" t="s">
        <v>18</v>
      </c>
      <c r="B15" s="40" t="s">
        <v>16</v>
      </c>
      <c r="C15" s="40"/>
      <c r="D15" s="40"/>
      <c r="E15" s="40"/>
      <c r="F15" s="95">
        <f>SUM(C15:E15)</f>
        <v>0</v>
      </c>
      <c r="G15" s="43"/>
      <c r="H15" s="43"/>
    </row>
    <row r="16" spans="1:8" ht="12.75" customHeight="1" x14ac:dyDescent="0.25">
      <c r="A16" s="279" t="s">
        <v>163</v>
      </c>
      <c r="B16" s="41" t="s">
        <v>14</v>
      </c>
      <c r="C16" s="41">
        <f>SUM(C13,C14,C15)</f>
        <v>0</v>
      </c>
      <c r="D16" s="41">
        <f>SUM(D13:D15)</f>
        <v>0</v>
      </c>
      <c r="E16" s="41">
        <f>SUM(E13:E15)</f>
        <v>0</v>
      </c>
      <c r="F16" s="96">
        <f>SUM(F13:F15)</f>
        <v>0</v>
      </c>
      <c r="G16" s="62">
        <v>0</v>
      </c>
      <c r="H16" s="62">
        <v>0</v>
      </c>
    </row>
    <row r="17" spans="1:8" ht="12.75" customHeight="1" x14ac:dyDescent="0.25">
      <c r="A17" s="278" t="s">
        <v>90</v>
      </c>
      <c r="B17" s="40" t="s">
        <v>91</v>
      </c>
      <c r="C17" s="40"/>
      <c r="D17" s="40"/>
      <c r="E17" s="40"/>
      <c r="F17" s="95">
        <f>SUM(C17:E17)</f>
        <v>0</v>
      </c>
      <c r="G17" s="43"/>
      <c r="H17" s="43"/>
    </row>
    <row r="18" spans="1:8" ht="12.75" customHeight="1" x14ac:dyDescent="0.25">
      <c r="A18" s="278" t="s">
        <v>92</v>
      </c>
      <c r="B18" s="40" t="s">
        <v>21</v>
      </c>
      <c r="C18" s="40"/>
      <c r="D18" s="40"/>
      <c r="E18" s="40"/>
      <c r="F18" s="95">
        <f>SUM(C18:E18)</f>
        <v>0</v>
      </c>
      <c r="G18" s="43"/>
      <c r="H18" s="43"/>
    </row>
    <row r="19" spans="1:8" ht="12.75" customHeight="1" x14ac:dyDescent="0.25">
      <c r="A19" s="278" t="s">
        <v>17</v>
      </c>
      <c r="B19" s="40" t="s">
        <v>22</v>
      </c>
      <c r="C19" s="40"/>
      <c r="D19" s="40"/>
      <c r="E19" s="40"/>
      <c r="F19" s="95">
        <f>SUM(C19:E19)</f>
        <v>0</v>
      </c>
      <c r="G19" s="43"/>
      <c r="H19" s="43"/>
    </row>
    <row r="20" spans="1:8" ht="12.75" customHeight="1" x14ac:dyDescent="0.25">
      <c r="A20" s="279" t="s">
        <v>164</v>
      </c>
      <c r="B20" s="41" t="s">
        <v>20</v>
      </c>
      <c r="C20" s="41">
        <f>SUM(C17,C18,C19)</f>
        <v>0</v>
      </c>
      <c r="D20" s="41">
        <f>SUM(D17:D19)</f>
        <v>0</v>
      </c>
      <c r="E20" s="41">
        <f>SUM(E17:E19)</f>
        <v>0</v>
      </c>
      <c r="F20" s="96">
        <f>SUM(F17:F19)</f>
        <v>0</v>
      </c>
      <c r="G20" s="62">
        <v>0</v>
      </c>
      <c r="H20" s="62">
        <v>0</v>
      </c>
    </row>
    <row r="21" spans="1:8" ht="12.75" customHeight="1" x14ac:dyDescent="0.25">
      <c r="A21" s="278" t="s">
        <v>93</v>
      </c>
      <c r="B21" s="40" t="s">
        <v>24</v>
      </c>
      <c r="C21" s="40"/>
      <c r="D21" s="40"/>
      <c r="E21" s="40"/>
      <c r="F21" s="95">
        <f>SUM(C21:E21)</f>
        <v>0</v>
      </c>
      <c r="G21" s="43"/>
      <c r="H21" s="43"/>
    </row>
    <row r="22" spans="1:8" ht="12.75" customHeight="1" x14ac:dyDescent="0.25">
      <c r="A22" s="278" t="s">
        <v>94</v>
      </c>
      <c r="B22" s="40" t="s">
        <v>25</v>
      </c>
      <c r="C22" s="40"/>
      <c r="D22" s="40"/>
      <c r="E22" s="40"/>
      <c r="F22" s="95">
        <f>SUM(C22:E22)</f>
        <v>0</v>
      </c>
      <c r="G22" s="43"/>
      <c r="H22" s="43"/>
    </row>
    <row r="23" spans="1:8" ht="12.75" customHeight="1" x14ac:dyDescent="0.25">
      <c r="A23" s="278" t="s">
        <v>95</v>
      </c>
      <c r="B23" s="40" t="s">
        <v>96</v>
      </c>
      <c r="C23" s="40"/>
      <c r="D23" s="40"/>
      <c r="E23" s="40"/>
      <c r="F23" s="95">
        <f t="shared" ref="F23:F25" si="1">SUM(C23:E23)</f>
        <v>0</v>
      </c>
      <c r="G23" s="43"/>
      <c r="H23" s="43"/>
    </row>
    <row r="24" spans="1:8" ht="12.75" customHeight="1" x14ac:dyDescent="0.25">
      <c r="A24" s="278" t="s">
        <v>19</v>
      </c>
      <c r="B24" s="40" t="s">
        <v>26</v>
      </c>
      <c r="C24" s="40"/>
      <c r="D24" s="40"/>
      <c r="E24" s="40"/>
      <c r="F24" s="95">
        <f t="shared" si="1"/>
        <v>0</v>
      </c>
      <c r="G24" s="43"/>
      <c r="H24" s="43"/>
    </row>
    <row r="25" spans="1:8" ht="12.75" customHeight="1" x14ac:dyDescent="0.25">
      <c r="A25" s="278" t="s">
        <v>97</v>
      </c>
      <c r="B25" s="40" t="s">
        <v>27</v>
      </c>
      <c r="C25" s="40"/>
      <c r="D25" s="40"/>
      <c r="E25" s="40"/>
      <c r="F25" s="95">
        <f t="shared" si="1"/>
        <v>0</v>
      </c>
      <c r="G25" s="43"/>
      <c r="H25" s="43"/>
    </row>
    <row r="26" spans="1:8" ht="12.75" customHeight="1" x14ac:dyDescent="0.25">
      <c r="A26" s="279" t="s">
        <v>150</v>
      </c>
      <c r="B26" s="41" t="s">
        <v>23</v>
      </c>
      <c r="C26" s="41">
        <f>SUM(C21:C25)</f>
        <v>0</v>
      </c>
      <c r="D26" s="41">
        <f>SUM(D21:D25)</f>
        <v>0</v>
      </c>
      <c r="E26" s="41">
        <f>SUM(E21:E25)</f>
        <v>0</v>
      </c>
      <c r="F26" s="96">
        <f>SUM(F21:F25)</f>
        <v>0</v>
      </c>
      <c r="G26" s="62">
        <v>0</v>
      </c>
      <c r="H26" s="62">
        <v>0</v>
      </c>
    </row>
    <row r="27" spans="1:8" ht="12.75" customHeight="1" x14ac:dyDescent="0.25">
      <c r="A27" s="280" t="s">
        <v>98</v>
      </c>
      <c r="B27" s="40" t="s">
        <v>34</v>
      </c>
      <c r="C27" s="40"/>
      <c r="D27" s="40"/>
      <c r="E27" s="40"/>
      <c r="F27" s="81">
        <f>SUM(C27:E27)</f>
        <v>0</v>
      </c>
      <c r="G27" s="43"/>
      <c r="H27" s="43"/>
    </row>
    <row r="28" spans="1:8" ht="12.75" customHeight="1" x14ac:dyDescent="0.25">
      <c r="A28" s="280" t="s">
        <v>28</v>
      </c>
      <c r="B28" s="40" t="s">
        <v>35</v>
      </c>
      <c r="C28" s="40">
        <v>3840000</v>
      </c>
      <c r="D28" s="40"/>
      <c r="E28" s="40"/>
      <c r="F28" s="81">
        <f>SUM(C28:E28)</f>
        <v>3840000</v>
      </c>
      <c r="G28" s="43">
        <v>5070000</v>
      </c>
      <c r="H28" s="43">
        <v>5452573</v>
      </c>
    </row>
    <row r="29" spans="1:8" ht="12.75" customHeight="1" x14ac:dyDescent="0.25">
      <c r="A29" s="280" t="s">
        <v>99</v>
      </c>
      <c r="B29" s="40" t="s">
        <v>36</v>
      </c>
      <c r="C29" s="40"/>
      <c r="D29" s="40"/>
      <c r="E29" s="40"/>
      <c r="F29" s="81">
        <f t="shared" ref="F29:F35" si="2">SUM(C29:E29)</f>
        <v>0</v>
      </c>
      <c r="G29" s="43"/>
      <c r="H29" s="43"/>
    </row>
    <row r="30" spans="1:8" ht="12.75" customHeight="1" x14ac:dyDescent="0.25">
      <c r="A30" s="280" t="s">
        <v>29</v>
      </c>
      <c r="B30" s="40" t="s">
        <v>37</v>
      </c>
      <c r="C30" s="40"/>
      <c r="D30" s="40"/>
      <c r="E30" s="40"/>
      <c r="F30" s="81">
        <f t="shared" si="2"/>
        <v>0</v>
      </c>
      <c r="G30" s="43"/>
      <c r="H30" s="43"/>
    </row>
    <row r="31" spans="1:8" ht="12.75" customHeight="1" x14ac:dyDescent="0.25">
      <c r="A31" s="280" t="s">
        <v>30</v>
      </c>
      <c r="B31" s="40" t="s">
        <v>38</v>
      </c>
      <c r="C31" s="40">
        <v>116066</v>
      </c>
      <c r="D31" s="40"/>
      <c r="E31" s="40"/>
      <c r="F31" s="81">
        <f t="shared" si="2"/>
        <v>116066</v>
      </c>
      <c r="G31" s="43">
        <v>116066</v>
      </c>
      <c r="H31" s="43">
        <v>0</v>
      </c>
    </row>
    <row r="32" spans="1:8" ht="12.75" customHeight="1" x14ac:dyDescent="0.25">
      <c r="A32" s="280" t="s">
        <v>100</v>
      </c>
      <c r="B32" s="40" t="s">
        <v>39</v>
      </c>
      <c r="C32" s="40"/>
      <c r="D32" s="40"/>
      <c r="E32" s="40"/>
      <c r="F32" s="81">
        <f t="shared" si="2"/>
        <v>0</v>
      </c>
      <c r="G32" s="43"/>
      <c r="H32" s="43"/>
    </row>
    <row r="33" spans="1:8" ht="12.75" customHeight="1" x14ac:dyDescent="0.25">
      <c r="A33" s="280" t="s">
        <v>101</v>
      </c>
      <c r="B33" s="40" t="s">
        <v>102</v>
      </c>
      <c r="C33" s="40"/>
      <c r="D33" s="40"/>
      <c r="E33" s="40"/>
      <c r="F33" s="81">
        <f t="shared" si="2"/>
        <v>0</v>
      </c>
      <c r="G33" s="43"/>
      <c r="H33" s="43"/>
    </row>
    <row r="34" spans="1:8" ht="12.75" customHeight="1" x14ac:dyDescent="0.25">
      <c r="A34" s="280" t="s">
        <v>31</v>
      </c>
      <c r="B34" s="40" t="s">
        <v>316</v>
      </c>
      <c r="C34" s="40"/>
      <c r="D34" s="40"/>
      <c r="E34" s="40"/>
      <c r="F34" s="81">
        <f t="shared" si="2"/>
        <v>0</v>
      </c>
      <c r="G34" s="43"/>
      <c r="H34" s="43">
        <v>1</v>
      </c>
    </row>
    <row r="35" spans="1:8" ht="12.75" customHeight="1" x14ac:dyDescent="0.25">
      <c r="A35" s="280" t="s">
        <v>32</v>
      </c>
      <c r="B35" s="40" t="s">
        <v>40</v>
      </c>
      <c r="C35" s="40"/>
      <c r="D35" s="40"/>
      <c r="E35" s="40"/>
      <c r="F35" s="81">
        <f t="shared" si="2"/>
        <v>0</v>
      </c>
      <c r="G35" s="43"/>
      <c r="H35" s="43">
        <v>30</v>
      </c>
    </row>
    <row r="36" spans="1:8" ht="12.75" customHeight="1" x14ac:dyDescent="0.25">
      <c r="A36" s="281" t="s">
        <v>151</v>
      </c>
      <c r="B36" s="41" t="s">
        <v>33</v>
      </c>
      <c r="C36" s="41">
        <f>SUM(C27:C35)</f>
        <v>3956066</v>
      </c>
      <c r="D36" s="41">
        <f>SUM(D27:D35)</f>
        <v>0</v>
      </c>
      <c r="E36" s="41">
        <f>SUM(E27:E35)</f>
        <v>0</v>
      </c>
      <c r="F36" s="83">
        <f>SUM(F27:F35)</f>
        <v>3956066</v>
      </c>
      <c r="G36" s="83">
        <f t="shared" ref="G36:H36" si="3">SUM(G27:G35)</f>
        <v>5186066</v>
      </c>
      <c r="H36" s="83">
        <f t="shared" si="3"/>
        <v>5452604</v>
      </c>
    </row>
    <row r="37" spans="1:8" ht="12.75" customHeight="1" x14ac:dyDescent="0.25">
      <c r="A37" s="64" t="s">
        <v>41</v>
      </c>
      <c r="B37" s="40" t="s">
        <v>103</v>
      </c>
      <c r="C37" s="40"/>
      <c r="D37" s="40"/>
      <c r="E37" s="40"/>
      <c r="F37" s="81">
        <f>SUM(C37:E37)</f>
        <v>0</v>
      </c>
      <c r="G37" s="43"/>
      <c r="H37" s="43"/>
    </row>
    <row r="38" spans="1:8" ht="12.75" customHeight="1" x14ac:dyDescent="0.25">
      <c r="A38" s="64" t="s">
        <v>42</v>
      </c>
      <c r="B38" s="40" t="s">
        <v>104</v>
      </c>
      <c r="C38" s="40"/>
      <c r="D38" s="40"/>
      <c r="E38" s="40"/>
      <c r="F38" s="81">
        <f>SUM(C38:E38)</f>
        <v>0</v>
      </c>
      <c r="G38" s="43"/>
      <c r="H38" s="43"/>
    </row>
    <row r="39" spans="1:8" ht="12.75" customHeight="1" x14ac:dyDescent="0.25">
      <c r="A39" s="64" t="s">
        <v>105</v>
      </c>
      <c r="B39" s="40" t="s">
        <v>106</v>
      </c>
      <c r="C39" s="40"/>
      <c r="D39" s="40"/>
      <c r="E39" s="40"/>
      <c r="F39" s="81">
        <f>SUM(C39:E39)</f>
        <v>0</v>
      </c>
      <c r="G39" s="43"/>
      <c r="H39" s="43"/>
    </row>
    <row r="40" spans="1:8" ht="12.75" customHeight="1" x14ac:dyDescent="0.25">
      <c r="A40" s="47" t="s">
        <v>152</v>
      </c>
      <c r="B40" s="41" t="s">
        <v>107</v>
      </c>
      <c r="C40" s="41">
        <f>SUM(C37:C39)</f>
        <v>0</v>
      </c>
      <c r="D40" s="41">
        <f>SUM(D37:D39)</f>
        <v>0</v>
      </c>
      <c r="E40" s="41">
        <f>SUM(E37:E39)</f>
        <v>0</v>
      </c>
      <c r="F40" s="96">
        <f>SUM(F37:F39)</f>
        <v>0</v>
      </c>
      <c r="G40" s="62">
        <v>0</v>
      </c>
      <c r="H40" s="62">
        <v>0</v>
      </c>
    </row>
    <row r="41" spans="1:8" ht="12.75" customHeight="1" x14ac:dyDescent="0.25">
      <c r="A41" s="63" t="s">
        <v>108</v>
      </c>
      <c r="B41" s="40" t="s">
        <v>109</v>
      </c>
      <c r="C41" s="40"/>
      <c r="D41" s="40"/>
      <c r="E41" s="40"/>
      <c r="F41" s="95">
        <f>SUM(C41:E41)</f>
        <v>0</v>
      </c>
      <c r="G41" s="43"/>
      <c r="H41" s="43"/>
    </row>
    <row r="42" spans="1:8" ht="12.75" customHeight="1" x14ac:dyDescent="0.25">
      <c r="A42" s="64" t="s">
        <v>110</v>
      </c>
      <c r="B42" s="40" t="s">
        <v>111</v>
      </c>
      <c r="C42" s="40"/>
      <c r="D42" s="40"/>
      <c r="E42" s="40"/>
      <c r="F42" s="81">
        <f>SUM(C42:E42)</f>
        <v>0</v>
      </c>
      <c r="G42" s="43"/>
      <c r="H42" s="43"/>
    </row>
    <row r="43" spans="1:8" ht="12.75" customHeight="1" x14ac:dyDescent="0.25">
      <c r="A43" s="47" t="s">
        <v>153</v>
      </c>
      <c r="B43" s="41" t="s">
        <v>112</v>
      </c>
      <c r="C43" s="41">
        <f>SUM(C41:C42)</f>
        <v>0</v>
      </c>
      <c r="D43" s="41">
        <f>SUM(D41:D42)</f>
        <v>0</v>
      </c>
      <c r="E43" s="41">
        <f>SUM(E41:E42)</f>
        <v>0</v>
      </c>
      <c r="F43" s="96">
        <f>SUM(F41:F42)</f>
        <v>0</v>
      </c>
      <c r="G43" s="62">
        <v>0</v>
      </c>
      <c r="H43" s="62">
        <v>0</v>
      </c>
    </row>
    <row r="44" spans="1:8" ht="12.75" customHeight="1" x14ac:dyDescent="0.25">
      <c r="A44" s="63" t="s">
        <v>113</v>
      </c>
      <c r="B44" s="40" t="s">
        <v>114</v>
      </c>
      <c r="C44" s="40"/>
      <c r="D44" s="40"/>
      <c r="E44" s="40"/>
      <c r="F44" s="95">
        <f>SUM(C44:E44)</f>
        <v>0</v>
      </c>
      <c r="G44" s="43"/>
      <c r="H44" s="43"/>
    </row>
    <row r="45" spans="1:8" ht="12.75" customHeight="1" x14ac:dyDescent="0.25">
      <c r="A45" s="64" t="s">
        <v>115</v>
      </c>
      <c r="B45" s="40" t="s">
        <v>116</v>
      </c>
      <c r="C45" s="40"/>
      <c r="D45" s="40"/>
      <c r="E45" s="40"/>
      <c r="F45" s="81">
        <f>SUM(C45:E45)</f>
        <v>0</v>
      </c>
      <c r="G45" s="43"/>
      <c r="H45" s="43"/>
    </row>
    <row r="46" spans="1:8" ht="12.75" customHeight="1" x14ac:dyDescent="0.25">
      <c r="A46" s="47" t="s">
        <v>154</v>
      </c>
      <c r="B46" s="41" t="s">
        <v>117</v>
      </c>
      <c r="C46" s="41">
        <f>SUM(C44:C45)</f>
        <v>0</v>
      </c>
      <c r="D46" s="41">
        <f>SUM(D44:D45)</f>
        <v>0</v>
      </c>
      <c r="E46" s="41">
        <f>SUM(E44:E45)</f>
        <v>0</v>
      </c>
      <c r="F46" s="96">
        <f>SUM(F44:F45)</f>
        <v>0</v>
      </c>
      <c r="G46" s="62">
        <v>0</v>
      </c>
      <c r="H46" s="62">
        <v>0</v>
      </c>
    </row>
    <row r="47" spans="1:8" ht="12.75" customHeight="1" x14ac:dyDescent="0.25">
      <c r="A47" s="48" t="s">
        <v>155</v>
      </c>
      <c r="B47" s="41" t="s">
        <v>118</v>
      </c>
      <c r="C47" s="41">
        <f>SUM(C46,C43,C40,C36,C26,C20,C16,C12)</f>
        <v>3956066</v>
      </c>
      <c r="D47" s="41">
        <f>SUM(D46,D43,D40,D36,D26,D20,D16,D12)</f>
        <v>0</v>
      </c>
      <c r="E47" s="41">
        <f>SUM(E46,E43,E40,E36,E26,E20,E16,E12)</f>
        <v>0</v>
      </c>
      <c r="F47" s="83">
        <f>SUM(F46,F43,F40,F36,F26,F20,F16,F12,)</f>
        <v>3956066</v>
      </c>
      <c r="G47" s="83">
        <f t="shared" ref="G47:H47" si="4">SUM(G46,G43,G40,G36,G26,G20,G16,G12,)</f>
        <v>5186066</v>
      </c>
      <c r="H47" s="83">
        <f t="shared" si="4"/>
        <v>5452604</v>
      </c>
    </row>
    <row r="48" spans="1:8" ht="12.75" customHeight="1" x14ac:dyDescent="0.25">
      <c r="A48" s="65" t="s">
        <v>124</v>
      </c>
      <c r="B48" s="60" t="s">
        <v>134</v>
      </c>
      <c r="C48" s="61"/>
      <c r="D48" s="61"/>
      <c r="E48" s="61"/>
      <c r="F48" s="97">
        <f>SUM(C48:E48)</f>
        <v>0</v>
      </c>
      <c r="G48" s="43"/>
      <c r="H48" s="43"/>
    </row>
    <row r="49" spans="1:8" ht="12.75" customHeight="1" x14ac:dyDescent="0.25">
      <c r="A49" s="64" t="s">
        <v>123</v>
      </c>
      <c r="B49" s="60" t="s">
        <v>133</v>
      </c>
      <c r="C49" s="43"/>
      <c r="D49" s="43"/>
      <c r="E49" s="43"/>
      <c r="F49" s="86">
        <f>SUM(C49:E49)</f>
        <v>0</v>
      </c>
      <c r="G49" s="43"/>
      <c r="H49" s="43"/>
    </row>
    <row r="50" spans="1:8" ht="12.75" customHeight="1" x14ac:dyDescent="0.25">
      <c r="A50" s="65" t="s">
        <v>122</v>
      </c>
      <c r="B50" s="60" t="s">
        <v>132</v>
      </c>
      <c r="C50" s="43"/>
      <c r="D50" s="43"/>
      <c r="E50" s="43"/>
      <c r="F50" s="86">
        <f>SUM(C50:E50)</f>
        <v>0</v>
      </c>
      <c r="G50" s="43"/>
      <c r="H50" s="43"/>
    </row>
    <row r="51" spans="1:8" ht="12.75" customHeight="1" x14ac:dyDescent="0.25">
      <c r="A51" s="48" t="s">
        <v>156</v>
      </c>
      <c r="B51" s="31" t="s">
        <v>131</v>
      </c>
      <c r="C51" s="43">
        <f>SUM(C48:C50)</f>
        <v>0</v>
      </c>
      <c r="D51" s="43">
        <f>SUM(D48:D50)</f>
        <v>0</v>
      </c>
      <c r="E51" s="43">
        <f>SUM(E48:E50)</f>
        <v>0</v>
      </c>
      <c r="F51" s="86">
        <f>SUM(F48:F50)</f>
        <v>0</v>
      </c>
      <c r="G51" s="43">
        <v>0</v>
      </c>
      <c r="H51" s="43">
        <v>0</v>
      </c>
    </row>
    <row r="52" spans="1:8" ht="12.75" customHeight="1" x14ac:dyDescent="0.25">
      <c r="A52" s="63" t="s">
        <v>121</v>
      </c>
      <c r="B52" s="60" t="s">
        <v>130</v>
      </c>
      <c r="C52" s="43">
        <v>2330934</v>
      </c>
      <c r="D52" s="43"/>
      <c r="E52" s="43"/>
      <c r="F52" s="43">
        <v>2330934</v>
      </c>
      <c r="G52" s="43">
        <v>2330934</v>
      </c>
      <c r="H52" s="43">
        <v>2330934</v>
      </c>
    </row>
    <row r="53" spans="1:8" ht="12.75" customHeight="1" x14ac:dyDescent="0.25">
      <c r="A53" s="63" t="s">
        <v>120</v>
      </c>
      <c r="B53" s="60" t="s">
        <v>129</v>
      </c>
      <c r="C53" s="43"/>
      <c r="D53" s="43"/>
      <c r="E53" s="43"/>
      <c r="F53" s="86">
        <f>SUM(C53:E53)</f>
        <v>0</v>
      </c>
      <c r="G53" s="43"/>
      <c r="H53" s="43"/>
    </row>
    <row r="54" spans="1:8" ht="12.75" customHeight="1" x14ac:dyDescent="0.25">
      <c r="A54" s="47" t="s">
        <v>157</v>
      </c>
      <c r="B54" s="31" t="s">
        <v>128</v>
      </c>
      <c r="C54" s="62">
        <f>SUM(C52:C53)</f>
        <v>2330934</v>
      </c>
      <c r="D54" s="62">
        <f>SUM(D52:D53)</f>
        <v>0</v>
      </c>
      <c r="E54" s="62">
        <f>SUM(E52:E53)</f>
        <v>0</v>
      </c>
      <c r="F54" s="98">
        <f>SUM(F52:F53)</f>
        <v>2330934</v>
      </c>
      <c r="G54" s="62">
        <f>G52</f>
        <v>2330934</v>
      </c>
      <c r="H54" s="62">
        <f>H52</f>
        <v>2330934</v>
      </c>
    </row>
    <row r="55" spans="1:8" ht="12.75" customHeight="1" x14ac:dyDescent="0.25">
      <c r="A55" s="65" t="s">
        <v>119</v>
      </c>
      <c r="B55" s="60" t="s">
        <v>127</v>
      </c>
      <c r="C55" s="43">
        <v>42670000</v>
      </c>
      <c r="D55" s="43"/>
      <c r="E55" s="43"/>
      <c r="F55" s="86">
        <f>SUM(C55:E55)</f>
        <v>42670000</v>
      </c>
      <c r="G55" s="43">
        <v>43262586</v>
      </c>
      <c r="H55" s="43">
        <v>43262586</v>
      </c>
    </row>
    <row r="56" spans="1:8" ht="12.75" customHeight="1" x14ac:dyDescent="0.25">
      <c r="A56" s="48" t="s">
        <v>158</v>
      </c>
      <c r="B56" s="31" t="s">
        <v>126</v>
      </c>
      <c r="C56" s="62">
        <f>SUM(C54,C51,C55)</f>
        <v>45000934</v>
      </c>
      <c r="D56" s="43">
        <f>SUM(D54)</f>
        <v>0</v>
      </c>
      <c r="E56" s="43">
        <f>SUM(E54)</f>
        <v>0</v>
      </c>
      <c r="F56" s="98">
        <f>SUM(C56:E56)</f>
        <v>45000934</v>
      </c>
      <c r="G56" s="62">
        <f>G54+G55</f>
        <v>45593520</v>
      </c>
      <c r="H56" s="62">
        <f>H54+H55</f>
        <v>45593520</v>
      </c>
    </row>
    <row r="57" spans="1:8" ht="12.75" customHeight="1" x14ac:dyDescent="0.25">
      <c r="A57" s="54" t="s">
        <v>159</v>
      </c>
      <c r="B57" s="31" t="s">
        <v>125</v>
      </c>
      <c r="C57" s="62">
        <f>SUM(C56)</f>
        <v>45000934</v>
      </c>
      <c r="D57" s="43"/>
      <c r="E57" s="43"/>
      <c r="F57" s="98">
        <f>SUM(F56)</f>
        <v>45000934</v>
      </c>
      <c r="G57" s="62">
        <f>G56</f>
        <v>45593520</v>
      </c>
      <c r="H57" s="62">
        <f>H56</f>
        <v>45593520</v>
      </c>
    </row>
    <row r="58" spans="1:8" ht="12.75" customHeight="1" x14ac:dyDescent="0.25">
      <c r="A58" s="55"/>
      <c r="B58" s="43"/>
      <c r="C58" s="43"/>
      <c r="D58" s="43"/>
      <c r="E58" s="43"/>
      <c r="F58" s="86"/>
      <c r="G58" s="43"/>
      <c r="H58" s="43"/>
    </row>
    <row r="59" spans="1:8" ht="17.25" customHeight="1" thickBot="1" x14ac:dyDescent="0.3">
      <c r="A59" s="66" t="s">
        <v>135</v>
      </c>
      <c r="B59" s="67"/>
      <c r="C59" s="68">
        <f>SUM(C47,C57)</f>
        <v>48957000</v>
      </c>
      <c r="D59" s="68">
        <f t="shared" ref="D59:F59" si="5">SUM(D47,D57)</f>
        <v>0</v>
      </c>
      <c r="E59" s="68">
        <f t="shared" si="5"/>
        <v>0</v>
      </c>
      <c r="F59" s="68">
        <f t="shared" si="5"/>
        <v>48957000</v>
      </c>
      <c r="G59" s="62">
        <f>G47+G57</f>
        <v>50779586</v>
      </c>
      <c r="H59" s="62">
        <f>H47+H57</f>
        <v>51046124</v>
      </c>
    </row>
    <row r="60" spans="1:8" ht="0.75" customHeight="1" x14ac:dyDescent="0.25"/>
    <row r="61" spans="1:8" x14ac:dyDescent="0.25">
      <c r="A61" s="12"/>
      <c r="B61" s="13"/>
    </row>
    <row r="62" spans="1:8" ht="1.5" customHeight="1" x14ac:dyDescent="0.25">
      <c r="A62" s="16"/>
      <c r="B62" s="13"/>
    </row>
    <row r="63" spans="1:8" hidden="1" x14ac:dyDescent="0.25">
      <c r="A63" s="14"/>
      <c r="B63" s="15"/>
    </row>
    <row r="64" spans="1:8" hidden="1" x14ac:dyDescent="0.25">
      <c r="A64" s="17"/>
      <c r="B64" s="15"/>
    </row>
    <row r="65" spans="1:26" ht="1.5" hidden="1" customHeight="1" x14ac:dyDescent="0.25">
      <c r="A65" s="23"/>
      <c r="B65" s="12"/>
      <c r="C65" s="12"/>
      <c r="D65" s="12"/>
      <c r="E65" s="1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6"/>
      <c r="R65" s="6"/>
      <c r="S65" s="6"/>
      <c r="T65" s="6"/>
      <c r="U65" s="6"/>
      <c r="V65" s="6"/>
      <c r="W65" s="6"/>
      <c r="X65" s="6"/>
      <c r="Y65" s="6"/>
      <c r="Z65" s="20"/>
    </row>
    <row r="66" spans="1:26" hidden="1" x14ac:dyDescent="0.25">
      <c r="A66" s="16"/>
      <c r="B66" s="12"/>
      <c r="C66" s="12"/>
      <c r="D66" s="12"/>
      <c r="E66" s="12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5"/>
      <c r="R66" s="5"/>
      <c r="S66" s="5"/>
      <c r="T66" s="5"/>
      <c r="U66" s="5"/>
      <c r="V66" s="5"/>
      <c r="W66" s="5"/>
      <c r="X66" s="5"/>
      <c r="Y66" s="5"/>
      <c r="Z66" s="9"/>
    </row>
    <row r="67" spans="1:26" hidden="1" x14ac:dyDescent="0.25">
      <c r="A67" s="23"/>
      <c r="B67" s="12"/>
      <c r="C67" s="12"/>
      <c r="D67" s="12"/>
      <c r="E67" s="12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6"/>
      <c r="R67" s="6"/>
      <c r="S67" s="6"/>
      <c r="T67" s="6"/>
      <c r="U67" s="6"/>
      <c r="V67" s="6"/>
      <c r="W67" s="6"/>
      <c r="X67" s="6"/>
      <c r="Y67" s="6"/>
      <c r="Z67" s="20"/>
    </row>
    <row r="68" spans="1:26" ht="5.25" hidden="1" customHeight="1" x14ac:dyDescent="0.25">
      <c r="A68" s="17"/>
      <c r="B68" s="14"/>
      <c r="C68" s="14"/>
      <c r="D68" s="14"/>
      <c r="E68" s="14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0"/>
      <c r="R68" s="10"/>
      <c r="S68" s="10"/>
      <c r="T68" s="10"/>
      <c r="U68" s="10"/>
      <c r="V68" s="10"/>
      <c r="W68" s="10"/>
      <c r="X68" s="10"/>
      <c r="Y68" s="10"/>
      <c r="Z68" s="11"/>
    </row>
    <row r="69" spans="1:26" hidden="1" x14ac:dyDescent="0.25">
      <c r="A69" s="16"/>
      <c r="B69" s="12"/>
      <c r="C69" s="12"/>
      <c r="D69" s="12"/>
      <c r="E69" s="12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5"/>
      <c r="R69" s="5"/>
      <c r="S69" s="5"/>
      <c r="T69" s="5"/>
      <c r="U69" s="5"/>
      <c r="V69" s="5"/>
      <c r="W69" s="5"/>
      <c r="X69" s="5"/>
      <c r="Y69" s="5"/>
      <c r="Z69" s="9"/>
    </row>
    <row r="70" spans="1:26" hidden="1" x14ac:dyDescent="0.25">
      <c r="A70" s="23"/>
      <c r="B70" s="12"/>
      <c r="C70" s="12"/>
      <c r="D70" s="12"/>
      <c r="E70" s="1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6"/>
      <c r="R70" s="6"/>
      <c r="S70" s="6"/>
      <c r="T70" s="6"/>
      <c r="U70" s="6"/>
      <c r="V70" s="6"/>
      <c r="W70" s="6"/>
      <c r="X70" s="6"/>
      <c r="Y70" s="6"/>
      <c r="Z70" s="20"/>
    </row>
    <row r="71" spans="1:26" hidden="1" x14ac:dyDescent="0.25">
      <c r="A71" s="16"/>
      <c r="B71" s="12"/>
      <c r="C71" s="12"/>
      <c r="D71" s="12"/>
      <c r="E71" s="1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5"/>
      <c r="R71" s="5"/>
      <c r="S71" s="5"/>
      <c r="T71" s="5"/>
      <c r="U71" s="5"/>
      <c r="V71" s="5"/>
      <c r="W71" s="5"/>
      <c r="X71" s="5"/>
      <c r="Y71" s="5"/>
      <c r="Z71" s="9"/>
    </row>
    <row r="72" spans="1:26" hidden="1" x14ac:dyDescent="0.25">
      <c r="A72" s="23"/>
      <c r="B72" s="12"/>
      <c r="C72" s="12"/>
      <c r="D72" s="12"/>
      <c r="E72" s="12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6"/>
      <c r="R72" s="6"/>
      <c r="S72" s="6"/>
      <c r="T72" s="6"/>
      <c r="U72" s="6"/>
      <c r="V72" s="6"/>
      <c r="W72" s="6"/>
      <c r="X72" s="6"/>
      <c r="Y72" s="6"/>
      <c r="Z72" s="20"/>
    </row>
    <row r="73" spans="1:26" hidden="1" x14ac:dyDescent="0.25">
      <c r="A73" s="24"/>
      <c r="B73" s="14"/>
      <c r="C73" s="14"/>
      <c r="D73" s="14"/>
      <c r="E73" s="1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1"/>
      <c r="R73" s="21"/>
      <c r="S73" s="21"/>
      <c r="T73" s="21"/>
      <c r="U73" s="21"/>
      <c r="V73" s="21"/>
      <c r="W73" s="21"/>
      <c r="X73" s="21"/>
      <c r="Y73" s="21"/>
      <c r="Z73" s="22"/>
    </row>
    <row r="74" spans="1:26" hidden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"/>
      <c r="R74" s="3"/>
      <c r="S74" s="3"/>
      <c r="T74" s="3"/>
      <c r="U74" s="3"/>
      <c r="V74" s="3"/>
      <c r="W74" s="3"/>
      <c r="X74" s="3"/>
      <c r="Y74" s="3"/>
      <c r="Z74" s="7"/>
    </row>
    <row r="75" spans="1:26" hidden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3"/>
      <c r="R75" s="3"/>
      <c r="S75" s="3"/>
      <c r="T75" s="3"/>
      <c r="U75" s="3"/>
      <c r="V75" s="3"/>
      <c r="W75" s="3"/>
      <c r="X75" s="3"/>
      <c r="Y75" s="3"/>
      <c r="Z75" s="7"/>
    </row>
    <row r="76" spans="1:26" hidden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4"/>
      <c r="R76" s="4"/>
      <c r="S76" s="4"/>
      <c r="T76" s="4"/>
      <c r="U76" s="4"/>
      <c r="V76" s="4"/>
      <c r="W76" s="4"/>
      <c r="X76" s="4"/>
      <c r="Y76" s="4"/>
      <c r="Z76" s="8"/>
    </row>
    <row r="77" spans="1:26" hidden="1" x14ac:dyDescent="0.25">
      <c r="A77" s="23"/>
      <c r="B77" s="12"/>
      <c r="C77" s="12"/>
      <c r="D77" s="12"/>
      <c r="E77" s="12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6"/>
      <c r="R77" s="6"/>
      <c r="S77" s="6"/>
      <c r="T77" s="6"/>
      <c r="U77" s="6"/>
      <c r="V77" s="6"/>
      <c r="W77" s="6"/>
      <c r="X77" s="6"/>
      <c r="Y77" s="6"/>
      <c r="Z77" s="20"/>
    </row>
    <row r="78" spans="1:26" hidden="1" x14ac:dyDescent="0.25">
      <c r="A78" s="23"/>
      <c r="B78" s="12"/>
      <c r="C78" s="12"/>
      <c r="D78" s="12"/>
      <c r="E78" s="12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6"/>
      <c r="R78" s="6"/>
      <c r="S78" s="6"/>
      <c r="T78" s="6"/>
      <c r="U78" s="6"/>
      <c r="V78" s="6"/>
      <c r="W78" s="6"/>
      <c r="X78" s="6"/>
      <c r="Y78" s="6"/>
      <c r="Z78" s="20"/>
    </row>
    <row r="79" spans="1:26" hidden="1" x14ac:dyDescent="0.25">
      <c r="A79" s="23"/>
      <c r="B79" s="12"/>
      <c r="C79" s="12"/>
      <c r="D79" s="12"/>
      <c r="E79" s="12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6"/>
      <c r="R79" s="6"/>
      <c r="S79" s="6"/>
      <c r="T79" s="6"/>
      <c r="U79" s="6"/>
      <c r="V79" s="6"/>
      <c r="W79" s="6"/>
      <c r="X79" s="6"/>
      <c r="Y79" s="6"/>
      <c r="Z79" s="20"/>
    </row>
    <row r="80" spans="1:26" hidden="1" x14ac:dyDescent="0.25">
      <c r="A80" s="23"/>
      <c r="B80" s="12"/>
      <c r="C80" s="12"/>
      <c r="D80" s="12"/>
      <c r="E80" s="12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6"/>
      <c r="R80" s="6"/>
      <c r="S80" s="6"/>
      <c r="T80" s="6"/>
      <c r="U80" s="6"/>
      <c r="V80" s="6"/>
      <c r="W80" s="6"/>
      <c r="X80" s="6"/>
      <c r="Y80" s="6"/>
      <c r="Z80" s="20"/>
    </row>
    <row r="81" spans="1:26" hidden="1" x14ac:dyDescent="0.25">
      <c r="A81" s="16"/>
      <c r="B81" s="12"/>
      <c r="C81" s="12"/>
      <c r="D81" s="12"/>
      <c r="E81" s="12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5"/>
      <c r="R81" s="5"/>
      <c r="S81" s="5"/>
      <c r="T81" s="5"/>
      <c r="U81" s="5"/>
      <c r="V81" s="5"/>
      <c r="W81" s="5"/>
      <c r="X81" s="5"/>
      <c r="Y81" s="5"/>
      <c r="Z81" s="9"/>
    </row>
    <row r="82" spans="1:26" hidden="1" x14ac:dyDescent="0.25">
      <c r="A82" s="17"/>
      <c r="B82" s="14"/>
      <c r="C82" s="14"/>
      <c r="D82" s="14"/>
      <c r="E82" s="14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0"/>
      <c r="R82" s="10"/>
      <c r="S82" s="10"/>
      <c r="T82" s="10"/>
      <c r="U82" s="10"/>
      <c r="V82" s="10"/>
      <c r="W82" s="10"/>
      <c r="X82" s="10"/>
      <c r="Y82" s="10"/>
      <c r="Z82" s="11"/>
    </row>
    <row r="83" spans="1:26" ht="12" hidden="1" customHeight="1" x14ac:dyDescent="0.25">
      <c r="A83" s="16"/>
      <c r="B83" s="12"/>
      <c r="C83" s="12"/>
      <c r="D83" s="12"/>
      <c r="E83" s="12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5"/>
      <c r="R83" s="5"/>
      <c r="S83" s="5"/>
      <c r="T83" s="5"/>
      <c r="U83" s="5"/>
      <c r="V83" s="5"/>
      <c r="W83" s="5"/>
      <c r="X83" s="5"/>
      <c r="Y83" s="5"/>
      <c r="Z83" s="9"/>
    </row>
    <row r="84" spans="1:26" hidden="1" x14ac:dyDescent="0.25">
      <c r="A84" s="16"/>
      <c r="B84" s="12"/>
      <c r="C84" s="12"/>
      <c r="D84" s="12"/>
      <c r="E84" s="12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5"/>
      <c r="R84" s="5"/>
      <c r="S84" s="5"/>
      <c r="T84" s="5"/>
      <c r="U84" s="5"/>
      <c r="V84" s="5"/>
      <c r="W84" s="5"/>
      <c r="X84" s="5"/>
      <c r="Y84" s="5"/>
      <c r="Z84" s="9"/>
    </row>
    <row r="85" spans="1:26" hidden="1" x14ac:dyDescent="0.25">
      <c r="A85" s="23"/>
      <c r="B85" s="12"/>
      <c r="C85" s="12"/>
      <c r="D85" s="12"/>
      <c r="E85" s="12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6"/>
      <c r="R85" s="6"/>
      <c r="S85" s="6"/>
      <c r="T85" s="6"/>
      <c r="U85" s="6"/>
      <c r="V85" s="6"/>
      <c r="W85" s="6"/>
      <c r="X85" s="6"/>
      <c r="Y85" s="6"/>
      <c r="Z85" s="20"/>
    </row>
    <row r="86" spans="1:26" hidden="1" x14ac:dyDescent="0.25">
      <c r="A86" s="23"/>
      <c r="B86" s="12"/>
      <c r="C86" s="12"/>
      <c r="D86" s="12"/>
      <c r="E86" s="1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6"/>
      <c r="R86" s="6"/>
      <c r="S86" s="6"/>
      <c r="T86" s="6"/>
      <c r="U86" s="6"/>
      <c r="V86" s="6"/>
      <c r="W86" s="6"/>
      <c r="X86" s="6"/>
      <c r="Y86" s="6"/>
      <c r="Z86" s="20"/>
    </row>
    <row r="87" spans="1:26" hidden="1" x14ac:dyDescent="0.25">
      <c r="A87" s="24"/>
      <c r="B87" s="14"/>
      <c r="C87" s="14"/>
      <c r="D87" s="14"/>
      <c r="E87" s="1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1"/>
      <c r="R87" s="21"/>
      <c r="S87" s="21"/>
      <c r="T87" s="21"/>
      <c r="U87" s="21"/>
      <c r="V87" s="21"/>
      <c r="W87" s="21"/>
      <c r="X87" s="21"/>
      <c r="Y87" s="21"/>
      <c r="Z87" s="22"/>
    </row>
    <row r="88" spans="1:26" hidden="1" x14ac:dyDescent="0.25">
      <c r="A88" s="16"/>
      <c r="B88" s="12"/>
      <c r="C88" s="12"/>
      <c r="D88" s="12"/>
      <c r="E88" s="12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5"/>
      <c r="R88" s="5"/>
      <c r="S88" s="5"/>
      <c r="T88" s="5"/>
      <c r="U88" s="5"/>
      <c r="V88" s="5"/>
      <c r="W88" s="5"/>
      <c r="X88" s="5"/>
      <c r="Y88" s="5"/>
      <c r="Z88" s="9"/>
    </row>
    <row r="89" spans="1:26" hidden="1" x14ac:dyDescent="0.25">
      <c r="A89" s="24"/>
      <c r="B89" s="14"/>
      <c r="C89" s="14"/>
      <c r="D89" s="14"/>
      <c r="E89" s="1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1"/>
      <c r="R89" s="21"/>
      <c r="S89" s="21"/>
      <c r="T89" s="21"/>
      <c r="U89" s="21"/>
      <c r="V89" s="21"/>
      <c r="W89" s="21"/>
      <c r="X89" s="21"/>
      <c r="Y89" s="21"/>
      <c r="Z89" s="22"/>
    </row>
    <row r="90" spans="1:26" hidden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26" hidden="1" x14ac:dyDescent="0.25"/>
    <row r="92" spans="1:26" hidden="1" x14ac:dyDescent="0.25"/>
    <row r="93" spans="1:26" hidden="1" x14ac:dyDescent="0.25"/>
    <row r="94" spans="1:26" hidden="1" x14ac:dyDescent="0.25"/>
    <row r="95" spans="1:26" ht="2.25" hidden="1" customHeight="1" x14ac:dyDescent="0.25"/>
    <row r="96" spans="1:26" hidden="1" x14ac:dyDescent="0.25"/>
    <row r="97" hidden="1" x14ac:dyDescent="0.25"/>
    <row r="98" ht="1.5" hidden="1" customHeight="1" x14ac:dyDescent="0.25"/>
    <row r="99" hidden="1" x14ac:dyDescent="0.25"/>
    <row r="100" ht="14.25" hidden="1" customHeight="1" x14ac:dyDescent="0.25"/>
    <row r="101" ht="0.75" hidden="1" customHeight="1" x14ac:dyDescent="0.25"/>
    <row r="102" hidden="1" x14ac:dyDescent="0.25"/>
    <row r="103" ht="14.25" hidden="1" customHeight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t="0.75" hidden="1" customHeight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0.7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t="14.25" hidden="1" customHeight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t="1.5" hidden="1" customHeight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t="1.5" hidden="1" customHeight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t="0.75" hidden="1" customHeight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t="1.5" hidden="1" customHeight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t="12" hidden="1" customHeight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6" ht="3" hidden="1" customHeight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t="0.75" hidden="1" customHeight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t="0.75" hidden="1" customHeight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t="1.5" hidden="1" customHeight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t="0.75" hidden="1" customHeight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t="3.75" hidden="1" customHeight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t="0.75" hidden="1" customHeight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t="2.25" hidden="1" customHeight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t="0.75" hidden="1" customHeight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t="1.5" hidden="1" customHeight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t="0.75" hidden="1" customHeight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t="1.5" hidden="1" customHeight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t="0.75" hidden="1" customHeight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t="0.75" hidden="1" customHeight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t="1.5" hidden="1" customHeight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t="0.75" customHeight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t="0.75" customHeight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&amp;R3/a.melléklet az  /2020/.(VII.  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7"/>
  <sheetViews>
    <sheetView view="pageLayout" topLeftCell="B1" zoomScaleNormal="100" workbookViewId="0">
      <selection activeCell="I20" sqref="I20"/>
    </sheetView>
  </sheetViews>
  <sheetFormatPr defaultRowHeight="15" x14ac:dyDescent="0.25"/>
  <cols>
    <col min="1" max="1" width="5.28515625" hidden="1" customWidth="1"/>
    <col min="2" max="2" width="59.28515625" customWidth="1"/>
    <col min="3" max="3" width="6.28515625" customWidth="1"/>
    <col min="4" max="4" width="11.140625" customWidth="1"/>
    <col min="5" max="5" width="7.42578125" customWidth="1"/>
    <col min="6" max="6" width="6.7109375" customWidth="1"/>
    <col min="7" max="7" width="12.85546875" customWidth="1"/>
    <col min="8" max="8" width="12" customWidth="1"/>
    <col min="9" max="9" width="11" customWidth="1"/>
    <col min="10" max="31" width="9.140625" customWidth="1"/>
    <col min="38" max="89" width="9.140625" customWidth="1"/>
  </cols>
  <sheetData>
    <row r="1" spans="1:28" ht="18.75" x14ac:dyDescent="0.3">
      <c r="B1" s="298" t="s">
        <v>328</v>
      </c>
      <c r="C1" s="298"/>
      <c r="D1" s="298"/>
      <c r="E1" s="298"/>
      <c r="F1" s="298"/>
      <c r="G1" s="298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3">
      <c r="B2" s="298" t="s">
        <v>693</v>
      </c>
      <c r="C2" s="298"/>
      <c r="D2" s="298"/>
      <c r="E2" s="298"/>
      <c r="F2" s="298"/>
      <c r="G2" s="29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15.75" thickBot="1" x14ac:dyDescent="0.3">
      <c r="F3" s="306"/>
      <c r="G3" s="306"/>
      <c r="I3" s="112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9.5" customHeight="1" thickBot="1" x14ac:dyDescent="0.3">
      <c r="A4" s="308"/>
      <c r="B4" s="300" t="s">
        <v>0</v>
      </c>
      <c r="C4" s="309" t="s">
        <v>1</v>
      </c>
      <c r="D4" s="304" t="s">
        <v>694</v>
      </c>
      <c r="E4" s="304"/>
      <c r="F4" s="304"/>
      <c r="G4" s="305"/>
      <c r="H4" s="117" t="s">
        <v>475</v>
      </c>
      <c r="I4" s="100" t="s">
        <v>170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ht="31.5" customHeight="1" x14ac:dyDescent="0.25">
      <c r="A5" s="308"/>
      <c r="B5" s="301"/>
      <c r="C5" s="310"/>
      <c r="D5" s="27" t="s">
        <v>2</v>
      </c>
      <c r="E5" s="27" t="s">
        <v>3</v>
      </c>
      <c r="F5" s="27" t="s">
        <v>4</v>
      </c>
      <c r="G5" s="72" t="s">
        <v>5</v>
      </c>
      <c r="H5" s="99" t="s">
        <v>171</v>
      </c>
      <c r="I5" s="99" t="s">
        <v>171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12.75" customHeight="1" x14ac:dyDescent="0.25">
      <c r="A6" s="1"/>
      <c r="B6" s="63" t="s">
        <v>82</v>
      </c>
      <c r="C6" s="40" t="s">
        <v>11</v>
      </c>
      <c r="D6" s="40">
        <v>74573338</v>
      </c>
      <c r="E6" s="40"/>
      <c r="F6" s="40"/>
      <c r="G6" s="95">
        <f>SUM(D6:F6)</f>
        <v>74573338</v>
      </c>
      <c r="H6" s="43">
        <v>76022985</v>
      </c>
      <c r="I6" s="43">
        <v>76022985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9"/>
    </row>
    <row r="7" spans="1:28" ht="12.75" customHeight="1" x14ac:dyDescent="0.25">
      <c r="A7" s="2"/>
      <c r="B7" s="63" t="s">
        <v>83</v>
      </c>
      <c r="C7" s="40" t="s">
        <v>8</v>
      </c>
      <c r="D7" s="40">
        <v>25792000</v>
      </c>
      <c r="E7" s="40"/>
      <c r="F7" s="40"/>
      <c r="G7" s="95">
        <f>SUM(D7:F7)</f>
        <v>25792000</v>
      </c>
      <c r="H7" s="43">
        <v>25120174</v>
      </c>
      <c r="I7" s="43">
        <v>25120174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9"/>
    </row>
    <row r="8" spans="1:28" ht="24" customHeight="1" x14ac:dyDescent="0.25">
      <c r="A8" s="2"/>
      <c r="B8" s="63" t="s">
        <v>84</v>
      </c>
      <c r="C8" s="40" t="s">
        <v>9</v>
      </c>
      <c r="D8" s="40">
        <v>33213963</v>
      </c>
      <c r="E8" s="40"/>
      <c r="F8" s="40"/>
      <c r="G8" s="95">
        <f t="shared" ref="G8:G11" si="0">SUM(D8:F8)</f>
        <v>33213963</v>
      </c>
      <c r="H8" s="43">
        <v>35986981</v>
      </c>
      <c r="I8" s="43">
        <v>35986981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9"/>
    </row>
    <row r="9" spans="1:28" ht="12.75" customHeight="1" x14ac:dyDescent="0.25">
      <c r="A9" s="2"/>
      <c r="B9" s="63" t="s">
        <v>85</v>
      </c>
      <c r="C9" s="40" t="s">
        <v>10</v>
      </c>
      <c r="D9" s="40">
        <v>1800000</v>
      </c>
      <c r="E9" s="40"/>
      <c r="F9" s="40"/>
      <c r="G9" s="95">
        <f t="shared" si="0"/>
        <v>1800000</v>
      </c>
      <c r="H9" s="43">
        <v>2050000</v>
      </c>
      <c r="I9" s="43">
        <v>1800000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9"/>
    </row>
    <row r="10" spans="1:28" ht="12.75" customHeight="1" x14ac:dyDescent="0.25">
      <c r="A10" s="2"/>
      <c r="B10" s="63" t="s">
        <v>7</v>
      </c>
      <c r="C10" s="40" t="s">
        <v>12</v>
      </c>
      <c r="D10" s="40"/>
      <c r="E10" s="40"/>
      <c r="F10" s="40"/>
      <c r="G10" s="95">
        <f t="shared" si="0"/>
        <v>0</v>
      </c>
      <c r="H10" s="43">
        <v>6643320</v>
      </c>
      <c r="I10" s="43">
        <v>6893320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9"/>
    </row>
    <row r="11" spans="1:28" ht="12.75" customHeight="1" x14ac:dyDescent="0.25">
      <c r="A11" s="2"/>
      <c r="B11" s="63" t="s">
        <v>86</v>
      </c>
      <c r="C11" s="40" t="s">
        <v>13</v>
      </c>
      <c r="D11" s="40"/>
      <c r="E11" s="40"/>
      <c r="F11" s="40"/>
      <c r="G11" s="95">
        <f t="shared" si="0"/>
        <v>0</v>
      </c>
      <c r="H11" s="43"/>
      <c r="I11" s="4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9"/>
    </row>
    <row r="12" spans="1:28" ht="12.75" customHeight="1" x14ac:dyDescent="0.25">
      <c r="A12" s="2"/>
      <c r="B12" s="47" t="s">
        <v>162</v>
      </c>
      <c r="C12" s="41" t="s">
        <v>6</v>
      </c>
      <c r="D12" s="41">
        <f>SUM(D6,D7:D11)</f>
        <v>135379301</v>
      </c>
      <c r="E12" s="41">
        <f>SUM(E6:E11)</f>
        <v>0</v>
      </c>
      <c r="F12" s="41">
        <f>SUM(F6:F11)</f>
        <v>0</v>
      </c>
      <c r="G12" s="96">
        <f>SUM(G6:G11)</f>
        <v>135379301</v>
      </c>
      <c r="H12" s="62">
        <f>+H6+H7+H8+H9+H10+H11</f>
        <v>145823460</v>
      </c>
      <c r="I12" s="62">
        <f>I6+I7+I8+I9+I10+I11</f>
        <v>145823460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9"/>
    </row>
    <row r="13" spans="1:28" ht="27.75" customHeight="1" x14ac:dyDescent="0.25">
      <c r="A13" s="2"/>
      <c r="B13" s="63" t="s">
        <v>87</v>
      </c>
      <c r="C13" s="40" t="s">
        <v>15</v>
      </c>
      <c r="D13" s="40"/>
      <c r="E13" s="40"/>
      <c r="F13" s="40"/>
      <c r="G13" s="95"/>
      <c r="H13" s="43">
        <v>0</v>
      </c>
      <c r="I13" s="43">
        <v>1300000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9"/>
    </row>
    <row r="14" spans="1:28" ht="21.75" customHeight="1" x14ac:dyDescent="0.25">
      <c r="A14" s="2"/>
      <c r="B14" s="63" t="s">
        <v>88</v>
      </c>
      <c r="C14" s="40" t="s">
        <v>89</v>
      </c>
      <c r="D14" s="40"/>
      <c r="E14" s="40"/>
      <c r="F14" s="40"/>
      <c r="G14" s="95">
        <f>SUM(D14:F14)</f>
        <v>0</v>
      </c>
      <c r="H14" s="43"/>
      <c r="I14" s="4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9"/>
    </row>
    <row r="15" spans="1:28" ht="12.75" customHeight="1" x14ac:dyDescent="0.25">
      <c r="A15" s="2"/>
      <c r="B15" s="63" t="s">
        <v>18</v>
      </c>
      <c r="C15" s="40" t="s">
        <v>16</v>
      </c>
      <c r="D15" s="40">
        <v>55055149</v>
      </c>
      <c r="E15" s="40"/>
      <c r="F15" s="40"/>
      <c r="G15" s="95">
        <f>SUM(D15:F15)</f>
        <v>55055149</v>
      </c>
      <c r="H15" s="43">
        <v>61347149</v>
      </c>
      <c r="I15" s="43">
        <v>65860122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9"/>
    </row>
    <row r="16" spans="1:28" ht="12.75" customHeight="1" x14ac:dyDescent="0.25">
      <c r="A16" s="2"/>
      <c r="B16" s="47" t="s">
        <v>163</v>
      </c>
      <c r="C16" s="41" t="s">
        <v>14</v>
      </c>
      <c r="D16" s="41">
        <f>D12+D15</f>
        <v>190434450</v>
      </c>
      <c r="E16" s="41">
        <f>SUM(E13:E15)</f>
        <v>0</v>
      </c>
      <c r="F16" s="41">
        <f>SUM(F13:F15)</f>
        <v>0</v>
      </c>
      <c r="G16" s="96">
        <f>G12+G15</f>
        <v>190434450</v>
      </c>
      <c r="H16" s="62">
        <f>H12+H13+H14+H15</f>
        <v>207170609</v>
      </c>
      <c r="I16" s="62">
        <f>I12+I13+I14+I15</f>
        <v>212983582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9"/>
    </row>
    <row r="17" spans="1:28" ht="12.75" customHeight="1" x14ac:dyDescent="0.25">
      <c r="A17" s="2"/>
      <c r="B17" s="63" t="s">
        <v>90</v>
      </c>
      <c r="C17" s="40" t="s">
        <v>91</v>
      </c>
      <c r="D17" s="40"/>
      <c r="E17" s="40"/>
      <c r="F17" s="40"/>
      <c r="G17" s="95">
        <f>SUM(D17:F17)</f>
        <v>0</v>
      </c>
      <c r="H17" s="43"/>
      <c r="I17" s="4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9"/>
    </row>
    <row r="18" spans="1:28" ht="23.25" customHeight="1" x14ac:dyDescent="0.25">
      <c r="A18" s="2"/>
      <c r="B18" s="63" t="s">
        <v>92</v>
      </c>
      <c r="C18" s="40" t="s">
        <v>21</v>
      </c>
      <c r="D18" s="40"/>
      <c r="E18" s="40"/>
      <c r="F18" s="40"/>
      <c r="G18" s="95">
        <f>SUM(D18:F18)</f>
        <v>0</v>
      </c>
      <c r="H18" s="43"/>
      <c r="I18" s="43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9"/>
    </row>
    <row r="19" spans="1:28" ht="12.75" customHeight="1" x14ac:dyDescent="0.25">
      <c r="A19" s="2"/>
      <c r="B19" s="63" t="s">
        <v>17</v>
      </c>
      <c r="C19" s="40" t="s">
        <v>22</v>
      </c>
      <c r="D19" s="40">
        <v>0</v>
      </c>
      <c r="E19" s="40"/>
      <c r="F19" s="40"/>
      <c r="G19" s="95">
        <f>SUM(D19:F19)</f>
        <v>0</v>
      </c>
      <c r="H19" s="43">
        <v>9812691</v>
      </c>
      <c r="I19" s="43">
        <v>9812691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9"/>
    </row>
    <row r="20" spans="1:28" ht="12.75" customHeight="1" x14ac:dyDescent="0.25">
      <c r="A20" s="2"/>
      <c r="B20" s="47" t="s">
        <v>164</v>
      </c>
      <c r="C20" s="41" t="s">
        <v>20</v>
      </c>
      <c r="D20" s="41">
        <f>SUM(D17,D18,D19)</f>
        <v>0</v>
      </c>
      <c r="E20" s="41">
        <f>SUM(E17:E19)</f>
        <v>0</v>
      </c>
      <c r="F20" s="41">
        <f>SUM(F17:F19)</f>
        <v>0</v>
      </c>
      <c r="G20" s="96">
        <f>SUM(G17:G19)</f>
        <v>0</v>
      </c>
      <c r="H20" s="62">
        <f>H17+H18+H19</f>
        <v>9812691</v>
      </c>
      <c r="I20" s="62">
        <f>I17+I18+I19</f>
        <v>9812691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9"/>
    </row>
    <row r="21" spans="1:28" ht="12.75" customHeight="1" x14ac:dyDescent="0.25">
      <c r="A21" s="2"/>
      <c r="B21" s="63" t="s">
        <v>93</v>
      </c>
      <c r="C21" s="40" t="s">
        <v>24</v>
      </c>
      <c r="D21" s="40">
        <v>3000000</v>
      </c>
      <c r="E21" s="40"/>
      <c r="F21" s="40"/>
      <c r="G21" s="95">
        <f>SUM(D21:F21)</f>
        <v>3000000</v>
      </c>
      <c r="H21" s="43">
        <v>3000000</v>
      </c>
      <c r="I21" s="43">
        <v>2415800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9"/>
    </row>
    <row r="22" spans="1:28" ht="12.75" customHeight="1" x14ac:dyDescent="0.25">
      <c r="A22" s="2"/>
      <c r="B22" s="63" t="s">
        <v>94</v>
      </c>
      <c r="C22" s="40" t="s">
        <v>25</v>
      </c>
      <c r="D22" s="40">
        <v>5000000</v>
      </c>
      <c r="E22" s="40"/>
      <c r="F22" s="40"/>
      <c r="G22" s="95">
        <f>SUM(D22:F22)</f>
        <v>5000000</v>
      </c>
      <c r="H22" s="43">
        <v>5000000</v>
      </c>
      <c r="I22" s="43">
        <v>9718778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9"/>
    </row>
    <row r="23" spans="1:28" ht="12.75" customHeight="1" x14ac:dyDescent="0.25">
      <c r="A23" s="2"/>
      <c r="B23" s="63" t="s">
        <v>95</v>
      </c>
      <c r="C23" s="40" t="s">
        <v>96</v>
      </c>
      <c r="D23" s="40"/>
      <c r="E23" s="40"/>
      <c r="F23" s="40"/>
      <c r="G23" s="95">
        <f t="shared" ref="G23:G26" si="1">SUM(D23:F23)</f>
        <v>0</v>
      </c>
      <c r="H23" s="43"/>
      <c r="I23" s="43">
        <v>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9"/>
    </row>
    <row r="24" spans="1:28" ht="12.75" customHeight="1" x14ac:dyDescent="0.25">
      <c r="A24" s="2"/>
      <c r="B24" s="63" t="s">
        <v>19</v>
      </c>
      <c r="C24" s="40" t="s">
        <v>26</v>
      </c>
      <c r="D24" s="40">
        <v>1200000</v>
      </c>
      <c r="E24" s="40"/>
      <c r="F24" s="40"/>
      <c r="G24" s="95">
        <f t="shared" si="1"/>
        <v>1200000</v>
      </c>
      <c r="H24" s="43">
        <v>1200000</v>
      </c>
      <c r="I24" s="43">
        <v>1338999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9"/>
    </row>
    <row r="25" spans="1:28" ht="12.75" customHeight="1" x14ac:dyDescent="0.25">
      <c r="A25" s="2"/>
      <c r="B25" s="63" t="s">
        <v>172</v>
      </c>
      <c r="C25" s="40" t="s">
        <v>173</v>
      </c>
      <c r="D25" s="40"/>
      <c r="E25" s="40"/>
      <c r="F25" s="40"/>
      <c r="G25" s="95">
        <f t="shared" si="1"/>
        <v>0</v>
      </c>
      <c r="H25" s="43"/>
      <c r="I25" s="4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9"/>
    </row>
    <row r="26" spans="1:28" ht="12.75" customHeight="1" x14ac:dyDescent="0.25">
      <c r="A26" s="2"/>
      <c r="B26" s="63" t="s">
        <v>97</v>
      </c>
      <c r="C26" s="40" t="s">
        <v>27</v>
      </c>
      <c r="D26" s="40">
        <v>200000</v>
      </c>
      <c r="E26" s="40"/>
      <c r="F26" s="40"/>
      <c r="G26" s="95">
        <f t="shared" si="1"/>
        <v>200000</v>
      </c>
      <c r="H26" s="43">
        <v>200000</v>
      </c>
      <c r="I26" s="43">
        <v>137478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9"/>
    </row>
    <row r="27" spans="1:28" ht="12.75" customHeight="1" x14ac:dyDescent="0.25">
      <c r="A27" s="2"/>
      <c r="B27" s="47" t="s">
        <v>150</v>
      </c>
      <c r="C27" s="41" t="s">
        <v>23</v>
      </c>
      <c r="D27" s="41">
        <f>SUM(D21:D26)</f>
        <v>9400000</v>
      </c>
      <c r="E27" s="41">
        <f>SUM(E21:E26)</f>
        <v>0</v>
      </c>
      <c r="F27" s="41">
        <f>SUM(F21:F26)</f>
        <v>0</v>
      </c>
      <c r="G27" s="96">
        <f>SUM(G21:G26)</f>
        <v>9400000</v>
      </c>
      <c r="H27" s="62">
        <f>H21+H22+H23+H24+H25+H26</f>
        <v>9400000</v>
      </c>
      <c r="I27" s="62">
        <f>I21+I22+I23+I24+I25+I26</f>
        <v>13611055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9"/>
    </row>
    <row r="28" spans="1:28" ht="12.75" customHeight="1" x14ac:dyDescent="0.25">
      <c r="A28" s="2"/>
      <c r="B28" s="64" t="s">
        <v>98</v>
      </c>
      <c r="C28" s="40" t="s">
        <v>34</v>
      </c>
      <c r="D28" s="40"/>
      <c r="E28" s="40"/>
      <c r="F28" s="40"/>
      <c r="G28" s="81">
        <f>SUM(D28:F28)</f>
        <v>0</v>
      </c>
      <c r="H28" s="43">
        <v>0</v>
      </c>
      <c r="I28" s="43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9"/>
    </row>
    <row r="29" spans="1:28" ht="12.75" customHeight="1" x14ac:dyDescent="0.25">
      <c r="A29" s="2"/>
      <c r="B29" s="64" t="s">
        <v>28</v>
      </c>
      <c r="C29" s="40" t="s">
        <v>35</v>
      </c>
      <c r="D29" s="40">
        <v>4140000</v>
      </c>
      <c r="E29" s="40"/>
      <c r="F29" s="40"/>
      <c r="G29" s="81">
        <f>SUM(D29:F29)</f>
        <v>4140000</v>
      </c>
      <c r="H29" s="43">
        <v>5370000</v>
      </c>
      <c r="I29" s="43">
        <v>5884031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9"/>
    </row>
    <row r="30" spans="1:28" ht="12.75" customHeight="1" x14ac:dyDescent="0.25">
      <c r="A30" s="2"/>
      <c r="B30" s="64" t="s">
        <v>99</v>
      </c>
      <c r="C30" s="40" t="s">
        <v>36</v>
      </c>
      <c r="D30" s="40"/>
      <c r="E30" s="40"/>
      <c r="F30" s="40"/>
      <c r="G30" s="81">
        <f t="shared" ref="G30:G36" si="2">SUM(D30:F30)</f>
        <v>0</v>
      </c>
      <c r="H30" s="43"/>
      <c r="I30" s="43">
        <v>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9"/>
    </row>
    <row r="31" spans="1:28" ht="12.75" customHeight="1" x14ac:dyDescent="0.25">
      <c r="A31" s="2"/>
      <c r="B31" s="64" t="s">
        <v>29</v>
      </c>
      <c r="C31" s="40" t="s">
        <v>37</v>
      </c>
      <c r="D31" s="40"/>
      <c r="E31" s="40"/>
      <c r="F31" s="40"/>
      <c r="G31" s="81">
        <f t="shared" si="2"/>
        <v>0</v>
      </c>
      <c r="H31" s="43"/>
      <c r="I31" s="43">
        <v>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9"/>
    </row>
    <row r="32" spans="1:28" ht="12.75" customHeight="1" x14ac:dyDescent="0.25">
      <c r="A32" s="2"/>
      <c r="B32" s="64" t="s">
        <v>30</v>
      </c>
      <c r="C32" s="40" t="s">
        <v>38</v>
      </c>
      <c r="D32" s="40">
        <v>1616066</v>
      </c>
      <c r="E32" s="40"/>
      <c r="F32" s="40"/>
      <c r="G32" s="81">
        <f t="shared" si="2"/>
        <v>1616066</v>
      </c>
      <c r="H32" s="43">
        <v>1616066</v>
      </c>
      <c r="I32" s="43">
        <v>2040118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9"/>
    </row>
    <row r="33" spans="1:28" ht="12.75" customHeight="1" x14ac:dyDescent="0.25">
      <c r="A33" s="2"/>
      <c r="B33" s="64" t="s">
        <v>100</v>
      </c>
      <c r="C33" s="40" t="s">
        <v>39</v>
      </c>
      <c r="D33" s="40">
        <v>500000</v>
      </c>
      <c r="E33" s="40"/>
      <c r="F33" s="40"/>
      <c r="G33" s="81">
        <v>500000</v>
      </c>
      <c r="H33" s="43">
        <v>500000</v>
      </c>
      <c r="I33" s="43">
        <v>613189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9"/>
    </row>
    <row r="34" spans="1:28" ht="12.75" customHeight="1" x14ac:dyDescent="0.25">
      <c r="A34" s="2"/>
      <c r="B34" s="64" t="s">
        <v>101</v>
      </c>
      <c r="C34" s="40" t="s">
        <v>102</v>
      </c>
      <c r="D34" s="40"/>
      <c r="E34" s="40"/>
      <c r="F34" s="40"/>
      <c r="G34" s="81">
        <f t="shared" si="2"/>
        <v>0</v>
      </c>
      <c r="H34" s="43"/>
      <c r="I34" s="43">
        <v>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9"/>
    </row>
    <row r="35" spans="1:28" ht="12.75" customHeight="1" x14ac:dyDescent="0.25">
      <c r="A35" s="2"/>
      <c r="B35" s="64" t="s">
        <v>31</v>
      </c>
      <c r="C35" s="40" t="s">
        <v>316</v>
      </c>
      <c r="D35" s="40"/>
      <c r="E35" s="40"/>
      <c r="F35" s="40"/>
      <c r="G35" s="81">
        <f t="shared" si="2"/>
        <v>0</v>
      </c>
      <c r="H35" s="43">
        <v>0</v>
      </c>
      <c r="I35" s="43">
        <v>46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9"/>
    </row>
    <row r="36" spans="1:28" ht="12.75" customHeight="1" x14ac:dyDescent="0.25">
      <c r="A36" s="2"/>
      <c r="B36" s="64" t="s">
        <v>32</v>
      </c>
      <c r="C36" s="40" t="s">
        <v>289</v>
      </c>
      <c r="D36" s="40">
        <v>200000</v>
      </c>
      <c r="E36" s="40"/>
      <c r="F36" s="40"/>
      <c r="G36" s="81">
        <f t="shared" si="2"/>
        <v>200000</v>
      </c>
      <c r="H36" s="43">
        <v>200000</v>
      </c>
      <c r="I36" s="43">
        <v>443793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9"/>
    </row>
    <row r="37" spans="1:28" ht="12.75" customHeight="1" x14ac:dyDescent="0.25">
      <c r="A37" s="2"/>
      <c r="B37" s="48" t="s">
        <v>151</v>
      </c>
      <c r="C37" s="41" t="s">
        <v>33</v>
      </c>
      <c r="D37" s="41">
        <f>SUM(D28:D36)</f>
        <v>6456066</v>
      </c>
      <c r="E37" s="41">
        <f>SUM(E28:E36)</f>
        <v>0</v>
      </c>
      <c r="F37" s="41">
        <f>SUM(F28:F36)</f>
        <v>0</v>
      </c>
      <c r="G37" s="83">
        <f>SUM(G28:G36)</f>
        <v>6456066</v>
      </c>
      <c r="H37" s="62">
        <f>H28+H29+H30+H31+H32+H33+H34+H35+H36</f>
        <v>7686066</v>
      </c>
      <c r="I37" s="62">
        <f>I28+I29+I30+I31+I32+I33+I34+I35+I36</f>
        <v>8981177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9"/>
    </row>
    <row r="38" spans="1:28" ht="12.75" customHeight="1" x14ac:dyDescent="0.25">
      <c r="A38" s="2"/>
      <c r="B38" s="64" t="s">
        <v>41</v>
      </c>
      <c r="C38" s="40" t="s">
        <v>103</v>
      </c>
      <c r="D38" s="40"/>
      <c r="E38" s="40"/>
      <c r="F38" s="40"/>
      <c r="G38" s="81">
        <f>SUM(D38:F38)</f>
        <v>0</v>
      </c>
      <c r="H38" s="43"/>
      <c r="I38" s="43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9"/>
    </row>
    <row r="39" spans="1:28" ht="12.75" customHeight="1" x14ac:dyDescent="0.25">
      <c r="A39" s="2"/>
      <c r="B39" s="64" t="s">
        <v>42</v>
      </c>
      <c r="C39" s="40" t="s">
        <v>104</v>
      </c>
      <c r="D39" s="40"/>
      <c r="E39" s="40"/>
      <c r="F39" s="40"/>
      <c r="G39" s="81">
        <f>SUM(D39:F39)</f>
        <v>0</v>
      </c>
      <c r="H39" s="43"/>
      <c r="I39" s="43">
        <v>670000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9"/>
    </row>
    <row r="40" spans="1:28" ht="12.75" customHeight="1" x14ac:dyDescent="0.25">
      <c r="A40" s="2"/>
      <c r="B40" s="64" t="s">
        <v>105</v>
      </c>
      <c r="C40" s="40" t="s">
        <v>106</v>
      </c>
      <c r="D40" s="40"/>
      <c r="E40" s="40"/>
      <c r="F40" s="40"/>
      <c r="G40" s="81">
        <f>SUM(D40:F40)</f>
        <v>0</v>
      </c>
      <c r="H40" s="43"/>
      <c r="I40" s="4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9"/>
    </row>
    <row r="41" spans="1:28" ht="12.75" customHeight="1" x14ac:dyDescent="0.25">
      <c r="A41" s="2"/>
      <c r="B41" s="47" t="s">
        <v>152</v>
      </c>
      <c r="C41" s="41" t="s">
        <v>107</v>
      </c>
      <c r="D41" s="41">
        <f>SUM(D38:D40)</f>
        <v>0</v>
      </c>
      <c r="E41" s="41">
        <f>SUM(E38:E40)</f>
        <v>0</v>
      </c>
      <c r="F41" s="41">
        <f>SUM(F38:F40)</f>
        <v>0</v>
      </c>
      <c r="G41" s="96">
        <f>SUM(G38:G40)</f>
        <v>0</v>
      </c>
      <c r="H41" s="96">
        <f t="shared" ref="H41:I41" si="3">SUM(H38:H40)</f>
        <v>0</v>
      </c>
      <c r="I41" s="96">
        <f t="shared" si="3"/>
        <v>670000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9"/>
    </row>
    <row r="42" spans="1:28" ht="24" customHeight="1" x14ac:dyDescent="0.25">
      <c r="A42" s="2"/>
      <c r="B42" s="63" t="s">
        <v>108</v>
      </c>
      <c r="C42" s="40" t="s">
        <v>290</v>
      </c>
      <c r="D42" s="40"/>
      <c r="E42" s="40"/>
      <c r="F42" s="40"/>
      <c r="G42" s="95">
        <f>SUM(D42:F42)</f>
        <v>0</v>
      </c>
      <c r="H42" s="43">
        <v>400000</v>
      </c>
      <c r="I42" s="43">
        <v>390000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9"/>
    </row>
    <row r="43" spans="1:28" ht="12.75" customHeight="1" x14ac:dyDescent="0.25">
      <c r="A43" s="2"/>
      <c r="B43" s="64" t="s">
        <v>291</v>
      </c>
      <c r="C43" s="40" t="s">
        <v>292</v>
      </c>
      <c r="D43" s="40"/>
      <c r="E43" s="40"/>
      <c r="F43" s="40"/>
      <c r="G43" s="81">
        <f>SUM(D43:F43)</f>
        <v>0</v>
      </c>
      <c r="H43" s="43"/>
      <c r="I43" s="43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9"/>
    </row>
    <row r="44" spans="1:28" ht="12.75" customHeight="1" x14ac:dyDescent="0.25">
      <c r="A44" s="2"/>
      <c r="B44" s="47" t="s">
        <v>153</v>
      </c>
      <c r="C44" s="41" t="s">
        <v>112</v>
      </c>
      <c r="D44" s="41">
        <f>SUM(D42:D43)</f>
        <v>0</v>
      </c>
      <c r="E44" s="41">
        <f>SUM(E42:E43)</f>
        <v>0</v>
      </c>
      <c r="F44" s="41">
        <f>SUM(F42:F43)</f>
        <v>0</v>
      </c>
      <c r="G44" s="96">
        <f>SUM(G42:G43)</f>
        <v>0</v>
      </c>
      <c r="H44" s="62">
        <f>H42+H43</f>
        <v>400000</v>
      </c>
      <c r="I44" s="62">
        <f>I42+I43</f>
        <v>390000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9"/>
    </row>
    <row r="45" spans="1:28" ht="22.5" customHeight="1" x14ac:dyDescent="0.25">
      <c r="A45" s="2"/>
      <c r="B45" s="63" t="s">
        <v>113</v>
      </c>
      <c r="C45" s="40" t="s">
        <v>293</v>
      </c>
      <c r="D45" s="40"/>
      <c r="E45" s="40"/>
      <c r="F45" s="40"/>
      <c r="G45" s="95">
        <f>SUM(D45:F45)</f>
        <v>0</v>
      </c>
      <c r="H45" s="43"/>
      <c r="I45" s="4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9"/>
    </row>
    <row r="46" spans="1:28" ht="12.75" customHeight="1" x14ac:dyDescent="0.25">
      <c r="A46" s="2"/>
      <c r="B46" s="64" t="s">
        <v>115</v>
      </c>
      <c r="C46" s="40" t="s">
        <v>294</v>
      </c>
      <c r="D46" s="40"/>
      <c r="E46" s="40"/>
      <c r="F46" s="40"/>
      <c r="G46" s="81">
        <f>SUM(D46:F46)</f>
        <v>0</v>
      </c>
      <c r="H46" s="43"/>
      <c r="I46" s="4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9"/>
    </row>
    <row r="47" spans="1:28" ht="12.75" customHeight="1" x14ac:dyDescent="0.25">
      <c r="A47" s="2"/>
      <c r="B47" s="47" t="s">
        <v>154</v>
      </c>
      <c r="C47" s="41" t="s">
        <v>117</v>
      </c>
      <c r="D47" s="41">
        <f>SUM(D45:D46)</f>
        <v>0</v>
      </c>
      <c r="E47" s="41">
        <f>SUM(E45:E46)</f>
        <v>0</v>
      </c>
      <c r="F47" s="41">
        <f>SUM(F45:F46)</f>
        <v>0</v>
      </c>
      <c r="G47" s="96">
        <f>SUM(G45:G46)</f>
        <v>0</v>
      </c>
      <c r="H47" s="62">
        <f>H45+H46</f>
        <v>0</v>
      </c>
      <c r="I47" s="62">
        <f>I45+I46</f>
        <v>0</v>
      </c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9"/>
    </row>
    <row r="48" spans="1:28" ht="12.75" customHeight="1" x14ac:dyDescent="0.25">
      <c r="B48" s="48" t="s">
        <v>155</v>
      </c>
      <c r="C48" s="41" t="s">
        <v>118</v>
      </c>
      <c r="D48" s="41">
        <f>D16+D20+D27+D37+D41+D44+D47</f>
        <v>206290516</v>
      </c>
      <c r="E48" s="41">
        <f>SUM(E47,E44,E41,E37,E27,E20,E16,E12)</f>
        <v>0</v>
      </c>
      <c r="F48" s="41">
        <f>SUM(F47,F44,F41,F37,F27,F20,F16,F12)</f>
        <v>0</v>
      </c>
      <c r="G48" s="83">
        <f>G16+G20+G27+G37+G41+G44+G47</f>
        <v>206290516</v>
      </c>
      <c r="H48" s="83">
        <f t="shared" ref="H48:I48" si="4">H16+H20+H27+H37+H41+H44+H47</f>
        <v>234469366</v>
      </c>
      <c r="I48" s="83">
        <f t="shared" si="4"/>
        <v>246448505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9"/>
    </row>
    <row r="49" spans="2:28" ht="12.75" customHeight="1" x14ac:dyDescent="0.25">
      <c r="B49" s="65" t="s">
        <v>124</v>
      </c>
      <c r="C49" s="60" t="s">
        <v>134</v>
      </c>
      <c r="D49" s="61">
        <v>0</v>
      </c>
      <c r="E49" s="61"/>
      <c r="F49" s="61"/>
      <c r="G49" s="97">
        <f>SUM(D49:F49)</f>
        <v>0</v>
      </c>
      <c r="H49" s="43"/>
      <c r="I49" s="43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2:28" ht="12.75" customHeight="1" x14ac:dyDescent="0.25">
      <c r="B50" s="64" t="s">
        <v>123</v>
      </c>
      <c r="C50" s="60" t="s">
        <v>133</v>
      </c>
      <c r="D50" s="43"/>
      <c r="E50" s="43"/>
      <c r="F50" s="43"/>
      <c r="G50" s="86">
        <f>SUM(D50:F50)</f>
        <v>0</v>
      </c>
      <c r="H50" s="43"/>
      <c r="I50" s="4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2:28" ht="12.75" customHeight="1" x14ac:dyDescent="0.25">
      <c r="B51" s="65" t="s">
        <v>122</v>
      </c>
      <c r="C51" s="60" t="s">
        <v>132</v>
      </c>
      <c r="D51" s="43">
        <v>0</v>
      </c>
      <c r="E51" s="43"/>
      <c r="F51" s="43"/>
      <c r="G51" s="86">
        <f>SUM(D51:F51)</f>
        <v>0</v>
      </c>
      <c r="H51" s="43">
        <v>0</v>
      </c>
      <c r="I51" s="43">
        <v>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2:28" ht="12.75" customHeight="1" x14ac:dyDescent="0.25">
      <c r="B52" s="48" t="s">
        <v>156</v>
      </c>
      <c r="C52" s="31" t="s">
        <v>131</v>
      </c>
      <c r="D52" s="43">
        <f>SUM(D49:D51)</f>
        <v>0</v>
      </c>
      <c r="E52" s="43">
        <f>SUM(E49:E51)</f>
        <v>0</v>
      </c>
      <c r="F52" s="43">
        <f>SUM(F49:F51)</f>
        <v>0</v>
      </c>
      <c r="G52" s="86">
        <f>SUM(G49:G51)</f>
        <v>0</v>
      </c>
      <c r="H52" s="43">
        <v>0</v>
      </c>
      <c r="I52" s="43">
        <v>0</v>
      </c>
      <c r="J52" s="19"/>
      <c r="K52" s="19"/>
      <c r="L52" s="19"/>
      <c r="M52" s="19"/>
      <c r="N52" s="19"/>
      <c r="O52" s="19"/>
      <c r="P52" s="19"/>
    </row>
    <row r="53" spans="2:28" ht="12.75" customHeight="1" x14ac:dyDescent="0.25">
      <c r="B53" s="63" t="s">
        <v>121</v>
      </c>
      <c r="C53" s="60" t="s">
        <v>130</v>
      </c>
      <c r="D53" s="43">
        <v>140894946</v>
      </c>
      <c r="E53" s="43"/>
      <c r="F53" s="43"/>
      <c r="G53" s="86">
        <f>SUM(D53:F53)</f>
        <v>140894946</v>
      </c>
      <c r="H53" s="43">
        <v>140840895</v>
      </c>
      <c r="I53" s="43">
        <v>140840895</v>
      </c>
    </row>
    <row r="54" spans="2:28" ht="12.75" customHeight="1" x14ac:dyDescent="0.25">
      <c r="B54" s="63" t="s">
        <v>120</v>
      </c>
      <c r="C54" s="60" t="s">
        <v>129</v>
      </c>
      <c r="D54" s="43"/>
      <c r="E54" s="43"/>
      <c r="F54" s="43"/>
      <c r="G54" s="86">
        <f>SUM(D54:F54)</f>
        <v>0</v>
      </c>
      <c r="H54" s="43"/>
      <c r="I54" s="43"/>
    </row>
    <row r="55" spans="2:28" ht="12.75" customHeight="1" x14ac:dyDescent="0.25">
      <c r="B55" s="47" t="s">
        <v>157</v>
      </c>
      <c r="C55" s="31" t="s">
        <v>128</v>
      </c>
      <c r="D55" s="62">
        <f>SUM(D53:D54)</f>
        <v>140894946</v>
      </c>
      <c r="E55" s="62">
        <f>SUM(E53:E54)</f>
        <v>0</v>
      </c>
      <c r="F55" s="62">
        <f>SUM(F53:F54)</f>
        <v>0</v>
      </c>
      <c r="G55" s="98">
        <f>SUM(G53:G54)</f>
        <v>140894946</v>
      </c>
      <c r="H55" s="98">
        <f>SUM(H53:H54)</f>
        <v>140840895</v>
      </c>
      <c r="I55" s="62">
        <f>I53+I54</f>
        <v>140840895</v>
      </c>
    </row>
    <row r="56" spans="2:28" ht="12.75" customHeight="1" x14ac:dyDescent="0.25">
      <c r="B56" s="47" t="s">
        <v>177</v>
      </c>
      <c r="C56" s="31" t="s">
        <v>178</v>
      </c>
      <c r="D56" s="62">
        <v>0</v>
      </c>
      <c r="E56" s="62"/>
      <c r="F56" s="62"/>
      <c r="G56" s="98"/>
      <c r="H56" s="62">
        <v>2117604</v>
      </c>
      <c r="I56" s="62">
        <v>7706336</v>
      </c>
    </row>
    <row r="57" spans="2:28" ht="12.75" customHeight="1" x14ac:dyDescent="0.25">
      <c r="B57" s="65" t="s">
        <v>119</v>
      </c>
      <c r="C57" s="60" t="s">
        <v>127</v>
      </c>
      <c r="D57" s="43"/>
      <c r="E57" s="43"/>
      <c r="F57" s="43"/>
      <c r="G57" s="86">
        <v>0</v>
      </c>
      <c r="H57" s="43"/>
      <c r="I57" s="43"/>
    </row>
    <row r="58" spans="2:28" ht="12.75" customHeight="1" x14ac:dyDescent="0.25">
      <c r="B58" s="48" t="s">
        <v>158</v>
      </c>
      <c r="C58" s="31" t="s">
        <v>126</v>
      </c>
      <c r="D58" s="62">
        <f>SUM(D55,D52)</f>
        <v>140894946</v>
      </c>
      <c r="E58" s="43">
        <f>SUM(E55)</f>
        <v>0</v>
      </c>
      <c r="F58" s="43">
        <f>SUM(F55)</f>
        <v>0</v>
      </c>
      <c r="G58" s="98">
        <f>G52+G55</f>
        <v>140894946</v>
      </c>
      <c r="H58" s="62">
        <f>H52+H55+H56</f>
        <v>142958499</v>
      </c>
      <c r="I58" s="62">
        <f>I52+I55+I56</f>
        <v>148547231</v>
      </c>
    </row>
    <row r="59" spans="2:28" ht="12.75" customHeight="1" x14ac:dyDescent="0.25">
      <c r="B59" s="54" t="s">
        <v>159</v>
      </c>
      <c r="C59" s="31" t="s">
        <v>125</v>
      </c>
      <c r="D59" s="62">
        <f>SUM(D58)</f>
        <v>140894946</v>
      </c>
      <c r="E59" s="43"/>
      <c r="F59" s="43"/>
      <c r="G59" s="98">
        <f>SUM(G58)</f>
        <v>140894946</v>
      </c>
      <c r="H59" s="62">
        <f>H55+H56</f>
        <v>142958499</v>
      </c>
      <c r="I59" s="62">
        <f>I58</f>
        <v>148547231</v>
      </c>
    </row>
    <row r="60" spans="2:28" ht="12.75" customHeight="1" x14ac:dyDescent="0.25">
      <c r="B60" s="55"/>
      <c r="C60" s="43"/>
      <c r="D60" s="43"/>
      <c r="E60" s="43"/>
      <c r="F60" s="43"/>
      <c r="G60" s="86"/>
      <c r="H60" s="43"/>
      <c r="I60" s="43"/>
    </row>
    <row r="61" spans="2:28" ht="16.5" thickBot="1" x14ac:dyDescent="0.3">
      <c r="B61" s="66" t="s">
        <v>135</v>
      </c>
      <c r="C61" s="67"/>
      <c r="D61" s="68">
        <f>SUM(D48,D59)</f>
        <v>347185462</v>
      </c>
      <c r="E61" s="67">
        <f>SUM(E58,E48)</f>
        <v>0</v>
      </c>
      <c r="F61" s="67">
        <f>SUM(F58,F48)</f>
        <v>0</v>
      </c>
      <c r="G61" s="282">
        <f>SUM(G59,G48)</f>
        <v>347185462</v>
      </c>
      <c r="H61" s="62">
        <f>H48+H59</f>
        <v>377427865</v>
      </c>
      <c r="I61" s="62">
        <f>I48+I59</f>
        <v>394995736</v>
      </c>
    </row>
    <row r="62" spans="2:28" ht="13.5" hidden="1" customHeight="1" x14ac:dyDescent="0.25">
      <c r="B62" s="16"/>
      <c r="C62" s="13"/>
      <c r="D62" s="2"/>
      <c r="E62" s="2"/>
      <c r="F62" s="2"/>
      <c r="G62" s="2"/>
    </row>
    <row r="63" spans="2:28" hidden="1" x14ac:dyDescent="0.25"/>
    <row r="64" spans="2:2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t="1.5" hidden="1" customHeight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3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t="0.75" hidden="1" customHeight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t="0.75" hidden="1" customHeight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t="0.75" hidden="1" customHeight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t="0.75" hidden="1" customHeight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</sheetData>
  <mergeCells count="7">
    <mergeCell ref="B1:G1"/>
    <mergeCell ref="B2:G2"/>
    <mergeCell ref="F3:G3"/>
    <mergeCell ref="A4:A5"/>
    <mergeCell ref="B4:B5"/>
    <mergeCell ref="C4:C5"/>
    <mergeCell ref="D4:G4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&amp;R4/a. melléklet az   /2020.(VII.  .)önkormányzati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Layout" zoomScaleNormal="100" workbookViewId="0">
      <selection activeCell="G4" sqref="G4"/>
    </sheetView>
  </sheetViews>
  <sheetFormatPr defaultRowHeight="15" x14ac:dyDescent="0.25"/>
  <cols>
    <col min="1" max="1" width="57.5703125" customWidth="1"/>
    <col min="2" max="2" width="6.42578125" customWidth="1"/>
    <col min="3" max="3" width="12.42578125" customWidth="1"/>
    <col min="4" max="4" width="5.140625" customWidth="1"/>
    <col min="5" max="5" width="5.28515625" customWidth="1"/>
    <col min="6" max="6" width="12.140625" customWidth="1"/>
    <col min="7" max="7" width="12.28515625" customWidth="1"/>
    <col min="8" max="8" width="13.140625" customWidth="1"/>
  </cols>
  <sheetData>
    <row r="1" spans="1:9" ht="18.75" x14ac:dyDescent="0.3">
      <c r="A1" s="298" t="s">
        <v>325</v>
      </c>
      <c r="B1" s="298"/>
      <c r="C1" s="298"/>
      <c r="D1" s="298"/>
      <c r="E1" s="298"/>
      <c r="F1" s="298"/>
      <c r="G1" s="69"/>
    </row>
    <row r="2" spans="1:9" ht="18.75" x14ac:dyDescent="0.3">
      <c r="A2" s="298" t="s">
        <v>696</v>
      </c>
      <c r="B2" s="298"/>
      <c r="C2" s="298"/>
      <c r="D2" s="298"/>
      <c r="E2" s="298"/>
      <c r="F2" s="298"/>
      <c r="G2" s="69"/>
    </row>
    <row r="3" spans="1:9" ht="15.75" thickBot="1" x14ac:dyDescent="0.3">
      <c r="E3" s="306"/>
      <c r="F3" s="306"/>
      <c r="G3" s="70"/>
      <c r="H3" s="112"/>
    </row>
    <row r="4" spans="1:9" ht="15" customHeight="1" x14ac:dyDescent="0.25">
      <c r="A4" s="300" t="s">
        <v>0</v>
      </c>
      <c r="B4" s="302" t="s">
        <v>1</v>
      </c>
      <c r="C4" s="304" t="s">
        <v>694</v>
      </c>
      <c r="D4" s="304"/>
      <c r="E4" s="304"/>
      <c r="F4" s="305"/>
      <c r="G4" s="71" t="s">
        <v>169</v>
      </c>
      <c r="H4" s="62" t="s">
        <v>170</v>
      </c>
    </row>
    <row r="5" spans="1:9" ht="41.25" customHeight="1" x14ac:dyDescent="0.25">
      <c r="A5" s="301"/>
      <c r="B5" s="303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</row>
    <row r="6" spans="1:9" x14ac:dyDescent="0.25">
      <c r="A6" s="46" t="s">
        <v>165</v>
      </c>
      <c r="B6" s="28" t="s">
        <v>166</v>
      </c>
      <c r="C6" s="29">
        <v>62128000</v>
      </c>
      <c r="D6" s="30">
        <v>0</v>
      </c>
      <c r="E6" s="30">
        <v>0</v>
      </c>
      <c r="F6" s="72">
        <f t="shared" ref="F6:F15" si="0">SUM(C6:E6)</f>
        <v>62128000</v>
      </c>
      <c r="G6" s="73">
        <v>63928000</v>
      </c>
      <c r="H6" s="62">
        <v>63572578</v>
      </c>
    </row>
    <row r="7" spans="1:9" ht="25.5" x14ac:dyDescent="0.25">
      <c r="A7" s="47" t="s">
        <v>43</v>
      </c>
      <c r="B7" s="32" t="s">
        <v>44</v>
      </c>
      <c r="C7" s="32">
        <v>9213000</v>
      </c>
      <c r="D7" s="33">
        <v>0</v>
      </c>
      <c r="E7" s="33">
        <v>0</v>
      </c>
      <c r="F7" s="74">
        <f t="shared" si="0"/>
        <v>9213000</v>
      </c>
      <c r="G7" s="34">
        <v>9063000</v>
      </c>
      <c r="H7" s="62">
        <v>8755747</v>
      </c>
      <c r="I7" s="192"/>
    </row>
    <row r="8" spans="1:9" x14ac:dyDescent="0.25">
      <c r="A8" s="47" t="s">
        <v>140</v>
      </c>
      <c r="B8" s="32" t="s">
        <v>45</v>
      </c>
      <c r="C8" s="32">
        <v>51712720</v>
      </c>
      <c r="D8" s="33">
        <v>0</v>
      </c>
      <c r="E8" s="33">
        <v>0</v>
      </c>
      <c r="F8" s="72">
        <f t="shared" si="0"/>
        <v>51712720</v>
      </c>
      <c r="G8" s="73">
        <v>48641933</v>
      </c>
      <c r="H8" s="62">
        <v>34590136</v>
      </c>
    </row>
    <row r="9" spans="1:9" x14ac:dyDescent="0.25">
      <c r="A9" s="48" t="s">
        <v>141</v>
      </c>
      <c r="B9" s="32" t="s">
        <v>46</v>
      </c>
      <c r="C9" s="32">
        <v>14871000</v>
      </c>
      <c r="D9" s="33">
        <v>0</v>
      </c>
      <c r="E9" s="33">
        <v>0</v>
      </c>
      <c r="F9" s="74">
        <f t="shared" si="0"/>
        <v>14871000</v>
      </c>
      <c r="G9" s="34">
        <v>17800000</v>
      </c>
      <c r="H9" s="62">
        <v>15959500</v>
      </c>
    </row>
    <row r="10" spans="1:9" x14ac:dyDescent="0.25">
      <c r="A10" s="49" t="s">
        <v>317</v>
      </c>
      <c r="B10" s="36" t="s">
        <v>318</v>
      </c>
      <c r="C10" s="32">
        <v>1000000</v>
      </c>
      <c r="D10" s="33"/>
      <c r="E10" s="33"/>
      <c r="F10" s="74">
        <f t="shared" si="0"/>
        <v>1000000</v>
      </c>
      <c r="G10" s="118">
        <v>1000000</v>
      </c>
      <c r="H10" s="114">
        <v>8549</v>
      </c>
    </row>
    <row r="11" spans="1:9" ht="25.5" x14ac:dyDescent="0.25">
      <c r="A11" s="49" t="s">
        <v>493</v>
      </c>
      <c r="B11" s="36" t="s">
        <v>494</v>
      </c>
      <c r="C11" s="32"/>
      <c r="D11" s="33"/>
      <c r="E11" s="33"/>
      <c r="F11" s="74"/>
      <c r="G11" s="118"/>
      <c r="H11" s="114">
        <v>0</v>
      </c>
    </row>
    <row r="12" spans="1:9" x14ac:dyDescent="0.25">
      <c r="A12" s="49" t="s">
        <v>47</v>
      </c>
      <c r="B12" s="36" t="s">
        <v>48</v>
      </c>
      <c r="C12" s="36">
        <v>3500000</v>
      </c>
      <c r="D12" s="37"/>
      <c r="E12" s="37"/>
      <c r="F12" s="75">
        <f t="shared" si="0"/>
        <v>3500000</v>
      </c>
      <c r="G12" s="88">
        <v>3050000</v>
      </c>
      <c r="H12" s="43">
        <v>727527</v>
      </c>
    </row>
    <row r="13" spans="1:9" ht="25.5" x14ac:dyDescent="0.25">
      <c r="A13" s="49" t="s">
        <v>49</v>
      </c>
      <c r="B13" s="36" t="s">
        <v>50</v>
      </c>
      <c r="C13" s="36"/>
      <c r="D13" s="37"/>
      <c r="E13" s="37"/>
      <c r="F13" s="75">
        <f t="shared" si="0"/>
        <v>0</v>
      </c>
      <c r="G13" s="88">
        <v>500000</v>
      </c>
      <c r="H13" s="43">
        <v>500000</v>
      </c>
    </row>
    <row r="14" spans="1:9" ht="16.5" customHeight="1" x14ac:dyDescent="0.25">
      <c r="A14" s="49" t="s">
        <v>51</v>
      </c>
      <c r="B14" s="36" t="s">
        <v>54</v>
      </c>
      <c r="C14" s="36">
        <v>0</v>
      </c>
      <c r="D14" s="37"/>
      <c r="E14" s="37"/>
      <c r="F14" s="75">
        <f t="shared" si="0"/>
        <v>0</v>
      </c>
      <c r="G14" s="88">
        <v>150000</v>
      </c>
      <c r="H14" s="43">
        <v>150000</v>
      </c>
    </row>
    <row r="15" spans="1:9" x14ac:dyDescent="0.25">
      <c r="A15" s="50" t="s">
        <v>53</v>
      </c>
      <c r="B15" s="36" t="s">
        <v>296</v>
      </c>
      <c r="C15" s="36">
        <v>1000000</v>
      </c>
      <c r="D15" s="37"/>
      <c r="E15" s="37"/>
      <c r="F15" s="76">
        <f t="shared" si="0"/>
        <v>1000000</v>
      </c>
      <c r="G15" s="89">
        <v>1000000</v>
      </c>
      <c r="H15" s="43">
        <v>0</v>
      </c>
    </row>
    <row r="16" spans="1:9" x14ac:dyDescent="0.25">
      <c r="A16" s="48" t="s">
        <v>142</v>
      </c>
      <c r="B16" s="32" t="s">
        <v>55</v>
      </c>
      <c r="C16" s="32">
        <f>SUM(C10:C15)</f>
        <v>5500000</v>
      </c>
      <c r="D16" s="33">
        <f>SUM(D12:D15)</f>
        <v>0</v>
      </c>
      <c r="E16" s="33">
        <f>SUM(E12:E15)</f>
        <v>0</v>
      </c>
      <c r="F16" s="77">
        <f>SUM(F10:F15)</f>
        <v>5500000</v>
      </c>
      <c r="G16" s="77">
        <f t="shared" ref="G16:H16" si="1">SUM(G10:G15)</f>
        <v>5700000</v>
      </c>
      <c r="H16" s="77">
        <f t="shared" si="1"/>
        <v>1386076</v>
      </c>
    </row>
    <row r="17" spans="1:8" x14ac:dyDescent="0.25">
      <c r="A17" s="51" t="s">
        <v>56</v>
      </c>
      <c r="B17" s="36" t="s">
        <v>57</v>
      </c>
      <c r="C17" s="36"/>
      <c r="D17" s="37"/>
      <c r="E17" s="37"/>
      <c r="F17" s="78"/>
      <c r="G17" s="190">
        <v>140000</v>
      </c>
      <c r="H17" s="43">
        <v>138582</v>
      </c>
    </row>
    <row r="18" spans="1:8" x14ac:dyDescent="0.25">
      <c r="A18" s="51" t="s">
        <v>58</v>
      </c>
      <c r="B18" s="36" t="s">
        <v>59</v>
      </c>
      <c r="C18" s="36"/>
      <c r="D18" s="37"/>
      <c r="E18" s="37"/>
      <c r="F18" s="78">
        <f>SUM(C18:E18)</f>
        <v>0</v>
      </c>
      <c r="G18" s="91">
        <v>7865000</v>
      </c>
      <c r="H18" s="43">
        <v>2864800</v>
      </c>
    </row>
    <row r="19" spans="1:8" ht="16.5" customHeight="1" x14ac:dyDescent="0.25">
      <c r="A19" s="51" t="s">
        <v>60</v>
      </c>
      <c r="B19" s="36" t="s">
        <v>61</v>
      </c>
      <c r="C19" s="36"/>
      <c r="D19" s="37"/>
      <c r="E19" s="37"/>
      <c r="F19" s="78"/>
      <c r="G19" s="91">
        <v>430000</v>
      </c>
      <c r="H19" s="43">
        <v>363184</v>
      </c>
    </row>
    <row r="20" spans="1:8" ht="14.25" hidden="1" customHeight="1" x14ac:dyDescent="0.25">
      <c r="A20" s="51"/>
      <c r="B20" s="36"/>
      <c r="C20" s="36"/>
      <c r="D20" s="37"/>
      <c r="E20" s="37"/>
      <c r="F20" s="78"/>
      <c r="G20" s="91"/>
      <c r="H20" s="43"/>
    </row>
    <row r="21" spans="1:8" ht="21.75" customHeight="1" x14ac:dyDescent="0.25">
      <c r="A21" s="51" t="s">
        <v>62</v>
      </c>
      <c r="B21" s="36" t="s">
        <v>63</v>
      </c>
      <c r="C21" s="36">
        <v>1215000</v>
      </c>
      <c r="D21" s="37"/>
      <c r="E21" s="37"/>
      <c r="F21" s="78">
        <f>C21</f>
        <v>1215000</v>
      </c>
      <c r="G21" s="91">
        <v>6810000</v>
      </c>
      <c r="H21" s="43">
        <v>3019784</v>
      </c>
    </row>
    <row r="22" spans="1:8" x14ac:dyDescent="0.25">
      <c r="A22" s="52" t="s">
        <v>64</v>
      </c>
      <c r="B22" s="36" t="s">
        <v>65</v>
      </c>
      <c r="C22" s="36">
        <v>327000</v>
      </c>
      <c r="D22" s="37"/>
      <c r="E22" s="37"/>
      <c r="F22" s="79">
        <f>SUM(C22:E22)</f>
        <v>327000</v>
      </c>
      <c r="G22" s="36">
        <v>1953000</v>
      </c>
      <c r="H22" s="43">
        <v>912940</v>
      </c>
    </row>
    <row r="23" spans="1:8" x14ac:dyDescent="0.25">
      <c r="A23" s="53" t="s">
        <v>143</v>
      </c>
      <c r="B23" s="32" t="s">
        <v>66</v>
      </c>
      <c r="C23" s="32">
        <f>SUM(C17:C22)</f>
        <v>1542000</v>
      </c>
      <c r="D23" s="33">
        <f>SUM(D17:D22)</f>
        <v>0</v>
      </c>
      <c r="E23" s="33">
        <f>SUM(E17:E22)</f>
        <v>0</v>
      </c>
      <c r="F23" s="80">
        <f>SUM(F17:F22)</f>
        <v>1542000</v>
      </c>
      <c r="G23" s="80">
        <f t="shared" ref="G23:H23" si="2">SUM(G17:G22)</f>
        <v>17198000</v>
      </c>
      <c r="H23" s="80">
        <f t="shared" si="2"/>
        <v>7299290</v>
      </c>
    </row>
    <row r="24" spans="1:8" x14ac:dyDescent="0.25">
      <c r="A24" s="92" t="s">
        <v>67</v>
      </c>
      <c r="B24" s="36" t="s">
        <v>68</v>
      </c>
      <c r="C24" s="36">
        <v>73000000</v>
      </c>
      <c r="D24" s="37"/>
      <c r="E24" s="37"/>
      <c r="F24" s="75">
        <f>SUM(C24:E24)</f>
        <v>73000000</v>
      </c>
      <c r="G24" s="88">
        <v>73000000</v>
      </c>
      <c r="H24" s="43">
        <v>0</v>
      </c>
    </row>
    <row r="25" spans="1:8" x14ac:dyDescent="0.25">
      <c r="A25" s="49" t="s">
        <v>69</v>
      </c>
      <c r="B25" s="36" t="s">
        <v>70</v>
      </c>
      <c r="C25" s="36">
        <v>0</v>
      </c>
      <c r="D25" s="37"/>
      <c r="E25" s="37"/>
      <c r="F25" s="81"/>
      <c r="G25" s="92"/>
      <c r="H25" s="43"/>
    </row>
    <row r="26" spans="1:8" x14ac:dyDescent="0.25">
      <c r="A26" s="49" t="s">
        <v>71</v>
      </c>
      <c r="B26" s="36" t="s">
        <v>72</v>
      </c>
      <c r="C26" s="36">
        <v>19710000</v>
      </c>
      <c r="D26" s="37"/>
      <c r="E26" s="37"/>
      <c r="F26" s="75">
        <f>SUM(C26:E26)</f>
        <v>19710000</v>
      </c>
      <c r="G26" s="88">
        <v>19710000</v>
      </c>
      <c r="H26" s="43">
        <v>0</v>
      </c>
    </row>
    <row r="27" spans="1:8" x14ac:dyDescent="0.25">
      <c r="A27" s="48" t="s">
        <v>144</v>
      </c>
      <c r="B27" s="32" t="s">
        <v>73</v>
      </c>
      <c r="C27" s="32">
        <f>SUM(C24:C26)</f>
        <v>92710000</v>
      </c>
      <c r="D27" s="33">
        <f>SUM(D24:D26)</f>
        <v>0</v>
      </c>
      <c r="E27" s="33">
        <f>SUM(E24:E26)</f>
        <v>0</v>
      </c>
      <c r="F27" s="77">
        <f>SUM(F24:F26)</f>
        <v>92710000</v>
      </c>
      <c r="G27" s="90">
        <f>G24+G26</f>
        <v>92710000</v>
      </c>
      <c r="H27" s="62">
        <f>H24+H26</f>
        <v>0</v>
      </c>
    </row>
    <row r="28" spans="1:8" ht="25.5" x14ac:dyDescent="0.25">
      <c r="A28" s="49" t="s">
        <v>297</v>
      </c>
      <c r="B28" s="36" t="s">
        <v>298</v>
      </c>
      <c r="C28" s="36"/>
      <c r="D28" s="37"/>
      <c r="E28" s="37"/>
      <c r="F28" s="75">
        <f>SUM(C28:E28)</f>
        <v>0</v>
      </c>
      <c r="G28" s="88"/>
      <c r="H28" s="43"/>
    </row>
    <row r="29" spans="1:8" ht="25.5" x14ac:dyDescent="0.25">
      <c r="A29" s="49" t="s">
        <v>74</v>
      </c>
      <c r="B29" s="36" t="s">
        <v>75</v>
      </c>
      <c r="C29" s="36"/>
      <c r="D29" s="37"/>
      <c r="E29" s="37"/>
      <c r="F29" s="75">
        <f>SUM(C29:E29)</f>
        <v>0</v>
      </c>
      <c r="G29" s="88"/>
      <c r="H29" s="43"/>
    </row>
    <row r="30" spans="1:8" x14ac:dyDescent="0.25">
      <c r="A30" s="49" t="s">
        <v>78</v>
      </c>
      <c r="B30" s="36" t="s">
        <v>299</v>
      </c>
      <c r="C30" s="36"/>
      <c r="D30" s="37"/>
      <c r="E30" s="37"/>
      <c r="F30" s="75">
        <f>SUM(C30:E30)</f>
        <v>0</v>
      </c>
      <c r="G30" s="88"/>
      <c r="H30" s="43"/>
    </row>
    <row r="31" spans="1:8" x14ac:dyDescent="0.25">
      <c r="A31" s="48" t="s">
        <v>145</v>
      </c>
      <c r="B31" s="32" t="s">
        <v>80</v>
      </c>
      <c r="C31" s="32">
        <f>SUM(C28:C30)</f>
        <v>0</v>
      </c>
      <c r="D31" s="33">
        <f>SUM(D28:D30)</f>
        <v>0</v>
      </c>
      <c r="E31" s="33">
        <f>SUM(E28:E30)</f>
        <v>0</v>
      </c>
      <c r="F31" s="77">
        <f>SUM(F28:F30)</f>
        <v>0</v>
      </c>
      <c r="G31" s="90">
        <f>G28+G29+G30</f>
        <v>0</v>
      </c>
      <c r="H31" s="62">
        <f>H28+H29+H30</f>
        <v>0</v>
      </c>
    </row>
    <row r="32" spans="1:8" x14ac:dyDescent="0.25">
      <c r="A32" s="53" t="s">
        <v>146</v>
      </c>
      <c r="B32" s="32" t="s">
        <v>81</v>
      </c>
      <c r="C32" s="32">
        <f>SUM(C6,C7,C8,C9,C16,C23,C31,C27)</f>
        <v>237676720</v>
      </c>
      <c r="D32" s="32">
        <f t="shared" ref="D32:H32" si="3">SUM(D6,D7,D8,D9,D16,D23,D31,D27)</f>
        <v>0</v>
      </c>
      <c r="E32" s="32">
        <f t="shared" si="3"/>
        <v>0</v>
      </c>
      <c r="F32" s="32">
        <f t="shared" si="3"/>
        <v>237676720</v>
      </c>
      <c r="G32" s="32">
        <f t="shared" si="3"/>
        <v>255040933</v>
      </c>
      <c r="H32" s="32">
        <f t="shared" si="3"/>
        <v>131563327</v>
      </c>
    </row>
    <row r="33" spans="1:28" x14ac:dyDescent="0.25">
      <c r="A33" s="48" t="s">
        <v>147</v>
      </c>
      <c r="B33" s="31" t="s">
        <v>139</v>
      </c>
      <c r="C33" s="31">
        <v>0</v>
      </c>
      <c r="D33" s="35">
        <v>0</v>
      </c>
      <c r="E33" s="35">
        <v>0</v>
      </c>
      <c r="F33" s="83">
        <f>SUM(C33:E33)</f>
        <v>0</v>
      </c>
      <c r="G33" s="93">
        <v>0</v>
      </c>
      <c r="H33" s="43">
        <v>0</v>
      </c>
    </row>
    <row r="34" spans="1:28" x14ac:dyDescent="0.25">
      <c r="A34" s="48" t="s">
        <v>175</v>
      </c>
      <c r="B34" s="31" t="s">
        <v>176</v>
      </c>
      <c r="C34" s="31">
        <v>5071280</v>
      </c>
      <c r="D34" s="35"/>
      <c r="E34" s="35"/>
      <c r="F34" s="83">
        <f>C34</f>
        <v>5071280</v>
      </c>
      <c r="G34" s="93">
        <v>7188884</v>
      </c>
      <c r="H34" s="43">
        <v>7188884</v>
      </c>
    </row>
    <row r="35" spans="1:28" x14ac:dyDescent="0.25">
      <c r="A35" s="50" t="s">
        <v>167</v>
      </c>
      <c r="B35" s="42" t="s">
        <v>168</v>
      </c>
      <c r="C35" s="38">
        <v>92970000</v>
      </c>
      <c r="D35" s="39"/>
      <c r="E35" s="39"/>
      <c r="F35" s="84">
        <f>SUM(C35:E35)</f>
        <v>92970000</v>
      </c>
      <c r="G35" s="38">
        <v>97658586</v>
      </c>
      <c r="H35" s="38">
        <v>97658586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19"/>
    </row>
    <row r="36" spans="1:28" x14ac:dyDescent="0.25">
      <c r="A36" s="54" t="s">
        <v>148</v>
      </c>
      <c r="B36" s="31" t="s">
        <v>138</v>
      </c>
      <c r="C36" s="31">
        <f>C34+C35</f>
        <v>98041280</v>
      </c>
      <c r="D36" s="35">
        <f>SUM(D35)</f>
        <v>0</v>
      </c>
      <c r="E36" s="35">
        <f>SUM(E35)</f>
        <v>0</v>
      </c>
      <c r="F36" s="85">
        <f>SUM(C36:E36)</f>
        <v>98041280</v>
      </c>
      <c r="G36" s="42">
        <f>G33+G34+G35</f>
        <v>104847470</v>
      </c>
      <c r="H36" s="62">
        <f>H33+H34+H35</f>
        <v>104847470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2" customHeight="1" x14ac:dyDescent="0.25">
      <c r="A37" s="54" t="s">
        <v>149</v>
      </c>
      <c r="B37" s="31" t="s">
        <v>137</v>
      </c>
      <c r="C37" s="85">
        <f t="shared" ref="C37:E37" si="4">C36</f>
        <v>98041280</v>
      </c>
      <c r="D37" s="85">
        <f t="shared" si="4"/>
        <v>0</v>
      </c>
      <c r="E37" s="85">
        <f t="shared" si="4"/>
        <v>0</v>
      </c>
      <c r="F37" s="85">
        <f>F36</f>
        <v>98041280</v>
      </c>
      <c r="G37" s="42">
        <f>G36</f>
        <v>104847470</v>
      </c>
      <c r="H37" s="62">
        <f>H36</f>
        <v>104847470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idden="1" x14ac:dyDescent="0.25">
      <c r="A38" s="55"/>
      <c r="B38" s="43"/>
      <c r="C38" s="43"/>
      <c r="D38" s="44"/>
      <c r="E38" s="44"/>
      <c r="F38" s="86"/>
      <c r="G38" s="43"/>
      <c r="H38" s="43"/>
    </row>
    <row r="39" spans="1:28" ht="15.75" thickBot="1" x14ac:dyDescent="0.3">
      <c r="A39" s="56" t="s">
        <v>136</v>
      </c>
      <c r="B39" s="57"/>
      <c r="C39" s="58">
        <f>SUM(C37,C32)</f>
        <v>335718000</v>
      </c>
      <c r="D39" s="59">
        <f>SUM(D32,D37)</f>
        <v>0</v>
      </c>
      <c r="E39" s="59">
        <f>SUM(E32,E36)</f>
        <v>0</v>
      </c>
      <c r="F39" s="87">
        <f>SUM(F37,F32)</f>
        <v>335718000</v>
      </c>
      <c r="G39" s="94">
        <f>G32+G37</f>
        <v>359888403</v>
      </c>
      <c r="H39" s="62">
        <f>H32+H37</f>
        <v>236410797</v>
      </c>
    </row>
  </sheetData>
  <mergeCells count="6">
    <mergeCell ref="A1:F1"/>
    <mergeCell ref="A2:F2"/>
    <mergeCell ref="A4:A5"/>
    <mergeCell ref="B4:B5"/>
    <mergeCell ref="C4:F4"/>
    <mergeCell ref="E3:F3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&amp;R1/b.melléklet az  /2020.(VII.  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Layout" zoomScaleNormal="100" workbookViewId="0">
      <selection activeCell="C6" sqref="C6:G35"/>
    </sheetView>
  </sheetViews>
  <sheetFormatPr defaultRowHeight="15" x14ac:dyDescent="0.25"/>
  <cols>
    <col min="1" max="1" width="53.5703125" customWidth="1"/>
    <col min="2" max="2" width="6.28515625" customWidth="1"/>
    <col min="3" max="3" width="9.42578125" customWidth="1"/>
    <col min="4" max="4" width="5.85546875" customWidth="1"/>
    <col min="5" max="5" width="6.42578125" customWidth="1"/>
    <col min="6" max="6" width="9.85546875" customWidth="1"/>
    <col min="7" max="7" width="11.140625" customWidth="1"/>
    <col min="8" max="8" width="10.140625" bestFit="1" customWidth="1"/>
  </cols>
  <sheetData>
    <row r="1" spans="1:9" ht="18.75" x14ac:dyDescent="0.3">
      <c r="A1" s="298" t="s">
        <v>326</v>
      </c>
      <c r="B1" s="298"/>
      <c r="C1" s="298"/>
      <c r="D1" s="298"/>
      <c r="E1" s="298"/>
      <c r="F1" s="298"/>
    </row>
    <row r="2" spans="1:9" ht="18.75" x14ac:dyDescent="0.3">
      <c r="A2" s="298" t="s">
        <v>696</v>
      </c>
      <c r="B2" s="298"/>
      <c r="C2" s="298"/>
      <c r="D2" s="298"/>
      <c r="E2" s="298"/>
      <c r="F2" s="298"/>
    </row>
    <row r="3" spans="1:9" ht="15.75" thickBot="1" x14ac:dyDescent="0.3">
      <c r="E3" s="306"/>
      <c r="F3" s="306"/>
      <c r="H3" s="112"/>
    </row>
    <row r="4" spans="1:9" ht="15" customHeight="1" x14ac:dyDescent="0.25">
      <c r="A4" s="300" t="s">
        <v>0</v>
      </c>
      <c r="B4" s="302" t="s">
        <v>1</v>
      </c>
      <c r="C4" s="304" t="s">
        <v>694</v>
      </c>
      <c r="D4" s="304"/>
      <c r="E4" s="304"/>
      <c r="F4" s="305"/>
      <c r="G4" s="62" t="s">
        <v>169</v>
      </c>
      <c r="H4" s="62" t="s">
        <v>170</v>
      </c>
    </row>
    <row r="5" spans="1:9" ht="33" customHeight="1" x14ac:dyDescent="0.25">
      <c r="A5" s="301"/>
      <c r="B5" s="303"/>
      <c r="C5" s="26" t="s">
        <v>2</v>
      </c>
      <c r="D5" s="27" t="s">
        <v>3</v>
      </c>
      <c r="E5" s="27" t="s">
        <v>4</v>
      </c>
      <c r="F5" s="72" t="s">
        <v>5</v>
      </c>
      <c r="G5" s="111" t="s">
        <v>174</v>
      </c>
      <c r="H5" s="111" t="s">
        <v>174</v>
      </c>
      <c r="I5" s="101"/>
    </row>
    <row r="6" spans="1:9" x14ac:dyDescent="0.25">
      <c r="A6" s="46" t="s">
        <v>165</v>
      </c>
      <c r="B6" s="28" t="s">
        <v>166</v>
      </c>
      <c r="C6" s="29">
        <v>39856000</v>
      </c>
      <c r="D6" s="30">
        <v>0</v>
      </c>
      <c r="E6" s="30">
        <v>0</v>
      </c>
      <c r="F6" s="72">
        <f t="shared" ref="F6:F9" si="0">SUM(C6:E6)</f>
        <v>39856000</v>
      </c>
      <c r="G6" s="62">
        <v>50878000</v>
      </c>
      <c r="H6" s="62">
        <v>49701935</v>
      </c>
    </row>
    <row r="7" spans="1:9" ht="25.5" x14ac:dyDescent="0.25">
      <c r="A7" s="47" t="s">
        <v>43</v>
      </c>
      <c r="B7" s="32" t="s">
        <v>44</v>
      </c>
      <c r="C7" s="32">
        <v>7550000</v>
      </c>
      <c r="D7" s="33">
        <v>0</v>
      </c>
      <c r="E7" s="33">
        <v>0</v>
      </c>
      <c r="F7" s="74">
        <f t="shared" si="0"/>
        <v>7550000</v>
      </c>
      <c r="G7" s="62">
        <v>9657000</v>
      </c>
      <c r="H7" s="62">
        <v>9650400</v>
      </c>
    </row>
    <row r="8" spans="1:9" x14ac:dyDescent="0.25">
      <c r="A8" s="47" t="s">
        <v>140</v>
      </c>
      <c r="B8" s="32" t="s">
        <v>45</v>
      </c>
      <c r="C8" s="32">
        <v>8074462</v>
      </c>
      <c r="D8" s="33">
        <v>0</v>
      </c>
      <c r="E8" s="33">
        <v>0</v>
      </c>
      <c r="F8" s="72">
        <f t="shared" si="0"/>
        <v>8074462</v>
      </c>
      <c r="G8" s="62">
        <v>3883462</v>
      </c>
      <c r="H8" s="62">
        <v>2891311</v>
      </c>
    </row>
    <row r="9" spans="1:9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2">
        <f t="shared" si="0"/>
        <v>0</v>
      </c>
      <c r="G9" s="62">
        <v>0</v>
      </c>
      <c r="H9" s="62">
        <v>0</v>
      </c>
    </row>
    <row r="10" spans="1:9" x14ac:dyDescent="0.25">
      <c r="A10" s="49" t="s">
        <v>180</v>
      </c>
      <c r="B10" s="36" t="s">
        <v>295</v>
      </c>
      <c r="C10" s="37"/>
      <c r="D10" s="37"/>
      <c r="E10" s="37"/>
      <c r="F10" s="103"/>
      <c r="G10" s="43"/>
      <c r="H10" s="43"/>
    </row>
    <row r="11" spans="1:9" ht="25.5" x14ac:dyDescent="0.25">
      <c r="A11" s="49" t="s">
        <v>49</v>
      </c>
      <c r="B11" s="36" t="s">
        <v>50</v>
      </c>
      <c r="C11" s="37"/>
      <c r="D11" s="37"/>
      <c r="E11" s="37"/>
      <c r="F11" s="103"/>
      <c r="G11" s="43"/>
      <c r="H11" s="43"/>
    </row>
    <row r="12" spans="1:9" x14ac:dyDescent="0.25">
      <c r="A12" s="49" t="s">
        <v>51</v>
      </c>
      <c r="B12" s="36" t="s">
        <v>52</v>
      </c>
      <c r="C12" s="37"/>
      <c r="D12" s="37"/>
      <c r="E12" s="37"/>
      <c r="F12" s="103"/>
      <c r="G12" s="43"/>
      <c r="H12" s="43"/>
    </row>
    <row r="13" spans="1:9" x14ac:dyDescent="0.25">
      <c r="A13" s="50" t="s">
        <v>53</v>
      </c>
      <c r="B13" s="36" t="s">
        <v>54</v>
      </c>
      <c r="C13" s="37"/>
      <c r="D13" s="37"/>
      <c r="E13" s="37"/>
      <c r="F13" s="104"/>
      <c r="G13" s="43"/>
      <c r="H13" s="43"/>
    </row>
    <row r="14" spans="1:9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5">
        <f>SUM(F10:F13)</f>
        <v>0</v>
      </c>
      <c r="G14" s="62"/>
      <c r="H14" s="62"/>
    </row>
    <row r="15" spans="1:9" x14ac:dyDescent="0.25">
      <c r="A15" s="51" t="s">
        <v>56</v>
      </c>
      <c r="B15" s="36" t="s">
        <v>57</v>
      </c>
      <c r="C15" s="37"/>
      <c r="D15" s="37"/>
      <c r="E15" s="37"/>
      <c r="F15" s="106"/>
      <c r="G15" s="43"/>
      <c r="H15" s="43"/>
    </row>
    <row r="16" spans="1:9" x14ac:dyDescent="0.25">
      <c r="A16" s="51" t="s">
        <v>58</v>
      </c>
      <c r="B16" s="36" t="s">
        <v>59</v>
      </c>
      <c r="C16" s="37"/>
      <c r="D16" s="37"/>
      <c r="E16" s="37"/>
      <c r="F16" s="106"/>
      <c r="G16" s="43"/>
      <c r="H16" s="43"/>
    </row>
    <row r="17" spans="1:8" x14ac:dyDescent="0.25">
      <c r="A17" s="51" t="s">
        <v>60</v>
      </c>
      <c r="B17" s="36" t="s">
        <v>61</v>
      </c>
      <c r="C17" s="37"/>
      <c r="D17" s="37"/>
      <c r="E17" s="37"/>
      <c r="F17" s="106"/>
      <c r="G17" s="43"/>
      <c r="H17" s="43"/>
    </row>
    <row r="18" spans="1:8" x14ac:dyDescent="0.25">
      <c r="A18" s="51" t="s">
        <v>62</v>
      </c>
      <c r="B18" s="36" t="s">
        <v>63</v>
      </c>
      <c r="C18" s="37"/>
      <c r="D18" s="37"/>
      <c r="E18" s="37"/>
      <c r="F18" s="106"/>
      <c r="G18" s="43"/>
      <c r="H18" s="43"/>
    </row>
    <row r="19" spans="1:8" x14ac:dyDescent="0.25">
      <c r="A19" s="52" t="s">
        <v>64</v>
      </c>
      <c r="B19" s="36" t="s">
        <v>65</v>
      </c>
      <c r="C19" s="37"/>
      <c r="D19" s="37"/>
      <c r="E19" s="37"/>
      <c r="F19" s="106"/>
      <c r="G19" s="43"/>
      <c r="H19" s="43"/>
    </row>
    <row r="20" spans="1:8" x14ac:dyDescent="0.25">
      <c r="A20" s="53" t="s">
        <v>143</v>
      </c>
      <c r="B20" s="32" t="s">
        <v>66</v>
      </c>
      <c r="C20" s="33">
        <f t="shared" ref="C20:H20" si="1">SUM(C15:C19)</f>
        <v>0</v>
      </c>
      <c r="D20" s="33">
        <f t="shared" si="1"/>
        <v>0</v>
      </c>
      <c r="E20" s="33">
        <f t="shared" si="1"/>
        <v>0</v>
      </c>
      <c r="F20" s="107">
        <f t="shared" si="1"/>
        <v>0</v>
      </c>
      <c r="G20" s="107">
        <f t="shared" si="1"/>
        <v>0</v>
      </c>
      <c r="H20" s="107">
        <f t="shared" si="1"/>
        <v>0</v>
      </c>
    </row>
    <row r="21" spans="1:8" x14ac:dyDescent="0.25">
      <c r="A21" s="49" t="s">
        <v>67</v>
      </c>
      <c r="B21" s="36" t="s">
        <v>68</v>
      </c>
      <c r="C21" s="37"/>
      <c r="D21" s="37"/>
      <c r="E21" s="37"/>
      <c r="F21" s="103"/>
      <c r="G21" s="43"/>
      <c r="H21" s="43"/>
    </row>
    <row r="22" spans="1:8" x14ac:dyDescent="0.25">
      <c r="A22" s="49" t="s">
        <v>69</v>
      </c>
      <c r="B22" s="36" t="s">
        <v>70</v>
      </c>
      <c r="C22" s="37"/>
      <c r="D22" s="37"/>
      <c r="E22" s="37"/>
      <c r="F22" s="103"/>
      <c r="G22" s="43"/>
      <c r="H22" s="43"/>
    </row>
    <row r="23" spans="1:8" x14ac:dyDescent="0.25">
      <c r="A23" s="49" t="s">
        <v>71</v>
      </c>
      <c r="B23" s="36" t="s">
        <v>72</v>
      </c>
      <c r="C23" s="37"/>
      <c r="D23" s="37"/>
      <c r="E23" s="37"/>
      <c r="F23" s="103"/>
      <c r="G23" s="43"/>
      <c r="H23" s="43"/>
    </row>
    <row r="24" spans="1:8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5">
        <f>SUM(F21:F23)</f>
        <v>0</v>
      </c>
      <c r="G24" s="43">
        <v>0</v>
      </c>
      <c r="H24" s="43">
        <v>0</v>
      </c>
    </row>
    <row r="25" spans="1:8" ht="24" customHeight="1" x14ac:dyDescent="0.25">
      <c r="A25" s="49" t="s">
        <v>74</v>
      </c>
      <c r="B25" s="36" t="s">
        <v>75</v>
      </c>
      <c r="C25" s="37"/>
      <c r="D25" s="37"/>
      <c r="E25" s="37"/>
      <c r="F25" s="103"/>
      <c r="G25" s="43"/>
      <c r="H25" s="43"/>
    </row>
    <row r="26" spans="1:8" ht="0.75" hidden="1" customHeight="1" x14ac:dyDescent="0.25">
      <c r="A26" s="49" t="s">
        <v>76</v>
      </c>
      <c r="B26" s="36" t="s">
        <v>77</v>
      </c>
      <c r="C26" s="37"/>
      <c r="D26" s="37"/>
      <c r="E26" s="37"/>
      <c r="F26" s="103"/>
      <c r="G26" s="43"/>
      <c r="H26" s="43"/>
    </row>
    <row r="27" spans="1:8" ht="25.5" hidden="1" x14ac:dyDescent="0.25">
      <c r="A27" s="49" t="s">
        <v>78</v>
      </c>
      <c r="B27" s="36" t="s">
        <v>79</v>
      </c>
      <c r="C27" s="37"/>
      <c r="D27" s="37"/>
      <c r="E27" s="37"/>
      <c r="F27" s="103"/>
      <c r="G27" s="43"/>
      <c r="H27" s="43"/>
    </row>
    <row r="28" spans="1:8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5">
        <f>SUM(F25:F27)</f>
        <v>0</v>
      </c>
      <c r="G28" s="43">
        <v>0</v>
      </c>
      <c r="H28" s="43">
        <v>0</v>
      </c>
    </row>
    <row r="29" spans="1:8" x14ac:dyDescent="0.25">
      <c r="A29" s="53" t="s">
        <v>146</v>
      </c>
      <c r="B29" s="32" t="s">
        <v>81</v>
      </c>
      <c r="C29" s="32">
        <f>SUM(C6,C7,C8,C9,C14,C20,C28,C24)</f>
        <v>55480462</v>
      </c>
      <c r="D29" s="33">
        <f>SUM(D6,D7,D8,D9,D14,D20,D24,D28)</f>
        <v>0</v>
      </c>
      <c r="E29" s="33">
        <f>SUM(E6,E7,E8,E9,E14,E20,E24,E28)</f>
        <v>0</v>
      </c>
      <c r="F29" s="108">
        <f>SUM(F6,F7,F8,F9,F14,F20,F24,F28)</f>
        <v>55480462</v>
      </c>
      <c r="G29" s="62">
        <f>G6+G7+G8+G9+G14+G20+G24+G28</f>
        <v>64418462</v>
      </c>
      <c r="H29" s="62">
        <f>H6+H7+H8+H9+H14+H20+H24+H28</f>
        <v>62243646</v>
      </c>
    </row>
    <row r="30" spans="1:8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5">
        <f>SUM(C30:E30)</f>
        <v>0</v>
      </c>
      <c r="G30" s="43">
        <v>0</v>
      </c>
      <c r="H30" s="43">
        <v>0</v>
      </c>
    </row>
    <row r="31" spans="1:8" x14ac:dyDescent="0.25">
      <c r="A31" s="50" t="s">
        <v>167</v>
      </c>
      <c r="B31" s="42" t="s">
        <v>168</v>
      </c>
      <c r="C31" s="38"/>
      <c r="D31" s="39"/>
      <c r="E31" s="39"/>
      <c r="F31" s="104"/>
      <c r="G31" s="43"/>
      <c r="H31" s="43"/>
    </row>
    <row r="32" spans="1:8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09">
        <f>SUM(C32:E32)</f>
        <v>0</v>
      </c>
      <c r="G32" s="43">
        <v>0</v>
      </c>
      <c r="H32" s="43">
        <v>0</v>
      </c>
    </row>
    <row r="33" spans="1:8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09">
        <f>SUM(F30,F32)</f>
        <v>0</v>
      </c>
      <c r="G33" s="43">
        <v>0</v>
      </c>
      <c r="H33" s="43">
        <v>0</v>
      </c>
    </row>
    <row r="34" spans="1:8" x14ac:dyDescent="0.25">
      <c r="A34" s="55"/>
      <c r="B34" s="43"/>
      <c r="C34" s="43"/>
      <c r="D34" s="44"/>
      <c r="E34" s="44"/>
      <c r="F34" s="110"/>
      <c r="G34" s="43"/>
      <c r="H34" s="43"/>
    </row>
    <row r="35" spans="1:8" ht="15.75" thickBot="1" x14ac:dyDescent="0.3">
      <c r="A35" s="56" t="s">
        <v>136</v>
      </c>
      <c r="B35" s="57"/>
      <c r="C35" s="58">
        <f>SUM(C33,C29)</f>
        <v>55480462</v>
      </c>
      <c r="D35" s="59">
        <f>SUM(D29,D33)</f>
        <v>0</v>
      </c>
      <c r="E35" s="59">
        <f>SUM(E29,E32)</f>
        <v>0</v>
      </c>
      <c r="F35" s="277">
        <f>SUM(F33,F29)</f>
        <v>55480462</v>
      </c>
      <c r="G35" s="62">
        <f>G29+G33</f>
        <v>64418462</v>
      </c>
      <c r="H35" s="62">
        <f>H29+H33</f>
        <v>62243646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scale="98" orientation="landscape" r:id="rId1"/>
  <headerFooter>
    <oddHeader>&amp;R2/b.melléklet az   /2020.(VII.  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Layout" zoomScaleNormal="100" workbookViewId="0">
      <selection activeCell="C6" sqref="C6:G35"/>
    </sheetView>
  </sheetViews>
  <sheetFormatPr defaultRowHeight="15" x14ac:dyDescent="0.25"/>
  <cols>
    <col min="1" max="1" width="59.140625" customWidth="1"/>
    <col min="2" max="2" width="6.28515625" customWidth="1"/>
    <col min="3" max="3" width="10.140625" customWidth="1"/>
    <col min="4" max="5" width="7.42578125" customWidth="1"/>
    <col min="6" max="6" width="10" customWidth="1"/>
    <col min="7" max="7" width="11.42578125" customWidth="1"/>
    <col min="8" max="8" width="10.140625" bestFit="1" customWidth="1"/>
  </cols>
  <sheetData>
    <row r="1" spans="1:8" ht="18.75" x14ac:dyDescent="0.3">
      <c r="A1" s="298" t="s">
        <v>327</v>
      </c>
      <c r="B1" s="298"/>
      <c r="C1" s="298"/>
      <c r="D1" s="298"/>
      <c r="E1" s="298"/>
      <c r="F1" s="298"/>
    </row>
    <row r="2" spans="1:8" ht="18.75" x14ac:dyDescent="0.3">
      <c r="A2" s="298" t="s">
        <v>696</v>
      </c>
      <c r="B2" s="298"/>
      <c r="C2" s="298"/>
      <c r="D2" s="298"/>
      <c r="E2" s="298"/>
      <c r="F2" s="298"/>
    </row>
    <row r="3" spans="1:8" ht="15.75" thickBot="1" x14ac:dyDescent="0.3">
      <c r="E3" s="306"/>
      <c r="F3" s="306"/>
      <c r="H3" s="112"/>
    </row>
    <row r="4" spans="1:8" ht="15" customHeight="1" thickBot="1" x14ac:dyDescent="0.3">
      <c r="A4" s="300" t="s">
        <v>0</v>
      </c>
      <c r="B4" s="302" t="s">
        <v>1</v>
      </c>
      <c r="C4" s="304" t="s">
        <v>694</v>
      </c>
      <c r="D4" s="304"/>
      <c r="E4" s="304"/>
      <c r="F4" s="305"/>
      <c r="G4" s="100" t="s">
        <v>169</v>
      </c>
      <c r="H4" s="100" t="s">
        <v>170</v>
      </c>
    </row>
    <row r="5" spans="1:8" ht="36.75" customHeight="1" x14ac:dyDescent="0.25">
      <c r="A5" s="301"/>
      <c r="B5" s="303"/>
      <c r="C5" s="26" t="s">
        <v>2</v>
      </c>
      <c r="D5" s="27" t="s">
        <v>3</v>
      </c>
      <c r="E5" s="27" t="s">
        <v>4</v>
      </c>
      <c r="F5" s="72" t="s">
        <v>5</v>
      </c>
      <c r="G5" s="115" t="s">
        <v>2</v>
      </c>
      <c r="H5" s="116" t="s">
        <v>2</v>
      </c>
    </row>
    <row r="6" spans="1:8" x14ac:dyDescent="0.25">
      <c r="A6" s="46" t="s">
        <v>165</v>
      </c>
      <c r="B6" s="28" t="s">
        <v>166</v>
      </c>
      <c r="C6" s="29">
        <v>27977000</v>
      </c>
      <c r="D6" s="30">
        <v>0</v>
      </c>
      <c r="E6" s="30">
        <v>0</v>
      </c>
      <c r="F6" s="72">
        <f t="shared" ref="F6:F9" si="0">SUM(C6:E6)</f>
        <v>27977000</v>
      </c>
      <c r="G6" s="62">
        <v>28330000</v>
      </c>
      <c r="H6" s="62">
        <v>28103195</v>
      </c>
    </row>
    <row r="7" spans="1:8" x14ac:dyDescent="0.25">
      <c r="A7" s="47" t="s">
        <v>43</v>
      </c>
      <c r="B7" s="32" t="s">
        <v>44</v>
      </c>
      <c r="C7" s="32">
        <v>5485000</v>
      </c>
      <c r="D7" s="33">
        <v>0</v>
      </c>
      <c r="E7" s="33">
        <v>0</v>
      </c>
      <c r="F7" s="74">
        <f t="shared" si="0"/>
        <v>5485000</v>
      </c>
      <c r="G7" s="62">
        <v>5285000</v>
      </c>
      <c r="H7" s="62">
        <v>5144130</v>
      </c>
    </row>
    <row r="8" spans="1:8" x14ac:dyDescent="0.25">
      <c r="A8" s="47" t="s">
        <v>140</v>
      </c>
      <c r="B8" s="32" t="s">
        <v>45</v>
      </c>
      <c r="C8" s="32">
        <v>14860000</v>
      </c>
      <c r="D8" s="33">
        <v>0</v>
      </c>
      <c r="E8" s="33">
        <v>0</v>
      </c>
      <c r="F8" s="72">
        <f t="shared" si="0"/>
        <v>14860000</v>
      </c>
      <c r="G8" s="62">
        <v>16097586</v>
      </c>
      <c r="H8" s="62">
        <v>15283398</v>
      </c>
    </row>
    <row r="9" spans="1:8" x14ac:dyDescent="0.25">
      <c r="A9" s="48" t="s">
        <v>141</v>
      </c>
      <c r="B9" s="32" t="s">
        <v>46</v>
      </c>
      <c r="C9" s="33">
        <v>0</v>
      </c>
      <c r="D9" s="33">
        <v>0</v>
      </c>
      <c r="E9" s="33">
        <v>0</v>
      </c>
      <c r="F9" s="102">
        <f t="shared" si="0"/>
        <v>0</v>
      </c>
      <c r="G9" s="62">
        <v>0</v>
      </c>
      <c r="H9" s="62">
        <v>0</v>
      </c>
    </row>
    <row r="10" spans="1:8" x14ac:dyDescent="0.25">
      <c r="A10" s="49" t="s">
        <v>179</v>
      </c>
      <c r="B10" s="36" t="s">
        <v>295</v>
      </c>
      <c r="C10" s="37"/>
      <c r="D10" s="37"/>
      <c r="E10" s="37"/>
      <c r="F10" s="103"/>
      <c r="G10" s="43"/>
      <c r="H10" s="43"/>
    </row>
    <row r="11" spans="1:8" ht="25.5" x14ac:dyDescent="0.25">
      <c r="A11" s="49" t="s">
        <v>49</v>
      </c>
      <c r="B11" s="36" t="s">
        <v>50</v>
      </c>
      <c r="C11" s="37"/>
      <c r="D11" s="37"/>
      <c r="E11" s="37"/>
      <c r="F11" s="103"/>
      <c r="G11" s="43"/>
      <c r="H11" s="43"/>
    </row>
    <row r="12" spans="1:8" x14ac:dyDescent="0.25">
      <c r="A12" s="49" t="s">
        <v>51</v>
      </c>
      <c r="B12" s="36" t="s">
        <v>52</v>
      </c>
      <c r="C12" s="37"/>
      <c r="D12" s="37"/>
      <c r="E12" s="37"/>
      <c r="F12" s="103"/>
      <c r="G12" s="43"/>
      <c r="H12" s="43"/>
    </row>
    <row r="13" spans="1:8" x14ac:dyDescent="0.25">
      <c r="A13" s="50" t="s">
        <v>53</v>
      </c>
      <c r="B13" s="36" t="s">
        <v>54</v>
      </c>
      <c r="C13" s="37"/>
      <c r="D13" s="37"/>
      <c r="E13" s="37"/>
      <c r="F13" s="104"/>
      <c r="G13" s="43"/>
      <c r="H13" s="43"/>
    </row>
    <row r="14" spans="1:8" x14ac:dyDescent="0.25">
      <c r="A14" s="48" t="s">
        <v>142</v>
      </c>
      <c r="B14" s="32" t="s">
        <v>55</v>
      </c>
      <c r="C14" s="33">
        <f>SUM(C10:C13)</f>
        <v>0</v>
      </c>
      <c r="D14" s="33">
        <f>SUM(D10:D13)</f>
        <v>0</v>
      </c>
      <c r="E14" s="33">
        <f>SUM(E10:E13)</f>
        <v>0</v>
      </c>
      <c r="F14" s="105">
        <f>SUM(F10:F13)</f>
        <v>0</v>
      </c>
      <c r="G14" s="62">
        <f>G10+G11+G12</f>
        <v>0</v>
      </c>
      <c r="H14" s="62">
        <f>H10+H11+H12+H13</f>
        <v>0</v>
      </c>
    </row>
    <row r="15" spans="1:8" x14ac:dyDescent="0.25">
      <c r="A15" s="51" t="s">
        <v>56</v>
      </c>
      <c r="B15" s="36" t="s">
        <v>57</v>
      </c>
      <c r="C15" s="37"/>
      <c r="D15" s="37"/>
      <c r="E15" s="37"/>
      <c r="F15" s="105">
        <f t="shared" ref="F15:F20" si="1">SUM(F11:F14)</f>
        <v>0</v>
      </c>
      <c r="G15" s="43">
        <v>129000</v>
      </c>
      <c r="H15" s="43">
        <v>128520</v>
      </c>
    </row>
    <row r="16" spans="1:8" x14ac:dyDescent="0.25">
      <c r="A16" s="51" t="s">
        <v>58</v>
      </c>
      <c r="B16" s="36" t="s">
        <v>59</v>
      </c>
      <c r="C16" s="37"/>
      <c r="D16" s="37"/>
      <c r="E16" s="37"/>
      <c r="F16" s="105">
        <f t="shared" si="1"/>
        <v>0</v>
      </c>
      <c r="G16" s="43"/>
      <c r="H16" s="43"/>
    </row>
    <row r="17" spans="1:8" x14ac:dyDescent="0.25">
      <c r="A17" s="51" t="s">
        <v>60</v>
      </c>
      <c r="B17" s="36" t="s">
        <v>61</v>
      </c>
      <c r="C17" s="37"/>
      <c r="D17" s="37"/>
      <c r="E17" s="37"/>
      <c r="F17" s="37"/>
      <c r="G17" s="43">
        <v>30000</v>
      </c>
      <c r="H17" s="43">
        <v>29055</v>
      </c>
    </row>
    <row r="18" spans="1:8" x14ac:dyDescent="0.25">
      <c r="A18" s="51" t="s">
        <v>62</v>
      </c>
      <c r="B18" s="36" t="s">
        <v>63</v>
      </c>
      <c r="C18" s="37">
        <v>500000</v>
      </c>
      <c r="D18" s="37"/>
      <c r="E18" s="37"/>
      <c r="F18" s="37">
        <v>500000</v>
      </c>
      <c r="G18" s="43">
        <v>656000</v>
      </c>
      <c r="H18" s="43">
        <v>655887</v>
      </c>
    </row>
    <row r="19" spans="1:8" x14ac:dyDescent="0.25">
      <c r="A19" s="52" t="s">
        <v>64</v>
      </c>
      <c r="B19" s="36" t="s">
        <v>65</v>
      </c>
      <c r="C19" s="37">
        <v>135000</v>
      </c>
      <c r="D19" s="37"/>
      <c r="E19" s="37"/>
      <c r="F19" s="105">
        <v>135000</v>
      </c>
      <c r="G19" s="43">
        <v>252000</v>
      </c>
      <c r="H19" s="43">
        <v>219634</v>
      </c>
    </row>
    <row r="20" spans="1:8" x14ac:dyDescent="0.25">
      <c r="A20" s="53" t="s">
        <v>143</v>
      </c>
      <c r="B20" s="32" t="s">
        <v>66</v>
      </c>
      <c r="C20" s="33">
        <f>SUM(C15:C19)</f>
        <v>635000</v>
      </c>
      <c r="D20" s="33">
        <f>SUM(D15:D19)</f>
        <v>0</v>
      </c>
      <c r="E20" s="33">
        <f>SUM(E15:E19)</f>
        <v>0</v>
      </c>
      <c r="F20" s="105">
        <f t="shared" si="1"/>
        <v>635000</v>
      </c>
      <c r="G20" s="62">
        <f>SUM(G15:G19)</f>
        <v>1067000</v>
      </c>
      <c r="H20" s="62">
        <f>SUM(H15:H19)</f>
        <v>1033096</v>
      </c>
    </row>
    <row r="21" spans="1:8" x14ac:dyDescent="0.25">
      <c r="A21" s="49" t="s">
        <v>67</v>
      </c>
      <c r="B21" s="36" t="s">
        <v>68</v>
      </c>
      <c r="C21" s="37"/>
      <c r="D21" s="37"/>
      <c r="E21" s="37"/>
      <c r="F21" s="103"/>
      <c r="G21" s="43"/>
      <c r="H21" s="43"/>
    </row>
    <row r="22" spans="1:8" x14ac:dyDescent="0.25">
      <c r="A22" s="49" t="s">
        <v>69</v>
      </c>
      <c r="B22" s="36" t="s">
        <v>70</v>
      </c>
      <c r="C22" s="37"/>
      <c r="D22" s="37"/>
      <c r="E22" s="37"/>
      <c r="F22" s="103"/>
      <c r="G22" s="43"/>
      <c r="H22" s="43"/>
    </row>
    <row r="23" spans="1:8" x14ac:dyDescent="0.25">
      <c r="A23" s="49" t="s">
        <v>71</v>
      </c>
      <c r="B23" s="36" t="s">
        <v>72</v>
      </c>
      <c r="C23" s="37"/>
      <c r="D23" s="37"/>
      <c r="E23" s="37"/>
      <c r="F23" s="103"/>
      <c r="G23" s="43"/>
      <c r="H23" s="43"/>
    </row>
    <row r="24" spans="1:8" x14ac:dyDescent="0.25">
      <c r="A24" s="48" t="s">
        <v>144</v>
      </c>
      <c r="B24" s="32" t="s">
        <v>73</v>
      </c>
      <c r="C24" s="33">
        <f>SUM(C21:C23)</f>
        <v>0</v>
      </c>
      <c r="D24" s="33">
        <f>SUM(D21:D23)</f>
        <v>0</v>
      </c>
      <c r="E24" s="33">
        <f>SUM(E21:E23)</f>
        <v>0</v>
      </c>
      <c r="F24" s="105">
        <f>SUM(F21:F23)</f>
        <v>0</v>
      </c>
      <c r="G24" s="62">
        <v>0</v>
      </c>
      <c r="H24" s="62">
        <v>0</v>
      </c>
    </row>
    <row r="25" spans="1:8" ht="1.5" customHeight="1" x14ac:dyDescent="0.25">
      <c r="A25" s="49" t="s">
        <v>74</v>
      </c>
      <c r="B25" s="36" t="s">
        <v>75</v>
      </c>
      <c r="C25" s="37"/>
      <c r="D25" s="37"/>
      <c r="E25" s="37"/>
      <c r="F25" s="103"/>
      <c r="G25" s="43"/>
      <c r="H25" s="43"/>
    </row>
    <row r="26" spans="1:8" ht="1.5" hidden="1" customHeight="1" x14ac:dyDescent="0.25">
      <c r="A26" s="49" t="s">
        <v>76</v>
      </c>
      <c r="B26" s="36" t="s">
        <v>77</v>
      </c>
      <c r="C26" s="37"/>
      <c r="D26" s="37"/>
      <c r="E26" s="37"/>
      <c r="F26" s="103"/>
      <c r="G26" s="43"/>
      <c r="H26" s="43"/>
    </row>
    <row r="27" spans="1:8" hidden="1" x14ac:dyDescent="0.25">
      <c r="A27" s="49" t="s">
        <v>78</v>
      </c>
      <c r="B27" s="36" t="s">
        <v>79</v>
      </c>
      <c r="C27" s="37"/>
      <c r="D27" s="37"/>
      <c r="E27" s="37"/>
      <c r="F27" s="103"/>
      <c r="G27" s="43"/>
      <c r="H27" s="43"/>
    </row>
    <row r="28" spans="1:8" x14ac:dyDescent="0.25">
      <c r="A28" s="48" t="s">
        <v>145</v>
      </c>
      <c r="B28" s="32" t="s">
        <v>80</v>
      </c>
      <c r="C28" s="33">
        <v>0</v>
      </c>
      <c r="D28" s="33">
        <f>SUM(D25:D27)</f>
        <v>0</v>
      </c>
      <c r="E28" s="33">
        <f>SUM(E25:E27)</f>
        <v>0</v>
      </c>
      <c r="F28" s="105">
        <f>SUM(F25:F27)</f>
        <v>0</v>
      </c>
      <c r="G28" s="62">
        <v>0</v>
      </c>
      <c r="H28" s="62">
        <v>0</v>
      </c>
    </row>
    <row r="29" spans="1:8" x14ac:dyDescent="0.25">
      <c r="A29" s="53" t="s">
        <v>146</v>
      </c>
      <c r="B29" s="32" t="s">
        <v>81</v>
      </c>
      <c r="C29" s="32">
        <f>SUM(C6,C7,C8,C9,C14,C20,C28,C24)</f>
        <v>48957000</v>
      </c>
      <c r="D29" s="33">
        <f>SUM(D6,D7,D8,D9,D14,D20,D24,D28)</f>
        <v>0</v>
      </c>
      <c r="E29" s="33">
        <f>SUM(E6,E7,E8,E9,E14,E20,E24,E28)</f>
        <v>0</v>
      </c>
      <c r="F29" s="108">
        <f>SUM(F6,F7,F8,F9,F14,F20,F24,F28)</f>
        <v>48957000</v>
      </c>
      <c r="G29" s="62">
        <f>G6+G7+G8+G9+G14+G20+G24</f>
        <v>50779586</v>
      </c>
      <c r="H29" s="62">
        <f>H6+H7+H8+H9+H14+H20+H24</f>
        <v>49563819</v>
      </c>
    </row>
    <row r="30" spans="1:8" x14ac:dyDescent="0.25">
      <c r="A30" s="48" t="s">
        <v>147</v>
      </c>
      <c r="B30" s="31" t="s">
        <v>139</v>
      </c>
      <c r="C30" s="31">
        <v>0</v>
      </c>
      <c r="D30" s="35">
        <v>0</v>
      </c>
      <c r="E30" s="35">
        <v>0</v>
      </c>
      <c r="F30" s="105">
        <f>SUM(C30:E30)</f>
        <v>0</v>
      </c>
      <c r="G30" s="62">
        <v>0</v>
      </c>
      <c r="H30" s="62">
        <v>0</v>
      </c>
    </row>
    <row r="31" spans="1:8" x14ac:dyDescent="0.25">
      <c r="A31" s="50" t="s">
        <v>167</v>
      </c>
      <c r="B31" s="42" t="s">
        <v>168</v>
      </c>
      <c r="C31" s="38"/>
      <c r="D31" s="39"/>
      <c r="E31" s="39"/>
      <c r="F31" s="104"/>
      <c r="G31" s="43"/>
      <c r="H31" s="43"/>
    </row>
    <row r="32" spans="1:8" x14ac:dyDescent="0.25">
      <c r="A32" s="54" t="s">
        <v>148</v>
      </c>
      <c r="B32" s="31" t="s">
        <v>138</v>
      </c>
      <c r="C32" s="31">
        <f>SUM(C31)</f>
        <v>0</v>
      </c>
      <c r="D32" s="35">
        <f>SUM(D31)</f>
        <v>0</v>
      </c>
      <c r="E32" s="35">
        <f>SUM(E31)</f>
        <v>0</v>
      </c>
      <c r="F32" s="109">
        <f>SUM(C32:E32)</f>
        <v>0</v>
      </c>
      <c r="G32" s="62">
        <v>0</v>
      </c>
      <c r="H32" s="62">
        <v>0</v>
      </c>
    </row>
    <row r="33" spans="1:8" x14ac:dyDescent="0.25">
      <c r="A33" s="54" t="s">
        <v>149</v>
      </c>
      <c r="B33" s="31" t="s">
        <v>137</v>
      </c>
      <c r="C33" s="31">
        <f>SUM(C30,C32)</f>
        <v>0</v>
      </c>
      <c r="D33" s="35">
        <f>SUM(D29,D32)</f>
        <v>0</v>
      </c>
      <c r="E33" s="35">
        <f>SUM(E30,E32)</f>
        <v>0</v>
      </c>
      <c r="F33" s="109">
        <f>SUM(F30,F32)</f>
        <v>0</v>
      </c>
      <c r="G33" s="62">
        <v>0</v>
      </c>
      <c r="H33" s="62">
        <v>0</v>
      </c>
    </row>
    <row r="34" spans="1:8" x14ac:dyDescent="0.25">
      <c r="A34" s="55"/>
      <c r="B34" s="43"/>
      <c r="C34" s="43"/>
      <c r="D34" s="44"/>
      <c r="E34" s="44"/>
      <c r="F34" s="110"/>
      <c r="G34" s="43"/>
      <c r="H34" s="43"/>
    </row>
    <row r="35" spans="1:8" ht="15.75" thickBot="1" x14ac:dyDescent="0.3">
      <c r="A35" s="56" t="s">
        <v>136</v>
      </c>
      <c r="B35" s="57"/>
      <c r="C35" s="58">
        <f>SUM(C33,C29)</f>
        <v>48957000</v>
      </c>
      <c r="D35" s="59">
        <f>SUM(D29,D33)</f>
        <v>0</v>
      </c>
      <c r="E35" s="59">
        <f>SUM(E29,E32)</f>
        <v>0</v>
      </c>
      <c r="F35" s="277">
        <f>SUM(F33,F29)</f>
        <v>48957000</v>
      </c>
      <c r="G35" s="62">
        <f>G29+G33</f>
        <v>50779586</v>
      </c>
      <c r="H35" s="62">
        <f>H29+H33</f>
        <v>49563819</v>
      </c>
    </row>
  </sheetData>
  <mergeCells count="6">
    <mergeCell ref="A4:A5"/>
    <mergeCell ref="B4:B5"/>
    <mergeCell ref="C4:F4"/>
    <mergeCell ref="E3:F3"/>
    <mergeCell ref="A1:F1"/>
    <mergeCell ref="A2:F2"/>
  </mergeCells>
  <pageMargins left="0.31496062992125984" right="0.31496062992125984" top="0.55118110236220474" bottom="0.35433070866141736" header="0.31496062992125984" footer="0.31496062992125984"/>
  <pageSetup paperSize="9" orientation="landscape" r:id="rId1"/>
  <headerFooter>
    <oddHeader>&amp;R3/b.melléklet az    /2020.(VII.  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view="pageLayout" zoomScaleNormal="100" workbookViewId="0">
      <selection activeCell="C39" sqref="C39"/>
    </sheetView>
  </sheetViews>
  <sheetFormatPr defaultRowHeight="15" x14ac:dyDescent="0.25"/>
  <cols>
    <col min="1" max="1" width="58.7109375" customWidth="1"/>
    <col min="2" max="2" width="6.28515625" customWidth="1"/>
    <col min="3" max="3" width="10.42578125" customWidth="1"/>
    <col min="4" max="4" width="7.42578125" customWidth="1"/>
    <col min="5" max="5" width="9.28515625" customWidth="1"/>
    <col min="6" max="6" width="12.5703125" customWidth="1"/>
    <col min="7" max="7" width="11.7109375" customWidth="1"/>
    <col min="8" max="8" width="12.28515625" customWidth="1"/>
  </cols>
  <sheetData>
    <row r="1" spans="1:25" ht="18.75" x14ac:dyDescent="0.3">
      <c r="A1" s="298" t="s">
        <v>328</v>
      </c>
      <c r="B1" s="298"/>
      <c r="C1" s="298"/>
      <c r="D1" s="298"/>
      <c r="E1" s="298"/>
      <c r="F1" s="298"/>
      <c r="G1" s="188"/>
    </row>
    <row r="2" spans="1:25" ht="18.75" x14ac:dyDescent="0.3">
      <c r="A2" s="298" t="s">
        <v>696</v>
      </c>
      <c r="B2" s="298"/>
      <c r="C2" s="298"/>
      <c r="D2" s="298"/>
      <c r="E2" s="298"/>
      <c r="F2" s="298"/>
      <c r="G2" s="188"/>
    </row>
    <row r="3" spans="1:25" ht="15.75" customHeight="1" thickBot="1" x14ac:dyDescent="0.3">
      <c r="E3" s="306"/>
      <c r="F3" s="306"/>
      <c r="G3" s="189"/>
      <c r="H3" s="112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2.25" customHeight="1" x14ac:dyDescent="0.25">
      <c r="A4" s="300" t="s">
        <v>0</v>
      </c>
      <c r="B4" s="302" t="s">
        <v>1</v>
      </c>
      <c r="C4" s="304" t="s">
        <v>694</v>
      </c>
      <c r="D4" s="304"/>
      <c r="E4" s="304"/>
      <c r="F4" s="305"/>
      <c r="G4" s="71" t="s">
        <v>169</v>
      </c>
      <c r="H4" s="62" t="s">
        <v>170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30" customHeight="1" x14ac:dyDescent="0.25">
      <c r="A5" s="301"/>
      <c r="B5" s="303"/>
      <c r="C5" s="26" t="s">
        <v>2</v>
      </c>
      <c r="D5" s="27" t="s">
        <v>3</v>
      </c>
      <c r="E5" s="27" t="s">
        <v>4</v>
      </c>
      <c r="F5" s="72" t="s">
        <v>5</v>
      </c>
      <c r="G5" s="73" t="s">
        <v>171</v>
      </c>
      <c r="H5" s="73" t="s">
        <v>171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5" customHeight="1" x14ac:dyDescent="0.25">
      <c r="A6" s="46" t="s">
        <v>165</v>
      </c>
      <c r="B6" s="28" t="s">
        <v>166</v>
      </c>
      <c r="C6" s="29">
        <v>129961000</v>
      </c>
      <c r="D6" s="30">
        <v>0</v>
      </c>
      <c r="E6" s="30">
        <v>0</v>
      </c>
      <c r="F6" s="72">
        <f t="shared" ref="F6:F9" si="0">SUM(C6:E6)</f>
        <v>129961000</v>
      </c>
      <c r="G6" s="73">
        <v>143136000</v>
      </c>
      <c r="H6" s="62">
        <v>141377708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" customHeight="1" x14ac:dyDescent="0.25">
      <c r="A7" s="47" t="s">
        <v>43</v>
      </c>
      <c r="B7" s="32" t="s">
        <v>44</v>
      </c>
      <c r="C7" s="32">
        <v>22248000</v>
      </c>
      <c r="D7" s="33">
        <v>0</v>
      </c>
      <c r="E7" s="33">
        <v>0</v>
      </c>
      <c r="F7" s="74">
        <f t="shared" si="0"/>
        <v>22248000</v>
      </c>
      <c r="G7" s="34">
        <v>24005000</v>
      </c>
      <c r="H7" s="62">
        <v>23550277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5" customHeight="1" x14ac:dyDescent="0.25">
      <c r="A8" s="47" t="s">
        <v>140</v>
      </c>
      <c r="B8" s="32" t="s">
        <v>45</v>
      </c>
      <c r="C8" s="32">
        <v>74647182</v>
      </c>
      <c r="D8" s="33">
        <v>0</v>
      </c>
      <c r="E8" s="33">
        <v>0</v>
      </c>
      <c r="F8" s="72">
        <f t="shared" si="0"/>
        <v>74647182</v>
      </c>
      <c r="G8" s="73">
        <v>68622981</v>
      </c>
      <c r="H8" s="62">
        <v>52764845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15" customHeight="1" x14ac:dyDescent="0.25">
      <c r="A9" s="48" t="s">
        <v>141</v>
      </c>
      <c r="B9" s="32" t="s">
        <v>46</v>
      </c>
      <c r="C9" s="32">
        <v>14871000</v>
      </c>
      <c r="D9" s="33">
        <v>0</v>
      </c>
      <c r="E9" s="33">
        <v>0</v>
      </c>
      <c r="F9" s="74">
        <f t="shared" si="0"/>
        <v>14871000</v>
      </c>
      <c r="G9" s="34">
        <v>17800000</v>
      </c>
      <c r="H9" s="62">
        <v>15959500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5" customHeight="1" x14ac:dyDescent="0.25">
      <c r="A10" s="49" t="s">
        <v>317</v>
      </c>
      <c r="B10" s="36" t="s">
        <v>318</v>
      </c>
      <c r="C10" s="32">
        <v>1000000</v>
      </c>
      <c r="D10" s="33"/>
      <c r="E10" s="33"/>
      <c r="F10" s="74">
        <f t="shared" ref="F10" si="1">SUM(C10:E10)</f>
        <v>1000000</v>
      </c>
      <c r="G10" s="118">
        <v>1000000</v>
      </c>
      <c r="H10" s="114">
        <v>8549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7.75" customHeight="1" x14ac:dyDescent="0.25">
      <c r="A11" s="49" t="s">
        <v>493</v>
      </c>
      <c r="B11" s="36" t="s">
        <v>494</v>
      </c>
      <c r="C11" s="32"/>
      <c r="D11" s="33"/>
      <c r="E11" s="33"/>
      <c r="F11" s="74"/>
      <c r="G11" s="118"/>
      <c r="H11" s="114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" customHeight="1" x14ac:dyDescent="0.25">
      <c r="A12" s="49" t="s">
        <v>47</v>
      </c>
      <c r="B12" s="36" t="s">
        <v>48</v>
      </c>
      <c r="C12" s="36">
        <v>3500000</v>
      </c>
      <c r="D12" s="37"/>
      <c r="E12" s="37"/>
      <c r="F12" s="75">
        <f t="shared" ref="F12:F15" si="2">SUM(C12:E12)</f>
        <v>3500000</v>
      </c>
      <c r="G12" s="88">
        <v>3050000</v>
      </c>
      <c r="H12" s="43">
        <v>727527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25.5" customHeight="1" x14ac:dyDescent="0.25">
      <c r="A13" s="49" t="s">
        <v>49</v>
      </c>
      <c r="B13" s="36" t="s">
        <v>50</v>
      </c>
      <c r="C13" s="36"/>
      <c r="D13" s="37"/>
      <c r="E13" s="37"/>
      <c r="F13" s="75">
        <f t="shared" si="2"/>
        <v>0</v>
      </c>
      <c r="G13" s="88">
        <v>500000</v>
      </c>
      <c r="H13" s="43">
        <v>500000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15" customHeight="1" x14ac:dyDescent="0.25">
      <c r="A14" s="49" t="s">
        <v>51</v>
      </c>
      <c r="B14" s="36" t="s">
        <v>54</v>
      </c>
      <c r="C14" s="36">
        <v>0</v>
      </c>
      <c r="D14" s="37"/>
      <c r="E14" s="37"/>
      <c r="F14" s="75">
        <f t="shared" si="2"/>
        <v>0</v>
      </c>
      <c r="G14" s="88">
        <v>150000</v>
      </c>
      <c r="H14" s="43">
        <v>150000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x14ac:dyDescent="0.25">
      <c r="A15" s="50" t="s">
        <v>53</v>
      </c>
      <c r="B15" s="36" t="s">
        <v>296</v>
      </c>
      <c r="C15" s="36">
        <v>1000000</v>
      </c>
      <c r="D15" s="37"/>
      <c r="E15" s="37"/>
      <c r="F15" s="76">
        <f t="shared" si="2"/>
        <v>1000000</v>
      </c>
      <c r="G15" s="89">
        <v>1000000</v>
      </c>
      <c r="H15" s="4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" customHeight="1" x14ac:dyDescent="0.25">
      <c r="A16" s="48" t="s">
        <v>142</v>
      </c>
      <c r="B16" s="32" t="s">
        <v>55</v>
      </c>
      <c r="C16" s="32">
        <f>SUM(C10:C15)</f>
        <v>5500000</v>
      </c>
      <c r="D16" s="33">
        <f>SUM(D12:D15)</f>
        <v>0</v>
      </c>
      <c r="E16" s="33">
        <f>SUM(E12:E15)</f>
        <v>0</v>
      </c>
      <c r="F16" s="77">
        <f>SUM(F10:F15)</f>
        <v>5500000</v>
      </c>
      <c r="G16" s="77">
        <f t="shared" ref="G16:H16" si="3">SUM(G10:G15)</f>
        <v>5700000</v>
      </c>
      <c r="H16" s="77">
        <f t="shared" si="3"/>
        <v>1386076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1" t="s">
        <v>56</v>
      </c>
      <c r="B17" s="36" t="s">
        <v>57</v>
      </c>
      <c r="C17" s="36"/>
      <c r="D17" s="37"/>
      <c r="E17" s="37"/>
      <c r="F17" s="78"/>
      <c r="G17" s="190">
        <v>269000</v>
      </c>
      <c r="H17" s="43">
        <v>267102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x14ac:dyDescent="0.25">
      <c r="A18" s="51" t="s">
        <v>58</v>
      </c>
      <c r="B18" s="36" t="s">
        <v>59</v>
      </c>
      <c r="C18" s="36"/>
      <c r="D18" s="37"/>
      <c r="E18" s="37"/>
      <c r="F18" s="78">
        <f>SUM(C18:E18)</f>
        <v>0</v>
      </c>
      <c r="G18" s="91">
        <v>7865000</v>
      </c>
      <c r="H18" s="43">
        <v>2864800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x14ac:dyDescent="0.25">
      <c r="A19" s="51" t="s">
        <v>60</v>
      </c>
      <c r="B19" s="36" t="s">
        <v>61</v>
      </c>
      <c r="C19" s="36"/>
      <c r="D19" s="37"/>
      <c r="E19" s="37"/>
      <c r="F19" s="78"/>
      <c r="G19" s="91">
        <v>460000</v>
      </c>
      <c r="H19" s="43">
        <v>392239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x14ac:dyDescent="0.25">
      <c r="A20" s="51" t="s">
        <v>62</v>
      </c>
      <c r="B20" s="36" t="s">
        <v>63</v>
      </c>
      <c r="C20" s="36">
        <v>1715000</v>
      </c>
      <c r="D20" s="37"/>
      <c r="E20" s="37"/>
      <c r="F20" s="78">
        <f>C20</f>
        <v>1715000</v>
      </c>
      <c r="G20" s="91">
        <v>7466000</v>
      </c>
      <c r="H20" s="43">
        <v>3675671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x14ac:dyDescent="0.25">
      <c r="A21" s="52" t="s">
        <v>64</v>
      </c>
      <c r="B21" s="36" t="s">
        <v>65</v>
      </c>
      <c r="C21" s="36">
        <v>462000</v>
      </c>
      <c r="D21" s="37"/>
      <c r="E21" s="37"/>
      <c r="F21" s="79">
        <f>SUM(C21:E21)</f>
        <v>462000</v>
      </c>
      <c r="G21" s="36">
        <v>2205000</v>
      </c>
      <c r="H21" s="43">
        <v>1132574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25">
      <c r="A22" s="53" t="s">
        <v>143</v>
      </c>
      <c r="B22" s="32" t="s">
        <v>66</v>
      </c>
      <c r="C22" s="32">
        <f>SUM(C17:C21)</f>
        <v>2177000</v>
      </c>
      <c r="D22" s="33">
        <f>SUM(D17:D21)</f>
        <v>0</v>
      </c>
      <c r="E22" s="33">
        <f>SUM(E17:E21)</f>
        <v>0</v>
      </c>
      <c r="F22" s="80">
        <f>SUM(F17:F21)</f>
        <v>2177000</v>
      </c>
      <c r="G22" s="80">
        <f t="shared" ref="G22:H22" si="4">SUM(G17:G21)</f>
        <v>18265000</v>
      </c>
      <c r="H22" s="80">
        <f t="shared" si="4"/>
        <v>8332386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5" customHeight="1" x14ac:dyDescent="0.25">
      <c r="A23" s="92" t="s">
        <v>67</v>
      </c>
      <c r="B23" s="36" t="s">
        <v>68</v>
      </c>
      <c r="C23" s="36">
        <v>73000000</v>
      </c>
      <c r="D23" s="37"/>
      <c r="E23" s="37"/>
      <c r="F23" s="75">
        <f>SUM(C23:E23)</f>
        <v>73000000</v>
      </c>
      <c r="G23" s="88">
        <v>73000000</v>
      </c>
      <c r="H23" s="43">
        <v>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" customHeight="1" x14ac:dyDescent="0.25">
      <c r="A24" s="49" t="s">
        <v>69</v>
      </c>
      <c r="B24" s="36" t="s">
        <v>70</v>
      </c>
      <c r="C24" s="36">
        <v>0</v>
      </c>
      <c r="D24" s="37"/>
      <c r="E24" s="37"/>
      <c r="F24" s="81"/>
      <c r="G24" s="92"/>
      <c r="H24" s="4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" customHeight="1" x14ac:dyDescent="0.25">
      <c r="A25" s="49" t="s">
        <v>71</v>
      </c>
      <c r="B25" s="36" t="s">
        <v>72</v>
      </c>
      <c r="C25" s="36">
        <v>19710000</v>
      </c>
      <c r="D25" s="37"/>
      <c r="E25" s="37"/>
      <c r="F25" s="75">
        <f>SUM(C25:E25)</f>
        <v>19710000</v>
      </c>
      <c r="G25" s="88">
        <v>19710000</v>
      </c>
      <c r="H25" s="43">
        <v>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" customHeight="1" x14ac:dyDescent="0.25">
      <c r="A26" s="48" t="s">
        <v>144</v>
      </c>
      <c r="B26" s="32" t="s">
        <v>73</v>
      </c>
      <c r="C26" s="32">
        <f t="shared" ref="C26:F26" si="5">SUM(C23:C25)</f>
        <v>92710000</v>
      </c>
      <c r="D26" s="33">
        <f t="shared" si="5"/>
        <v>0</v>
      </c>
      <c r="E26" s="33">
        <f t="shared" si="5"/>
        <v>0</v>
      </c>
      <c r="F26" s="77">
        <f t="shared" si="5"/>
        <v>92710000</v>
      </c>
      <c r="G26" s="90">
        <f>G23+G25</f>
        <v>92710000</v>
      </c>
      <c r="H26" s="62">
        <f>H23+H25</f>
        <v>0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" customHeight="1" x14ac:dyDescent="0.25">
      <c r="A27" s="49" t="s">
        <v>297</v>
      </c>
      <c r="B27" s="36" t="s">
        <v>298</v>
      </c>
      <c r="C27" s="36"/>
      <c r="D27" s="37"/>
      <c r="E27" s="37"/>
      <c r="F27" s="75">
        <f>SUM(C27:E27)</f>
        <v>0</v>
      </c>
      <c r="G27" s="88"/>
      <c r="H27" s="4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27.75" customHeight="1" x14ac:dyDescent="0.25">
      <c r="A28" s="49" t="s">
        <v>74</v>
      </c>
      <c r="B28" s="36" t="s">
        <v>75</v>
      </c>
      <c r="C28" s="36"/>
      <c r="D28" s="37"/>
      <c r="E28" s="37"/>
      <c r="F28" s="75">
        <f>SUM(C28:E28)</f>
        <v>0</v>
      </c>
      <c r="G28" s="88"/>
      <c r="H28" s="4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" hidden="1" customHeight="1" x14ac:dyDescent="0.25">
      <c r="A29" s="49" t="s">
        <v>78</v>
      </c>
      <c r="B29" s="36" t="s">
        <v>299</v>
      </c>
      <c r="C29" s="36"/>
      <c r="D29" s="37"/>
      <c r="E29" s="37"/>
      <c r="F29" s="75">
        <f>SUM(C29:E29)</f>
        <v>0</v>
      </c>
      <c r="G29" s="88"/>
      <c r="H29" s="43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" customHeight="1" x14ac:dyDescent="0.25">
      <c r="A30" s="48" t="s">
        <v>145</v>
      </c>
      <c r="B30" s="32" t="s">
        <v>80</v>
      </c>
      <c r="C30" s="32">
        <f>SUM(C27:C29)</f>
        <v>0</v>
      </c>
      <c r="D30" s="33">
        <f>SUM(D27:D29)</f>
        <v>0</v>
      </c>
      <c r="E30" s="33">
        <f>SUM(E27:E29)</f>
        <v>0</v>
      </c>
      <c r="F30" s="77">
        <f>SUM(F27:F29)</f>
        <v>0</v>
      </c>
      <c r="G30" s="90">
        <f>G27+G28+G29</f>
        <v>0</v>
      </c>
      <c r="H30" s="62">
        <f>H27+H28+H29</f>
        <v>0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" customHeight="1" x14ac:dyDescent="0.25">
      <c r="A31" s="53" t="s">
        <v>146</v>
      </c>
      <c r="B31" s="32" t="s">
        <v>81</v>
      </c>
      <c r="C31" s="32">
        <f>SUM(C5,C6,C7,C8,C9,C16,C22,C30,C26)</f>
        <v>342114182</v>
      </c>
      <c r="D31" s="32">
        <f t="shared" ref="D31:G31" si="6">SUM(D5,D6,D7,D8,D9,D16,D22,D30,D26)</f>
        <v>0</v>
      </c>
      <c r="E31" s="32">
        <f t="shared" si="6"/>
        <v>0</v>
      </c>
      <c r="F31" s="32">
        <f t="shared" si="6"/>
        <v>342114182</v>
      </c>
      <c r="G31" s="32">
        <f t="shared" si="6"/>
        <v>370238981</v>
      </c>
      <c r="H31" s="32">
        <f>SUM(H5,H6,H7,H8,H9,H16,H22,H30,H26)</f>
        <v>243370792</v>
      </c>
      <c r="I31" s="32">
        <f t="shared" ref="I31" si="7">SUM(I5,I6,I7,I8,I9,I15,I22,I30,I26)</f>
        <v>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48" t="s">
        <v>147</v>
      </c>
      <c r="B32" s="31" t="s">
        <v>139</v>
      </c>
      <c r="C32" s="32">
        <v>0</v>
      </c>
      <c r="D32" s="33">
        <f>SUM(D6,D7,D8,D9,D17,D23,D27,D31)</f>
        <v>0</v>
      </c>
      <c r="E32" s="33">
        <f>SUM(E6,E7,E8,E9,E17,E23,E27,E31)</f>
        <v>0</v>
      </c>
      <c r="F32" s="82"/>
      <c r="G32" s="32"/>
      <c r="H32" s="24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48" t="s">
        <v>175</v>
      </c>
      <c r="B33" s="31" t="s">
        <v>176</v>
      </c>
      <c r="C33" s="31">
        <v>5071280</v>
      </c>
      <c r="D33" s="35"/>
      <c r="E33" s="35"/>
      <c r="F33" s="83">
        <f>C33</f>
        <v>5071280</v>
      </c>
      <c r="G33" s="93">
        <v>7188884</v>
      </c>
      <c r="H33" s="43">
        <v>7188884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50" t="s">
        <v>167</v>
      </c>
      <c r="B34" s="42" t="s">
        <v>168</v>
      </c>
      <c r="C34" s="38"/>
      <c r="D34" s="39"/>
      <c r="E34" s="39"/>
      <c r="F34" s="84">
        <f>SUM(C34:E34)</f>
        <v>0</v>
      </c>
      <c r="G34" s="38"/>
      <c r="H34" s="38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54" t="s">
        <v>148</v>
      </c>
      <c r="B35" s="31" t="s">
        <v>138</v>
      </c>
      <c r="C35" s="31">
        <f>C33+C34</f>
        <v>5071280</v>
      </c>
      <c r="D35" s="35">
        <f>SUM(D34)</f>
        <v>0</v>
      </c>
      <c r="E35" s="35">
        <f>SUM(E34)</f>
        <v>0</v>
      </c>
      <c r="F35" s="85">
        <f>SUM(C35:E35)</f>
        <v>5071280</v>
      </c>
      <c r="G35" s="42">
        <f>G32+G33+G34</f>
        <v>7188884</v>
      </c>
      <c r="H35" s="62">
        <f>H32+H33+H34</f>
        <v>7188884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x14ac:dyDescent="0.25">
      <c r="A36" s="54" t="s">
        <v>149</v>
      </c>
      <c r="B36" s="31" t="s">
        <v>137</v>
      </c>
      <c r="C36" s="85">
        <f t="shared" ref="C36:E36" si="8">C35</f>
        <v>5071280</v>
      </c>
      <c r="D36" s="85">
        <f t="shared" si="8"/>
        <v>0</v>
      </c>
      <c r="E36" s="85">
        <f t="shared" si="8"/>
        <v>0</v>
      </c>
      <c r="F36" s="85">
        <f>F35</f>
        <v>5071280</v>
      </c>
      <c r="G36" s="42">
        <f>G35</f>
        <v>7188884</v>
      </c>
      <c r="H36" s="62">
        <f>H35</f>
        <v>7188884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x14ac:dyDescent="0.25">
      <c r="A37" s="55"/>
      <c r="B37" s="43"/>
      <c r="C37" s="43"/>
      <c r="D37" s="44"/>
      <c r="E37" s="44"/>
      <c r="F37" s="86"/>
      <c r="G37" s="43"/>
      <c r="H37" s="43"/>
    </row>
    <row r="38" spans="1:25" ht="15.75" thickBot="1" x14ac:dyDescent="0.3">
      <c r="A38" s="56" t="s">
        <v>136</v>
      </c>
      <c r="B38" s="57"/>
      <c r="C38" s="58">
        <f>SUM(C36,C31)</f>
        <v>347185462</v>
      </c>
      <c r="D38" s="59">
        <f>SUM(D31,D36)</f>
        <v>0</v>
      </c>
      <c r="E38" s="59">
        <f>SUM(E31,E35)</f>
        <v>0</v>
      </c>
      <c r="F38" s="87">
        <f>SUM(F36,F31)</f>
        <v>347185462</v>
      </c>
      <c r="G38" s="94">
        <f>G31+G36</f>
        <v>377427865</v>
      </c>
      <c r="H38" s="62">
        <f>H31+H36</f>
        <v>250559676</v>
      </c>
    </row>
  </sheetData>
  <mergeCells count="6">
    <mergeCell ref="A4:A5"/>
    <mergeCell ref="B4:B5"/>
    <mergeCell ref="A1:F1"/>
    <mergeCell ref="A2:F2"/>
    <mergeCell ref="E3:F3"/>
    <mergeCell ref="C4:F4"/>
  </mergeCells>
  <pageMargins left="0.31496062992125984" right="0.31496062992125984" top="0.55118110236220474" bottom="0.35433070866141736" header="0.31496062992125984" footer="0.31496062992125984"/>
  <pageSetup paperSize="9" scale="86" orientation="landscape" r:id="rId1"/>
  <headerFooter>
    <oddHeader>&amp;R4/b. melléklet az   /2020.(VII.  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view="pageLayout" zoomScaleNormal="100" workbookViewId="0">
      <selection activeCell="D48" sqref="D48"/>
    </sheetView>
  </sheetViews>
  <sheetFormatPr defaultRowHeight="12.75" x14ac:dyDescent="0.2"/>
  <cols>
    <col min="1" max="2" width="9.140625" style="119"/>
    <col min="3" max="3" width="30.7109375" style="119" customWidth="1"/>
    <col min="4" max="4" width="15" style="119" customWidth="1"/>
    <col min="5" max="5" width="17.42578125" style="119" customWidth="1"/>
    <col min="6" max="16384" width="9.140625" style="119"/>
  </cols>
  <sheetData>
    <row r="2" spans="1:5" ht="18" x14ac:dyDescent="0.25">
      <c r="A2" s="311" t="s">
        <v>225</v>
      </c>
      <c r="B2" s="311"/>
      <c r="C2" s="311"/>
      <c r="D2" s="311"/>
      <c r="E2" s="311"/>
    </row>
    <row r="3" spans="1:5" ht="18" x14ac:dyDescent="0.25">
      <c r="A3" s="311" t="s">
        <v>224</v>
      </c>
      <c r="B3" s="311"/>
      <c r="C3" s="311"/>
      <c r="D3" s="311"/>
      <c r="E3" s="311"/>
    </row>
    <row r="4" spans="1:5" ht="18" x14ac:dyDescent="0.25">
      <c r="A4" s="129"/>
      <c r="B4" s="129"/>
      <c r="C4" s="129"/>
      <c r="D4" s="129"/>
      <c r="E4" s="129"/>
    </row>
    <row r="5" spans="1:5" x14ac:dyDescent="0.2">
      <c r="E5" s="128" t="s">
        <v>223</v>
      </c>
    </row>
    <row r="6" spans="1:5" x14ac:dyDescent="0.2">
      <c r="E6" s="128"/>
    </row>
    <row r="7" spans="1:5" ht="15.75" x14ac:dyDescent="0.25">
      <c r="D7" s="127"/>
      <c r="E7" s="127" t="s">
        <v>222</v>
      </c>
    </row>
    <row r="9" spans="1:5" ht="15" x14ac:dyDescent="0.2">
      <c r="A9" s="121" t="s">
        <v>221</v>
      </c>
      <c r="B9" s="122"/>
      <c r="C9" s="122"/>
      <c r="D9" s="122"/>
      <c r="E9" s="122">
        <v>36791</v>
      </c>
    </row>
    <row r="10" spans="1:5" ht="15" x14ac:dyDescent="0.2">
      <c r="A10" s="121" t="s">
        <v>220</v>
      </c>
      <c r="B10" s="122"/>
      <c r="C10" s="122"/>
      <c r="D10" s="122"/>
      <c r="E10" s="122">
        <v>12692</v>
      </c>
    </row>
    <row r="11" spans="1:5" ht="15" x14ac:dyDescent="0.2">
      <c r="A11" s="121" t="s">
        <v>219</v>
      </c>
      <c r="B11" s="122"/>
      <c r="C11" s="122"/>
      <c r="D11" s="122"/>
      <c r="E11" s="122">
        <v>10952</v>
      </c>
    </row>
    <row r="12" spans="1:5" ht="15.75" x14ac:dyDescent="0.25">
      <c r="A12" s="120" t="s">
        <v>218</v>
      </c>
      <c r="B12" s="122"/>
      <c r="C12" s="122"/>
      <c r="D12" s="122"/>
      <c r="E12" s="120">
        <v>60435</v>
      </c>
    </row>
    <row r="13" spans="1:5" ht="15" x14ac:dyDescent="0.2">
      <c r="A13" s="121" t="s">
        <v>217</v>
      </c>
      <c r="B13" s="122"/>
      <c r="C13" s="122"/>
      <c r="D13" s="122"/>
      <c r="E13" s="122">
        <v>0</v>
      </c>
    </row>
    <row r="14" spans="1:5" ht="15" x14ac:dyDescent="0.2">
      <c r="A14" s="121" t="s">
        <v>216</v>
      </c>
      <c r="B14" s="122"/>
      <c r="C14" s="122"/>
      <c r="D14" s="122"/>
      <c r="E14" s="122">
        <v>0</v>
      </c>
    </row>
    <row r="15" spans="1:5" ht="15.75" x14ac:dyDescent="0.25">
      <c r="A15" s="120" t="s">
        <v>215</v>
      </c>
      <c r="B15" s="122"/>
      <c r="C15" s="122"/>
      <c r="D15" s="122"/>
      <c r="E15" s="120">
        <v>0</v>
      </c>
    </row>
    <row r="16" spans="1:5" ht="15" x14ac:dyDescent="0.2">
      <c r="A16" s="121" t="s">
        <v>214</v>
      </c>
      <c r="B16" s="122"/>
      <c r="C16" s="122"/>
      <c r="D16" s="122"/>
      <c r="E16" s="122">
        <v>203034</v>
      </c>
    </row>
    <row r="17" spans="1:5" ht="15" x14ac:dyDescent="0.2">
      <c r="A17" s="121" t="s">
        <v>213</v>
      </c>
      <c r="B17" s="122"/>
      <c r="C17" s="122"/>
      <c r="D17" s="122"/>
      <c r="E17" s="122">
        <v>85202</v>
      </c>
    </row>
    <row r="18" spans="1:5" ht="15" x14ac:dyDescent="0.2">
      <c r="A18" s="121" t="s">
        <v>212</v>
      </c>
      <c r="B18" s="122"/>
      <c r="C18" s="122"/>
      <c r="D18" s="122"/>
      <c r="E18" s="122">
        <v>15632</v>
      </c>
    </row>
    <row r="19" spans="1:5" ht="15.75" x14ac:dyDescent="0.25">
      <c r="A19" s="120" t="s">
        <v>211</v>
      </c>
      <c r="B19" s="122"/>
      <c r="C19" s="122"/>
      <c r="D19" s="123"/>
      <c r="E19" s="123">
        <v>303868</v>
      </c>
    </row>
    <row r="20" spans="1:5" ht="15" x14ac:dyDescent="0.2">
      <c r="A20" s="121" t="s">
        <v>210</v>
      </c>
      <c r="B20" s="122"/>
      <c r="C20" s="122"/>
      <c r="D20" s="122"/>
      <c r="E20" s="122">
        <v>34522</v>
      </c>
    </row>
    <row r="21" spans="1:5" ht="15" x14ac:dyDescent="0.2">
      <c r="A21" s="121" t="s">
        <v>209</v>
      </c>
      <c r="B21" s="122"/>
      <c r="C21" s="122"/>
      <c r="D21" s="122"/>
      <c r="E21" s="122">
        <v>50235</v>
      </c>
    </row>
    <row r="22" spans="1:5" ht="15" x14ac:dyDescent="0.2">
      <c r="A22" s="121" t="s">
        <v>208</v>
      </c>
      <c r="B22" s="122"/>
      <c r="C22" s="122"/>
      <c r="D22" s="122"/>
      <c r="E22" s="122">
        <v>0</v>
      </c>
    </row>
    <row r="23" spans="1:5" ht="15.75" x14ac:dyDescent="0.25">
      <c r="A23" s="121" t="s">
        <v>207</v>
      </c>
      <c r="B23" s="126"/>
      <c r="C23" s="126"/>
      <c r="D23" s="125"/>
      <c r="E23" s="124">
        <v>0</v>
      </c>
    </row>
    <row r="24" spans="1:5" ht="15.75" x14ac:dyDescent="0.25">
      <c r="A24" s="120" t="s">
        <v>206</v>
      </c>
      <c r="B24" s="122"/>
      <c r="C24" s="122"/>
      <c r="D24" s="122"/>
      <c r="E24" s="120">
        <v>84757</v>
      </c>
    </row>
    <row r="25" spans="1:5" ht="15" x14ac:dyDescent="0.2">
      <c r="A25" s="121" t="s">
        <v>205</v>
      </c>
      <c r="B25" s="122"/>
      <c r="C25" s="122"/>
      <c r="D25" s="123"/>
      <c r="E25" s="123">
        <v>117365</v>
      </c>
    </row>
    <row r="26" spans="1:5" ht="15" x14ac:dyDescent="0.2">
      <c r="A26" s="121" t="s">
        <v>204</v>
      </c>
      <c r="B26" s="122"/>
      <c r="C26" s="122"/>
      <c r="D26" s="122"/>
      <c r="E26" s="122">
        <v>18882</v>
      </c>
    </row>
    <row r="27" spans="1:5" ht="15" x14ac:dyDescent="0.2">
      <c r="A27" s="121" t="s">
        <v>203</v>
      </c>
      <c r="B27" s="122"/>
      <c r="C27" s="122"/>
      <c r="D27" s="122"/>
      <c r="E27" s="122">
        <v>29614</v>
      </c>
    </row>
    <row r="28" spans="1:5" ht="15.75" x14ac:dyDescent="0.25">
      <c r="A28" s="120" t="s">
        <v>202</v>
      </c>
      <c r="E28" s="120">
        <v>165861</v>
      </c>
    </row>
    <row r="29" spans="1:5" ht="15.75" x14ac:dyDescent="0.25">
      <c r="A29" s="120" t="s">
        <v>201</v>
      </c>
      <c r="E29" s="120">
        <v>50974</v>
      </c>
    </row>
    <row r="30" spans="1:5" ht="15.75" x14ac:dyDescent="0.25">
      <c r="A30" s="120" t="s">
        <v>200</v>
      </c>
      <c r="E30" s="120">
        <v>126671</v>
      </c>
    </row>
    <row r="31" spans="1:5" ht="15.75" x14ac:dyDescent="0.25">
      <c r="A31" s="120" t="s">
        <v>199</v>
      </c>
      <c r="E31" s="120">
        <v>-63960</v>
      </c>
    </row>
    <row r="32" spans="1:5" ht="15" x14ac:dyDescent="0.2">
      <c r="A32" s="121" t="s">
        <v>198</v>
      </c>
      <c r="E32" s="121">
        <v>0</v>
      </c>
    </row>
    <row r="33" spans="1:5" ht="15" x14ac:dyDescent="0.2">
      <c r="A33" s="121" t="s">
        <v>197</v>
      </c>
      <c r="E33" s="121">
        <v>73</v>
      </c>
    </row>
    <row r="34" spans="1:5" ht="15" x14ac:dyDescent="0.2">
      <c r="A34" s="121" t="s">
        <v>196</v>
      </c>
      <c r="E34" s="121">
        <v>0</v>
      </c>
    </row>
    <row r="35" spans="1:5" ht="15" x14ac:dyDescent="0.2">
      <c r="A35" s="121" t="s">
        <v>195</v>
      </c>
      <c r="E35" s="121">
        <v>0</v>
      </c>
    </row>
    <row r="36" spans="1:5" ht="15.75" x14ac:dyDescent="0.25">
      <c r="A36" s="120" t="s">
        <v>194</v>
      </c>
      <c r="E36" s="120">
        <v>73</v>
      </c>
    </row>
    <row r="37" spans="1:5" ht="15" x14ac:dyDescent="0.2">
      <c r="A37" s="121" t="s">
        <v>193</v>
      </c>
      <c r="E37" s="121">
        <v>0</v>
      </c>
    </row>
    <row r="38" spans="1:5" ht="15" x14ac:dyDescent="0.2">
      <c r="A38" s="121" t="s">
        <v>192</v>
      </c>
      <c r="E38" s="121">
        <v>0</v>
      </c>
    </row>
    <row r="39" spans="1:5" ht="15" x14ac:dyDescent="0.2">
      <c r="A39" s="121" t="s">
        <v>191</v>
      </c>
      <c r="E39" s="121">
        <v>0</v>
      </c>
    </row>
    <row r="40" spans="1:5" ht="15" x14ac:dyDescent="0.2">
      <c r="A40" s="121" t="s">
        <v>190</v>
      </c>
      <c r="E40" s="121">
        <v>0</v>
      </c>
    </row>
    <row r="41" spans="1:5" ht="15.75" x14ac:dyDescent="0.25">
      <c r="A41" s="120" t="s">
        <v>189</v>
      </c>
      <c r="E41" s="120">
        <v>0</v>
      </c>
    </row>
    <row r="42" spans="1:5" ht="15.75" x14ac:dyDescent="0.25">
      <c r="A42" s="120" t="s">
        <v>188</v>
      </c>
      <c r="E42" s="120">
        <v>73</v>
      </c>
    </row>
    <row r="43" spans="1:5" ht="15.75" x14ac:dyDescent="0.25">
      <c r="A43" s="120" t="s">
        <v>187</v>
      </c>
      <c r="E43" s="120">
        <v>-63887</v>
      </c>
    </row>
    <row r="44" spans="1:5" ht="15" x14ac:dyDescent="0.2">
      <c r="A44" s="121" t="s">
        <v>186</v>
      </c>
      <c r="E44" s="121">
        <v>7556</v>
      </c>
    </row>
    <row r="45" spans="1:5" ht="15" x14ac:dyDescent="0.2">
      <c r="A45" s="121" t="s">
        <v>185</v>
      </c>
      <c r="E45" s="121">
        <v>0</v>
      </c>
    </row>
    <row r="46" spans="1:5" ht="15.75" x14ac:dyDescent="0.25">
      <c r="A46" s="120" t="s">
        <v>184</v>
      </c>
      <c r="E46" s="120">
        <v>7556</v>
      </c>
    </row>
    <row r="47" spans="1:5" ht="15.75" x14ac:dyDescent="0.25">
      <c r="A47" s="120" t="s">
        <v>183</v>
      </c>
      <c r="E47" s="120">
        <v>2602</v>
      </c>
    </row>
    <row r="48" spans="1:5" ht="15.75" x14ac:dyDescent="0.25">
      <c r="A48" s="120" t="s">
        <v>182</v>
      </c>
      <c r="E48" s="120">
        <v>4954</v>
      </c>
    </row>
    <row r="49" spans="1:5" ht="15.75" x14ac:dyDescent="0.25">
      <c r="A49" s="120" t="s">
        <v>181</v>
      </c>
      <c r="E49" s="120">
        <v>-58933</v>
      </c>
    </row>
    <row r="50" spans="1:5" ht="15.75" x14ac:dyDescent="0.25">
      <c r="A50" s="120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  <headerFooter>
    <oddHeader>&amp;R5.melléklet a 7/2015.(V.29.)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23</vt:i4>
      </vt:variant>
    </vt:vector>
  </HeadingPairs>
  <TitlesOfParts>
    <vt:vector size="23" baseType="lpstr">
      <vt:lpstr>önkorm bevét.</vt:lpstr>
      <vt:lpstr>KÖH bevét</vt:lpstr>
      <vt:lpstr>Óvoda bevétel</vt:lpstr>
      <vt:lpstr>Önk.összesített bevétel</vt:lpstr>
      <vt:lpstr>Önkorm kiadás</vt:lpstr>
      <vt:lpstr>KÖH kiadás</vt:lpstr>
      <vt:lpstr>Óvoda kiadás</vt:lpstr>
      <vt:lpstr>Önkorm. összesen kiadás</vt:lpstr>
      <vt:lpstr>Eredménykimutatás</vt:lpstr>
      <vt:lpstr>Eredménykimutatás (2)</vt:lpstr>
      <vt:lpstr>vagyonmérleg</vt:lpstr>
      <vt:lpstr>beruházások</vt:lpstr>
      <vt:lpstr>felújítások</vt:lpstr>
      <vt:lpstr>Mérleg</vt:lpstr>
      <vt:lpstr>lak. szolg. tám.</vt:lpstr>
      <vt:lpstr>pénzmaradvány</vt:lpstr>
      <vt:lpstr>Közvetett támogatások</vt:lpstr>
      <vt:lpstr>Adósságállomány</vt:lpstr>
      <vt:lpstr>Többéves</vt:lpstr>
      <vt:lpstr>Pénzkészlet</vt:lpstr>
      <vt:lpstr>Ei. f.ütemterv</vt:lpstr>
      <vt:lpstr>Vagyonkimutatás</vt:lpstr>
      <vt:lpstr>Gördülő 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Windows-felhasználó</cp:lastModifiedBy>
  <cp:lastPrinted>2020-07-13T08:08:18Z</cp:lastPrinted>
  <dcterms:created xsi:type="dcterms:W3CDTF">2014-02-19T12:31:44Z</dcterms:created>
  <dcterms:modified xsi:type="dcterms:W3CDTF">2020-07-13T08:08:42Z</dcterms:modified>
</cp:coreProperties>
</file>