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V36" i="1"/>
  <c r="P36"/>
  <c r="Y36" s="1"/>
  <c r="K36"/>
  <c r="J36"/>
  <c r="M36" s="1"/>
  <c r="I36"/>
  <c r="L36" s="1"/>
  <c r="H36"/>
  <c r="AA35"/>
  <c r="Z35"/>
  <c r="Y35"/>
  <c r="L35"/>
  <c r="Z34"/>
  <c r="Y34"/>
  <c r="X34"/>
  <c r="AA34" s="1"/>
  <c r="M34"/>
  <c r="L34"/>
  <c r="Z33"/>
  <c r="Y33"/>
  <c r="X33"/>
  <c r="AA33" s="1"/>
  <c r="L33"/>
  <c r="D33"/>
  <c r="M33" s="1"/>
  <c r="Z32"/>
  <c r="Y32"/>
  <c r="X32"/>
  <c r="AA32" s="1"/>
  <c r="M32"/>
  <c r="L32"/>
  <c r="AA31"/>
  <c r="Z31"/>
  <c r="Y31"/>
  <c r="M31"/>
  <c r="L31"/>
  <c r="Z30"/>
  <c r="Y30"/>
  <c r="X30"/>
  <c r="AA30" s="1"/>
  <c r="M30"/>
  <c r="L30"/>
  <c r="Z29"/>
  <c r="Y29"/>
  <c r="X29"/>
  <c r="AA29" s="1"/>
  <c r="M29"/>
  <c r="L29"/>
  <c r="AA28"/>
  <c r="Z28"/>
  <c r="Y28"/>
  <c r="M28"/>
  <c r="L28"/>
  <c r="Z27"/>
  <c r="Y27"/>
  <c r="X27"/>
  <c r="AA27" s="1"/>
  <c r="M27"/>
  <c r="L27"/>
  <c r="AA26"/>
  <c r="Y26"/>
  <c r="W26"/>
  <c r="W36" s="1"/>
  <c r="Z36" s="1"/>
  <c r="Q26"/>
  <c r="Z26" s="1"/>
  <c r="M26"/>
  <c r="L26"/>
  <c r="Z25"/>
  <c r="Y25"/>
  <c r="X25"/>
  <c r="X36" s="1"/>
  <c r="AA36" s="1"/>
  <c r="M25"/>
  <c r="L25"/>
  <c r="M24"/>
  <c r="L24"/>
  <c r="AA22"/>
  <c r="Z22"/>
  <c r="Y22"/>
  <c r="M22"/>
  <c r="K22"/>
  <c r="C22"/>
  <c r="L22" s="1"/>
  <c r="AA21"/>
  <c r="Z21"/>
  <c r="Y21"/>
  <c r="L21"/>
  <c r="K21"/>
  <c r="J21"/>
  <c r="M21" s="1"/>
  <c r="AA20"/>
  <c r="Z20"/>
  <c r="Y20"/>
  <c r="M20"/>
  <c r="L20"/>
  <c r="K20"/>
  <c r="Z19"/>
  <c r="Y19"/>
  <c r="X19"/>
  <c r="AA19" s="1"/>
  <c r="M19"/>
  <c r="L19"/>
  <c r="K19"/>
  <c r="AA18"/>
  <c r="X18"/>
  <c r="X23" s="1"/>
  <c r="X38" s="1"/>
  <c r="W18"/>
  <c r="W23" s="1"/>
  <c r="W38" s="1"/>
  <c r="V18"/>
  <c r="V23" s="1"/>
  <c r="V38" s="1"/>
  <c r="S18"/>
  <c r="S23" s="1"/>
  <c r="P18"/>
  <c r="P23" s="1"/>
  <c r="I18"/>
  <c r="H18"/>
  <c r="G18"/>
  <c r="G23" s="1"/>
  <c r="F18"/>
  <c r="E18"/>
  <c r="E23" s="1"/>
  <c r="E38" s="1"/>
  <c r="D18"/>
  <c r="D23" s="1"/>
  <c r="C18"/>
  <c r="C23" s="1"/>
  <c r="B18"/>
  <c r="B23" s="1"/>
  <c r="B38" s="1"/>
  <c r="AA17"/>
  <c r="Z17"/>
  <c r="Y17"/>
  <c r="X17"/>
  <c r="M17"/>
  <c r="K17"/>
  <c r="I17"/>
  <c r="L17" s="1"/>
  <c r="AA16"/>
  <c r="Z16"/>
  <c r="Y16"/>
  <c r="X16"/>
  <c r="M16"/>
  <c r="K16"/>
  <c r="I16"/>
  <c r="L16" s="1"/>
  <c r="AA15"/>
  <c r="Z15"/>
  <c r="Y15"/>
  <c r="M15"/>
  <c r="K15"/>
  <c r="I15"/>
  <c r="L15" s="1"/>
  <c r="Z14"/>
  <c r="Y14"/>
  <c r="X14"/>
  <c r="AA14" s="1"/>
  <c r="M14"/>
  <c r="I14"/>
  <c r="L14" s="1"/>
  <c r="H14"/>
  <c r="K14" s="1"/>
  <c r="AA13"/>
  <c r="Y13"/>
  <c r="W13"/>
  <c r="Z13" s="1"/>
  <c r="M13"/>
  <c r="L13"/>
  <c r="K13"/>
  <c r="J13"/>
  <c r="AA12"/>
  <c r="Y12"/>
  <c r="W12"/>
  <c r="T12"/>
  <c r="Z12" s="1"/>
  <c r="L12"/>
  <c r="K12"/>
  <c r="J12"/>
  <c r="M12" s="1"/>
  <c r="AA11"/>
  <c r="Y11"/>
  <c r="W11"/>
  <c r="Z11" s="1"/>
  <c r="L11"/>
  <c r="K11"/>
  <c r="J11"/>
  <c r="M11" s="1"/>
  <c r="AA10"/>
  <c r="Y10"/>
  <c r="W10"/>
  <c r="T10"/>
  <c r="Q10"/>
  <c r="Z10" s="1"/>
  <c r="L10"/>
  <c r="K10"/>
  <c r="J10"/>
  <c r="M10" s="1"/>
  <c r="AA9"/>
  <c r="Y9"/>
  <c r="W9"/>
  <c r="T9"/>
  <c r="Q9"/>
  <c r="Z9" s="1"/>
  <c r="M9"/>
  <c r="I9"/>
  <c r="L9" s="1"/>
  <c r="H9"/>
  <c r="K9" s="1"/>
  <c r="AA8"/>
  <c r="Y8"/>
  <c r="W8"/>
  <c r="T8"/>
  <c r="T23" s="1"/>
  <c r="T38" s="1"/>
  <c r="Q8"/>
  <c r="Q23" s="1"/>
  <c r="M8"/>
  <c r="K8"/>
  <c r="I8"/>
  <c r="I23" s="1"/>
  <c r="I38" s="1"/>
  <c r="Q38" l="1"/>
  <c r="Z23"/>
  <c r="Z38" s="1"/>
  <c r="G38"/>
  <c r="F23"/>
  <c r="F38" s="1"/>
  <c r="S38"/>
  <c r="U23"/>
  <c r="U38" s="1"/>
  <c r="D38"/>
  <c r="P38"/>
  <c r="R38" s="1"/>
  <c r="R23"/>
  <c r="AA23" s="1"/>
  <c r="L23"/>
  <c r="L38" s="1"/>
  <c r="Y39"/>
  <c r="K18"/>
  <c r="K23" s="1"/>
  <c r="Y18"/>
  <c r="Y23" s="1"/>
  <c r="Y38" s="1"/>
  <c r="AA38" s="1"/>
  <c r="H23"/>
  <c r="H38" s="1"/>
  <c r="L8"/>
  <c r="Z8"/>
  <c r="J18"/>
  <c r="J23" s="1"/>
  <c r="J38" s="1"/>
  <c r="L18"/>
  <c r="Z18"/>
  <c r="AA25"/>
  <c r="Y40" l="1"/>
  <c r="K38"/>
  <c r="M23"/>
  <c r="M38" s="1"/>
  <c r="M18"/>
  <c r="Y41"/>
</calcChain>
</file>

<file path=xl/sharedStrings.xml><?xml version="1.0" encoding="utf-8"?>
<sst xmlns="http://schemas.openxmlformats.org/spreadsheetml/2006/main" count="94" uniqueCount="62">
  <si>
    <t>Öskü Község Önkormányzatának összevont mérlege</t>
  </si>
  <si>
    <t>Bevételek</t>
  </si>
  <si>
    <t>Kiadások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</si>
  <si>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</si>
  <si>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</si>
  <si>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</si>
  <si>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</si>
  <si>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</si>
  <si>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</si>
  <si>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>Eredeti ei.</t>
  </si>
  <si>
    <t>Módosítás 2014.12.31.</t>
  </si>
  <si>
    <t>Mód. ei.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</si>
  <si>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</si>
  <si>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</si>
  <si>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</si>
  <si>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</si>
  <si>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</si>
  <si>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</si>
  <si>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</si>
  <si>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</si>
  <si>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</si>
  <si>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</si>
  <si>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</si>
  <si>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</si>
  <si>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</si>
  <si>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</si>
  <si>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</si>
  <si>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</si>
  <si>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</si>
  <si>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</si>
  <si>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</si>
  <si>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</si>
  <si>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</si>
  <si>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</si>
  <si>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</si>
  <si>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</si>
  <si>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</si>
  <si>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</si>
  <si>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</si>
  <si>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</si>
  <si>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</si>
  <si>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</si>
  <si>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</si>
  <si>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</si>
  <si>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</si>
  <si>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</si>
  <si>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</si>
  <si>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</si>
  <si>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</si>
  <si>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</si>
  <si>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c. intézményfinanszírozás</t>
  </si>
  <si>
    <t>Felhalmozási finanszírozási kiadások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</si>
  <si>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</si>
  <si>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</si>
  <si>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</si>
  <si>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</si>
  <si>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</si>
  <si>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</si>
  <si>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</si>
  <si>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</si>
  <si>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</si>
  <si>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1. sz. melléklet a 5/2015. (V.29.)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</si>
</sst>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0" fontId="0" fillId="0" borderId="0" xfId="0" applyNumberFormat="1" applyFont="1" applyBorder="1"/>
    <xf numFmtId="0" fontId="4" fillId="0" borderId="12" xfId="0" applyFont="1" applyBorder="1" applyAlignment="1">
      <alignment horizontal="center" vertical="center"/>
    </xf>
    <xf numFmtId="0" fontId="0" fillId="0" borderId="13" xfId="0" applyFont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Border="1"/>
    <xf numFmtId="3" fontId="0" fillId="0" borderId="17" xfId="0" applyNumberFormat="1" applyFont="1" applyBorder="1"/>
    <xf numFmtId="3" fontId="0" fillId="0" borderId="18" xfId="0" applyNumberFormat="1" applyFont="1" applyBorder="1"/>
    <xf numFmtId="0" fontId="6" fillId="0" borderId="19" xfId="0" applyFont="1" applyBorder="1" applyAlignment="1">
      <alignment horizontal="left"/>
    </xf>
    <xf numFmtId="3" fontId="7" fillId="0" borderId="20" xfId="0" applyNumberFormat="1" applyFont="1" applyFill="1" applyBorder="1" applyAlignment="1"/>
    <xf numFmtId="3" fontId="7" fillId="0" borderId="14" xfId="0" applyNumberFormat="1" applyFont="1" applyFill="1" applyBorder="1" applyAlignment="1"/>
    <xf numFmtId="3" fontId="7" fillId="0" borderId="21" xfId="0" applyNumberFormat="1" applyFont="1" applyFill="1" applyBorder="1" applyAlignment="1"/>
    <xf numFmtId="3" fontId="0" fillId="0" borderId="20" xfId="0" applyNumberFormat="1" applyFont="1" applyBorder="1"/>
    <xf numFmtId="3" fontId="0" fillId="0" borderId="14" xfId="0" applyNumberFormat="1" applyFont="1" applyBorder="1"/>
    <xf numFmtId="3" fontId="0" fillId="0" borderId="21" xfId="0" applyNumberFormat="1" applyFont="1" applyBorder="1"/>
    <xf numFmtId="3" fontId="0" fillId="0" borderId="20" xfId="0" applyNumberFormat="1" applyFont="1" applyFill="1" applyBorder="1"/>
    <xf numFmtId="3" fontId="0" fillId="0" borderId="22" xfId="0" applyNumberFormat="1" applyFont="1" applyFill="1" applyBorder="1"/>
    <xf numFmtId="3" fontId="0" fillId="0" borderId="18" xfId="0" applyNumberFormat="1" applyFont="1" applyFill="1" applyBorder="1"/>
    <xf numFmtId="0" fontId="0" fillId="0" borderId="20" xfId="0" applyFont="1" applyBorder="1"/>
    <xf numFmtId="3" fontId="0" fillId="0" borderId="23" xfId="0" applyNumberFormat="1" applyFont="1" applyFill="1" applyBorder="1"/>
    <xf numFmtId="3" fontId="0" fillId="0" borderId="24" xfId="0" applyNumberFormat="1" applyFont="1" applyFill="1" applyBorder="1"/>
    <xf numFmtId="3" fontId="0" fillId="0" borderId="25" xfId="0" applyNumberFormat="1" applyFont="1" applyBorder="1"/>
    <xf numFmtId="3" fontId="0" fillId="0" borderId="26" xfId="0" applyNumberFormat="1" applyFont="1" applyBorder="1"/>
    <xf numFmtId="3" fontId="7" fillId="0" borderId="23" xfId="0" applyNumberFormat="1" applyFont="1" applyFill="1" applyBorder="1" applyAlignment="1"/>
    <xf numFmtId="3" fontId="0" fillId="0" borderId="23" xfId="0" applyNumberFormat="1" applyFont="1" applyBorder="1"/>
    <xf numFmtId="3" fontId="0" fillId="0" borderId="26" xfId="0" applyNumberFormat="1" applyFont="1" applyFill="1" applyBorder="1"/>
    <xf numFmtId="0" fontId="0" fillId="0" borderId="20" xfId="0" quotePrefix="1" applyFont="1" applyBorder="1"/>
    <xf numFmtId="0" fontId="0" fillId="0" borderId="27" xfId="0" applyFont="1" applyBorder="1"/>
    <xf numFmtId="0" fontId="0" fillId="0" borderId="20" xfId="0" quotePrefix="1" applyFont="1" applyFill="1" applyBorder="1"/>
    <xf numFmtId="3" fontId="0" fillId="0" borderId="27" xfId="0" applyNumberFormat="1" applyFont="1" applyFill="1" applyBorder="1"/>
    <xf numFmtId="0" fontId="6" fillId="0" borderId="19" xfId="0" applyFont="1" applyFill="1" applyBorder="1" applyAlignment="1">
      <alignment horizontal="left"/>
    </xf>
    <xf numFmtId="3" fontId="0" fillId="0" borderId="0" xfId="0" applyNumberFormat="1" applyFont="1" applyFill="1" applyBorder="1"/>
    <xf numFmtId="3" fontId="0" fillId="0" borderId="19" xfId="0" applyNumberFormat="1" applyFont="1" applyFill="1" applyBorder="1"/>
    <xf numFmtId="3" fontId="0" fillId="0" borderId="21" xfId="0" applyNumberFormat="1" applyFont="1" applyFill="1" applyBorder="1"/>
    <xf numFmtId="0" fontId="0" fillId="0" borderId="20" xfId="0" applyFont="1" applyFill="1" applyBorder="1"/>
    <xf numFmtId="0" fontId="5" fillId="0" borderId="20" xfId="0" applyFont="1" applyFill="1" applyBorder="1"/>
    <xf numFmtId="3" fontId="0" fillId="0" borderId="28" xfId="0" applyNumberFormat="1" applyFont="1" applyFill="1" applyBorder="1"/>
    <xf numFmtId="3" fontId="5" fillId="0" borderId="19" xfId="0" applyNumberFormat="1" applyFont="1" applyFill="1" applyBorder="1"/>
    <xf numFmtId="0" fontId="0" fillId="0" borderId="20" xfId="0" quotePrefix="1" applyFill="1" applyBorder="1"/>
    <xf numFmtId="3" fontId="0" fillId="0" borderId="19" xfId="0" quotePrefix="1" applyNumberFormat="1" applyFont="1" applyFill="1" applyBorder="1"/>
    <xf numFmtId="3" fontId="7" fillId="0" borderId="20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 vertical="center" wrapText="1"/>
    </xf>
    <xf numFmtId="3" fontId="7" fillId="0" borderId="22" xfId="0" applyNumberFormat="1" applyFont="1" applyFill="1" applyBorder="1" applyAlignment="1">
      <alignment horizontal="right" vertical="center" wrapText="1"/>
    </xf>
    <xf numFmtId="3" fontId="6" fillId="0" borderId="20" xfId="0" applyNumberFormat="1" applyFont="1" applyFill="1" applyBorder="1"/>
    <xf numFmtId="3" fontId="6" fillId="0" borderId="23" xfId="0" applyNumberFormat="1" applyFont="1" applyFill="1" applyBorder="1"/>
    <xf numFmtId="3" fontId="6" fillId="0" borderId="22" xfId="0" applyNumberFormat="1" applyFont="1" applyFill="1" applyBorder="1"/>
    <xf numFmtId="3" fontId="0" fillId="0" borderId="29" xfId="0" applyNumberFormat="1" applyFont="1" applyFill="1" applyBorder="1"/>
    <xf numFmtId="3" fontId="0" fillId="0" borderId="30" xfId="0" applyNumberFormat="1" applyFont="1" applyFill="1" applyBorder="1"/>
    <xf numFmtId="3" fontId="0" fillId="0" borderId="9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33" xfId="0" quotePrefix="1" applyNumberFormat="1" applyFont="1" applyFill="1" applyBorder="1"/>
    <xf numFmtId="3" fontId="0" fillId="0" borderId="34" xfId="0" applyNumberFormat="1" applyFont="1" applyFill="1" applyBorder="1"/>
    <xf numFmtId="3" fontId="0" fillId="0" borderId="10" xfId="0" applyNumberFormat="1" applyFont="1" applyFill="1" applyBorder="1"/>
    <xf numFmtId="3" fontId="0" fillId="0" borderId="35" xfId="0" applyNumberFormat="1" applyFont="1" applyFill="1" applyBorder="1"/>
    <xf numFmtId="3" fontId="0" fillId="0" borderId="32" xfId="0" applyNumberFormat="1" applyFont="1" applyFill="1" applyBorder="1"/>
    <xf numFmtId="0" fontId="5" fillId="0" borderId="34" xfId="0" applyFont="1" applyFill="1" applyBorder="1"/>
    <xf numFmtId="3" fontId="5" fillId="0" borderId="36" xfId="0" applyNumberFormat="1" applyFont="1" applyBorder="1"/>
    <xf numFmtId="3" fontId="5" fillId="0" borderId="37" xfId="0" applyNumberFormat="1" applyFont="1" applyBorder="1"/>
    <xf numFmtId="3" fontId="5" fillId="0" borderId="38" xfId="0" applyNumberFormat="1" applyFont="1" applyBorder="1"/>
    <xf numFmtId="3" fontId="5" fillId="0" borderId="39" xfId="0" applyNumberFormat="1" applyFont="1" applyBorder="1"/>
    <xf numFmtId="3" fontId="5" fillId="0" borderId="40" xfId="0" applyNumberFormat="1" applyFont="1" applyBorder="1"/>
    <xf numFmtId="3" fontId="0" fillId="0" borderId="39" xfId="0" applyNumberFormat="1" applyFont="1" applyBorder="1"/>
    <xf numFmtId="3" fontId="0" fillId="0" borderId="41" xfId="0" applyNumberFormat="1" applyFont="1" applyBorder="1"/>
    <xf numFmtId="3" fontId="5" fillId="0" borderId="42" xfId="0" quotePrefix="1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5" fillId="0" borderId="39" xfId="0" applyNumberFormat="1" applyFont="1" applyFill="1" applyBorder="1"/>
    <xf numFmtId="3" fontId="5" fillId="0" borderId="41" xfId="0" applyNumberFormat="1" applyFont="1" applyBorder="1"/>
    <xf numFmtId="0" fontId="8" fillId="0" borderId="0" xfId="0" applyFont="1"/>
    <xf numFmtId="3" fontId="0" fillId="0" borderId="38" xfId="0" applyNumberFormat="1" applyFont="1" applyBorder="1"/>
    <xf numFmtId="0" fontId="5" fillId="0" borderId="4" xfId="0" applyFont="1" applyBorder="1"/>
    <xf numFmtId="0" fontId="8" fillId="0" borderId="4" xfId="0" applyFont="1" applyBorder="1"/>
    <xf numFmtId="0" fontId="8" fillId="0" borderId="14" xfId="0" applyFont="1" applyBorder="1"/>
    <xf numFmtId="0" fontId="8" fillId="0" borderId="5" xfId="0" applyFont="1" applyBorder="1"/>
    <xf numFmtId="0" fontId="0" fillId="0" borderId="4" xfId="0" applyFont="1" applyBorder="1"/>
    <xf numFmtId="0" fontId="0" fillId="0" borderId="1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43" xfId="0" applyFont="1" applyBorder="1"/>
    <xf numFmtId="0" fontId="5" fillId="0" borderId="44" xfId="0" applyFont="1" applyBorder="1"/>
    <xf numFmtId="3" fontId="0" fillId="0" borderId="4" xfId="0" applyNumberFormat="1" applyFont="1" applyFill="1" applyBorder="1"/>
    <xf numFmtId="3" fontId="0" fillId="0" borderId="17" xfId="0" applyNumberFormat="1" applyFont="1" applyFill="1" applyBorder="1"/>
    <xf numFmtId="3" fontId="0" fillId="0" borderId="4" xfId="0" applyNumberFormat="1" applyFont="1" applyBorder="1"/>
    <xf numFmtId="0" fontId="9" fillId="0" borderId="20" xfId="0" applyFont="1" applyBorder="1"/>
    <xf numFmtId="3" fontId="8" fillId="0" borderId="20" xfId="0" applyNumberFormat="1" applyFont="1" applyBorder="1"/>
    <xf numFmtId="3" fontId="8" fillId="0" borderId="23" xfId="0" applyNumberFormat="1" applyFont="1" applyBorder="1"/>
    <xf numFmtId="3" fontId="8" fillId="0" borderId="22" xfId="0" applyNumberFormat="1" applyFont="1" applyBorder="1"/>
    <xf numFmtId="3" fontId="0" fillId="0" borderId="22" xfId="0" applyNumberFormat="1" applyFont="1" applyBorder="1"/>
    <xf numFmtId="3" fontId="0" fillId="0" borderId="28" xfId="0" applyNumberFormat="1" applyFont="1" applyBorder="1"/>
    <xf numFmtId="3" fontId="0" fillId="0" borderId="45" xfId="0" applyNumberFormat="1" applyFont="1" applyBorder="1"/>
    <xf numFmtId="0" fontId="0" fillId="0" borderId="19" xfId="0" applyFont="1" applyBorder="1"/>
    <xf numFmtId="0" fontId="0" fillId="0" borderId="19" xfId="0" quotePrefix="1" applyFont="1" applyBorder="1"/>
    <xf numFmtId="0" fontId="0" fillId="0" borderId="19" xfId="0" quotePrefix="1" applyFont="1" applyFill="1" applyBorder="1"/>
    <xf numFmtId="0" fontId="0" fillId="0" borderId="12" xfId="0" quotePrefix="1" applyFont="1" applyFill="1" applyBorder="1"/>
    <xf numFmtId="0" fontId="0" fillId="0" borderId="12" xfId="0" applyFill="1" applyBorder="1"/>
    <xf numFmtId="3" fontId="0" fillId="0" borderId="34" xfId="0" applyNumberFormat="1" applyFont="1" applyBorder="1"/>
    <xf numFmtId="3" fontId="0" fillId="0" borderId="10" xfId="0" applyNumberFormat="1" applyFont="1" applyBorder="1"/>
    <xf numFmtId="3" fontId="0" fillId="0" borderId="46" xfId="0" applyNumberFormat="1" applyFont="1" applyBorder="1"/>
    <xf numFmtId="3" fontId="0" fillId="0" borderId="47" xfId="0" applyNumberFormat="1" applyFont="1" applyFill="1" applyBorder="1"/>
    <xf numFmtId="3" fontId="0" fillId="0" borderId="48" xfId="0" applyNumberFormat="1" applyFont="1" applyBorder="1"/>
    <xf numFmtId="3" fontId="0" fillId="0" borderId="11" xfId="0" applyNumberFormat="1" applyFont="1" applyBorder="1"/>
    <xf numFmtId="0" fontId="0" fillId="0" borderId="33" xfId="0" quotePrefix="1" applyFont="1" applyFill="1" applyBorder="1"/>
    <xf numFmtId="3" fontId="0" fillId="0" borderId="8" xfId="0" applyNumberFormat="1" applyFont="1" applyFill="1" applyBorder="1"/>
    <xf numFmtId="3" fontId="0" fillId="0" borderId="49" xfId="0" applyNumberFormat="1" applyFont="1" applyFill="1" applyBorder="1"/>
    <xf numFmtId="3" fontId="0" fillId="0" borderId="50" xfId="0" applyNumberFormat="1" applyFont="1" applyFill="1" applyBorder="1"/>
    <xf numFmtId="3" fontId="0" fillId="0" borderId="51" xfId="0" applyNumberFormat="1" applyFont="1" applyFill="1" applyBorder="1"/>
    <xf numFmtId="0" fontId="5" fillId="0" borderId="34" xfId="0" applyFont="1" applyBorder="1"/>
    <xf numFmtId="3" fontId="0" fillId="0" borderId="37" xfId="0" applyNumberFormat="1" applyFont="1" applyBorder="1"/>
    <xf numFmtId="3" fontId="0" fillId="0" borderId="52" xfId="0" applyNumberFormat="1" applyFont="1" applyBorder="1"/>
    <xf numFmtId="0" fontId="5" fillId="0" borderId="42" xfId="0" applyFont="1" applyFill="1" applyBorder="1"/>
    <xf numFmtId="3" fontId="0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/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42"/>
  <sheetViews>
    <sheetView tabSelected="1" workbookViewId="0">
      <selection activeCell="H3" sqref="H3"/>
    </sheetView>
  </sheetViews>
  <sheetFormatPr defaultRowHeight="15"/>
  <sheetData>
    <row r="1" spans="1:31">
      <c r="A1" s="133" t="s">
        <v>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3" spans="1:31" ht="15.75">
      <c r="A3" s="1" t="s">
        <v>0</v>
      </c>
    </row>
    <row r="5" spans="1:31" ht="16.5" thickBo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 t="s">
        <v>2</v>
      </c>
      <c r="P5" s="3"/>
      <c r="Q5" s="3"/>
      <c r="R5" s="3"/>
      <c r="S5" s="3"/>
      <c r="T5" s="3"/>
      <c r="U5" s="3"/>
      <c r="V5" s="3"/>
      <c r="W5" s="3"/>
      <c r="X5" s="3"/>
    </row>
    <row r="6" spans="1:31">
      <c r="A6" s="4" t="s">
        <v>3</v>
      </c>
      <c r="B6" s="5" t="s">
        <v>4</v>
      </c>
      <c r="C6" s="6"/>
      <c r="D6" s="7"/>
      <c r="E6" s="8" t="s">
        <v>5</v>
      </c>
      <c r="F6" s="9"/>
      <c r="G6" s="10"/>
      <c r="H6" s="8" t="s">
        <v>6</v>
      </c>
      <c r="I6" s="9"/>
      <c r="J6" s="10"/>
      <c r="K6" s="8" t="s">
        <v>7</v>
      </c>
      <c r="L6" s="9"/>
      <c r="M6" s="10"/>
      <c r="N6" s="11"/>
      <c r="O6" s="12" t="s">
        <v>8</v>
      </c>
      <c r="P6" s="5" t="s">
        <v>4</v>
      </c>
      <c r="Q6" s="6"/>
      <c r="R6" s="7"/>
      <c r="S6" s="8" t="s">
        <v>5</v>
      </c>
      <c r="T6" s="9"/>
      <c r="U6" s="10"/>
      <c r="V6" s="8" t="s">
        <v>6</v>
      </c>
      <c r="W6" s="9"/>
      <c r="X6" s="10"/>
      <c r="Y6" s="8" t="s">
        <v>7</v>
      </c>
      <c r="Z6" s="9"/>
      <c r="AA6" s="10"/>
    </row>
    <row r="7" spans="1:31" ht="60.75" thickBot="1">
      <c r="A7" s="13"/>
      <c r="B7" s="14" t="s">
        <v>9</v>
      </c>
      <c r="C7" s="15" t="s">
        <v>10</v>
      </c>
      <c r="D7" s="16" t="s">
        <v>11</v>
      </c>
      <c r="E7" s="14" t="s">
        <v>9</v>
      </c>
      <c r="F7" s="15" t="s">
        <v>10</v>
      </c>
      <c r="G7" s="16" t="s">
        <v>11</v>
      </c>
      <c r="H7" s="14" t="s">
        <v>9</v>
      </c>
      <c r="I7" s="15" t="s">
        <v>10</v>
      </c>
      <c r="J7" s="16" t="s">
        <v>11</v>
      </c>
      <c r="K7" s="14" t="s">
        <v>9</v>
      </c>
      <c r="L7" s="15" t="s">
        <v>10</v>
      </c>
      <c r="M7" s="16" t="s">
        <v>11</v>
      </c>
      <c r="N7" s="17"/>
      <c r="O7" s="18"/>
      <c r="P7" s="14" t="s">
        <v>9</v>
      </c>
      <c r="Q7" s="15" t="s">
        <v>10</v>
      </c>
      <c r="R7" s="16" t="s">
        <v>11</v>
      </c>
      <c r="S7" s="14" t="s">
        <v>9</v>
      </c>
      <c r="T7" s="15" t="s">
        <v>10</v>
      </c>
      <c r="U7" s="16" t="s">
        <v>11</v>
      </c>
      <c r="V7" s="14" t="s">
        <v>9</v>
      </c>
      <c r="W7" s="15" t="s">
        <v>10</v>
      </c>
      <c r="X7" s="16" t="s">
        <v>11</v>
      </c>
      <c r="Y7" s="14" t="s">
        <v>9</v>
      </c>
      <c r="Z7" s="15" t="s">
        <v>10</v>
      </c>
      <c r="AA7" s="16" t="s">
        <v>11</v>
      </c>
    </row>
    <row r="8" spans="1:31">
      <c r="A8" s="19" t="s">
        <v>12</v>
      </c>
      <c r="B8" s="20"/>
      <c r="C8" s="21"/>
      <c r="D8" s="22"/>
      <c r="E8" s="20"/>
      <c r="F8" s="21"/>
      <c r="G8" s="22"/>
      <c r="H8" s="20">
        <v>149216</v>
      </c>
      <c r="I8" s="21">
        <f>J8-H8</f>
        <v>1727</v>
      </c>
      <c r="J8" s="22">
        <v>150943</v>
      </c>
      <c r="K8" s="23">
        <f>B8+E8+H8</f>
        <v>149216</v>
      </c>
      <c r="L8" s="24">
        <f>C8+F8+I8</f>
        <v>1727</v>
      </c>
      <c r="M8" s="25">
        <f t="shared" ref="M8:M34" si="0">D8+G8+J8</f>
        <v>150943</v>
      </c>
      <c r="N8" s="17"/>
      <c r="O8" s="26" t="s">
        <v>13</v>
      </c>
      <c r="P8" s="27">
        <v>35066</v>
      </c>
      <c r="Q8" s="28">
        <f>R8-P8</f>
        <v>-45</v>
      </c>
      <c r="R8" s="29">
        <v>35021</v>
      </c>
      <c r="S8" s="30">
        <v>37194</v>
      </c>
      <c r="T8" s="31">
        <f>U8-S8</f>
        <v>5054</v>
      </c>
      <c r="U8" s="32">
        <v>42248</v>
      </c>
      <c r="V8" s="33">
        <v>32727</v>
      </c>
      <c r="W8" s="21">
        <f t="shared" ref="W8:W13" si="1">X8-V8</f>
        <v>9236</v>
      </c>
      <c r="X8" s="34">
        <v>41963</v>
      </c>
      <c r="Y8" s="33">
        <f>P8+S8+V8</f>
        <v>104987</v>
      </c>
      <c r="Z8" s="21">
        <f>Q8+T8+W8</f>
        <v>14245</v>
      </c>
      <c r="AA8" s="35">
        <f t="shared" ref="AA8:AA22" si="2">R8+U8+X8</f>
        <v>119232</v>
      </c>
    </row>
    <row r="9" spans="1:31">
      <c r="A9" s="36" t="s">
        <v>14</v>
      </c>
      <c r="B9" s="33"/>
      <c r="C9" s="37"/>
      <c r="D9" s="34"/>
      <c r="E9" s="33"/>
      <c r="F9" s="37">
        <v>3604</v>
      </c>
      <c r="G9" s="34">
        <v>3604</v>
      </c>
      <c r="H9" s="33">
        <f>SUM(H10:H14)</f>
        <v>18525</v>
      </c>
      <c r="I9" s="38">
        <f>J9-H9</f>
        <v>-3051</v>
      </c>
      <c r="J9" s="22">
        <v>15474</v>
      </c>
      <c r="K9" s="39">
        <f t="shared" ref="K9:L24" si="3">B9+E9+H9</f>
        <v>18525</v>
      </c>
      <c r="L9" s="32">
        <f t="shared" si="3"/>
        <v>553</v>
      </c>
      <c r="M9" s="40">
        <f t="shared" si="0"/>
        <v>19078</v>
      </c>
      <c r="N9" s="11"/>
      <c r="O9" s="26" t="s">
        <v>15</v>
      </c>
      <c r="P9" s="27">
        <v>9386</v>
      </c>
      <c r="Q9" s="41">
        <f>R9-P9</f>
        <v>65</v>
      </c>
      <c r="R9" s="29">
        <v>9451</v>
      </c>
      <c r="S9" s="30">
        <v>9264</v>
      </c>
      <c r="T9" s="42">
        <f>U9-S9</f>
        <v>1977</v>
      </c>
      <c r="U9" s="32">
        <v>11241</v>
      </c>
      <c r="V9" s="33">
        <v>7220</v>
      </c>
      <c r="W9" s="37">
        <f t="shared" si="1"/>
        <v>1587</v>
      </c>
      <c r="X9" s="34">
        <v>8807</v>
      </c>
      <c r="Y9" s="33">
        <f t="shared" ref="Y9:Z22" si="4">P9+S9+V9</f>
        <v>25870</v>
      </c>
      <c r="Z9" s="37">
        <f t="shared" si="4"/>
        <v>3629</v>
      </c>
      <c r="AA9" s="43">
        <f t="shared" si="2"/>
        <v>29499</v>
      </c>
    </row>
    <row r="10" spans="1:31">
      <c r="A10" s="44" t="s">
        <v>16</v>
      </c>
      <c r="B10" s="33"/>
      <c r="C10" s="37"/>
      <c r="D10" s="34"/>
      <c r="E10" s="33"/>
      <c r="F10" s="37"/>
      <c r="G10" s="34"/>
      <c r="H10" s="33"/>
      <c r="I10" s="37"/>
      <c r="J10" s="22">
        <f>SUM(H10:I10)</f>
        <v>0</v>
      </c>
      <c r="K10" s="39">
        <f t="shared" si="3"/>
        <v>0</v>
      </c>
      <c r="L10" s="32">
        <f t="shared" si="3"/>
        <v>0</v>
      </c>
      <c r="M10" s="40">
        <f t="shared" si="0"/>
        <v>0</v>
      </c>
      <c r="N10" s="45"/>
      <c r="O10" s="26" t="s">
        <v>17</v>
      </c>
      <c r="P10" s="27">
        <v>4325</v>
      </c>
      <c r="Q10" s="41">
        <f>R10-P10</f>
        <v>895</v>
      </c>
      <c r="R10" s="29">
        <v>5220</v>
      </c>
      <c r="S10" s="30">
        <v>13853</v>
      </c>
      <c r="T10" s="42">
        <f>U10-S10</f>
        <v>1419</v>
      </c>
      <c r="U10" s="32">
        <v>15272</v>
      </c>
      <c r="V10" s="33">
        <v>36109</v>
      </c>
      <c r="W10" s="37">
        <f t="shared" si="1"/>
        <v>9210</v>
      </c>
      <c r="X10" s="34">
        <v>45319</v>
      </c>
      <c r="Y10" s="33">
        <f t="shared" si="4"/>
        <v>54287</v>
      </c>
      <c r="Z10" s="37">
        <f t="shared" si="4"/>
        <v>11524</v>
      </c>
      <c r="AA10" s="43">
        <f t="shared" si="2"/>
        <v>65811</v>
      </c>
    </row>
    <row r="11" spans="1:31">
      <c r="A11" s="46" t="s">
        <v>18</v>
      </c>
      <c r="B11" s="33"/>
      <c r="C11" s="37"/>
      <c r="D11" s="34"/>
      <c r="E11" s="33"/>
      <c r="F11" s="37"/>
      <c r="G11" s="34"/>
      <c r="H11" s="33">
        <v>2702</v>
      </c>
      <c r="I11" s="37"/>
      <c r="J11" s="22">
        <f>SUM(H11:I11)</f>
        <v>2702</v>
      </c>
      <c r="K11" s="39">
        <f t="shared" si="3"/>
        <v>2702</v>
      </c>
      <c r="L11" s="32">
        <f t="shared" si="3"/>
        <v>0</v>
      </c>
      <c r="M11" s="40">
        <f t="shared" si="0"/>
        <v>2702</v>
      </c>
      <c r="N11" s="47"/>
      <c r="O11" s="48" t="s">
        <v>19</v>
      </c>
      <c r="P11" s="27"/>
      <c r="Q11" s="41"/>
      <c r="R11" s="29"/>
      <c r="S11" s="30"/>
      <c r="T11" s="42"/>
      <c r="U11" s="32"/>
      <c r="V11" s="33">
        <v>15807</v>
      </c>
      <c r="W11" s="37">
        <f t="shared" si="1"/>
        <v>1591</v>
      </c>
      <c r="X11" s="34">
        <v>17398</v>
      </c>
      <c r="Y11" s="33">
        <f t="shared" si="4"/>
        <v>15807</v>
      </c>
      <c r="Z11" s="37">
        <f t="shared" si="4"/>
        <v>1591</v>
      </c>
      <c r="AA11" s="43">
        <f t="shared" si="2"/>
        <v>17398</v>
      </c>
      <c r="AB11" s="49"/>
      <c r="AC11" s="49"/>
      <c r="AD11" s="49"/>
      <c r="AE11" s="49"/>
    </row>
    <row r="12" spans="1:31">
      <c r="A12" s="44" t="s">
        <v>20</v>
      </c>
      <c r="B12" s="33"/>
      <c r="C12" s="37"/>
      <c r="D12" s="34"/>
      <c r="E12" s="33"/>
      <c r="F12" s="37"/>
      <c r="G12" s="34"/>
      <c r="H12" s="33"/>
      <c r="I12" s="37"/>
      <c r="J12" s="22">
        <f>SUM(H12:I12)</f>
        <v>0</v>
      </c>
      <c r="K12" s="39">
        <f t="shared" si="3"/>
        <v>0</v>
      </c>
      <c r="L12" s="32">
        <f t="shared" si="3"/>
        <v>0</v>
      </c>
      <c r="M12" s="40">
        <f t="shared" si="0"/>
        <v>0</v>
      </c>
      <c r="N12" s="47"/>
      <c r="O12" s="50" t="s">
        <v>21</v>
      </c>
      <c r="P12" s="33"/>
      <c r="Q12" s="37"/>
      <c r="R12" s="51"/>
      <c r="S12" s="33">
        <v>340</v>
      </c>
      <c r="T12" s="37">
        <f>U12-S12</f>
        <v>386</v>
      </c>
      <c r="U12" s="51">
        <v>726</v>
      </c>
      <c r="V12" s="33">
        <v>1452</v>
      </c>
      <c r="W12" s="37">
        <f t="shared" si="1"/>
        <v>394</v>
      </c>
      <c r="X12" s="34">
        <v>1846</v>
      </c>
      <c r="Y12" s="33">
        <f t="shared" si="4"/>
        <v>1792</v>
      </c>
      <c r="Z12" s="37">
        <f t="shared" si="4"/>
        <v>780</v>
      </c>
      <c r="AA12" s="43">
        <f t="shared" si="2"/>
        <v>2572</v>
      </c>
      <c r="AB12" s="49"/>
      <c r="AC12" s="49"/>
      <c r="AD12" s="49"/>
      <c r="AE12" s="49"/>
    </row>
    <row r="13" spans="1:31">
      <c r="A13" s="46" t="s">
        <v>22</v>
      </c>
      <c r="B13" s="33"/>
      <c r="C13" s="37"/>
      <c r="D13" s="34"/>
      <c r="E13" s="33"/>
      <c r="F13" s="37"/>
      <c r="G13" s="34"/>
      <c r="H13" s="33"/>
      <c r="I13" s="37"/>
      <c r="J13" s="22">
        <f>SUM(H13:I13)</f>
        <v>0</v>
      </c>
      <c r="K13" s="39">
        <f t="shared" si="3"/>
        <v>0</v>
      </c>
      <c r="L13" s="32">
        <f t="shared" si="3"/>
        <v>0</v>
      </c>
      <c r="M13" s="40">
        <f t="shared" si="0"/>
        <v>0</v>
      </c>
      <c r="N13" s="47"/>
      <c r="O13" s="50" t="s">
        <v>23</v>
      </c>
      <c r="P13" s="33"/>
      <c r="Q13" s="37"/>
      <c r="R13" s="51"/>
      <c r="S13" s="33"/>
      <c r="T13" s="37"/>
      <c r="U13" s="51"/>
      <c r="V13" s="33">
        <v>950</v>
      </c>
      <c r="W13" s="37">
        <f t="shared" si="1"/>
        <v>334</v>
      </c>
      <c r="X13" s="34">
        <v>1284</v>
      </c>
      <c r="Y13" s="33">
        <f t="shared" si="4"/>
        <v>950</v>
      </c>
      <c r="Z13" s="37">
        <f t="shared" si="4"/>
        <v>334</v>
      </c>
      <c r="AA13" s="43">
        <f t="shared" si="2"/>
        <v>1284</v>
      </c>
      <c r="AB13" s="49"/>
      <c r="AC13" s="49"/>
      <c r="AD13" s="49"/>
      <c r="AE13" s="49"/>
    </row>
    <row r="14" spans="1:31">
      <c r="A14" s="46" t="s">
        <v>24</v>
      </c>
      <c r="B14" s="33"/>
      <c r="C14" s="37"/>
      <c r="D14" s="34"/>
      <c r="E14" s="33"/>
      <c r="F14" s="37">
        <v>3604</v>
      </c>
      <c r="G14" s="34">
        <v>3604</v>
      </c>
      <c r="H14" s="33">
        <f>10584+1653+3370+216</f>
        <v>15823</v>
      </c>
      <c r="I14" s="37">
        <f>J14-H14</f>
        <v>-3051</v>
      </c>
      <c r="J14" s="22">
        <v>12772</v>
      </c>
      <c r="K14" s="39">
        <f t="shared" si="3"/>
        <v>15823</v>
      </c>
      <c r="L14" s="32">
        <f t="shared" si="3"/>
        <v>553</v>
      </c>
      <c r="M14" s="40">
        <f t="shared" si="0"/>
        <v>16376</v>
      </c>
      <c r="N14" s="47"/>
      <c r="O14" s="50" t="s">
        <v>25</v>
      </c>
      <c r="P14" s="33"/>
      <c r="Q14" s="37">
        <v>515</v>
      </c>
      <c r="R14" s="51">
        <v>515</v>
      </c>
      <c r="S14" s="33"/>
      <c r="T14" s="37"/>
      <c r="U14" s="51"/>
      <c r="V14" s="33"/>
      <c r="W14" s="37"/>
      <c r="X14" s="34">
        <f t="shared" ref="X14:X19" si="5">SUM(V14:W14)</f>
        <v>0</v>
      </c>
      <c r="Y14" s="33">
        <f t="shared" si="4"/>
        <v>0</v>
      </c>
      <c r="Z14" s="37">
        <f t="shared" si="4"/>
        <v>515</v>
      </c>
      <c r="AA14" s="43">
        <f t="shared" si="2"/>
        <v>515</v>
      </c>
      <c r="AB14" s="49"/>
      <c r="AC14" s="49"/>
      <c r="AD14" s="49"/>
      <c r="AE14" s="49"/>
    </row>
    <row r="15" spans="1:31">
      <c r="A15" s="46" t="s">
        <v>26</v>
      </c>
      <c r="B15" s="33"/>
      <c r="C15" s="37"/>
      <c r="D15" s="34"/>
      <c r="E15" s="33"/>
      <c r="F15" s="37">
        <v>40</v>
      </c>
      <c r="G15" s="34">
        <v>40</v>
      </c>
      <c r="H15" s="33">
        <v>27148</v>
      </c>
      <c r="I15" s="37">
        <f>J15-H15</f>
        <v>14147</v>
      </c>
      <c r="J15" s="22">
        <v>41295</v>
      </c>
      <c r="K15" s="39">
        <f t="shared" si="3"/>
        <v>27148</v>
      </c>
      <c r="L15" s="32">
        <f t="shared" si="3"/>
        <v>14187</v>
      </c>
      <c r="M15" s="40">
        <f t="shared" si="0"/>
        <v>41335</v>
      </c>
      <c r="N15" s="47"/>
      <c r="O15" s="50" t="s">
        <v>27</v>
      </c>
      <c r="P15" s="33"/>
      <c r="Q15" s="37"/>
      <c r="R15" s="51"/>
      <c r="S15" s="33"/>
      <c r="T15" s="37"/>
      <c r="U15" s="51"/>
      <c r="V15" s="33"/>
      <c r="W15" s="37">
        <v>19204</v>
      </c>
      <c r="X15" s="34">
        <v>19204</v>
      </c>
      <c r="Y15" s="33">
        <f t="shared" si="4"/>
        <v>0</v>
      </c>
      <c r="Z15" s="37">
        <f t="shared" si="4"/>
        <v>19204</v>
      </c>
      <c r="AA15" s="43">
        <f t="shared" si="2"/>
        <v>19204</v>
      </c>
      <c r="AB15" s="49"/>
      <c r="AC15" s="49"/>
      <c r="AD15" s="49"/>
      <c r="AE15" s="49"/>
    </row>
    <row r="16" spans="1:31">
      <c r="A16" s="52" t="s">
        <v>28</v>
      </c>
      <c r="B16" s="33">
        <v>5</v>
      </c>
      <c r="C16" s="37">
        <v>40</v>
      </c>
      <c r="D16" s="34">
        <v>45</v>
      </c>
      <c r="E16" s="33">
        <v>105</v>
      </c>
      <c r="F16" s="37">
        <v>128</v>
      </c>
      <c r="G16" s="34">
        <v>233</v>
      </c>
      <c r="H16" s="33">
        <v>13151</v>
      </c>
      <c r="I16" s="37">
        <f>J16-H16</f>
        <v>13568</v>
      </c>
      <c r="J16" s="22">
        <v>26719</v>
      </c>
      <c r="K16" s="39">
        <f t="shared" si="3"/>
        <v>13261</v>
      </c>
      <c r="L16" s="32">
        <f t="shared" si="3"/>
        <v>13736</v>
      </c>
      <c r="M16" s="40">
        <f t="shared" si="0"/>
        <v>26997</v>
      </c>
      <c r="N16" s="47"/>
      <c r="O16" s="50"/>
      <c r="P16" s="33"/>
      <c r="Q16" s="37"/>
      <c r="R16" s="51"/>
      <c r="S16" s="33"/>
      <c r="T16" s="37"/>
      <c r="U16" s="51"/>
      <c r="V16" s="33"/>
      <c r="W16" s="37"/>
      <c r="X16" s="34">
        <f t="shared" si="5"/>
        <v>0</v>
      </c>
      <c r="Y16" s="33">
        <f t="shared" si="4"/>
        <v>0</v>
      </c>
      <c r="Z16" s="37">
        <f t="shared" si="4"/>
        <v>0</v>
      </c>
      <c r="AA16" s="43">
        <f t="shared" si="2"/>
        <v>0</v>
      </c>
      <c r="AB16" s="49"/>
      <c r="AC16" s="49"/>
      <c r="AD16" s="49"/>
      <c r="AE16" s="49"/>
    </row>
    <row r="17" spans="1:31">
      <c r="A17" s="52" t="s">
        <v>29</v>
      </c>
      <c r="B17" s="33"/>
      <c r="C17" s="37"/>
      <c r="D17" s="34"/>
      <c r="E17" s="33"/>
      <c r="F17" s="37"/>
      <c r="G17" s="34"/>
      <c r="H17" s="33">
        <v>150</v>
      </c>
      <c r="I17" s="37">
        <f>J17-H17</f>
        <v>245</v>
      </c>
      <c r="J17" s="22">
        <v>395</v>
      </c>
      <c r="K17" s="39">
        <f t="shared" si="3"/>
        <v>150</v>
      </c>
      <c r="L17" s="32">
        <f t="shared" si="3"/>
        <v>245</v>
      </c>
      <c r="M17" s="40">
        <f t="shared" si="0"/>
        <v>395</v>
      </c>
      <c r="N17" s="47"/>
      <c r="O17" s="50"/>
      <c r="P17" s="33"/>
      <c r="Q17" s="37"/>
      <c r="R17" s="51"/>
      <c r="S17" s="33"/>
      <c r="T17" s="37"/>
      <c r="U17" s="51"/>
      <c r="V17" s="33"/>
      <c r="W17" s="37"/>
      <c r="X17" s="34">
        <f t="shared" si="5"/>
        <v>0</v>
      </c>
      <c r="Y17" s="33">
        <f t="shared" si="4"/>
        <v>0</v>
      </c>
      <c r="Z17" s="37">
        <f t="shared" si="4"/>
        <v>0</v>
      </c>
      <c r="AA17" s="43">
        <f t="shared" si="2"/>
        <v>0</v>
      </c>
      <c r="AB17" s="49"/>
      <c r="AC17" s="49"/>
      <c r="AD17" s="49"/>
      <c r="AE17" s="49"/>
    </row>
    <row r="18" spans="1:31">
      <c r="A18" s="53" t="s">
        <v>30</v>
      </c>
      <c r="B18" s="33">
        <f>SUM(B19:B22)</f>
        <v>48772</v>
      </c>
      <c r="C18" s="37">
        <f>SUM(C21:C22)</f>
        <v>1390</v>
      </c>
      <c r="D18" s="54">
        <f>SUM(D21:D22)</f>
        <v>50162</v>
      </c>
      <c r="E18" s="33">
        <f>SUM(E19:E22)</f>
        <v>60546</v>
      </c>
      <c r="F18" s="37">
        <f>SUM(F21:F22)</f>
        <v>5064</v>
      </c>
      <c r="G18" s="54">
        <f>SUM(G21:G22)</f>
        <v>65610</v>
      </c>
      <c r="H18" s="33">
        <f>SUM(H19:H22)</f>
        <v>0</v>
      </c>
      <c r="I18" s="37">
        <f>SUM(I19:I21)</f>
        <v>32899</v>
      </c>
      <c r="J18" s="22">
        <f>SUM(J19:J22)</f>
        <v>32899</v>
      </c>
      <c r="K18" s="39">
        <f t="shared" si="3"/>
        <v>109318</v>
      </c>
      <c r="L18" s="32">
        <f t="shared" si="3"/>
        <v>39353</v>
      </c>
      <c r="M18" s="40">
        <f t="shared" si="0"/>
        <v>148671</v>
      </c>
      <c r="N18" s="47"/>
      <c r="O18" s="55" t="s">
        <v>31</v>
      </c>
      <c r="P18" s="33">
        <f>SUM(P19:P21)</f>
        <v>0</v>
      </c>
      <c r="Q18" s="37"/>
      <c r="R18" s="51"/>
      <c r="S18" s="33">
        <f>SUM(S19:S21)</f>
        <v>0</v>
      </c>
      <c r="T18" s="37"/>
      <c r="U18" s="51"/>
      <c r="V18" s="33">
        <f>SUM(V19:V21)</f>
        <v>109185</v>
      </c>
      <c r="W18" s="37">
        <f>SUM(W20:W21)</f>
        <v>25027</v>
      </c>
      <c r="X18" s="34">
        <f>SUM(X20:X21)</f>
        <v>134212</v>
      </c>
      <c r="Y18" s="33">
        <f t="shared" si="4"/>
        <v>109185</v>
      </c>
      <c r="Z18" s="37">
        <f t="shared" si="4"/>
        <v>25027</v>
      </c>
      <c r="AA18" s="43">
        <f t="shared" si="2"/>
        <v>134212</v>
      </c>
      <c r="AB18" s="49"/>
      <c r="AC18" s="49"/>
      <c r="AD18" s="49"/>
      <c r="AE18" s="49"/>
    </row>
    <row r="19" spans="1:31">
      <c r="A19" s="56" t="s">
        <v>32</v>
      </c>
      <c r="B19" s="33"/>
      <c r="C19" s="37"/>
      <c r="D19" s="34"/>
      <c r="E19" s="33"/>
      <c r="F19" s="37"/>
      <c r="G19" s="34"/>
      <c r="H19" s="33"/>
      <c r="I19" s="37">
        <v>5713</v>
      </c>
      <c r="J19" s="22">
        <v>5713</v>
      </c>
      <c r="K19" s="39">
        <f t="shared" si="3"/>
        <v>0</v>
      </c>
      <c r="L19" s="32">
        <f t="shared" si="3"/>
        <v>5713</v>
      </c>
      <c r="M19" s="40">
        <f t="shared" si="0"/>
        <v>5713</v>
      </c>
      <c r="N19" s="47"/>
      <c r="O19" s="57" t="s">
        <v>33</v>
      </c>
      <c r="P19" s="33"/>
      <c r="Q19" s="37"/>
      <c r="R19" s="51"/>
      <c r="S19" s="33"/>
      <c r="T19" s="37"/>
      <c r="U19" s="51"/>
      <c r="V19" s="33"/>
      <c r="W19" s="37"/>
      <c r="X19" s="34">
        <f t="shared" si="5"/>
        <v>0</v>
      </c>
      <c r="Y19" s="33">
        <f t="shared" si="4"/>
        <v>0</v>
      </c>
      <c r="Z19" s="37">
        <f t="shared" si="4"/>
        <v>0</v>
      </c>
      <c r="AA19" s="43">
        <f t="shared" si="2"/>
        <v>0</v>
      </c>
      <c r="AB19" s="49"/>
      <c r="AC19" s="49"/>
      <c r="AD19" s="49"/>
      <c r="AE19" s="49"/>
    </row>
    <row r="20" spans="1:31">
      <c r="A20" s="46" t="s">
        <v>34</v>
      </c>
      <c r="B20" s="58"/>
      <c r="C20" s="59"/>
      <c r="D20" s="60"/>
      <c r="E20" s="33"/>
      <c r="F20" s="37"/>
      <c r="G20" s="34"/>
      <c r="H20" s="33"/>
      <c r="I20" s="37">
        <v>8000</v>
      </c>
      <c r="J20" s="22">
        <v>8000</v>
      </c>
      <c r="K20" s="39">
        <f t="shared" si="3"/>
        <v>0</v>
      </c>
      <c r="L20" s="32">
        <f t="shared" si="3"/>
        <v>8000</v>
      </c>
      <c r="M20" s="40">
        <f t="shared" si="0"/>
        <v>8000</v>
      </c>
      <c r="N20" s="47"/>
      <c r="O20" s="57" t="s">
        <v>35</v>
      </c>
      <c r="P20" s="33"/>
      <c r="Q20" s="37"/>
      <c r="R20" s="51"/>
      <c r="S20" s="33"/>
      <c r="T20" s="37"/>
      <c r="U20" s="51"/>
      <c r="V20" s="33"/>
      <c r="W20" s="37">
        <v>21000</v>
      </c>
      <c r="X20" s="34">
        <v>21000</v>
      </c>
      <c r="Y20" s="33">
        <f t="shared" si="4"/>
        <v>0</v>
      </c>
      <c r="Z20" s="37">
        <f t="shared" si="4"/>
        <v>21000</v>
      </c>
      <c r="AA20" s="43">
        <f t="shared" si="2"/>
        <v>21000</v>
      </c>
      <c r="AB20" s="49"/>
      <c r="AC20" s="49"/>
      <c r="AD20" s="49"/>
      <c r="AE20" s="49"/>
    </row>
    <row r="21" spans="1:31">
      <c r="A21" s="46" t="s">
        <v>36</v>
      </c>
      <c r="B21" s="33"/>
      <c r="C21" s="37">
        <v>1324</v>
      </c>
      <c r="D21" s="34">
        <v>1324</v>
      </c>
      <c r="E21" s="33">
        <v>133</v>
      </c>
      <c r="F21" s="37">
        <v>1411</v>
      </c>
      <c r="G21" s="34">
        <v>1544</v>
      </c>
      <c r="H21" s="33"/>
      <c r="I21" s="37">
        <v>19186</v>
      </c>
      <c r="J21" s="22">
        <f>SUM(H21:I21)</f>
        <v>19186</v>
      </c>
      <c r="K21" s="39">
        <f t="shared" si="3"/>
        <v>133</v>
      </c>
      <c r="L21" s="32">
        <f t="shared" si="3"/>
        <v>21921</v>
      </c>
      <c r="M21" s="40">
        <f t="shared" si="0"/>
        <v>22054</v>
      </c>
      <c r="N21" s="47"/>
      <c r="O21" s="57" t="s">
        <v>37</v>
      </c>
      <c r="P21" s="33"/>
      <c r="Q21" s="37"/>
      <c r="R21" s="51"/>
      <c r="S21" s="33"/>
      <c r="T21" s="37"/>
      <c r="U21" s="51"/>
      <c r="V21" s="33">
        <v>109185</v>
      </c>
      <c r="W21" s="37">
        <v>4027</v>
      </c>
      <c r="X21" s="34">
        <v>113212</v>
      </c>
      <c r="Y21" s="33">
        <f t="shared" si="4"/>
        <v>109185</v>
      </c>
      <c r="Z21" s="37">
        <f t="shared" si="4"/>
        <v>4027</v>
      </c>
      <c r="AA21" s="43">
        <f>R21+U21+X21</f>
        <v>113212</v>
      </c>
      <c r="AB21" s="49"/>
      <c r="AC21" s="49"/>
      <c r="AD21" s="49"/>
      <c r="AE21" s="49"/>
    </row>
    <row r="22" spans="1:31" ht="15.75" thickBot="1">
      <c r="A22" s="46" t="s">
        <v>37</v>
      </c>
      <c r="B22" s="61">
        <v>48772</v>
      </c>
      <c r="C22" s="62">
        <f>D22-B22</f>
        <v>66</v>
      </c>
      <c r="D22" s="63">
        <v>48838</v>
      </c>
      <c r="E22" s="33">
        <v>60413</v>
      </c>
      <c r="F22" s="37">
        <v>3653</v>
      </c>
      <c r="G22" s="34">
        <v>64066</v>
      </c>
      <c r="H22" s="33"/>
      <c r="I22" s="64"/>
      <c r="J22" s="65"/>
      <c r="K22" s="66">
        <f t="shared" si="3"/>
        <v>109185</v>
      </c>
      <c r="L22" s="67">
        <f t="shared" si="3"/>
        <v>3719</v>
      </c>
      <c r="M22" s="68">
        <f t="shared" si="0"/>
        <v>112904</v>
      </c>
      <c r="N22" s="3"/>
      <c r="O22" s="69"/>
      <c r="P22" s="70"/>
      <c r="Q22" s="71"/>
      <c r="R22" s="72"/>
      <c r="S22" s="70"/>
      <c r="T22" s="71"/>
      <c r="U22" s="72"/>
      <c r="V22" s="70"/>
      <c r="W22" s="64"/>
      <c r="X22" s="65"/>
      <c r="Y22" s="70">
        <f t="shared" si="4"/>
        <v>0</v>
      </c>
      <c r="Z22" s="64">
        <f t="shared" si="4"/>
        <v>0</v>
      </c>
      <c r="AA22" s="73">
        <f t="shared" si="2"/>
        <v>0</v>
      </c>
    </row>
    <row r="23" spans="1:31" ht="15.75" thickBot="1">
      <c r="A23" s="74" t="s">
        <v>38</v>
      </c>
      <c r="B23" s="75">
        <f>B8+B9+B15+B16+B17+B18</f>
        <v>48777</v>
      </c>
      <c r="C23" s="76">
        <f>C16+C18</f>
        <v>1430</v>
      </c>
      <c r="D23" s="77">
        <f>D16+D18</f>
        <v>50207</v>
      </c>
      <c r="E23" s="75">
        <f>E8+E9+E15+E16+E17+E18</f>
        <v>60651</v>
      </c>
      <c r="F23" s="76">
        <f>G23-E23</f>
        <v>8836</v>
      </c>
      <c r="G23" s="78">
        <f>G9+G15+G16+G18</f>
        <v>69487</v>
      </c>
      <c r="H23" s="75">
        <f>H8+H9+H15+H16+H17+H18</f>
        <v>208190</v>
      </c>
      <c r="I23" s="76">
        <f>I8+I9+I15+I16+I17+I18</f>
        <v>59535</v>
      </c>
      <c r="J23" s="77">
        <f>J8+J9+J15+J16+J17+J18</f>
        <v>267725</v>
      </c>
      <c r="K23" s="79">
        <f>K8+K9+K15+K16+K17+K18</f>
        <v>317618</v>
      </c>
      <c r="L23" s="80">
        <f t="shared" si="3"/>
        <v>69801</v>
      </c>
      <c r="M23" s="81">
        <f t="shared" si="0"/>
        <v>387419</v>
      </c>
      <c r="N23" s="17"/>
      <c r="O23" s="82" t="s">
        <v>39</v>
      </c>
      <c r="P23" s="83">
        <f>P8+P9+P10+P11+P12+P13+P14+P15+P18</f>
        <v>48777</v>
      </c>
      <c r="Q23" s="84">
        <f>SUM(Q8:Q22)</f>
        <v>1430</v>
      </c>
      <c r="R23" s="85">
        <f>SUM(P23:Q23)</f>
        <v>50207</v>
      </c>
      <c r="S23" s="75">
        <f>S8+S9+S10+S11+S12+S13+S14+S15+S18</f>
        <v>60651</v>
      </c>
      <c r="T23" s="76">
        <f>SUM(T8:T22)</f>
        <v>8836</v>
      </c>
      <c r="U23" s="78">
        <f>SUM(S23:T23)</f>
        <v>69487</v>
      </c>
      <c r="V23" s="75">
        <f>V8+V9+V10+V11+V12+V13+V14+V15+V18</f>
        <v>203450</v>
      </c>
      <c r="W23" s="76">
        <f>W18+W15+W13+W12+W11+W10+W9+W8</f>
        <v>66583</v>
      </c>
      <c r="X23" s="77">
        <f>X8+X9+X10+X11+X12+X13+X15+X18</f>
        <v>270033</v>
      </c>
      <c r="Y23" s="75">
        <f>Y8+Y9+Y10+Y11+Y12+Y13+Y14+Y15+Y18</f>
        <v>312878</v>
      </c>
      <c r="Z23" s="76">
        <f>Q23+T23+W23</f>
        <v>76849</v>
      </c>
      <c r="AA23" s="86">
        <f>R23+U23+X23</f>
        <v>389727</v>
      </c>
    </row>
    <row r="24" spans="1:31" ht="15.75" thickBot="1">
      <c r="A24" s="3"/>
      <c r="B24" s="87"/>
      <c r="C24" s="87"/>
      <c r="D24" s="87"/>
      <c r="E24" s="3"/>
      <c r="F24" s="3"/>
      <c r="G24" s="3"/>
      <c r="H24" s="3"/>
      <c r="I24" s="3"/>
      <c r="J24" s="3"/>
      <c r="K24" s="11"/>
      <c r="L24" s="88">
        <f t="shared" si="3"/>
        <v>0</v>
      </c>
      <c r="M24" s="88">
        <f t="shared" si="0"/>
        <v>0</v>
      </c>
      <c r="N24" s="3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31">
      <c r="A25" s="89" t="s">
        <v>40</v>
      </c>
      <c r="B25" s="90"/>
      <c r="C25" s="91"/>
      <c r="D25" s="92"/>
      <c r="E25" s="93"/>
      <c r="F25" s="94"/>
      <c r="G25" s="95"/>
      <c r="H25" s="93"/>
      <c r="I25" s="94"/>
      <c r="J25" s="96"/>
      <c r="K25" s="97"/>
      <c r="L25" s="31">
        <f t="shared" ref="L25:L51" si="6">C25+F25+I25</f>
        <v>0</v>
      </c>
      <c r="M25" s="25">
        <f t="shared" si="0"/>
        <v>0</v>
      </c>
      <c r="N25" s="3"/>
      <c r="O25" s="98" t="s">
        <v>41</v>
      </c>
      <c r="P25" s="99">
        <v>0</v>
      </c>
      <c r="Q25" s="21"/>
      <c r="R25" s="100">
        <v>0</v>
      </c>
      <c r="S25" s="101">
        <v>0</v>
      </c>
      <c r="T25" s="31"/>
      <c r="U25" s="24"/>
      <c r="V25" s="101"/>
      <c r="W25" s="31"/>
      <c r="X25" s="31">
        <f>SUM(V25:W25)</f>
        <v>0</v>
      </c>
      <c r="Y25" s="101">
        <f t="shared" ref="Y25:AA36" si="7">P25+S25+V25</f>
        <v>0</v>
      </c>
      <c r="Z25" s="31">
        <f t="shared" si="7"/>
        <v>0</v>
      </c>
      <c r="AA25" s="25">
        <f t="shared" si="7"/>
        <v>0</v>
      </c>
    </row>
    <row r="26" spans="1:31">
      <c r="A26" s="102" t="s">
        <v>42</v>
      </c>
      <c r="B26" s="103"/>
      <c r="C26" s="104"/>
      <c r="D26" s="105"/>
      <c r="E26" s="30"/>
      <c r="F26" s="42"/>
      <c r="G26" s="106"/>
      <c r="H26" s="30"/>
      <c r="I26" s="42">
        <v>10492</v>
      </c>
      <c r="J26" s="107">
        <v>10492</v>
      </c>
      <c r="K26" s="108"/>
      <c r="L26" s="42">
        <f t="shared" si="6"/>
        <v>10492</v>
      </c>
      <c r="M26" s="40">
        <f t="shared" si="0"/>
        <v>10492</v>
      </c>
      <c r="N26" s="3"/>
      <c r="O26" s="109" t="s">
        <v>43</v>
      </c>
      <c r="P26" s="33">
        <v>200</v>
      </c>
      <c r="Q26" s="37">
        <f>R26-P26</f>
        <v>963</v>
      </c>
      <c r="R26" s="51">
        <v>1163</v>
      </c>
      <c r="S26" s="30">
        <v>0</v>
      </c>
      <c r="T26" s="42">
        <v>274</v>
      </c>
      <c r="U26" s="32">
        <v>274</v>
      </c>
      <c r="V26" s="30">
        <v>1187</v>
      </c>
      <c r="W26" s="42">
        <f>X26-V26</f>
        <v>20725</v>
      </c>
      <c r="X26" s="42">
        <v>21912</v>
      </c>
      <c r="Y26" s="30">
        <f t="shared" si="7"/>
        <v>1387</v>
      </c>
      <c r="Z26" s="42">
        <f t="shared" si="7"/>
        <v>21962</v>
      </c>
      <c r="AA26" s="40">
        <f t="shared" si="7"/>
        <v>23349</v>
      </c>
    </row>
    <row r="27" spans="1:31">
      <c r="A27" s="102" t="s">
        <v>44</v>
      </c>
      <c r="B27" s="30"/>
      <c r="C27" s="42"/>
      <c r="D27" s="106"/>
      <c r="E27" s="30"/>
      <c r="F27" s="42"/>
      <c r="G27" s="106"/>
      <c r="H27" s="33"/>
      <c r="I27" s="37">
        <v>17653</v>
      </c>
      <c r="J27" s="54">
        <v>17653</v>
      </c>
      <c r="K27" s="108"/>
      <c r="L27" s="42">
        <f t="shared" si="6"/>
        <v>17653</v>
      </c>
      <c r="M27" s="40">
        <f t="shared" si="0"/>
        <v>17653</v>
      </c>
      <c r="N27" s="3"/>
      <c r="O27" s="110" t="s">
        <v>45</v>
      </c>
      <c r="P27" s="33">
        <v>0</v>
      </c>
      <c r="Q27" s="37"/>
      <c r="R27" s="51">
        <v>0</v>
      </c>
      <c r="S27" s="30">
        <v>0</v>
      </c>
      <c r="T27" s="42"/>
      <c r="U27" s="32"/>
      <c r="V27" s="30"/>
      <c r="W27" s="42"/>
      <c r="X27" s="42">
        <f t="shared" ref="X27:X34" si="8">SUM(V27:W27)</f>
        <v>0</v>
      </c>
      <c r="Y27" s="30">
        <f t="shared" si="7"/>
        <v>0</v>
      </c>
      <c r="Z27" s="42">
        <f t="shared" si="7"/>
        <v>0</v>
      </c>
      <c r="AA27" s="40">
        <f t="shared" si="7"/>
        <v>0</v>
      </c>
    </row>
    <row r="28" spans="1:31">
      <c r="A28" s="44" t="s">
        <v>16</v>
      </c>
      <c r="B28" s="30"/>
      <c r="C28" s="42"/>
      <c r="D28" s="106"/>
      <c r="E28" s="30"/>
      <c r="F28" s="42"/>
      <c r="G28" s="106"/>
      <c r="H28" s="33"/>
      <c r="I28" s="37"/>
      <c r="J28" s="54"/>
      <c r="K28" s="108"/>
      <c r="L28" s="42">
        <f t="shared" si="6"/>
        <v>0</v>
      </c>
      <c r="M28" s="40">
        <f t="shared" si="0"/>
        <v>0</v>
      </c>
      <c r="N28" s="3"/>
      <c r="O28" s="111" t="s">
        <v>46</v>
      </c>
      <c r="P28" s="33">
        <v>0</v>
      </c>
      <c r="Q28" s="37"/>
      <c r="R28" s="51">
        <v>0</v>
      </c>
      <c r="S28" s="30">
        <v>0</v>
      </c>
      <c r="T28" s="42"/>
      <c r="U28" s="32"/>
      <c r="V28" s="30"/>
      <c r="W28" s="42">
        <v>2532</v>
      </c>
      <c r="X28" s="42">
        <v>2532</v>
      </c>
      <c r="Y28" s="30">
        <f t="shared" si="7"/>
        <v>0</v>
      </c>
      <c r="Z28" s="42">
        <f t="shared" si="7"/>
        <v>2532</v>
      </c>
      <c r="AA28" s="40">
        <f t="shared" si="7"/>
        <v>2532</v>
      </c>
    </row>
    <row r="29" spans="1:31">
      <c r="A29" s="46" t="s">
        <v>18</v>
      </c>
      <c r="B29" s="30"/>
      <c r="C29" s="42"/>
      <c r="D29" s="106"/>
      <c r="E29" s="30"/>
      <c r="F29" s="42"/>
      <c r="G29" s="106"/>
      <c r="H29" s="33"/>
      <c r="I29" s="37"/>
      <c r="J29" s="54"/>
      <c r="K29" s="108"/>
      <c r="L29" s="42">
        <f t="shared" si="6"/>
        <v>0</v>
      </c>
      <c r="M29" s="40">
        <f t="shared" si="0"/>
        <v>0</v>
      </c>
      <c r="N29" s="3"/>
      <c r="O29" s="111" t="s">
        <v>45</v>
      </c>
      <c r="P29" s="33"/>
      <c r="Q29" s="37"/>
      <c r="R29" s="51"/>
      <c r="S29" s="30"/>
      <c r="T29" s="42"/>
      <c r="U29" s="32"/>
      <c r="V29" s="30"/>
      <c r="W29" s="42"/>
      <c r="X29" s="42">
        <f t="shared" si="8"/>
        <v>0</v>
      </c>
      <c r="Y29" s="30">
        <f t="shared" si="7"/>
        <v>0</v>
      </c>
      <c r="Z29" s="42">
        <f t="shared" si="7"/>
        <v>0</v>
      </c>
      <c r="AA29" s="40">
        <f t="shared" si="7"/>
        <v>0</v>
      </c>
    </row>
    <row r="30" spans="1:31">
      <c r="A30" s="44" t="s">
        <v>20</v>
      </c>
      <c r="B30" s="30"/>
      <c r="C30" s="42"/>
      <c r="D30" s="106"/>
      <c r="E30" s="30"/>
      <c r="F30" s="42"/>
      <c r="G30" s="106"/>
      <c r="H30" s="33"/>
      <c r="I30" s="37"/>
      <c r="J30" s="54"/>
      <c r="K30" s="108"/>
      <c r="L30" s="42">
        <f t="shared" si="6"/>
        <v>0</v>
      </c>
      <c r="M30" s="40">
        <f t="shared" si="0"/>
        <v>0</v>
      </c>
      <c r="N30" s="3"/>
      <c r="O30" s="111" t="s">
        <v>47</v>
      </c>
      <c r="P30" s="33"/>
      <c r="Q30" s="37"/>
      <c r="R30" s="51"/>
      <c r="S30" s="30"/>
      <c r="T30" s="42"/>
      <c r="U30" s="32"/>
      <c r="V30" s="30"/>
      <c r="W30" s="42"/>
      <c r="X30" s="42">
        <f t="shared" si="8"/>
        <v>0</v>
      </c>
      <c r="Y30" s="30">
        <f t="shared" si="7"/>
        <v>0</v>
      </c>
      <c r="Z30" s="42">
        <f t="shared" si="7"/>
        <v>0</v>
      </c>
      <c r="AA30" s="40">
        <f t="shared" si="7"/>
        <v>0</v>
      </c>
    </row>
    <row r="31" spans="1:31">
      <c r="A31" s="46" t="s">
        <v>22</v>
      </c>
      <c r="B31" s="30"/>
      <c r="C31" s="42"/>
      <c r="D31" s="106"/>
      <c r="E31" s="30"/>
      <c r="F31" s="42"/>
      <c r="G31" s="106"/>
      <c r="H31" s="33"/>
      <c r="I31" s="37"/>
      <c r="J31" s="54"/>
      <c r="K31" s="108"/>
      <c r="L31" s="42">
        <f t="shared" si="6"/>
        <v>0</v>
      </c>
      <c r="M31" s="40">
        <f t="shared" si="0"/>
        <v>0</v>
      </c>
      <c r="N31" s="3"/>
      <c r="O31" s="111" t="s">
        <v>48</v>
      </c>
      <c r="P31" s="33"/>
      <c r="Q31" s="37"/>
      <c r="R31" s="51"/>
      <c r="S31" s="33"/>
      <c r="T31" s="37"/>
      <c r="U31" s="51"/>
      <c r="V31" s="33">
        <v>4000</v>
      </c>
      <c r="W31" s="37">
        <v>-4000</v>
      </c>
      <c r="X31" s="42">
        <v>0</v>
      </c>
      <c r="Y31" s="33">
        <f t="shared" si="7"/>
        <v>4000</v>
      </c>
      <c r="Z31" s="37">
        <f t="shared" si="7"/>
        <v>-4000</v>
      </c>
      <c r="AA31" s="43">
        <f t="shared" si="7"/>
        <v>0</v>
      </c>
    </row>
    <row r="32" spans="1:31">
      <c r="A32" s="46" t="s">
        <v>24</v>
      </c>
      <c r="B32" s="30"/>
      <c r="C32" s="42"/>
      <c r="D32" s="106"/>
      <c r="E32" s="30"/>
      <c r="F32" s="42"/>
      <c r="G32" s="106"/>
      <c r="H32" s="33"/>
      <c r="I32" s="37">
        <v>17653</v>
      </c>
      <c r="J32" s="54">
        <v>17653</v>
      </c>
      <c r="K32" s="108"/>
      <c r="L32" s="42">
        <f t="shared" si="6"/>
        <v>17653</v>
      </c>
      <c r="M32" s="40">
        <f t="shared" si="0"/>
        <v>17653</v>
      </c>
      <c r="N32" s="3"/>
      <c r="O32" s="112" t="s">
        <v>49</v>
      </c>
      <c r="P32" s="33"/>
      <c r="Q32" s="37"/>
      <c r="R32" s="51"/>
      <c r="S32" s="33"/>
      <c r="T32" s="37"/>
      <c r="U32" s="51"/>
      <c r="V32" s="33">
        <v>700</v>
      </c>
      <c r="W32" s="37">
        <v>-700</v>
      </c>
      <c r="X32" s="42">
        <f t="shared" si="8"/>
        <v>0</v>
      </c>
      <c r="Y32" s="33">
        <f t="shared" si="7"/>
        <v>700</v>
      </c>
      <c r="Z32" s="37">
        <f t="shared" si="7"/>
        <v>-700</v>
      </c>
      <c r="AA32" s="43">
        <f t="shared" si="7"/>
        <v>0</v>
      </c>
    </row>
    <row r="33" spans="1:27">
      <c r="A33" s="46" t="s">
        <v>50</v>
      </c>
      <c r="B33" s="30">
        <v>200</v>
      </c>
      <c r="C33" s="42">
        <v>963</v>
      </c>
      <c r="D33" s="106">
        <f>SUM(B33:C33)</f>
        <v>1163</v>
      </c>
      <c r="E33" s="30"/>
      <c r="F33" s="42">
        <v>274</v>
      </c>
      <c r="G33" s="106">
        <v>274</v>
      </c>
      <c r="H33" s="33"/>
      <c r="I33" s="37"/>
      <c r="J33" s="54"/>
      <c r="K33" s="108">
        <v>200</v>
      </c>
      <c r="L33" s="42">
        <f t="shared" si="6"/>
        <v>1237</v>
      </c>
      <c r="M33" s="40">
        <f>D33+G33+J33</f>
        <v>1437</v>
      </c>
      <c r="N33" s="3"/>
      <c r="O33" s="113" t="s">
        <v>51</v>
      </c>
      <c r="P33" s="33"/>
      <c r="Q33" s="37"/>
      <c r="R33" s="51"/>
      <c r="S33" s="33"/>
      <c r="T33" s="37"/>
      <c r="U33" s="51"/>
      <c r="V33" s="33"/>
      <c r="W33" s="37">
        <v>1437</v>
      </c>
      <c r="X33" s="42">
        <f t="shared" si="8"/>
        <v>1437</v>
      </c>
      <c r="Y33" s="33">
        <f t="shared" si="7"/>
        <v>0</v>
      </c>
      <c r="Z33" s="37">
        <f t="shared" si="7"/>
        <v>1437</v>
      </c>
      <c r="AA33" s="43">
        <f t="shared" si="7"/>
        <v>1437</v>
      </c>
    </row>
    <row r="34" spans="1:27">
      <c r="A34" s="102" t="s">
        <v>52</v>
      </c>
      <c r="B34" s="30"/>
      <c r="C34" s="42"/>
      <c r="D34" s="106"/>
      <c r="E34" s="30"/>
      <c r="F34" s="42"/>
      <c r="G34" s="106"/>
      <c r="H34" s="33"/>
      <c r="I34" s="37">
        <v>44</v>
      </c>
      <c r="J34" s="54">
        <v>44</v>
      </c>
      <c r="K34" s="108"/>
      <c r="L34" s="42">
        <f t="shared" si="6"/>
        <v>44</v>
      </c>
      <c r="M34" s="40">
        <f t="shared" si="0"/>
        <v>44</v>
      </c>
      <c r="O34" s="111"/>
      <c r="P34" s="33"/>
      <c r="Q34" s="37"/>
      <c r="R34" s="51"/>
      <c r="S34" s="33"/>
      <c r="T34" s="37"/>
      <c r="U34" s="51"/>
      <c r="V34" s="33"/>
      <c r="W34" s="37"/>
      <c r="X34" s="42">
        <f t="shared" si="8"/>
        <v>0</v>
      </c>
      <c r="Y34" s="33">
        <f t="shared" si="7"/>
        <v>0</v>
      </c>
      <c r="Z34" s="37">
        <f t="shared" si="7"/>
        <v>0</v>
      </c>
      <c r="AA34" s="43">
        <f t="shared" si="7"/>
        <v>0</v>
      </c>
    </row>
    <row r="35" spans="1:27" ht="15.75" thickBot="1">
      <c r="A35" s="102" t="s">
        <v>53</v>
      </c>
      <c r="B35" s="114"/>
      <c r="C35" s="115"/>
      <c r="D35" s="116"/>
      <c r="E35" s="114"/>
      <c r="F35" s="115"/>
      <c r="G35" s="116"/>
      <c r="H35" s="70">
        <v>3000</v>
      </c>
      <c r="I35" s="64">
        <v>-3000</v>
      </c>
      <c r="J35" s="117"/>
      <c r="K35" s="118">
        <v>3000</v>
      </c>
      <c r="L35" s="115">
        <f t="shared" si="6"/>
        <v>-3000</v>
      </c>
      <c r="M35" s="119"/>
      <c r="O35" s="120"/>
      <c r="P35" s="121"/>
      <c r="Q35" s="122"/>
      <c r="R35" s="123"/>
      <c r="S35" s="121"/>
      <c r="T35" s="64"/>
      <c r="U35" s="123"/>
      <c r="V35" s="121"/>
      <c r="W35" s="122"/>
      <c r="X35" s="122"/>
      <c r="Y35" s="121">
        <f t="shared" si="7"/>
        <v>0</v>
      </c>
      <c r="Z35" s="122">
        <f t="shared" si="7"/>
        <v>0</v>
      </c>
      <c r="AA35" s="124">
        <f t="shared" si="7"/>
        <v>0</v>
      </c>
    </row>
    <row r="36" spans="1:27" ht="15.75" thickBot="1">
      <c r="A36" s="125" t="s">
        <v>54</v>
      </c>
      <c r="B36" s="75">
        <v>200</v>
      </c>
      <c r="C36" s="76">
        <v>963</v>
      </c>
      <c r="D36" s="77">
        <v>1163</v>
      </c>
      <c r="E36" s="75"/>
      <c r="F36" s="76">
        <v>274</v>
      </c>
      <c r="G36" s="78">
        <v>274</v>
      </c>
      <c r="H36" s="75">
        <f>H26+H27+H34+H35</f>
        <v>3000</v>
      </c>
      <c r="I36" s="76">
        <f>I26+I27+I34+I35</f>
        <v>25189</v>
      </c>
      <c r="J36" s="77">
        <f>J26+J27+J34</f>
        <v>28189</v>
      </c>
      <c r="K36" s="75">
        <f>K26+K27+K34+K35+K33</f>
        <v>3200</v>
      </c>
      <c r="L36" s="126">
        <f>C36+F36+I36</f>
        <v>26426</v>
      </c>
      <c r="M36" s="127">
        <f>D36+G36+J36</f>
        <v>29626</v>
      </c>
      <c r="O36" s="128" t="s">
        <v>55</v>
      </c>
      <c r="P36" s="83">
        <f>P26+P28+P30+P31</f>
        <v>200</v>
      </c>
      <c r="Q36" s="84">
        <v>963</v>
      </c>
      <c r="R36" s="85">
        <v>1163</v>
      </c>
      <c r="S36" s="75">
        <v>0</v>
      </c>
      <c r="T36" s="76">
        <v>274</v>
      </c>
      <c r="U36" s="78">
        <v>274</v>
      </c>
      <c r="V36" s="75">
        <f>V26+V28+V30+V31+V32</f>
        <v>5887</v>
      </c>
      <c r="W36" s="76">
        <f>SUM(W26:W35)</f>
        <v>19994</v>
      </c>
      <c r="X36" s="76">
        <f>SUM(X25:X35)</f>
        <v>25881</v>
      </c>
      <c r="Y36" s="75">
        <f t="shared" si="7"/>
        <v>6087</v>
      </c>
      <c r="Z36" s="76">
        <f t="shared" si="7"/>
        <v>21231</v>
      </c>
      <c r="AA36" s="86">
        <f t="shared" si="7"/>
        <v>27318</v>
      </c>
    </row>
    <row r="37" spans="1:27">
      <c r="A37" s="3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7">
      <c r="A38" s="130" t="s">
        <v>56</v>
      </c>
      <c r="B38" s="131">
        <f>B23+B36</f>
        <v>48977</v>
      </c>
      <c r="C38" s="131">
        <v>2393</v>
      </c>
      <c r="D38" s="131">
        <f t="shared" ref="D38:M38" si="9">D23+D36</f>
        <v>51370</v>
      </c>
      <c r="E38" s="131">
        <f t="shared" si="9"/>
        <v>60651</v>
      </c>
      <c r="F38" s="131">
        <f t="shared" si="9"/>
        <v>9110</v>
      </c>
      <c r="G38" s="131">
        <f t="shared" si="9"/>
        <v>69761</v>
      </c>
      <c r="H38" s="131">
        <f t="shared" si="9"/>
        <v>211190</v>
      </c>
      <c r="I38" s="131">
        <f t="shared" si="9"/>
        <v>84724</v>
      </c>
      <c r="J38" s="131">
        <f t="shared" si="9"/>
        <v>295914</v>
      </c>
      <c r="K38" s="131">
        <f t="shared" si="9"/>
        <v>320818</v>
      </c>
      <c r="L38" s="131">
        <f t="shared" si="9"/>
        <v>96227</v>
      </c>
      <c r="M38" s="131">
        <f t="shared" si="9"/>
        <v>417045</v>
      </c>
      <c r="O38" s="130" t="s">
        <v>57</v>
      </c>
      <c r="P38" s="131">
        <f>P23+P36</f>
        <v>48977</v>
      </c>
      <c r="Q38" s="131">
        <f>Q23+Q36</f>
        <v>2393</v>
      </c>
      <c r="R38" s="131">
        <f>SUM(P38:Q38)</f>
        <v>51370</v>
      </c>
      <c r="S38" s="131">
        <f t="shared" ref="S38:Z38" si="10">S23+S36</f>
        <v>60651</v>
      </c>
      <c r="T38" s="131">
        <f t="shared" si="10"/>
        <v>9110</v>
      </c>
      <c r="U38" s="131">
        <f t="shared" si="10"/>
        <v>69761</v>
      </c>
      <c r="V38" s="131">
        <f t="shared" si="10"/>
        <v>209337</v>
      </c>
      <c r="W38" s="131">
        <f t="shared" si="10"/>
        <v>86577</v>
      </c>
      <c r="X38" s="131">
        <f t="shared" si="10"/>
        <v>295914</v>
      </c>
      <c r="Y38" s="131">
        <f t="shared" si="10"/>
        <v>318965</v>
      </c>
      <c r="Z38" s="131">
        <f t="shared" si="10"/>
        <v>98080</v>
      </c>
      <c r="AA38" s="131">
        <f>SUM(Y38:Z38)</f>
        <v>417045</v>
      </c>
    </row>
    <row r="39" spans="1:27">
      <c r="O39" s="132" t="s">
        <v>58</v>
      </c>
      <c r="P39" s="3"/>
      <c r="Q39" s="3"/>
      <c r="R39" s="3"/>
      <c r="S39" s="3"/>
      <c r="T39" s="3"/>
      <c r="U39" s="3"/>
      <c r="V39" s="3"/>
      <c r="W39" s="3"/>
      <c r="X39" s="3"/>
      <c r="Y39" s="131">
        <f>K36-Y36</f>
        <v>-2887</v>
      </c>
    </row>
    <row r="40" spans="1:27">
      <c r="O40" s="132" t="s">
        <v>59</v>
      </c>
      <c r="P40" s="3"/>
      <c r="Q40" s="3"/>
      <c r="R40" s="3"/>
      <c r="S40" s="3"/>
      <c r="T40" s="3"/>
      <c r="U40" s="3"/>
      <c r="V40" s="3"/>
      <c r="W40" s="3"/>
      <c r="X40" s="3"/>
      <c r="Y40" s="131">
        <f>K23-Y23</f>
        <v>4740</v>
      </c>
    </row>
    <row r="41" spans="1:27">
      <c r="O41" s="130" t="s">
        <v>60</v>
      </c>
      <c r="P41" s="3"/>
      <c r="Q41" s="3"/>
      <c r="R41" s="3"/>
      <c r="S41" s="3"/>
      <c r="T41" s="3"/>
      <c r="U41" s="3"/>
      <c r="V41" s="3"/>
      <c r="W41" s="3"/>
      <c r="X41" s="3"/>
      <c r="Y41" s="131">
        <f>SUM(Y39:Y40)</f>
        <v>1853</v>
      </c>
    </row>
    <row r="42" spans="1:27">
      <c r="O42" s="3"/>
      <c r="P42" s="3"/>
      <c r="Q42" s="3"/>
      <c r="R42" s="3"/>
      <c r="S42" s="3"/>
      <c r="T42" s="3"/>
      <c r="U42" s="3"/>
      <c r="V42" s="3"/>
      <c r="W42" s="3"/>
      <c r="X42" s="3"/>
    </row>
  </sheetData>
  <mergeCells count="11">
    <mergeCell ref="P6:R6"/>
    <mergeCell ref="S6:U6"/>
    <mergeCell ref="V6:X6"/>
    <mergeCell ref="Y6:AA6"/>
    <mergeCell ref="A1:T1"/>
    <mergeCell ref="A6:A7"/>
    <mergeCell ref="B6:D6"/>
    <mergeCell ref="E6:G6"/>
    <mergeCell ref="H6:J6"/>
    <mergeCell ref="K6:M6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2015-05-28T12:33:45Z</dcterms:created>
  <dcterms:modified xsi:type="dcterms:W3CDTF">2015-05-28T12:35:23Z</dcterms:modified>
</cp:coreProperties>
</file>