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firstSheet="6" activeTab="11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r:id="rId8"/>
    <sheet name="7. Többéves döntések" sheetId="9" r:id="rId9"/>
    <sheet name="8. Adósságot kel. ügyletek" sheetId="10" r:id="rId10"/>
    <sheet name="9. Felhalmozás" sheetId="11" r:id="rId11"/>
    <sheet name="10. Tartalékok" sheetId="12" r:id="rId12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3">'3. Állami tám.'!$A$1:$G$47</definedName>
    <definedName name="_xlnm.Print_Area" localSheetId="6">'5. Likviditási terv'!$A$1:$O$24</definedName>
    <definedName name="_xlnm.Print_Area" localSheetId="10">'9. Felhalmozás'!$C$1:$F$22</definedName>
  </definedNames>
  <calcPr fullCalcOnLoad="1"/>
</workbook>
</file>

<file path=xl/sharedStrings.xml><?xml version="1.0" encoding="utf-8"?>
<sst xmlns="http://schemas.openxmlformats.org/spreadsheetml/2006/main" count="1019" uniqueCount="559">
  <si>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</si>
  <si>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</si>
  <si>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</si>
  <si>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</si>
  <si>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</si>
  <si>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</si>
  <si>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</si>
  <si>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</si>
  <si>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</si>
  <si>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</si>
  <si>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</si>
  <si>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</si>
  <si>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</si>
  <si>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</si>
  <si>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</si>
  <si>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</si>
  <si>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</si>
  <si>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</si>
  <si>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</si>
  <si>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</si>
  <si>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</si>
  <si>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</si>
  <si>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</si>
  <si>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</si>
  <si>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</si>
  <si>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</si>
  <si>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</si>
  <si>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</si>
  <si>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</si>
  <si>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</si>
  <si>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</si>
  <si>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</si>
  <si>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</si>
  <si>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</si>
  <si>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</si>
  <si>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</si>
  <si>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</si>
  <si>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</si>
  <si>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</si>
  <si>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</si>
  <si>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</si>
  <si>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</si>
  <si>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</si>
  <si>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</si>
  <si>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</si>
  <si>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</si>
  <si>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</si>
  <si>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</si>
  <si>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</si>
  <si>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</si>
  <si>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</si>
  <si>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</si>
  <si>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</si>
  <si>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</si>
  <si>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</si>
  <si>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</si>
  <si>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</si>
  <si>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</si>
  <si>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</si>
  <si>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</si>
  <si>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</si>
  <si>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</si>
  <si>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</si>
  <si>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</si>
  <si>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</si>
  <si>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</si>
  <si>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</si>
  <si>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</si>
  <si>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</si>
  <si>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</si>
  <si>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</si>
  <si>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</si>
  <si>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</si>
  <si>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</si>
  <si>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</si>
  <si>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</si>
  <si>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</si>
  <si>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</si>
  <si>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</si>
  <si>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</si>
  <si>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</si>
  <si>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</si>
  <si>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</si>
  <si>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</si>
  <si>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</si>
  <si>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</si>
  <si>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</si>
  <si>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</si>
  <si>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</si>
  <si>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</si>
  <si>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</si>
  <si>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</si>
  <si>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</si>
  <si>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</si>
  <si>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</si>
  <si>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</si>
  <si>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</si>
  <si>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</si>
  <si>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</si>
  <si>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</si>
  <si>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</si>
  <si>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</si>
  <si>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</si>
  <si>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</si>
  <si>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</si>
  <si>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</si>
  <si>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</si>
  <si>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</si>
  <si>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</si>
  <si>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</si>
  <si>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</si>
  <si>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</si>
  <si>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</si>
  <si>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</si>
  <si>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</si>
  <si>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</si>
  <si>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</si>
  <si>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</si>
  <si>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</si>
  <si>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</si>
  <si>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</si>
  <si>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</si>
  <si>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</si>
  <si>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</si>
  <si>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</si>
  <si>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</si>
  <si>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</si>
  <si>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</si>
  <si>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</si>
  <si>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</si>
  <si>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</si>
  <si>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</si>
  <si>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</si>
  <si>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</si>
  <si>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</si>
  <si>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</si>
  <si>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</si>
  <si>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</si>
  <si>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</si>
  <si>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</si>
  <si>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</si>
  <si>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</si>
  <si>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</si>
  <si>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</si>
  <si>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</si>
  <si>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</si>
  <si>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</si>
  <si>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</si>
  <si>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</si>
  <si>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</si>
  <si>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</si>
  <si>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</si>
  <si>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</si>
  <si>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</si>
  <si>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</si>
  <si>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</si>
  <si>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</si>
  <si>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</si>
  <si>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</si>
  <si>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</si>
  <si>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</si>
  <si>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</si>
  <si>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</si>
  <si>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</si>
  <si>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</si>
  <si>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</si>
  <si>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</si>
  <si>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</si>
  <si>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</si>
  <si>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</si>
  <si>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</si>
  <si>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</si>
  <si>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</si>
  <si>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</si>
  <si>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</si>
  <si>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</si>
  <si>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</si>
  <si>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</si>
  <si>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</si>
  <si>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</si>
  <si>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</si>
  <si>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</si>
  <si>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</si>
  <si>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</si>
  <si>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</si>
  <si>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</si>
  <si>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</si>
  <si>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</si>
  <si>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</si>
  <si>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</si>
  <si>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</si>
  <si>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</si>
  <si>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</si>
  <si>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</si>
  <si>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</si>
  <si>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</si>
  <si>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</si>
  <si>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</si>
  <si>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</si>
  <si>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</si>
  <si>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</si>
  <si>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</si>
  <si>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</si>
  <si>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</si>
  <si>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</si>
  <si>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</si>
  <si>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</si>
  <si>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</si>
  <si>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</si>
  <si>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</si>
  <si>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</si>
  <si>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</si>
  <si>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</si>
  <si>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</si>
  <si>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</si>
  <si>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</si>
  <si>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</si>
  <si>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</si>
  <si>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</si>
  <si>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</si>
  <si>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</si>
  <si>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</si>
  <si>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</si>
  <si>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</si>
  <si>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</si>
  <si>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</si>
  <si>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</si>
  <si>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</si>
  <si>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</si>
  <si>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</si>
  <si>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</si>
  <si>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</si>
  <si>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</si>
  <si>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</si>
  <si>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</si>
  <si>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</si>
  <si>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</si>
  <si>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</si>
  <si>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</si>
  <si>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</si>
  <si>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</si>
  <si>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</si>
  <si>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</si>
  <si>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</si>
  <si>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</si>
  <si>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</si>
  <si>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</si>
  <si>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</si>
  <si>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</si>
  <si>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</si>
  <si>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</si>
  <si>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</si>
  <si>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</si>
  <si>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</si>
  <si>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</si>
  <si>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</si>
  <si>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</si>
  <si>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</si>
  <si>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</si>
  <si>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</si>
  <si>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</si>
  <si>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</si>
  <si>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</si>
  <si>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</si>
  <si>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</si>
  <si>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</si>
  <si>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</si>
  <si>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</si>
  <si>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</si>
  <si>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</si>
  <si>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</si>
  <si>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</si>
  <si>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</si>
  <si>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</si>
  <si>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</si>
  <si>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</si>
  <si>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</si>
  <si>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</si>
  <si>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</si>
  <si>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</si>
  <si>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</si>
  <si>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</si>
  <si>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</si>
  <si>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</si>
  <si>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</si>
  <si>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</si>
  <si>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</si>
  <si>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</si>
  <si>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</si>
  <si>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</si>
  <si>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</si>
  <si>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</si>
  <si>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</si>
  <si>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</si>
  <si>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</si>
  <si>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</si>
  <si>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</si>
  <si>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</si>
  <si>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</si>
  <si>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</si>
  <si>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</si>
  <si>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</si>
  <si>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</si>
  <si>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</si>
  <si>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</si>
  <si>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</si>
  <si>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</si>
  <si>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</si>
  <si>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</si>
  <si>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</si>
  <si>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</si>
  <si>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</si>
  <si>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</si>
  <si>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</si>
  <si>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</si>
  <si>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</si>
  <si>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</si>
  <si>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</si>
  <si>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</si>
  <si>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</si>
  <si>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</si>
  <si>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</si>
  <si>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</si>
  <si>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</si>
  <si>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</si>
  <si>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</si>
  <si>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</si>
  <si>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</si>
  <si>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</si>
  <si>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</si>
  <si>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</si>
  <si>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</si>
  <si>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</si>
  <si>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</si>
  <si>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</si>
  <si>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</si>
  <si>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</si>
  <si>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</si>
  <si>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</si>
  <si>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</si>
  <si>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</si>
  <si>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</si>
  <si>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</si>
  <si>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</si>
  <si>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</si>
  <si>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</si>
  <si>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</si>
  <si>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</si>
  <si>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</si>
  <si>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</si>
  <si>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</si>
  <si>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</si>
  <si>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</si>
  <si>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</si>
  <si>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</si>
  <si>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</si>
  <si>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</si>
  <si>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</si>
  <si>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</si>
  <si>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</si>
  <si>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</si>
  <si>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</si>
  <si>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</si>
  <si>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</si>
  <si>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</si>
  <si>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</si>
  <si>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</si>
  <si>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</si>
  <si>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</si>
  <si>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</si>
  <si>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</si>
  <si>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</si>
  <si>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</si>
  <si>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</si>
  <si>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</si>
  <si>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</si>
  <si>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</si>
  <si>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</si>
  <si>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</si>
  <si>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</si>
  <si>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</si>
  <si>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</si>
  <si>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</si>
  <si>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</si>
  <si>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</si>
  <si>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</si>
  <si>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</si>
  <si>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</si>
  <si>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</si>
  <si>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</si>
  <si>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</si>
  <si>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</si>
  <si>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</si>
  <si>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</si>
  <si>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</si>
  <si>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</si>
  <si>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</si>
  <si>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</si>
  <si>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</si>
  <si>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</si>
  <si>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</si>
  <si>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</si>
  <si>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</si>
  <si>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</si>
  <si>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</si>
  <si>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</si>
  <si>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</si>
  <si>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</si>
  <si>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</si>
  <si>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</si>
  <si>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</si>
  <si>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</si>
  <si>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</si>
  <si>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</si>
  <si>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</si>
  <si>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</si>
  <si>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</si>
  <si>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</si>
  <si>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</si>
  <si>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</si>
  <si>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</si>
  <si>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</si>
  <si>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</si>
  <si>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</si>
  <si>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</si>
  <si>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</si>
  <si>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</si>
  <si>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</si>
  <si>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</si>
  <si>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</si>
  <si>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</si>
  <si>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</si>
  <si>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</si>
  <si>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</si>
  <si>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</si>
  <si>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</si>
  <si>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</si>
  <si>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</si>
  <si>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</si>
  <si>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</si>
  <si>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</si>
  <si>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</si>
  <si>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</si>
  <si>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</si>
  <si>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</si>
  <si>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</si>
  <si>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</si>
  <si>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</si>
  <si>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</si>
  <si>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</si>
  <si>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</si>
  <si>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</si>
  <si>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</si>
  <si>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</si>
  <si>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</si>
  <si>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</si>
  <si>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</si>
  <si>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</si>
  <si>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</si>
  <si>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</si>
  <si>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</si>
  <si>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</si>
  <si>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</si>
  <si>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</si>
  <si>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</si>
  <si>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</si>
  <si>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</si>
  <si>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</si>
  <si>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</si>
  <si>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</si>
  <si>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</si>
  <si>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</si>
  <si>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</si>
  <si>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</si>
  <si>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</si>
  <si>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</si>
  <si>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</si>
  <si>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</si>
  <si>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</si>
  <si>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</si>
  <si>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</si>
  <si>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</si>
  <si>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</si>
  <si>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</si>
  <si>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</si>
  <si>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</si>
  <si>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</si>
  <si>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</si>
  <si>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</si>
  <si>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</si>
  <si>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</si>
  <si>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</si>
  <si>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</si>
  <si>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</si>
  <si>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</si>
  <si>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</si>
  <si>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</si>
  <si>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</si>
  <si>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</si>
  <si>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</si>
  <si>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</si>
  <si>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</si>
  <si>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</si>
  <si>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</si>
  <si>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</si>
  <si>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</si>
  <si>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</si>
  <si>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</si>
  <si>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</si>
  <si>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</si>
  <si>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</si>
  <si>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</si>
  <si>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</si>
  <si>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</si>
  <si>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</si>
  <si>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</si>
  <si>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</si>
  <si>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</si>
  <si>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</si>
  <si>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</si>
  <si>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</si>
  <si>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</si>
  <si>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</si>
  <si>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Eredeti előirányzat 2018.</t>
  </si>
  <si>
    <t xml:space="preserve"> Eredeti előirányzat 2018.</t>
  </si>
  <si>
    <t>2018.évi</t>
  </si>
  <si>
    <t>I.6. Polgármesteri illetmény támogatása</t>
  </si>
  <si>
    <t>2020.</t>
  </si>
  <si>
    <t>Településképi arculati kézikönyv elkészítése</t>
  </si>
  <si>
    <t>Kultúrház felújítása</t>
  </si>
  <si>
    <t>Város- és községgazdálkodással, könyvtárral kapcsolatos tárgyi eszközök beszerzése</t>
  </si>
  <si>
    <t>2019. ÉVI MŰKÖDÉSI ÉS FELHALMOZÁSI CÉLÚ BEVÉTELEI ÉS KIADÁSAI</t>
  </si>
  <si>
    <t>2018.évi várható teljesítés</t>
  </si>
  <si>
    <t>Eredeti előirányzat 2019.</t>
  </si>
  <si>
    <t xml:space="preserve"> Eredeti előirányzat 2019.</t>
  </si>
  <si>
    <t>2019. évi előirányzat</t>
  </si>
  <si>
    <t>FELSŐSZENTERZSÉBET KÖZSÉG ÖNKORMÁNYZATÁNAK ÁLLAMI HOZZÁJÁRULÁSA 2019. ÉVBEN</t>
  </si>
  <si>
    <t>2019.évi</t>
  </si>
  <si>
    <t>2021.</t>
  </si>
  <si>
    <t>2019. előtti kifizetés</t>
  </si>
  <si>
    <t>2019. évi eredeti előirányzat</t>
  </si>
  <si>
    <t>1, 2019. évi adósságkeletkeztető fejlesztési célok</t>
  </si>
  <si>
    <t>Felsőszenterzsébet Község Önkormányzata adósságot keletkeztető 2019. évi fejlesztési céljai, az ügyletekből és kezességvállalásokból fennálló kötelezettségei, valamint azok fedezetéül szolgáló saját bevételek</t>
  </si>
  <si>
    <t>FELSŐSZENTERZSÉBET KÖZSÉG ÖNKORMÁNYZATA 2019. ÉVI TARTALÉKAI</t>
  </si>
  <si>
    <t>2019.évi előirányzat</t>
  </si>
  <si>
    <t>2018. évi pénzmaradvány - Településképi arculati kézikönyv elkészítésének támogatása</t>
  </si>
  <si>
    <t>FELSŐSZENTERZSÉBET KÖZSÉG ÖNKORMÁNYZATA 2019. ÉVI ELŐIRÁNYZAT FELHASZNÁLÁSI ÜTEMTERVE</t>
  </si>
  <si>
    <t>3/2019. (II. 25.) önkormányzati rendelet 1. melléklete</t>
  </si>
  <si>
    <t>3/2019. (II. 25.) önkormányzati rendelet 2,a melléklete</t>
  </si>
  <si>
    <t>3/2019. (II. 25.) önkormányzati rendelet 2,b melléklete</t>
  </si>
  <si>
    <t>3/2019. (II. 25.) önkormányzati rendelet 3. melléklete</t>
  </si>
  <si>
    <t>3/2019. (II. 25.) önkormányzati rendelet 4,a melléklete</t>
  </si>
  <si>
    <t>3/2019. (II. 25.) önkormányzati rendelet 4,b melléklete</t>
  </si>
  <si>
    <t>3/2019. (II. 25.) önkormányzati rendelet 5. melléklete</t>
  </si>
  <si>
    <t>3/2019. (II. 25.) önkormányzati rendelet 6. melléklete</t>
  </si>
  <si>
    <t>3/2019. (II. 25.) önkormányzati rendelet 7. melléklete</t>
  </si>
  <si>
    <t>3/2019. (II. 25.) önkormányzati rendelet 8. melléklete</t>
  </si>
  <si>
    <t>3/2019. (II. 25.) önkormányzati rendelet 9. melléklete</t>
  </si>
  <si>
    <t>3/2019. (II. 25.) önkormányzati rendelet 10.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</si>
</sst>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/>
      <right style="thin"/>
      <top style="thick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6" applyNumberFormat="1" applyFont="1" applyFill="1" applyBorder="1" applyAlignment="1" applyProtection="1">
      <alignment horizontal="center" vertical="center" wrapTex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48" fillId="0" borderId="17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8" xfId="106" applyNumberFormat="1" applyFont="1" applyFill="1" applyBorder="1" applyAlignment="1" applyProtection="1">
      <alignment horizontal="center"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17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9" xfId="106" applyNumberForma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2" xfId="106" applyNumberForma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2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1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0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31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3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35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36" xfId="108" applyFont="1" applyFill="1" applyBorder="1" applyAlignment="1">
      <alignment horizontal="left" vertical="center"/>
      <protection/>
    </xf>
    <xf numFmtId="0" fontId="34" fillId="0" borderId="34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34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34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34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34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34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34" xfId="108" applyFont="1" applyBorder="1" applyAlignment="1">
      <alignment vertical="center"/>
      <protection/>
    </xf>
    <xf numFmtId="16" fontId="39" fillId="0" borderId="34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34" xfId="108" applyFont="1" applyBorder="1" applyAlignment="1">
      <alignment horizontal="left" vertical="center"/>
      <protection/>
    </xf>
    <xf numFmtId="0" fontId="40" fillId="0" borderId="34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34" xfId="108" applyFont="1" applyBorder="1" applyAlignment="1">
      <alignment horizontal="center"/>
      <protection/>
    </xf>
    <xf numFmtId="0" fontId="40" fillId="0" borderId="36" xfId="108" applyFont="1" applyBorder="1" applyAlignment="1">
      <alignment horizontal="left"/>
      <protection/>
    </xf>
    <xf numFmtId="0" fontId="40" fillId="0" borderId="36" xfId="108" applyFont="1" applyBorder="1" applyAlignment="1">
      <alignment horizontal="left" vertical="center"/>
      <protection/>
    </xf>
    <xf numFmtId="0" fontId="40" fillId="0" borderId="34" xfId="108" applyFont="1" applyBorder="1" applyAlignment="1">
      <alignment horizontal="center" vertical="center"/>
      <protection/>
    </xf>
    <xf numFmtId="3" fontId="39" fillId="0" borderId="23" xfId="108" applyNumberFormat="1" applyFont="1" applyBorder="1" applyAlignment="1">
      <alignment vertical="center"/>
      <protection/>
    </xf>
    <xf numFmtId="3" fontId="39" fillId="0" borderId="23" xfId="102" applyNumberFormat="1" applyFont="1" applyBorder="1" applyAlignment="1">
      <alignment horizontal="right"/>
      <protection/>
    </xf>
    <xf numFmtId="3" fontId="39" fillId="0" borderId="23" xfId="108" applyNumberFormat="1" applyFont="1" applyBorder="1" applyAlignment="1">
      <alignment horizontal="right" vertical="center"/>
      <protection/>
    </xf>
    <xf numFmtId="3" fontId="56" fillId="0" borderId="23" xfId="108" applyNumberFormat="1" applyFont="1" applyBorder="1" applyAlignment="1">
      <alignment horizontal="right" vertical="center"/>
      <protection/>
    </xf>
    <xf numFmtId="3" fontId="40" fillId="0" borderId="23" xfId="108" applyNumberFormat="1" applyFont="1" applyBorder="1" applyAlignment="1">
      <alignment horizontal="right" vertical="center"/>
      <protection/>
    </xf>
    <xf numFmtId="3" fontId="55" fillId="0" borderId="23" xfId="108" applyNumberFormat="1" applyFont="1" applyFill="1" applyBorder="1" applyAlignment="1">
      <alignment vertical="center"/>
      <protection/>
    </xf>
    <xf numFmtId="3" fontId="55" fillId="0" borderId="23" xfId="108" applyNumberFormat="1" applyFont="1" applyBorder="1" applyAlignment="1">
      <alignment vertical="center"/>
      <protection/>
    </xf>
    <xf numFmtId="3" fontId="40" fillId="0" borderId="23" xfId="108" applyNumberFormat="1" applyFont="1" applyBorder="1" applyAlignment="1">
      <alignment vertical="center"/>
      <protection/>
    </xf>
    <xf numFmtId="3" fontId="56" fillId="0" borderId="23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23" xfId="108" applyNumberFormat="1" applyFont="1" applyBorder="1" applyAlignment="1">
      <alignment vertical="center"/>
      <protection/>
    </xf>
    <xf numFmtId="0" fontId="40" fillId="0" borderId="36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23" xfId="108" applyNumberFormat="1" applyFont="1" applyBorder="1">
      <alignment/>
      <protection/>
    </xf>
    <xf numFmtId="0" fontId="39" fillId="0" borderId="27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4" xfId="108" applyFont="1" applyBorder="1" applyAlignment="1">
      <alignment vertical="center"/>
      <protection/>
    </xf>
    <xf numFmtId="0" fontId="40" fillId="20" borderId="37" xfId="108" applyFont="1" applyFill="1" applyBorder="1" applyAlignment="1">
      <alignment horizontal="center" vertical="center"/>
      <protection/>
    </xf>
    <xf numFmtId="0" fontId="40" fillId="20" borderId="38" xfId="108" applyFont="1" applyFill="1" applyBorder="1" applyAlignment="1">
      <alignment horizontal="center" vertical="center"/>
      <protection/>
    </xf>
    <xf numFmtId="0" fontId="40" fillId="20" borderId="38" xfId="108" applyFont="1" applyFill="1" applyBorder="1" applyAlignment="1">
      <alignment horizontal="center" vertical="center" wrapText="1"/>
      <protection/>
    </xf>
    <xf numFmtId="0" fontId="40" fillId="20" borderId="39" xfId="108" applyFont="1" applyFill="1" applyBorder="1" applyAlignment="1">
      <alignment horizontal="center" vertical="center" wrapText="1"/>
      <protection/>
    </xf>
    <xf numFmtId="0" fontId="40" fillId="20" borderId="40" xfId="108" applyFont="1" applyFill="1" applyBorder="1" applyAlignment="1">
      <alignment horizontal="center" vertical="center"/>
      <protection/>
    </xf>
    <xf numFmtId="0" fontId="40" fillId="0" borderId="11" xfId="108" applyFont="1" applyBorder="1" applyAlignment="1">
      <alignment horizontal="center" vertical="center"/>
      <protection/>
    </xf>
    <xf numFmtId="0" fontId="56" fillId="0" borderId="41" xfId="108" applyFont="1" applyBorder="1" applyAlignment="1">
      <alignment horizontal="center" vertical="center"/>
      <protection/>
    </xf>
    <xf numFmtId="0" fontId="40" fillId="0" borderId="41" xfId="108" applyFont="1" applyBorder="1" applyAlignment="1">
      <alignment horizontal="left" vertical="center"/>
      <protection/>
    </xf>
    <xf numFmtId="3" fontId="55" fillId="0" borderId="23" xfId="108" applyNumberFormat="1" applyFont="1" applyFill="1" applyBorder="1">
      <alignment/>
      <protection/>
    </xf>
    <xf numFmtId="0" fontId="39" fillId="0" borderId="11" xfId="108" applyFont="1" applyBorder="1" applyAlignment="1">
      <alignment horizontal="center" vertical="center"/>
      <protection/>
    </xf>
    <xf numFmtId="0" fontId="41" fillId="0" borderId="41" xfId="108" applyFont="1" applyBorder="1" applyAlignment="1">
      <alignment vertical="center"/>
      <protection/>
    </xf>
    <xf numFmtId="0" fontId="34" fillId="0" borderId="41" xfId="108" applyFont="1" applyBorder="1" applyAlignment="1">
      <alignment vertical="center"/>
      <protection/>
    </xf>
    <xf numFmtId="0" fontId="40" fillId="0" borderId="41" xfId="108" applyFont="1" applyBorder="1" applyAlignment="1">
      <alignment horizontal="center" vertical="center"/>
      <protection/>
    </xf>
    <xf numFmtId="0" fontId="42" fillId="20" borderId="42" xfId="108" applyFont="1" applyFill="1" applyBorder="1" applyAlignment="1">
      <alignment horizontal="left" vertical="center"/>
      <protection/>
    </xf>
    <xf numFmtId="3" fontId="42" fillId="20" borderId="42" xfId="108" applyNumberFormat="1" applyFont="1" applyFill="1" applyBorder="1" applyAlignment="1">
      <alignment vertical="center"/>
      <protection/>
    </xf>
    <xf numFmtId="0" fontId="42" fillId="20" borderId="35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0" xfId="101" applyFont="1" applyFill="1" applyBorder="1" applyAlignment="1">
      <alignment horizontal="center" vertical="center" wrapText="1"/>
      <protection/>
    </xf>
    <xf numFmtId="0" fontId="34" fillId="20" borderId="43" xfId="101" applyFont="1" applyFill="1" applyBorder="1" applyAlignment="1">
      <alignment horizontal="right" vertical="center" wrapText="1"/>
      <protection/>
    </xf>
    <xf numFmtId="0" fontId="34" fillId="20" borderId="44" xfId="101" applyFont="1" applyFill="1" applyBorder="1" applyAlignment="1">
      <alignment horizontal="right" vertical="center"/>
      <protection/>
    </xf>
    <xf numFmtId="0" fontId="34" fillId="20" borderId="45" xfId="101" applyFont="1" applyFill="1" applyBorder="1" applyAlignment="1">
      <alignment horizontal="center" vertical="center"/>
      <protection/>
    </xf>
    <xf numFmtId="0" fontId="34" fillId="20" borderId="46" xfId="101" applyFont="1" applyFill="1" applyBorder="1" applyAlignment="1">
      <alignment horizontal="center" vertical="center"/>
      <protection/>
    </xf>
    <xf numFmtId="3" fontId="34" fillId="0" borderId="47" xfId="101" applyNumberFormat="1" applyFont="1" applyFill="1" applyBorder="1">
      <alignment/>
      <protection/>
    </xf>
    <xf numFmtId="3" fontId="34" fillId="0" borderId="48" xfId="101" applyNumberFormat="1" applyFont="1" applyFill="1" applyBorder="1">
      <alignment/>
      <protection/>
    </xf>
    <xf numFmtId="4" fontId="34" fillId="0" borderId="49" xfId="101" applyNumberFormat="1" applyFont="1" applyFill="1" applyBorder="1">
      <alignment/>
      <protection/>
    </xf>
    <xf numFmtId="3" fontId="34" fillId="0" borderId="49" xfId="101" applyNumberFormat="1" applyFont="1" applyFill="1" applyBorder="1">
      <alignment/>
      <protection/>
    </xf>
    <xf numFmtId="3" fontId="34" fillId="0" borderId="50" xfId="101" applyNumberFormat="1" applyFont="1" applyFill="1" applyBorder="1">
      <alignment/>
      <protection/>
    </xf>
    <xf numFmtId="3" fontId="33" fillId="0" borderId="49" xfId="98" applyNumberFormat="1" applyFont="1" applyFill="1" applyBorder="1" applyAlignment="1">
      <alignment horizontal="center" vertical="center"/>
      <protection/>
    </xf>
    <xf numFmtId="4" fontId="33" fillId="0" borderId="49" xfId="98" applyNumberFormat="1" applyFont="1" applyFill="1" applyBorder="1" applyAlignment="1">
      <alignment vertical="center"/>
      <protection/>
    </xf>
    <xf numFmtId="3" fontId="33" fillId="0" borderId="49" xfId="98" applyNumberFormat="1" applyFont="1" applyFill="1" applyBorder="1" applyAlignment="1">
      <alignment vertical="center"/>
      <protection/>
    </xf>
    <xf numFmtId="3" fontId="33" fillId="0" borderId="50" xfId="98" applyNumberFormat="1" applyFont="1" applyFill="1" applyBorder="1" applyAlignment="1">
      <alignment vertical="center"/>
      <protection/>
    </xf>
    <xf numFmtId="3" fontId="34" fillId="0" borderId="49" xfId="98" applyNumberFormat="1" applyFont="1" applyFill="1" applyBorder="1" applyAlignment="1">
      <alignment vertical="center"/>
      <protection/>
    </xf>
    <xf numFmtId="3" fontId="34" fillId="0" borderId="50" xfId="98" applyNumberFormat="1" applyFont="1" applyFill="1" applyBorder="1" applyAlignment="1">
      <alignment vertical="center"/>
      <protection/>
    </xf>
    <xf numFmtId="3" fontId="34" fillId="21" borderId="49" xfId="101" applyNumberFormat="1" applyFont="1" applyFill="1" applyBorder="1">
      <alignment/>
      <protection/>
    </xf>
    <xf numFmtId="167" fontId="33" fillId="0" borderId="49" xfId="101" applyNumberFormat="1" applyFont="1" applyFill="1" applyBorder="1">
      <alignment/>
      <protection/>
    </xf>
    <xf numFmtId="3" fontId="33" fillId="0" borderId="49" xfId="101" applyNumberFormat="1" applyFont="1" applyFill="1" applyBorder="1">
      <alignment/>
      <protection/>
    </xf>
    <xf numFmtId="3" fontId="33" fillId="0" borderId="50" xfId="101" applyNumberFormat="1" applyFont="1" applyFill="1" applyBorder="1">
      <alignment/>
      <protection/>
    </xf>
    <xf numFmtId="3" fontId="33" fillId="0" borderId="51" xfId="98" applyNumberFormat="1" applyFont="1" applyFill="1" applyBorder="1" applyAlignment="1">
      <alignment vertical="center"/>
      <protection/>
    </xf>
    <xf numFmtId="4" fontId="33" fillId="0" borderId="51" xfId="98" applyNumberFormat="1" applyFont="1" applyFill="1" applyBorder="1" applyAlignment="1">
      <alignment vertical="center"/>
      <protection/>
    </xf>
    <xf numFmtId="3" fontId="33" fillId="0" borderId="52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3" fontId="34" fillId="0" borderId="20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53" xfId="98" applyNumberFormat="1" applyFont="1" applyBorder="1" applyAlignment="1">
      <alignment vertical="center"/>
      <protection/>
    </xf>
    <xf numFmtId="4" fontId="33" fillId="0" borderId="53" xfId="98" applyNumberFormat="1" applyFont="1" applyFill="1" applyBorder="1" applyAlignment="1">
      <alignment vertical="center"/>
      <protection/>
    </xf>
    <xf numFmtId="3" fontId="33" fillId="0" borderId="53" xfId="98" applyNumberFormat="1" applyFont="1" applyFill="1" applyBorder="1" applyAlignment="1">
      <alignment vertical="center"/>
      <protection/>
    </xf>
    <xf numFmtId="0" fontId="33" fillId="0" borderId="54" xfId="104" applyFont="1" applyBorder="1">
      <alignment/>
      <protection/>
    </xf>
    <xf numFmtId="4" fontId="33" fillId="0" borderId="54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50" xfId="101" applyNumberFormat="1" applyFont="1" applyFill="1" applyBorder="1">
      <alignment/>
      <protection/>
    </xf>
    <xf numFmtId="3" fontId="56" fillId="0" borderId="50" xfId="98" applyNumberFormat="1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4" xfId="105" applyNumberFormat="1" applyFont="1" applyFill="1" applyBorder="1" applyAlignment="1">
      <alignment horizontal="center" vertical="center" wrapText="1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6" xfId="105" applyFont="1" applyFill="1" applyBorder="1" applyAlignment="1">
      <alignment horizontal="center" vertical="center"/>
      <protection/>
    </xf>
    <xf numFmtId="0" fontId="15" fillId="0" borderId="17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30" xfId="105" applyFont="1" applyFill="1" applyBorder="1" applyAlignment="1">
      <alignment horizontal="center" vertical="center"/>
      <protection/>
    </xf>
    <xf numFmtId="0" fontId="15" fillId="0" borderId="54" xfId="105" applyFont="1" applyFill="1" applyBorder="1" applyProtection="1">
      <alignment/>
      <protection locked="0"/>
    </xf>
    <xf numFmtId="0" fontId="26" fillId="0" borderId="15" xfId="105" applyFont="1" applyFill="1" applyBorder="1" applyAlignment="1">
      <alignment horizontal="center" vertical="center"/>
      <protection/>
    </xf>
    <xf numFmtId="0" fontId="26" fillId="0" borderId="16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5" xfId="105" applyFont="1" applyFill="1" applyBorder="1" applyAlignment="1" applyProtection="1">
      <alignment horizontal="center" vertical="center" wrapText="1"/>
      <protection/>
    </xf>
    <xf numFmtId="0" fontId="49" fillId="0" borderId="1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1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1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0" fontId="26" fillId="0" borderId="17" xfId="106" applyFont="1" applyFill="1" applyBorder="1" applyAlignment="1" applyProtection="1">
      <alignment horizontal="center" vertical="center" wrapText="1"/>
      <protection/>
    </xf>
    <xf numFmtId="0" fontId="15" fillId="0" borderId="55" xfId="106" applyFont="1" applyFill="1" applyBorder="1" applyAlignment="1">
      <alignment horizontal="center" vertical="center" wrapText="1"/>
      <protection/>
    </xf>
    <xf numFmtId="0" fontId="1" fillId="0" borderId="43" xfId="106" applyFont="1" applyFill="1" applyBorder="1" applyAlignment="1" applyProtection="1">
      <alignment horizontal="left" vertical="center" wrapText="1" indent="1"/>
      <protection/>
    </xf>
    <xf numFmtId="0" fontId="15" fillId="0" borderId="11" xfId="106" applyFont="1" applyFill="1" applyBorder="1" applyAlignment="1">
      <alignment horizontal="center" vertical="center" wrapText="1"/>
      <protection/>
    </xf>
    <xf numFmtId="0" fontId="1" fillId="0" borderId="34" xfId="106" applyFont="1" applyFill="1" applyBorder="1" applyAlignment="1" applyProtection="1">
      <alignment horizontal="left" vertical="center" wrapText="1" indent="1"/>
      <protection/>
    </xf>
    <xf numFmtId="0" fontId="1" fillId="0" borderId="34" xfId="106" applyFont="1" applyFill="1" applyBorder="1" applyAlignment="1" applyProtection="1">
      <alignment horizontal="left" vertical="center" wrapText="1" indent="8"/>
      <protection/>
    </xf>
    <xf numFmtId="0" fontId="15" fillId="0" borderId="20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30" xfId="106" applyFont="1" applyFill="1" applyBorder="1" applyAlignment="1">
      <alignment horizontal="center" vertical="center" wrapText="1"/>
      <protection/>
    </xf>
    <xf numFmtId="0" fontId="15" fillId="0" borderId="42" xfId="106" applyFont="1" applyFill="1" applyBorder="1" applyAlignment="1" applyProtection="1">
      <alignment vertical="center" wrapText="1"/>
      <protection locked="0"/>
    </xf>
    <xf numFmtId="180" fontId="15" fillId="0" borderId="42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32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56" xfId="106" applyFont="1" applyFill="1" applyBorder="1" applyAlignment="1" applyProtection="1">
      <alignment vertical="center" wrapText="1"/>
      <protection/>
    </xf>
    <xf numFmtId="180" fontId="26" fillId="0" borderId="56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57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9" fillId="0" borderId="58" xfId="105" applyFont="1" applyFill="1" applyBorder="1" applyAlignment="1" applyProtection="1">
      <alignment horizontal="center" vertical="center"/>
      <protection/>
    </xf>
    <xf numFmtId="182" fontId="49" fillId="0" borderId="25" xfId="68" applyNumberFormat="1" applyFont="1" applyFill="1" applyBorder="1" applyAlignment="1" applyProtection="1">
      <alignment/>
      <protection locked="0"/>
    </xf>
    <xf numFmtId="182" fontId="49" fillId="0" borderId="36" xfId="68" applyNumberFormat="1" applyFont="1" applyFill="1" applyBorder="1" applyAlignment="1" applyProtection="1">
      <alignment/>
      <protection locked="0"/>
    </xf>
    <xf numFmtId="0" fontId="48" fillId="0" borderId="59" xfId="105" applyFont="1" applyFill="1" applyBorder="1" applyAlignment="1" applyProtection="1">
      <alignment/>
      <protection/>
    </xf>
    <xf numFmtId="0" fontId="48" fillId="0" borderId="60" xfId="105" applyFont="1" applyFill="1" applyBorder="1" applyAlignment="1" applyProtection="1">
      <alignment/>
      <protection/>
    </xf>
    <xf numFmtId="182" fontId="49" fillId="0" borderId="22" xfId="68" applyNumberFormat="1" applyFont="1" applyFill="1" applyBorder="1" applyAlignment="1" applyProtection="1">
      <alignment/>
      <protection locked="0"/>
    </xf>
    <xf numFmtId="182" fontId="44" fillId="0" borderId="61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34" xfId="105" applyFont="1" applyFill="1" applyBorder="1" applyAlignment="1" applyProtection="1">
      <alignment horizontal="left"/>
      <protection/>
    </xf>
    <xf numFmtId="0" fontId="48" fillId="0" borderId="62" xfId="105" applyFont="1" applyFill="1" applyBorder="1" applyAlignment="1" applyProtection="1">
      <alignment/>
      <protection/>
    </xf>
    <xf numFmtId="0" fontId="49" fillId="0" borderId="22" xfId="105" applyFont="1" applyFill="1" applyBorder="1" applyAlignment="1" applyProtection="1">
      <alignment horizontal="center" vertical="center"/>
      <protection/>
    </xf>
    <xf numFmtId="0" fontId="49" fillId="0" borderId="61" xfId="105" applyFont="1" applyFill="1" applyBorder="1" applyAlignment="1" applyProtection="1">
      <alignment horizontal="center" vertical="center"/>
      <protection/>
    </xf>
    <xf numFmtId="182" fontId="15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3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25" xfId="99" applyFont="1" applyBorder="1" applyAlignment="1">
      <alignment horizontal="left" wrapText="1"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25" xfId="99" applyFont="1" applyBorder="1" applyAlignment="1">
      <alignment horizontal="left"/>
      <protection/>
    </xf>
    <xf numFmtId="0" fontId="39" fillId="0" borderId="25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23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3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3" xfId="68" applyNumberFormat="1" applyFont="1" applyFill="1" applyBorder="1" applyAlignment="1" applyProtection="1">
      <alignment vertical="center" wrapText="1"/>
      <protection/>
    </xf>
    <xf numFmtId="182" fontId="70" fillId="25" borderId="42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42" xfId="68" applyNumberFormat="1" applyFont="1" applyFill="1" applyBorder="1" applyAlignment="1" applyProtection="1">
      <alignment vertical="center" wrapText="1"/>
      <protection/>
    </xf>
    <xf numFmtId="182" fontId="70" fillId="0" borderId="32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34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23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25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34" xfId="108" applyFont="1" applyBorder="1" applyAlignment="1">
      <alignment horizontal="left" vertical="center" wrapText="1"/>
      <protection/>
    </xf>
    <xf numFmtId="4" fontId="33" fillId="0" borderId="0" xfId="98" applyNumberFormat="1" applyFont="1" applyFill="1" applyBorder="1" applyAlignment="1">
      <alignment vertical="center"/>
      <protection/>
    </xf>
    <xf numFmtId="167" fontId="33" fillId="0" borderId="10" xfId="98" applyNumberFormat="1" applyFont="1" applyBorder="1" applyAlignment="1">
      <alignment vertical="center"/>
      <protection/>
    </xf>
    <xf numFmtId="3" fontId="33" fillId="0" borderId="63" xfId="98" applyNumberFormat="1" applyFont="1" applyFill="1" applyBorder="1" applyAlignment="1">
      <alignment vertical="center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25" xfId="99" applyFont="1" applyBorder="1" applyAlignment="1">
      <alignment horizontal="left" wrapText="1"/>
      <protection/>
    </xf>
    <xf numFmtId="0" fontId="74" fillId="0" borderId="8" xfId="0" applyFont="1" applyBorder="1" applyAlignment="1">
      <alignment/>
    </xf>
    <xf numFmtId="3" fontId="74" fillId="0" borderId="8" xfId="0" applyNumberFormat="1" applyFont="1" applyBorder="1" applyAlignment="1">
      <alignment vertical="center"/>
    </xf>
    <xf numFmtId="182" fontId="15" fillId="0" borderId="21" xfId="68" applyNumberFormat="1" applyFont="1" applyFill="1" applyBorder="1" applyAlignment="1">
      <alignment vertical="center"/>
    </xf>
    <xf numFmtId="182" fontId="15" fillId="0" borderId="23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4" xfId="68" applyNumberFormat="1" applyFont="1" applyFill="1" applyBorder="1" applyAlignment="1" applyProtection="1">
      <alignment vertical="center"/>
      <protection locked="0"/>
    </xf>
    <xf numFmtId="182" fontId="26" fillId="0" borderId="16" xfId="105" applyNumberFormat="1" applyFont="1" applyFill="1" applyBorder="1" applyAlignment="1">
      <alignment vertical="center"/>
      <protection/>
    </xf>
    <xf numFmtId="182" fontId="26" fillId="0" borderId="17" xfId="105" applyNumberFormat="1" applyFont="1" applyFill="1" applyBorder="1" applyAlignment="1">
      <alignment vertical="center"/>
      <protection/>
    </xf>
    <xf numFmtId="0" fontId="74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43" fillId="0" borderId="64" xfId="0" applyFont="1" applyBorder="1" applyAlignment="1">
      <alignment horizontal="center" wrapText="1"/>
    </xf>
    <xf numFmtId="3" fontId="28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3" xfId="0" applyNumberFormat="1" applyFont="1" applyBorder="1" applyAlignment="1">
      <alignment horizontal="right" wrapText="1"/>
    </xf>
    <xf numFmtId="0" fontId="31" fillId="0" borderId="31" xfId="0" applyFont="1" applyBorder="1" applyAlignment="1">
      <alignment wrapText="1"/>
    </xf>
    <xf numFmtId="3" fontId="31" fillId="0" borderId="32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3" xfId="0" applyFont="1" applyBorder="1" applyAlignment="1">
      <alignment horizontal="right" wrapText="1"/>
    </xf>
    <xf numFmtId="3" fontId="52" fillId="0" borderId="23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43" xfId="101" applyFont="1" applyFill="1" applyBorder="1" applyAlignment="1">
      <alignment horizontal="center" vertical="center" wrapText="1"/>
      <protection/>
    </xf>
    <xf numFmtId="3" fontId="34" fillId="0" borderId="65" xfId="101" applyNumberFormat="1" applyFont="1" applyFill="1" applyBorder="1">
      <alignment/>
      <protection/>
    </xf>
    <xf numFmtId="4" fontId="34" fillId="0" borderId="66" xfId="101" applyNumberFormat="1" applyFont="1" applyFill="1" applyBorder="1">
      <alignment/>
      <protection/>
    </xf>
    <xf numFmtId="3" fontId="34" fillId="0" borderId="66" xfId="101" applyNumberFormat="1" applyFont="1" applyFill="1" applyBorder="1">
      <alignment/>
      <protection/>
    </xf>
    <xf numFmtId="3" fontId="33" fillId="0" borderId="66" xfId="98" applyNumberFormat="1" applyFont="1" applyFill="1" applyBorder="1" applyAlignment="1">
      <alignment horizontal="center" vertical="center"/>
      <protection/>
    </xf>
    <xf numFmtId="3" fontId="33" fillId="0" borderId="66" xfId="98" applyNumberFormat="1" applyFont="1" applyFill="1" applyBorder="1" applyAlignment="1">
      <alignment vertical="center"/>
      <protection/>
    </xf>
    <xf numFmtId="3" fontId="34" fillId="0" borderId="66" xfId="98" applyNumberFormat="1" applyFont="1" applyFill="1" applyBorder="1" applyAlignment="1">
      <alignment vertical="center"/>
      <protection/>
    </xf>
    <xf numFmtId="167" fontId="33" fillId="0" borderId="66" xfId="101" applyNumberFormat="1" applyFont="1" applyFill="1" applyBorder="1">
      <alignment/>
      <protection/>
    </xf>
    <xf numFmtId="3" fontId="33" fillId="0" borderId="67" xfId="98" applyNumberFormat="1" applyFont="1" applyFill="1" applyBorder="1" applyAlignment="1">
      <alignment vertical="center"/>
      <protection/>
    </xf>
    <xf numFmtId="3" fontId="33" fillId="0" borderId="34" xfId="98" applyNumberFormat="1" applyFont="1" applyFill="1" applyBorder="1" applyAlignment="1">
      <alignment vertical="center"/>
      <protection/>
    </xf>
    <xf numFmtId="3" fontId="34" fillId="21" borderId="34" xfId="101" applyNumberFormat="1" applyFont="1" applyFill="1" applyBorder="1">
      <alignment/>
      <protection/>
    </xf>
    <xf numFmtId="3" fontId="34" fillId="0" borderId="43" xfId="101" applyNumberFormat="1" applyFont="1" applyFill="1" applyBorder="1">
      <alignment/>
      <protection/>
    </xf>
    <xf numFmtId="3" fontId="33" fillId="0" borderId="34" xfId="101" applyNumberFormat="1" applyFont="1" applyFill="1" applyBorder="1">
      <alignment/>
      <protection/>
    </xf>
    <xf numFmtId="167" fontId="33" fillId="0" borderId="68" xfId="98" applyNumberFormat="1" applyFont="1" applyBorder="1" applyAlignment="1">
      <alignment vertical="center"/>
      <protection/>
    </xf>
    <xf numFmtId="167" fontId="33" fillId="0" borderId="34" xfId="98" applyNumberFormat="1" applyFont="1" applyBorder="1" applyAlignment="1">
      <alignment vertical="center"/>
      <protection/>
    </xf>
    <xf numFmtId="4" fontId="33" fillId="0" borderId="46" xfId="101" applyNumberFormat="1" applyFont="1" applyFill="1" applyBorder="1">
      <alignment/>
      <protection/>
    </xf>
    <xf numFmtId="167" fontId="34" fillId="21" borderId="34" xfId="101" applyNumberFormat="1" applyFont="1" applyFill="1" applyBorder="1">
      <alignment/>
      <protection/>
    </xf>
    <xf numFmtId="3" fontId="59" fillId="20" borderId="34" xfId="101" applyNumberFormat="1" applyFont="1" applyFill="1" applyBorder="1">
      <alignment/>
      <protection/>
    </xf>
    <xf numFmtId="0" fontId="34" fillId="20" borderId="69" xfId="101" applyFont="1" applyFill="1" applyBorder="1" applyAlignment="1">
      <alignment horizontal="right" vertical="center" wrapText="1"/>
      <protection/>
    </xf>
    <xf numFmtId="0" fontId="34" fillId="20" borderId="70" xfId="101" applyFont="1" applyFill="1" applyBorder="1" applyAlignment="1">
      <alignment horizontal="center" vertical="center"/>
      <protection/>
    </xf>
    <xf numFmtId="0" fontId="34" fillId="20" borderId="71" xfId="101" applyFont="1" applyFill="1" applyBorder="1" applyAlignment="1">
      <alignment horizontal="center" vertical="center"/>
      <protection/>
    </xf>
    <xf numFmtId="0" fontId="38" fillId="0" borderId="72" xfId="98" applyFont="1" applyBorder="1" applyAlignment="1">
      <alignment vertical="center"/>
      <protection/>
    </xf>
    <xf numFmtId="3" fontId="34" fillId="0" borderId="73" xfId="101" applyNumberFormat="1" applyFont="1" applyFill="1" applyBorder="1">
      <alignment/>
      <protection/>
    </xf>
    <xf numFmtId="0" fontId="38" fillId="0" borderId="74" xfId="98" applyFont="1" applyBorder="1" applyAlignment="1">
      <alignment vertical="center"/>
      <protection/>
    </xf>
    <xf numFmtId="3" fontId="34" fillId="0" borderId="75" xfId="101" applyNumberFormat="1" applyFont="1" applyFill="1" applyBorder="1">
      <alignment/>
      <protection/>
    </xf>
    <xf numFmtId="3" fontId="41" fillId="0" borderId="75" xfId="101" applyNumberFormat="1" applyFont="1" applyFill="1" applyBorder="1">
      <alignment/>
      <protection/>
    </xf>
    <xf numFmtId="0" fontId="1" fillId="0" borderId="74" xfId="98" applyFont="1" applyBorder="1" applyAlignment="1">
      <alignment vertical="center"/>
      <protection/>
    </xf>
    <xf numFmtId="3" fontId="33" fillId="0" borderId="75" xfId="98" applyNumberFormat="1" applyFont="1" applyFill="1" applyBorder="1" applyAlignment="1">
      <alignment vertical="center"/>
      <protection/>
    </xf>
    <xf numFmtId="3" fontId="34" fillId="0" borderId="75" xfId="98" applyNumberFormat="1" applyFont="1" applyFill="1" applyBorder="1" applyAlignment="1">
      <alignment vertical="center"/>
      <protection/>
    </xf>
    <xf numFmtId="3" fontId="41" fillId="0" borderId="75" xfId="98" applyNumberFormat="1" applyFont="1" applyFill="1" applyBorder="1" applyAlignment="1">
      <alignment vertical="center"/>
      <protection/>
    </xf>
    <xf numFmtId="0" fontId="34" fillId="21" borderId="74" xfId="98" applyFont="1" applyFill="1" applyBorder="1" applyAlignment="1">
      <alignment vertical="center"/>
      <protection/>
    </xf>
    <xf numFmtId="3" fontId="34" fillId="21" borderId="75" xfId="101" applyNumberFormat="1" applyFont="1" applyFill="1" applyBorder="1">
      <alignment/>
      <protection/>
    </xf>
    <xf numFmtId="3" fontId="33" fillId="0" borderId="75" xfId="101" applyNumberFormat="1" applyFont="1" applyFill="1" applyBorder="1">
      <alignment/>
      <protection/>
    </xf>
    <xf numFmtId="0" fontId="1" fillId="0" borderId="74" xfId="98" applyFont="1" applyBorder="1" applyAlignment="1">
      <alignment vertical="center" wrapText="1"/>
      <protection/>
    </xf>
    <xf numFmtId="0" fontId="1" fillId="0" borderId="76" xfId="98" applyFont="1" applyBorder="1" applyAlignment="1">
      <alignment vertical="center"/>
      <protection/>
    </xf>
    <xf numFmtId="3" fontId="33" fillId="0" borderId="77" xfId="101" applyNumberFormat="1" applyFont="1" applyFill="1" applyBorder="1">
      <alignment/>
      <protection/>
    </xf>
    <xf numFmtId="0" fontId="1" fillId="0" borderId="11" xfId="98" applyFont="1" applyBorder="1" applyAlignment="1">
      <alignment vertical="center"/>
      <protection/>
    </xf>
    <xf numFmtId="3" fontId="33" fillId="0" borderId="23" xfId="101" applyNumberFormat="1" applyFont="1" applyFill="1" applyBorder="1">
      <alignment/>
      <protection/>
    </xf>
    <xf numFmtId="0" fontId="34" fillId="21" borderId="11" xfId="98" applyFont="1" applyFill="1" applyBorder="1" applyAlignment="1">
      <alignment vertical="center"/>
      <protection/>
    </xf>
    <xf numFmtId="3" fontId="34" fillId="21" borderId="23" xfId="101" applyNumberFormat="1" applyFont="1" applyFill="1" applyBorder="1">
      <alignment/>
      <protection/>
    </xf>
    <xf numFmtId="0" fontId="38" fillId="0" borderId="78" xfId="98" applyFont="1" applyBorder="1" applyAlignment="1">
      <alignment vertical="center"/>
      <protection/>
    </xf>
    <xf numFmtId="3" fontId="34" fillId="0" borderId="21" xfId="101" applyNumberFormat="1" applyFont="1" applyFill="1" applyBorder="1">
      <alignment/>
      <protection/>
    </xf>
    <xf numFmtId="3" fontId="33" fillId="0" borderId="79" xfId="98" applyNumberFormat="1" applyFont="1" applyFill="1" applyBorder="1" applyAlignment="1">
      <alignment vertical="center"/>
      <protection/>
    </xf>
    <xf numFmtId="0" fontId="1" fillId="0" borderId="24" xfId="98" applyFont="1" applyBorder="1" applyAlignment="1">
      <alignment vertical="center"/>
      <protection/>
    </xf>
    <xf numFmtId="3" fontId="33" fillId="0" borderId="23" xfId="98" applyNumberFormat="1" applyFont="1" applyFill="1" applyBorder="1" applyAlignment="1">
      <alignment vertical="center"/>
      <protection/>
    </xf>
    <xf numFmtId="3" fontId="34" fillId="21" borderId="23" xfId="98" applyNumberFormat="1" applyFont="1" applyFill="1" applyBorder="1" applyAlignment="1">
      <alignment vertical="center"/>
      <protection/>
    </xf>
    <xf numFmtId="0" fontId="59" fillId="20" borderId="31" xfId="101" applyFont="1" applyFill="1" applyBorder="1">
      <alignment/>
      <protection/>
    </xf>
    <xf numFmtId="3" fontId="59" fillId="20" borderId="42" xfId="101" applyNumberFormat="1" applyFont="1" applyFill="1" applyBorder="1">
      <alignment/>
      <protection/>
    </xf>
    <xf numFmtId="0" fontId="59" fillId="20" borderId="42" xfId="104" applyFont="1" applyFill="1" applyBorder="1">
      <alignment/>
      <protection/>
    </xf>
    <xf numFmtId="3" fontId="59" fillId="20" borderId="32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5" xfId="100" applyFont="1" applyBorder="1" applyAlignment="1">
      <alignment vertical="center" wrapText="1"/>
      <protection/>
    </xf>
    <xf numFmtId="0" fontId="26" fillId="0" borderId="80" xfId="100" applyFont="1" applyBorder="1" applyAlignment="1">
      <alignment horizontal="center" vertical="center" wrapText="1"/>
      <protection/>
    </xf>
    <xf numFmtId="0" fontId="26" fillId="0" borderId="81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34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34" xfId="100" applyFont="1" applyBorder="1">
      <alignment/>
      <protection/>
    </xf>
    <xf numFmtId="3" fontId="15" fillId="0" borderId="54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34" xfId="100" applyFont="1" applyBorder="1" applyAlignment="1">
      <alignment vertical="center" wrapText="1"/>
      <protection/>
    </xf>
    <xf numFmtId="0" fontId="15" fillId="0" borderId="46" xfId="100" applyFont="1" applyBorder="1">
      <alignment/>
      <protection/>
    </xf>
    <xf numFmtId="49" fontId="15" fillId="0" borderId="30" xfId="100" applyNumberFormat="1" applyFont="1" applyBorder="1" applyAlignment="1">
      <alignment horizontal="right"/>
      <protection/>
    </xf>
    <xf numFmtId="49" fontId="15" fillId="0" borderId="54" xfId="100" applyNumberFormat="1" applyFont="1" applyBorder="1" applyAlignment="1">
      <alignment horizontal="right"/>
      <protection/>
    </xf>
    <xf numFmtId="180" fontId="15" fillId="0" borderId="54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4" xfId="100" applyNumberFormat="1" applyFont="1" applyFill="1" applyBorder="1" applyAlignment="1" applyProtection="1">
      <alignment vertical="center" wrapText="1"/>
      <protection locked="0"/>
    </xf>
    <xf numFmtId="49" fontId="15" fillId="0" borderId="30" xfId="100" applyNumberFormat="1" applyBorder="1">
      <alignment/>
      <protection/>
    </xf>
    <xf numFmtId="49" fontId="15" fillId="0" borderId="54" xfId="100" applyNumberFormat="1" applyBorder="1">
      <alignment/>
      <protection/>
    </xf>
    <xf numFmtId="0" fontId="26" fillId="0" borderId="42" xfId="100" applyFont="1" applyBorder="1" applyAlignment="1">
      <alignment horizontal="left"/>
      <protection/>
    </xf>
    <xf numFmtId="3" fontId="26" fillId="0" borderId="42" xfId="100" applyNumberFormat="1" applyFont="1" applyBorder="1">
      <alignment/>
      <protection/>
    </xf>
    <xf numFmtId="0" fontId="26" fillId="0" borderId="35" xfId="100" applyFont="1" applyBorder="1" applyAlignment="1">
      <alignment horizontal="left"/>
      <protection/>
    </xf>
    <xf numFmtId="0" fontId="26" fillId="0" borderId="31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1" xfId="103" applyFont="1" applyBorder="1" applyAlignment="1">
      <alignment horizontal="center"/>
      <protection/>
    </xf>
    <xf numFmtId="0" fontId="24" fillId="0" borderId="82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25" xfId="103" applyNumberFormat="1" applyFont="1" applyBorder="1" applyAlignment="1">
      <alignment horizontal="right"/>
      <protection/>
    </xf>
    <xf numFmtId="0" fontId="27" fillId="0" borderId="23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4" xfId="103" applyFont="1" applyBorder="1" applyAlignment="1">
      <alignment horizontal="left"/>
      <protection/>
    </xf>
    <xf numFmtId="0" fontId="24" fillId="0" borderId="46" xfId="103" applyFont="1" applyBorder="1" applyAlignment="1">
      <alignment horizontal="right"/>
      <protection/>
    </xf>
    <xf numFmtId="0" fontId="27" fillId="21" borderId="31" xfId="103" applyFont="1" applyFill="1" applyBorder="1" applyAlignment="1">
      <alignment horizontal="center"/>
      <protection/>
    </xf>
    <xf numFmtId="0" fontId="24" fillId="21" borderId="42" xfId="103" applyFont="1" applyFill="1" applyBorder="1" applyAlignment="1">
      <alignment horizontal="left"/>
      <protection/>
    </xf>
    <xf numFmtId="0" fontId="24" fillId="21" borderId="35" xfId="103" applyFont="1" applyFill="1" applyBorder="1" applyAlignment="1">
      <alignment horizontal="right"/>
      <protection/>
    </xf>
    <xf numFmtId="3" fontId="24" fillId="21" borderId="59" xfId="103" applyNumberFormat="1" applyFont="1" applyFill="1" applyBorder="1" applyAlignment="1">
      <alignment horizontal="right"/>
      <protection/>
    </xf>
    <xf numFmtId="0" fontId="27" fillId="21" borderId="32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1" fillId="0" borderId="0" xfId="0" applyFont="1" applyAlignment="1">
      <alignment horizontal="justify"/>
    </xf>
    <xf numFmtId="0" fontId="36" fillId="0" borderId="30" xfId="0" applyFont="1" applyBorder="1" applyAlignment="1">
      <alignment wrapText="1"/>
    </xf>
    <xf numFmtId="0" fontId="15" fillId="0" borderId="54" xfId="100" applyFont="1" applyBorder="1" applyAlignment="1">
      <alignment horizontal="left" wrapText="1"/>
      <protection/>
    </xf>
    <xf numFmtId="3" fontId="34" fillId="0" borderId="83" xfId="98" applyNumberFormat="1" applyFont="1" applyFill="1" applyBorder="1" applyAlignment="1">
      <alignment vertical="center"/>
      <protection/>
    </xf>
    <xf numFmtId="3" fontId="34" fillId="0" borderId="84" xfId="98" applyNumberFormat="1" applyFont="1" applyFill="1" applyBorder="1" applyAlignment="1">
      <alignment vertical="center"/>
      <protection/>
    </xf>
    <xf numFmtId="0" fontId="43" fillId="0" borderId="85" xfId="0" applyFont="1" applyBorder="1" applyAlignment="1">
      <alignment horizontal="center" wrapText="1"/>
    </xf>
    <xf numFmtId="0" fontId="24" fillId="0" borderId="82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8" fillId="0" borderId="82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59" xfId="0" applyFont="1" applyBorder="1" applyAlignment="1">
      <alignment wrapText="1"/>
    </xf>
    <xf numFmtId="0" fontId="25" fillId="0" borderId="39" xfId="0" applyFont="1" applyBorder="1" applyAlignment="1">
      <alignment horizontal="center" wrapText="1"/>
    </xf>
    <xf numFmtId="0" fontId="25" fillId="0" borderId="86" xfId="0" applyFont="1" applyBorder="1" applyAlignment="1">
      <alignment horizontal="center" wrapText="1"/>
    </xf>
    <xf numFmtId="0" fontId="25" fillId="0" borderId="87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0" fontId="43" fillId="0" borderId="80" xfId="0" applyFont="1" applyBorder="1" applyAlignment="1">
      <alignment horizontal="center" wrapText="1"/>
    </xf>
    <xf numFmtId="0" fontId="43" fillId="0" borderId="88" xfId="0" applyFont="1" applyBorder="1" applyAlignment="1">
      <alignment horizontal="center" wrapText="1"/>
    </xf>
    <xf numFmtId="0" fontId="24" fillId="0" borderId="23" xfId="0" applyFont="1" applyBorder="1" applyAlignment="1">
      <alignment horizontal="right" wrapText="1"/>
    </xf>
    <xf numFmtId="3" fontId="31" fillId="0" borderId="42" xfId="0" applyNumberFormat="1" applyFont="1" applyBorder="1" applyAlignment="1">
      <alignment horizontal="right" wrapText="1"/>
    </xf>
    <xf numFmtId="0" fontId="34" fillId="0" borderId="25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6" fillId="0" borderId="89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42" xfId="0" applyNumberFormat="1" applyFont="1" applyBorder="1" applyAlignment="1">
      <alignment horizontal="right" wrapText="1"/>
    </xf>
    <xf numFmtId="3" fontId="52" fillId="0" borderId="32" xfId="0" applyNumberFormat="1" applyFont="1" applyBorder="1" applyAlignment="1">
      <alignment horizontal="right" wrapText="1"/>
    </xf>
    <xf numFmtId="0" fontId="78" fillId="0" borderId="20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90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15" fillId="0" borderId="10" xfId="100" applyFont="1" applyBorder="1" applyAlignment="1">
      <alignment horizontal="left" wrapText="1"/>
      <protection/>
    </xf>
    <xf numFmtId="0" fontId="15" fillId="0" borderId="34" xfId="100" applyFont="1" applyBorder="1" applyAlignment="1">
      <alignment wrapText="1"/>
      <protection/>
    </xf>
    <xf numFmtId="1" fontId="24" fillId="0" borderId="10" xfId="0" applyNumberFormat="1" applyFont="1" applyBorder="1" applyAlignment="1">
      <alignment horizontal="right" wrapText="1"/>
    </xf>
    <xf numFmtId="0" fontId="56" fillId="0" borderId="41" xfId="108" applyFont="1" applyBorder="1" applyAlignment="1">
      <alignment horizontal="left" vertical="center"/>
      <protection/>
    </xf>
    <xf numFmtId="0" fontId="56" fillId="0" borderId="34" xfId="108" applyFont="1" applyBorder="1" applyAlignment="1">
      <alignment horizontal="left" vertical="center"/>
      <protection/>
    </xf>
    <xf numFmtId="0" fontId="34" fillId="0" borderId="34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36" xfId="108" applyFont="1" applyBorder="1" applyAlignment="1">
      <alignment horizontal="left"/>
      <protection/>
    </xf>
    <xf numFmtId="0" fontId="56" fillId="0" borderId="34" xfId="108" applyFont="1" applyBorder="1" applyAlignment="1">
      <alignment horizontal="left"/>
      <protection/>
    </xf>
    <xf numFmtId="0" fontId="34" fillId="0" borderId="11" xfId="108" applyFont="1" applyFill="1" applyBorder="1" applyAlignment="1">
      <alignment horizontal="left" vertical="center"/>
      <protection/>
    </xf>
    <xf numFmtId="0" fontId="42" fillId="20" borderId="31" xfId="108" applyFont="1" applyFill="1" applyBorder="1" applyAlignment="1">
      <alignment horizontal="left" vertical="center"/>
      <protection/>
    </xf>
    <xf numFmtId="0" fontId="42" fillId="20" borderId="42" xfId="108" applyFont="1" applyFill="1" applyBorder="1" applyAlignment="1">
      <alignment horizontal="left" vertical="center"/>
      <protection/>
    </xf>
    <xf numFmtId="0" fontId="58" fillId="20" borderId="41" xfId="108" applyFont="1" applyFill="1" applyBorder="1" applyAlignment="1">
      <alignment horizontal="left" vertical="center"/>
      <protection/>
    </xf>
    <xf numFmtId="0" fontId="58" fillId="20" borderId="34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41" fillId="0" borderId="34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34" fillId="0" borderId="36" xfId="108" applyFont="1" applyFill="1" applyBorder="1" applyAlignment="1">
      <alignment horizontal="left" vertical="center"/>
      <protection/>
    </xf>
    <xf numFmtId="0" fontId="58" fillId="20" borderId="25" xfId="108" applyFont="1" applyFill="1" applyBorder="1" applyAlignment="1">
      <alignment horizontal="left" vertical="center"/>
      <protection/>
    </xf>
    <xf numFmtId="0" fontId="42" fillId="0" borderId="0" xfId="108" applyFont="1" applyAlignment="1">
      <alignment horizontal="center"/>
      <protection/>
    </xf>
    <xf numFmtId="0" fontId="56" fillId="0" borderId="36" xfId="108" applyFont="1" applyBorder="1" applyAlignment="1">
      <alignment horizontal="left" vertical="center"/>
      <protection/>
    </xf>
    <xf numFmtId="0" fontId="1" fillId="0" borderId="91" xfId="108" applyFont="1" applyBorder="1" applyAlignment="1">
      <alignment horizontal="right"/>
      <protection/>
    </xf>
    <xf numFmtId="0" fontId="34" fillId="0" borderId="41" xfId="108" applyFont="1" applyFill="1" applyBorder="1" applyAlignment="1">
      <alignment horizontal="left" vertical="center"/>
      <protection/>
    </xf>
    <xf numFmtId="0" fontId="34" fillId="0" borderId="92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93" xfId="0" applyFont="1" applyBorder="1" applyAlignment="1">
      <alignment horizontal="right" wrapText="1"/>
    </xf>
    <xf numFmtId="0" fontId="77" fillId="0" borderId="55" xfId="0" applyFont="1" applyBorder="1" applyAlignment="1">
      <alignment/>
    </xf>
    <xf numFmtId="0" fontId="77" fillId="0" borderId="94" xfId="0" applyFont="1" applyBorder="1" applyAlignment="1">
      <alignment/>
    </xf>
    <xf numFmtId="0" fontId="79" fillId="0" borderId="31" xfId="0" applyFont="1" applyBorder="1" applyAlignment="1">
      <alignment/>
    </xf>
    <xf numFmtId="0" fontId="79" fillId="0" borderId="59" xfId="0" applyFont="1" applyBorder="1" applyAlignment="1">
      <alignment/>
    </xf>
    <xf numFmtId="0" fontId="34" fillId="20" borderId="95" xfId="101" applyFont="1" applyFill="1" applyBorder="1" applyAlignment="1">
      <alignment horizontal="center" vertical="center"/>
      <protection/>
    </xf>
    <xf numFmtId="0" fontId="34" fillId="20" borderId="12" xfId="101" applyFont="1" applyFill="1" applyBorder="1" applyAlignment="1">
      <alignment horizontal="center" vertical="center"/>
      <protection/>
    </xf>
    <xf numFmtId="0" fontId="34" fillId="20" borderId="94" xfId="101" applyFont="1" applyFill="1" applyBorder="1" applyAlignment="1">
      <alignment horizontal="center" vertical="center"/>
      <protection/>
    </xf>
    <xf numFmtId="0" fontId="34" fillId="20" borderId="96" xfId="101" applyFont="1" applyFill="1" applyBorder="1" applyAlignment="1">
      <alignment horizontal="center" vertical="center"/>
      <protection/>
    </xf>
    <xf numFmtId="0" fontId="34" fillId="20" borderId="97" xfId="101" applyFont="1" applyFill="1" applyBorder="1" applyAlignment="1">
      <alignment horizontal="center" vertical="center"/>
      <protection/>
    </xf>
    <xf numFmtId="0" fontId="34" fillId="20" borderId="36" xfId="101" applyFont="1" applyFill="1" applyBorder="1" applyAlignment="1">
      <alignment horizontal="center" vertical="center"/>
      <protection/>
    </xf>
    <xf numFmtId="0" fontId="34" fillId="20" borderId="34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44" xfId="108" applyFont="1" applyBorder="1" applyAlignment="1">
      <alignment horizontal="right"/>
      <protection/>
    </xf>
    <xf numFmtId="180" fontId="48" fillId="0" borderId="98" xfId="106" applyNumberFormat="1" applyFont="1" applyFill="1" applyBorder="1" applyAlignment="1" applyProtection="1">
      <alignment horizontal="center" vertical="center" wrapText="1"/>
      <protection/>
    </xf>
    <xf numFmtId="180" fontId="48" fillId="0" borderId="99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40" xfId="106" applyNumberFormat="1" applyFont="1" applyFill="1" applyBorder="1" applyAlignment="1" applyProtection="1">
      <alignment horizontal="center" vertical="center" wrapText="1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180" fontId="48" fillId="0" borderId="61" xfId="106" applyNumberFormat="1" applyFont="1" applyFill="1" applyBorder="1" applyAlignment="1" applyProtection="1">
      <alignment horizontal="center" vertical="center" wrapText="1"/>
      <protection/>
    </xf>
    <xf numFmtId="0" fontId="1" fillId="0" borderId="44" xfId="108" applyFont="1" applyBorder="1" applyAlignment="1">
      <alignment horizontal="right"/>
      <protection/>
    </xf>
    <xf numFmtId="0" fontId="15" fillId="0" borderId="40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8" fillId="0" borderId="80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91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24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31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42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88" xfId="106" applyNumberFormat="1" applyFont="1" applyFill="1" applyBorder="1" applyAlignment="1" applyProtection="1">
      <alignment horizontal="center" vertical="center"/>
      <protection/>
    </xf>
    <xf numFmtId="180" fontId="48" fillId="0" borderId="23" xfId="106" applyNumberFormat="1" applyFont="1" applyFill="1" applyBorder="1" applyAlignment="1" applyProtection="1">
      <alignment horizontal="center" vertical="center"/>
      <protection/>
    </xf>
    <xf numFmtId="180" fontId="48" fillId="0" borderId="80" xfId="106" applyNumberFormat="1" applyFont="1" applyFill="1" applyBorder="1" applyAlignment="1" applyProtection="1">
      <alignment horizontal="center" vertical="center"/>
      <protection/>
    </xf>
    <xf numFmtId="180" fontId="48" fillId="0" borderId="55" xfId="106" applyNumberFormat="1" applyFont="1" applyFill="1" applyBorder="1" applyAlignment="1" applyProtection="1">
      <alignment horizontal="center" vertical="center" wrapText="1"/>
      <protection/>
    </xf>
    <xf numFmtId="180" fontId="48" fillId="0" borderId="11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0" fontId="49" fillId="0" borderId="40" xfId="105" applyFont="1" applyFill="1" applyBorder="1" applyAlignment="1">
      <alignment horizontal="center" vertical="center" wrapText="1"/>
      <protection/>
    </xf>
    <xf numFmtId="0" fontId="49" fillId="0" borderId="97" xfId="105" applyFont="1" applyFill="1" applyBorder="1" applyAlignment="1" applyProtection="1">
      <alignment horizontal="center" vertical="center"/>
      <protection/>
    </xf>
    <xf numFmtId="0" fontId="49" fillId="0" borderId="58" xfId="105" applyFont="1" applyFill="1" applyBorder="1" applyAlignment="1" applyProtection="1">
      <alignment horizontal="center" vertical="center"/>
      <protection/>
    </xf>
    <xf numFmtId="0" fontId="49" fillId="0" borderId="100" xfId="105" applyFont="1" applyFill="1" applyBorder="1" applyAlignment="1" applyProtection="1">
      <alignment horizontal="center" vertical="center"/>
      <protection/>
    </xf>
    <xf numFmtId="0" fontId="67" fillId="0" borderId="34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25" xfId="106" applyFont="1" applyBorder="1" applyAlignment="1">
      <alignment horizontal="left" wrapText="1"/>
      <protection/>
    </xf>
    <xf numFmtId="0" fontId="26" fillId="0" borderId="88" xfId="105" applyFont="1" applyFill="1" applyBorder="1" applyAlignment="1">
      <alignment horizontal="center" vertical="center" wrapText="1"/>
      <protection/>
    </xf>
    <xf numFmtId="0" fontId="26" fillId="0" borderId="101" xfId="105" applyFont="1" applyFill="1" applyBorder="1" applyAlignment="1">
      <alignment horizontal="center" vertical="center" wrapText="1"/>
      <protection/>
    </xf>
    <xf numFmtId="0" fontId="26" fillId="0" borderId="80" xfId="105" applyFont="1" applyFill="1" applyBorder="1" applyAlignment="1">
      <alignment horizontal="center" vertical="center" wrapText="1"/>
      <protection/>
    </xf>
    <xf numFmtId="0" fontId="26" fillId="0" borderId="54" xfId="105" applyFont="1" applyFill="1" applyBorder="1" applyAlignment="1">
      <alignment horizontal="center" vertical="center" wrapText="1"/>
      <protection/>
    </xf>
    <xf numFmtId="182" fontId="44" fillId="0" borderId="42" xfId="68" applyNumberFormat="1" applyFont="1" applyFill="1" applyBorder="1" applyAlignment="1" applyProtection="1">
      <alignment horizontal="center"/>
      <protection/>
    </xf>
    <xf numFmtId="182" fontId="44" fillId="0" borderId="32" xfId="68" applyNumberFormat="1" applyFont="1" applyFill="1" applyBorder="1" applyAlignment="1" applyProtection="1">
      <alignment horizontal="center"/>
      <protection/>
    </xf>
    <xf numFmtId="0" fontId="44" fillId="0" borderId="29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0" fontId="67" fillId="0" borderId="36" xfId="106" applyFont="1" applyBorder="1" applyAlignment="1">
      <alignment horizontal="left" wrapText="1"/>
      <protection/>
    </xf>
    <xf numFmtId="0" fontId="44" fillId="0" borderId="42" xfId="105" applyFont="1" applyFill="1" applyBorder="1" applyAlignment="1" applyProtection="1">
      <alignment horizontal="center" vertical="center" wrapText="1"/>
      <protection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3" xfId="68" applyNumberFormat="1" applyFont="1" applyFill="1" applyBorder="1" applyAlignment="1" applyProtection="1">
      <alignment horizontal="center"/>
      <protection locked="0"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26" fillId="0" borderId="94" xfId="105" applyFont="1" applyFill="1" applyBorder="1" applyAlignment="1">
      <alignment horizontal="center" vertical="center" wrapText="1"/>
      <protection/>
    </xf>
    <xf numFmtId="0" fontId="26" fillId="0" borderId="96" xfId="105" applyFont="1" applyFill="1" applyBorder="1" applyAlignment="1">
      <alignment horizontal="center" vertical="center" wrapText="1"/>
      <protection/>
    </xf>
    <xf numFmtId="0" fontId="26" fillId="0" borderId="81" xfId="105" applyFont="1" applyFill="1" applyBorder="1" applyAlignment="1">
      <alignment horizontal="center" vertical="center" wrapText="1"/>
      <protection/>
    </xf>
    <xf numFmtId="0" fontId="26" fillId="0" borderId="55" xfId="105" applyFont="1" applyFill="1" applyBorder="1" applyAlignment="1">
      <alignment horizontal="center" vertical="center" wrapText="1"/>
      <protection/>
    </xf>
    <xf numFmtId="0" fontId="26" fillId="0" borderId="30" xfId="105" applyFont="1" applyFill="1" applyBorder="1" applyAlignment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80" xfId="105" applyFont="1" applyFill="1" applyBorder="1" applyAlignment="1" applyProtection="1">
      <alignment horizontal="center" vertical="center" wrapText="1"/>
      <protection/>
    </xf>
    <xf numFmtId="0" fontId="44" fillId="0" borderId="88" xfId="105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 vertical="center"/>
      <protection/>
    </xf>
    <xf numFmtId="0" fontId="49" fillId="0" borderId="23" xfId="105" applyFont="1" applyFill="1" applyBorder="1" applyAlignment="1" applyProtection="1">
      <alignment horizontal="center" vertical="center"/>
      <protection/>
    </xf>
    <xf numFmtId="0" fontId="26" fillId="0" borderId="80" xfId="105" applyFont="1" applyFill="1" applyBorder="1" applyAlignment="1" applyProtection="1">
      <alignment horizontal="center" vertical="center" wrapText="1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18" xfId="103" applyFont="1" applyFill="1" applyBorder="1" applyAlignment="1">
      <alignment horizontal="center" vertical="center" wrapText="1"/>
      <protection/>
    </xf>
    <xf numFmtId="0" fontId="24" fillId="24" borderId="18" xfId="103" applyFont="1" applyFill="1" applyBorder="1" applyAlignment="1">
      <alignment horizontal="center" vertical="center" wrapText="1"/>
      <protection/>
    </xf>
    <xf numFmtId="0" fontId="24" fillId="24" borderId="98" xfId="103" applyFont="1" applyFill="1" applyBorder="1" applyAlignment="1">
      <alignment horizontal="center" vertical="center" wrapText="1"/>
      <protection/>
    </xf>
    <xf numFmtId="0" fontId="24" fillId="24" borderId="102" xfId="103" applyFont="1" applyFill="1" applyBorder="1" applyAlignment="1">
      <alignment horizontal="center" vertical="center" wrapText="1"/>
      <protection/>
    </xf>
    <xf numFmtId="0" fontId="24" fillId="24" borderId="99" xfId="103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zoomScale="80" zoomScaleNormal="80" zoomScaleSheetLayoutView="100" zoomScalePageLayoutView="80" workbookViewId="0" topLeftCell="A1">
      <selection activeCell="A4" sqref="A4"/>
    </sheetView>
  </sheetViews>
  <sheetFormatPr defaultColWidth="9.140625" defaultRowHeight="12.75"/>
  <cols>
    <col min="1" max="1" width="4.57421875" style="83" customWidth="1"/>
    <col min="2" max="2" width="43.421875" style="83" customWidth="1"/>
    <col min="3" max="3" width="13.8515625" style="83" customWidth="1"/>
    <col min="4" max="4" width="14.8515625" style="83" customWidth="1"/>
    <col min="5" max="5" width="14.421875" style="83" customWidth="1"/>
    <col min="6" max="6" width="5.7109375" style="83" customWidth="1"/>
    <col min="7" max="7" width="43.00390625" style="83" customWidth="1"/>
    <col min="8" max="8" width="14.28125" style="83" customWidth="1"/>
    <col min="9" max="9" width="14.00390625" style="83" customWidth="1"/>
    <col min="10" max="10" width="15.28125" style="83" customWidth="1"/>
    <col min="11" max="16384" width="9.140625" style="83" customWidth="1"/>
  </cols>
  <sheetData>
    <row r="1" spans="1:10" ht="18.75">
      <c r="A1" s="536" t="s">
        <v>475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ht="18.75">
      <c r="A2" s="536" t="s">
        <v>531</v>
      </c>
      <c r="B2" s="536"/>
      <c r="C2" s="536"/>
      <c r="D2" s="536"/>
      <c r="E2" s="536"/>
      <c r="F2" s="536"/>
      <c r="G2" s="536"/>
      <c r="H2" s="536"/>
      <c r="I2" s="536"/>
      <c r="J2" s="536"/>
    </row>
    <row r="3" spans="1:10" ht="18.75">
      <c r="A3" s="322"/>
      <c r="B3" s="322"/>
      <c r="C3" s="322"/>
      <c r="D3" s="322"/>
      <c r="E3" s="322"/>
      <c r="F3" s="322"/>
      <c r="G3" s="322"/>
      <c r="H3" s="324"/>
      <c r="I3" s="323"/>
      <c r="J3" s="321"/>
    </row>
    <row r="4" spans="1:10" ht="13.5" thickBot="1">
      <c r="A4" s="83" t="s">
        <v>547</v>
      </c>
      <c r="H4" s="361"/>
      <c r="I4" s="538" t="s">
        <v>465</v>
      </c>
      <c r="J4" s="538"/>
    </row>
    <row r="5" spans="1:10" ht="74.25" customHeight="1">
      <c r="A5" s="137"/>
      <c r="B5" s="138" t="s">
        <v>308</v>
      </c>
      <c r="C5" s="139" t="s">
        <v>523</v>
      </c>
      <c r="D5" s="139" t="s">
        <v>532</v>
      </c>
      <c r="E5" s="140" t="s">
        <v>533</v>
      </c>
      <c r="F5" s="141"/>
      <c r="G5" s="138" t="s">
        <v>308</v>
      </c>
      <c r="H5" s="139" t="s">
        <v>523</v>
      </c>
      <c r="I5" s="139" t="s">
        <v>532</v>
      </c>
      <c r="J5" s="140" t="s">
        <v>533</v>
      </c>
    </row>
    <row r="6" spans="1:10" ht="15" customHeight="1">
      <c r="A6" s="539" t="s">
        <v>309</v>
      </c>
      <c r="B6" s="534"/>
      <c r="C6" s="534"/>
      <c r="D6" s="534"/>
      <c r="E6" s="540"/>
      <c r="F6" s="534" t="s">
        <v>310</v>
      </c>
      <c r="G6" s="534"/>
      <c r="H6" s="534"/>
      <c r="I6" s="534"/>
      <c r="J6" s="540"/>
    </row>
    <row r="7" spans="1:10" ht="15" customHeight="1">
      <c r="A7" s="142" t="s">
        <v>100</v>
      </c>
      <c r="B7" s="89" t="s">
        <v>311</v>
      </c>
      <c r="C7" s="90"/>
      <c r="D7" s="90"/>
      <c r="E7" s="118"/>
      <c r="F7" s="114" t="s">
        <v>100</v>
      </c>
      <c r="G7" s="91" t="s">
        <v>311</v>
      </c>
      <c r="H7" s="90"/>
      <c r="I7" s="90"/>
      <c r="J7" s="118"/>
    </row>
    <row r="8" spans="1:10" ht="15" customHeight="1">
      <c r="A8" s="142"/>
      <c r="B8" s="98" t="s">
        <v>312</v>
      </c>
      <c r="C8" s="119">
        <v>10241877</v>
      </c>
      <c r="D8" s="107">
        <v>11417677</v>
      </c>
      <c r="E8" s="119">
        <v>9572598</v>
      </c>
      <c r="F8" s="92"/>
      <c r="G8" s="98" t="s">
        <v>342</v>
      </c>
      <c r="H8" s="118">
        <v>3707000</v>
      </c>
      <c r="I8" s="90">
        <v>3546448</v>
      </c>
      <c r="J8" s="118">
        <v>3997000</v>
      </c>
    </row>
    <row r="9" spans="1:10" ht="35.25" customHeight="1">
      <c r="A9" s="142"/>
      <c r="B9" s="108" t="s">
        <v>313</v>
      </c>
      <c r="C9" s="120">
        <v>324000</v>
      </c>
      <c r="D9" s="97">
        <v>430219</v>
      </c>
      <c r="E9" s="120">
        <v>430000</v>
      </c>
      <c r="F9" s="114"/>
      <c r="G9" s="133" t="s">
        <v>343</v>
      </c>
      <c r="H9" s="118">
        <v>740000</v>
      </c>
      <c r="I9" s="90">
        <v>683895</v>
      </c>
      <c r="J9" s="118">
        <v>780000</v>
      </c>
    </row>
    <row r="10" spans="1:10" ht="15" customHeight="1">
      <c r="A10" s="142"/>
      <c r="B10" s="98" t="s">
        <v>314</v>
      </c>
      <c r="C10" s="120">
        <v>5000</v>
      </c>
      <c r="D10" s="97">
        <v>2980</v>
      </c>
      <c r="E10" s="120">
        <v>4000</v>
      </c>
      <c r="F10" s="114"/>
      <c r="G10" s="98" t="s">
        <v>344</v>
      </c>
      <c r="H10" s="118">
        <v>3184728</v>
      </c>
      <c r="I10" s="90">
        <v>3229028</v>
      </c>
      <c r="J10" s="118">
        <v>3049368</v>
      </c>
    </row>
    <row r="11" spans="1:10" ht="15" customHeight="1">
      <c r="A11" s="142"/>
      <c r="B11" s="98" t="s">
        <v>315</v>
      </c>
      <c r="C11" s="120">
        <v>0</v>
      </c>
      <c r="D11" s="97">
        <v>62700</v>
      </c>
      <c r="E11" s="120">
        <v>0</v>
      </c>
      <c r="F11" s="114"/>
      <c r="G11" s="98" t="s">
        <v>345</v>
      </c>
      <c r="H11" s="118">
        <v>270000</v>
      </c>
      <c r="I11" s="90">
        <v>174000</v>
      </c>
      <c r="J11" s="118">
        <v>250000</v>
      </c>
    </row>
    <row r="12" spans="1:10" ht="15" customHeight="1">
      <c r="A12" s="142"/>
      <c r="B12" s="110"/>
      <c r="C12" s="121"/>
      <c r="D12" s="109"/>
      <c r="E12" s="121"/>
      <c r="F12" s="114"/>
      <c r="G12" s="98" t="s">
        <v>346</v>
      </c>
      <c r="H12" s="118">
        <v>1450000</v>
      </c>
      <c r="I12" s="90">
        <v>2352581</v>
      </c>
      <c r="J12" s="118">
        <v>1300000</v>
      </c>
    </row>
    <row r="13" spans="1:10" ht="15" customHeight="1">
      <c r="A13" s="142"/>
      <c r="B13" s="96"/>
      <c r="C13" s="120"/>
      <c r="D13" s="97"/>
      <c r="E13" s="120"/>
      <c r="F13" s="114"/>
      <c r="G13" s="98" t="s">
        <v>316</v>
      </c>
      <c r="H13" s="118">
        <v>0</v>
      </c>
      <c r="I13" s="90">
        <v>0</v>
      </c>
      <c r="J13" s="118">
        <v>0</v>
      </c>
    </row>
    <row r="14" spans="1:10" ht="15" customHeight="1">
      <c r="A14" s="518" t="s">
        <v>317</v>
      </c>
      <c r="B14" s="519"/>
      <c r="C14" s="109">
        <f>SUM(C8:C13)</f>
        <v>10570877</v>
      </c>
      <c r="D14" s="109">
        <f>SUM(D8:D13)</f>
        <v>11913576</v>
      </c>
      <c r="E14" s="109">
        <f>SUM(E8:E13)</f>
        <v>10006598</v>
      </c>
      <c r="F14" s="522" t="s">
        <v>318</v>
      </c>
      <c r="G14" s="523"/>
      <c r="H14" s="113">
        <f>SUM(H8:H13)</f>
        <v>9351728</v>
      </c>
      <c r="I14" s="113">
        <f>SUM(I8:I13)</f>
        <v>9985952</v>
      </c>
      <c r="J14" s="113">
        <f>SUM(J8:J13)</f>
        <v>9376368</v>
      </c>
    </row>
    <row r="15" spans="1:10" ht="15" customHeight="1">
      <c r="A15" s="143"/>
      <c r="B15" s="100"/>
      <c r="C15" s="122"/>
      <c r="D15" s="95"/>
      <c r="E15" s="122"/>
      <c r="F15" s="115"/>
      <c r="G15" s="111"/>
      <c r="H15" s="125"/>
      <c r="I15" s="99"/>
      <c r="J15" s="125"/>
    </row>
    <row r="16" spans="1:10" ht="15" customHeight="1">
      <c r="A16" s="518" t="s">
        <v>337</v>
      </c>
      <c r="B16" s="519"/>
      <c r="C16" s="121">
        <v>0</v>
      </c>
      <c r="D16" s="109">
        <v>382904</v>
      </c>
      <c r="E16" s="121">
        <v>0</v>
      </c>
      <c r="F16" s="537" t="s">
        <v>341</v>
      </c>
      <c r="G16" s="519"/>
      <c r="H16" s="126">
        <v>409675</v>
      </c>
      <c r="I16" s="113">
        <v>409675</v>
      </c>
      <c r="J16" s="126">
        <v>382904</v>
      </c>
    </row>
    <row r="17" spans="1:10" ht="15" customHeight="1">
      <c r="A17" s="144"/>
      <c r="B17" s="96"/>
      <c r="C17" s="120"/>
      <c r="D17" s="97"/>
      <c r="E17" s="120"/>
      <c r="F17" s="116"/>
      <c r="G17" s="96"/>
      <c r="H17" s="125"/>
      <c r="I17" s="99"/>
      <c r="J17" s="125"/>
    </row>
    <row r="18" spans="1:10" ht="24.75" customHeight="1">
      <c r="A18" s="529" t="s">
        <v>319</v>
      </c>
      <c r="B18" s="530"/>
      <c r="C18" s="339">
        <f>C14+C16</f>
        <v>10570877</v>
      </c>
      <c r="D18" s="339">
        <f>D14+D16</f>
        <v>12296480</v>
      </c>
      <c r="E18" s="339">
        <f>E14+E16</f>
        <v>10006598</v>
      </c>
      <c r="F18" s="528" t="s">
        <v>320</v>
      </c>
      <c r="G18" s="530" t="s">
        <v>320</v>
      </c>
      <c r="H18" s="340">
        <f>H14+H16</f>
        <v>9761403</v>
      </c>
      <c r="I18" s="340">
        <f>I14+I16</f>
        <v>10395627</v>
      </c>
      <c r="J18" s="340">
        <f>J14+J16</f>
        <v>9759272</v>
      </c>
    </row>
    <row r="19" spans="1:10" ht="15" customHeight="1" hidden="1">
      <c r="A19" s="337"/>
      <c r="B19" s="338"/>
      <c r="C19" s="343"/>
      <c r="D19" s="339"/>
      <c r="E19" s="343"/>
      <c r="F19" s="336"/>
      <c r="G19" s="338"/>
      <c r="H19" s="341"/>
      <c r="I19" s="340"/>
      <c r="J19" s="341"/>
    </row>
    <row r="20" spans="1:10" ht="15" customHeight="1">
      <c r="A20" s="524" t="s">
        <v>321</v>
      </c>
      <c r="B20" s="521"/>
      <c r="C20" s="123"/>
      <c r="D20" s="101"/>
      <c r="E20" s="123"/>
      <c r="F20" s="520" t="s">
        <v>336</v>
      </c>
      <c r="G20" s="521"/>
      <c r="H20" s="145"/>
      <c r="I20" s="102"/>
      <c r="J20" s="145"/>
    </row>
    <row r="21" spans="1:10" ht="15" customHeight="1">
      <c r="A21" s="524" t="s">
        <v>322</v>
      </c>
      <c r="B21" s="531"/>
      <c r="C21" s="123"/>
      <c r="D21" s="101"/>
      <c r="E21" s="123"/>
      <c r="F21" s="520" t="s">
        <v>323</v>
      </c>
      <c r="G21" s="531"/>
      <c r="H21" s="145"/>
      <c r="I21" s="102"/>
      <c r="J21" s="145"/>
    </row>
    <row r="22" spans="1:10" ht="15" customHeight="1">
      <c r="A22" s="142" t="s">
        <v>100</v>
      </c>
      <c r="B22" s="103" t="s">
        <v>311</v>
      </c>
      <c r="C22" s="118"/>
      <c r="D22" s="90"/>
      <c r="E22" s="118"/>
      <c r="F22" s="117" t="s">
        <v>100</v>
      </c>
      <c r="G22" s="91" t="s">
        <v>311</v>
      </c>
      <c r="H22" s="118"/>
      <c r="I22" s="90"/>
      <c r="J22" s="118"/>
    </row>
    <row r="23" spans="1:10" ht="15" customHeight="1">
      <c r="A23" s="146"/>
      <c r="B23" s="94" t="s">
        <v>324</v>
      </c>
      <c r="C23" s="118">
        <v>0</v>
      </c>
      <c r="D23" s="90">
        <v>8000000</v>
      </c>
      <c r="E23" s="118">
        <v>0</v>
      </c>
      <c r="F23" s="117"/>
      <c r="G23" s="98" t="s">
        <v>517</v>
      </c>
      <c r="H23" s="118">
        <v>1850000</v>
      </c>
      <c r="I23" s="90">
        <v>751985</v>
      </c>
      <c r="J23" s="118">
        <v>1200000</v>
      </c>
    </row>
    <row r="24" spans="1:10" ht="15" customHeight="1">
      <c r="A24" s="146"/>
      <c r="B24" s="94" t="s">
        <v>325</v>
      </c>
      <c r="C24" s="118">
        <v>0</v>
      </c>
      <c r="D24" s="90">
        <v>196000</v>
      </c>
      <c r="E24" s="118">
        <v>0</v>
      </c>
      <c r="F24" s="117"/>
      <c r="G24" s="104" t="s">
        <v>518</v>
      </c>
      <c r="H24" s="118">
        <v>1250000</v>
      </c>
      <c r="I24" s="90">
        <v>9682720</v>
      </c>
      <c r="J24" s="118">
        <v>1000000</v>
      </c>
    </row>
    <row r="25" spans="1:10" ht="15" customHeight="1">
      <c r="A25" s="146"/>
      <c r="B25" s="94" t="s">
        <v>326</v>
      </c>
      <c r="C25" s="118">
        <v>0</v>
      </c>
      <c r="D25" s="90">
        <v>0</v>
      </c>
      <c r="E25" s="118">
        <v>0</v>
      </c>
      <c r="F25" s="117"/>
      <c r="G25" s="104" t="s">
        <v>519</v>
      </c>
      <c r="H25" s="118"/>
      <c r="I25" s="90"/>
      <c r="J25" s="118"/>
    </row>
    <row r="26" spans="1:10" ht="15" customHeight="1">
      <c r="A26" s="146"/>
      <c r="B26" s="94" t="s">
        <v>327</v>
      </c>
      <c r="C26" s="118">
        <v>0</v>
      </c>
      <c r="D26" s="90">
        <v>0</v>
      </c>
      <c r="E26" s="118">
        <v>0</v>
      </c>
      <c r="F26" s="117"/>
      <c r="G26" s="98" t="s">
        <v>520</v>
      </c>
      <c r="H26" s="118"/>
      <c r="I26" s="90"/>
      <c r="J26" s="118"/>
    </row>
    <row r="27" spans="1:10" s="342" customFormat="1" ht="15" customHeight="1">
      <c r="A27" s="146"/>
      <c r="B27" s="112"/>
      <c r="C27" s="132"/>
      <c r="D27" s="131"/>
      <c r="E27" s="132"/>
      <c r="F27" s="117"/>
      <c r="G27" s="98" t="s">
        <v>521</v>
      </c>
      <c r="H27" s="118"/>
      <c r="I27" s="90"/>
      <c r="J27" s="118"/>
    </row>
    <row r="28" spans="1:10" s="342" customFormat="1" ht="15" customHeight="1">
      <c r="A28" s="147" t="s">
        <v>328</v>
      </c>
      <c r="B28" s="136"/>
      <c r="C28" s="109">
        <f>SUM(C23:C27)</f>
        <v>0</v>
      </c>
      <c r="D28" s="109">
        <f>SUM(D23:D27)</f>
        <v>8196000</v>
      </c>
      <c r="E28" s="109">
        <f>SUM(E23:E27)</f>
        <v>0</v>
      </c>
      <c r="F28" s="532" t="s">
        <v>329</v>
      </c>
      <c r="G28" s="533"/>
      <c r="H28" s="113">
        <f>SUM(H23:H27)</f>
        <v>3100000</v>
      </c>
      <c r="I28" s="113">
        <f>SUM(I23:I27)</f>
        <v>10434705</v>
      </c>
      <c r="J28" s="113">
        <f>SUM(J23:J27)</f>
        <v>2200000</v>
      </c>
    </row>
    <row r="29" spans="1:10" ht="15" customHeight="1">
      <c r="A29" s="148"/>
      <c r="B29" s="105"/>
      <c r="C29" s="122"/>
      <c r="D29" s="95"/>
      <c r="E29" s="122"/>
      <c r="F29" s="87"/>
      <c r="G29" s="88"/>
      <c r="H29" s="125"/>
      <c r="I29" s="99"/>
      <c r="J29" s="125"/>
    </row>
    <row r="30" spans="1:10" ht="15" customHeight="1">
      <c r="A30" s="147" t="s">
        <v>338</v>
      </c>
      <c r="B30" s="105"/>
      <c r="C30" s="122"/>
      <c r="D30" s="95"/>
      <c r="E30" s="122"/>
      <c r="F30" s="534" t="s">
        <v>330</v>
      </c>
      <c r="G30" s="520"/>
      <c r="H30" s="125"/>
      <c r="I30" s="99"/>
      <c r="J30" s="125"/>
    </row>
    <row r="31" spans="1:10" ht="15" customHeight="1">
      <c r="A31" s="142" t="s">
        <v>100</v>
      </c>
      <c r="B31" s="103" t="s">
        <v>311</v>
      </c>
      <c r="C31" s="122"/>
      <c r="D31" s="95"/>
      <c r="E31" s="122"/>
      <c r="F31" s="142" t="s">
        <v>100</v>
      </c>
      <c r="G31" s="103" t="s">
        <v>311</v>
      </c>
      <c r="H31" s="118"/>
      <c r="I31" s="90"/>
      <c r="J31" s="118"/>
    </row>
    <row r="32" spans="1:10" ht="15" customHeight="1">
      <c r="A32" s="146"/>
      <c r="B32" s="127" t="s">
        <v>339</v>
      </c>
      <c r="C32" s="129">
        <v>2290526</v>
      </c>
      <c r="D32" s="128">
        <v>2290526</v>
      </c>
      <c r="E32" s="129">
        <v>1952674</v>
      </c>
      <c r="F32" s="117"/>
      <c r="G32" s="98"/>
      <c r="H32" s="124"/>
      <c r="I32" s="93"/>
      <c r="J32" s="124"/>
    </row>
    <row r="33" spans="1:10" ht="36.75" customHeight="1">
      <c r="A33" s="142"/>
      <c r="B33" s="345" t="s">
        <v>469</v>
      </c>
      <c r="C33" s="125">
        <v>0</v>
      </c>
      <c r="D33" s="99">
        <v>0</v>
      </c>
      <c r="E33" s="125">
        <v>0</v>
      </c>
      <c r="F33" s="117"/>
      <c r="G33" s="345" t="s">
        <v>522</v>
      </c>
      <c r="H33" s="124"/>
      <c r="I33" s="93"/>
      <c r="J33" s="124"/>
    </row>
    <row r="34" spans="1:10" ht="15" customHeight="1">
      <c r="A34" s="146"/>
      <c r="B34" s="106"/>
      <c r="C34" s="120"/>
      <c r="D34" s="97"/>
      <c r="E34" s="120"/>
      <c r="F34" s="117"/>
      <c r="G34" s="96"/>
      <c r="H34" s="118"/>
      <c r="I34" s="90"/>
      <c r="J34" s="118"/>
    </row>
    <row r="35" spans="1:10" ht="15" customHeight="1">
      <c r="A35" s="518" t="s">
        <v>331</v>
      </c>
      <c r="B35" s="519"/>
      <c r="C35" s="109">
        <f>SUM(C32:C34)</f>
        <v>2290526</v>
      </c>
      <c r="D35" s="109">
        <f>SUM(D32:D34)</f>
        <v>2290526</v>
      </c>
      <c r="E35" s="109">
        <f>SUM(E32:E34)</f>
        <v>1952674</v>
      </c>
      <c r="F35" s="518" t="s">
        <v>330</v>
      </c>
      <c r="G35" s="519"/>
      <c r="H35" s="113">
        <f>SUM(H33:H34)</f>
        <v>0</v>
      </c>
      <c r="I35" s="113">
        <f>SUM(I33:I34)</f>
        <v>0</v>
      </c>
      <c r="J35" s="113">
        <f>SUM(J33:J34)</f>
        <v>0</v>
      </c>
    </row>
    <row r="36" spans="1:10" ht="15" customHeight="1">
      <c r="A36" s="149"/>
      <c r="B36" s="117"/>
      <c r="C36" s="122"/>
      <c r="D36" s="95"/>
      <c r="E36" s="122"/>
      <c r="F36" s="130"/>
      <c r="G36" s="130"/>
      <c r="H36" s="125"/>
      <c r="I36" s="99"/>
      <c r="J36" s="125"/>
    </row>
    <row r="37" spans="1:10" s="84" customFormat="1" ht="17.25">
      <c r="A37" s="527" t="s">
        <v>332</v>
      </c>
      <c r="B37" s="528"/>
      <c r="C37" s="344">
        <f>C28+C35</f>
        <v>2290526</v>
      </c>
      <c r="D37" s="344">
        <f>D28+D35</f>
        <v>10486526</v>
      </c>
      <c r="E37" s="344">
        <f>E28+E35</f>
        <v>1952674</v>
      </c>
      <c r="F37" s="535" t="s">
        <v>340</v>
      </c>
      <c r="G37" s="528"/>
      <c r="H37" s="340">
        <f>H28+H35</f>
        <v>3100000</v>
      </c>
      <c r="I37" s="340">
        <f>I28+I35</f>
        <v>10434705</v>
      </c>
      <c r="J37" s="340">
        <f>J28+J35</f>
        <v>2200000</v>
      </c>
    </row>
    <row r="38" spans="1:10" s="84" customFormat="1" ht="15.75">
      <c r="A38" s="149"/>
      <c r="B38" s="117"/>
      <c r="C38" s="122"/>
      <c r="D38" s="95"/>
      <c r="E38" s="122"/>
      <c r="F38" s="130"/>
      <c r="G38" s="130"/>
      <c r="H38" s="125"/>
      <c r="I38" s="99"/>
      <c r="J38" s="125"/>
    </row>
    <row r="39" spans="1:10" s="84" customFormat="1" ht="19.5" thickBot="1">
      <c r="A39" s="525" t="s">
        <v>333</v>
      </c>
      <c r="B39" s="526"/>
      <c r="C39" s="151">
        <f>C18+C37</f>
        <v>12861403</v>
      </c>
      <c r="D39" s="151">
        <f>D18+D37</f>
        <v>22783006</v>
      </c>
      <c r="E39" s="151">
        <f>E18+E37</f>
        <v>11959272</v>
      </c>
      <c r="F39" s="152"/>
      <c r="G39" s="150" t="s">
        <v>334</v>
      </c>
      <c r="H39" s="151">
        <f>H18+H37</f>
        <v>12861403</v>
      </c>
      <c r="I39" s="151">
        <f>I18+I37</f>
        <v>20830332</v>
      </c>
      <c r="J39" s="151">
        <f>J18+J37</f>
        <v>11959272</v>
      </c>
    </row>
    <row r="40" spans="1:10" s="84" customFormat="1" ht="14.25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s="84" customFormat="1" ht="14.25">
      <c r="A41" s="134"/>
      <c r="B41" s="135"/>
      <c r="C41" s="134"/>
      <c r="D41" s="134"/>
      <c r="E41" s="134"/>
      <c r="F41" s="134"/>
      <c r="G41" s="134"/>
      <c r="H41" s="134"/>
      <c r="I41" s="134"/>
      <c r="J41" s="134"/>
    </row>
    <row r="42" spans="1:10" s="84" customFormat="1" ht="14.25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1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1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5" customHeight="1">
      <c r="A46" s="85"/>
      <c r="B46" s="85"/>
      <c r="C46" s="85"/>
      <c r="D46" s="85"/>
      <c r="E46" s="85"/>
      <c r="F46" s="85"/>
      <c r="G46" s="86"/>
      <c r="H46" s="85"/>
      <c r="I46" s="85"/>
      <c r="J46" s="85"/>
    </row>
    <row r="47" spans="1:10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0" s="342" customFormat="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0" s="342" customFormat="1" ht="1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="85" customFormat="1" ht="12.75"/>
    <row r="56" spans="1:256" ht="1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134"/>
      <c r="L56" s="134"/>
      <c r="M56" s="134"/>
      <c r="N56" s="134"/>
      <c r="O56" s="134"/>
      <c r="P56" s="134" t="s">
        <v>335</v>
      </c>
      <c r="Q56" s="134" t="s">
        <v>335</v>
      </c>
      <c r="R56" s="134" t="s">
        <v>335</v>
      </c>
      <c r="S56" s="134" t="s">
        <v>335</v>
      </c>
      <c r="T56" s="134" t="s">
        <v>335</v>
      </c>
      <c r="U56" s="134" t="s">
        <v>335</v>
      </c>
      <c r="V56" s="134" t="s">
        <v>335</v>
      </c>
      <c r="W56" s="134" t="s">
        <v>335</v>
      </c>
      <c r="X56" s="134" t="s">
        <v>335</v>
      </c>
      <c r="Y56" s="134" t="s">
        <v>335</v>
      </c>
      <c r="Z56" s="134" t="s">
        <v>335</v>
      </c>
      <c r="AA56" s="134" t="s">
        <v>335</v>
      </c>
      <c r="AB56" s="134" t="s">
        <v>335</v>
      </c>
      <c r="AC56" s="134" t="s">
        <v>335</v>
      </c>
      <c r="AD56" s="134" t="s">
        <v>335</v>
      </c>
      <c r="AE56" s="134" t="s">
        <v>335</v>
      </c>
      <c r="AF56" s="134" t="s">
        <v>335</v>
      </c>
      <c r="AG56" s="134" t="s">
        <v>335</v>
      </c>
      <c r="AH56" s="134" t="s">
        <v>335</v>
      </c>
      <c r="AI56" s="134" t="s">
        <v>335</v>
      </c>
      <c r="AJ56" s="134" t="s">
        <v>335</v>
      </c>
      <c r="AK56" s="134" t="s">
        <v>335</v>
      </c>
      <c r="AL56" s="134" t="s">
        <v>335</v>
      </c>
      <c r="AM56" s="134" t="s">
        <v>335</v>
      </c>
      <c r="AN56" s="134" t="s">
        <v>335</v>
      </c>
      <c r="AO56" s="134" t="s">
        <v>335</v>
      </c>
      <c r="AP56" s="134" t="s">
        <v>335</v>
      </c>
      <c r="AQ56" s="134" t="s">
        <v>335</v>
      </c>
      <c r="AR56" s="134" t="s">
        <v>335</v>
      </c>
      <c r="AS56" s="134" t="s">
        <v>335</v>
      </c>
      <c r="AT56" s="134" t="s">
        <v>335</v>
      </c>
      <c r="AU56" s="134" t="s">
        <v>335</v>
      </c>
      <c r="AV56" s="134" t="s">
        <v>335</v>
      </c>
      <c r="AW56" s="134" t="s">
        <v>335</v>
      </c>
      <c r="AX56" s="134" t="s">
        <v>335</v>
      </c>
      <c r="AY56" s="134" t="s">
        <v>335</v>
      </c>
      <c r="AZ56" s="134" t="s">
        <v>335</v>
      </c>
      <c r="BA56" s="134" t="s">
        <v>335</v>
      </c>
      <c r="BB56" s="134" t="s">
        <v>335</v>
      </c>
      <c r="BC56" s="134" t="s">
        <v>335</v>
      </c>
      <c r="BD56" s="134" t="s">
        <v>335</v>
      </c>
      <c r="BE56" s="134" t="s">
        <v>335</v>
      </c>
      <c r="BF56" s="134" t="s">
        <v>335</v>
      </c>
      <c r="BG56" s="134" t="s">
        <v>335</v>
      </c>
      <c r="BH56" s="134" t="s">
        <v>335</v>
      </c>
      <c r="BI56" s="134" t="s">
        <v>335</v>
      </c>
      <c r="BJ56" s="134" t="s">
        <v>335</v>
      </c>
      <c r="BK56" s="134" t="s">
        <v>335</v>
      </c>
      <c r="BL56" s="134" t="s">
        <v>335</v>
      </c>
      <c r="BM56" s="134" t="s">
        <v>335</v>
      </c>
      <c r="BN56" s="134" t="s">
        <v>335</v>
      </c>
      <c r="BO56" s="134" t="s">
        <v>335</v>
      </c>
      <c r="BP56" s="134" t="s">
        <v>335</v>
      </c>
      <c r="BQ56" s="134" t="s">
        <v>335</v>
      </c>
      <c r="BR56" s="134" t="s">
        <v>335</v>
      </c>
      <c r="BS56" s="134" t="s">
        <v>335</v>
      </c>
      <c r="BT56" s="134" t="s">
        <v>335</v>
      </c>
      <c r="BU56" s="134" t="s">
        <v>335</v>
      </c>
      <c r="BV56" s="134" t="s">
        <v>335</v>
      </c>
      <c r="BW56" s="134" t="s">
        <v>335</v>
      </c>
      <c r="BX56" s="134" t="s">
        <v>335</v>
      </c>
      <c r="BY56" s="134" t="s">
        <v>335</v>
      </c>
      <c r="BZ56" s="134" t="s">
        <v>335</v>
      </c>
      <c r="CA56" s="134" t="s">
        <v>335</v>
      </c>
      <c r="CB56" s="134" t="s">
        <v>335</v>
      </c>
      <c r="CC56" s="134" t="s">
        <v>335</v>
      </c>
      <c r="CD56" s="134" t="s">
        <v>335</v>
      </c>
      <c r="CE56" s="134" t="s">
        <v>335</v>
      </c>
      <c r="CF56" s="134" t="s">
        <v>335</v>
      </c>
      <c r="CG56" s="134" t="s">
        <v>335</v>
      </c>
      <c r="CH56" s="134" t="s">
        <v>335</v>
      </c>
      <c r="CI56" s="134" t="s">
        <v>335</v>
      </c>
      <c r="CJ56" s="134" t="s">
        <v>335</v>
      </c>
      <c r="CK56" s="134" t="s">
        <v>335</v>
      </c>
      <c r="CL56" s="134" t="s">
        <v>335</v>
      </c>
      <c r="CM56" s="134" t="s">
        <v>335</v>
      </c>
      <c r="CN56" s="134" t="s">
        <v>335</v>
      </c>
      <c r="CO56" s="134" t="s">
        <v>335</v>
      </c>
      <c r="CP56" s="134" t="s">
        <v>335</v>
      </c>
      <c r="CQ56" s="134" t="s">
        <v>335</v>
      </c>
      <c r="CR56" s="134" t="s">
        <v>335</v>
      </c>
      <c r="CS56" s="134" t="s">
        <v>335</v>
      </c>
      <c r="CT56" s="134" t="s">
        <v>335</v>
      </c>
      <c r="CU56" s="134" t="s">
        <v>335</v>
      </c>
      <c r="CV56" s="134" t="s">
        <v>335</v>
      </c>
      <c r="CW56" s="134" t="s">
        <v>335</v>
      </c>
      <c r="CX56" s="134" t="s">
        <v>335</v>
      </c>
      <c r="CY56" s="134" t="s">
        <v>335</v>
      </c>
      <c r="CZ56" s="134" t="s">
        <v>335</v>
      </c>
      <c r="DA56" s="134" t="s">
        <v>335</v>
      </c>
      <c r="DB56" s="134" t="s">
        <v>335</v>
      </c>
      <c r="DC56" s="134" t="s">
        <v>335</v>
      </c>
      <c r="DD56" s="134" t="s">
        <v>335</v>
      </c>
      <c r="DE56" s="134" t="s">
        <v>335</v>
      </c>
      <c r="DF56" s="134" t="s">
        <v>335</v>
      </c>
      <c r="DG56" s="134" t="s">
        <v>335</v>
      </c>
      <c r="DH56" s="134" t="s">
        <v>335</v>
      </c>
      <c r="DI56" s="134" t="s">
        <v>335</v>
      </c>
      <c r="DJ56" s="134" t="s">
        <v>335</v>
      </c>
      <c r="DK56" s="134" t="s">
        <v>335</v>
      </c>
      <c r="DL56" s="134" t="s">
        <v>335</v>
      </c>
      <c r="DM56" s="134" t="s">
        <v>335</v>
      </c>
      <c r="DN56" s="134" t="s">
        <v>335</v>
      </c>
      <c r="DO56" s="134" t="s">
        <v>335</v>
      </c>
      <c r="DP56" s="134" t="s">
        <v>335</v>
      </c>
      <c r="DQ56" s="134" t="s">
        <v>335</v>
      </c>
      <c r="DR56" s="134" t="s">
        <v>335</v>
      </c>
      <c r="DS56" s="134" t="s">
        <v>335</v>
      </c>
      <c r="DT56" s="134" t="s">
        <v>335</v>
      </c>
      <c r="DU56" s="134" t="s">
        <v>335</v>
      </c>
      <c r="DV56" s="134" t="s">
        <v>335</v>
      </c>
      <c r="DW56" s="134" t="s">
        <v>335</v>
      </c>
      <c r="DX56" s="134" t="s">
        <v>335</v>
      </c>
      <c r="DY56" s="134" t="s">
        <v>335</v>
      </c>
      <c r="DZ56" s="134" t="s">
        <v>335</v>
      </c>
      <c r="EA56" s="134" t="s">
        <v>335</v>
      </c>
      <c r="EB56" s="134" t="s">
        <v>335</v>
      </c>
      <c r="EC56" s="134" t="s">
        <v>335</v>
      </c>
      <c r="ED56" s="134" t="s">
        <v>335</v>
      </c>
      <c r="EE56" s="134" t="s">
        <v>335</v>
      </c>
      <c r="EF56" s="134" t="s">
        <v>335</v>
      </c>
      <c r="EG56" s="134" t="s">
        <v>335</v>
      </c>
      <c r="EH56" s="134" t="s">
        <v>335</v>
      </c>
      <c r="EI56" s="134" t="s">
        <v>335</v>
      </c>
      <c r="EJ56" s="134" t="s">
        <v>335</v>
      </c>
      <c r="EK56" s="134" t="s">
        <v>335</v>
      </c>
      <c r="EL56" s="134" t="s">
        <v>335</v>
      </c>
      <c r="EM56" s="134" t="s">
        <v>335</v>
      </c>
      <c r="EN56" s="134" t="s">
        <v>335</v>
      </c>
      <c r="EO56" s="134" t="s">
        <v>335</v>
      </c>
      <c r="EP56" s="134" t="s">
        <v>335</v>
      </c>
      <c r="EQ56" s="134" t="s">
        <v>335</v>
      </c>
      <c r="ER56" s="134" t="s">
        <v>335</v>
      </c>
      <c r="ES56" s="134" t="s">
        <v>335</v>
      </c>
      <c r="ET56" s="134" t="s">
        <v>335</v>
      </c>
      <c r="EU56" s="134" t="s">
        <v>335</v>
      </c>
      <c r="EV56" s="134" t="s">
        <v>335</v>
      </c>
      <c r="EW56" s="134" t="s">
        <v>335</v>
      </c>
      <c r="EX56" s="134" t="s">
        <v>335</v>
      </c>
      <c r="EY56" s="134" t="s">
        <v>335</v>
      </c>
      <c r="EZ56" s="134" t="s">
        <v>335</v>
      </c>
      <c r="FA56" s="134" t="s">
        <v>335</v>
      </c>
      <c r="FB56" s="134" t="s">
        <v>335</v>
      </c>
      <c r="FC56" s="134" t="s">
        <v>335</v>
      </c>
      <c r="FD56" s="134" t="s">
        <v>335</v>
      </c>
      <c r="FE56" s="134" t="s">
        <v>335</v>
      </c>
      <c r="FF56" s="134" t="s">
        <v>335</v>
      </c>
      <c r="FG56" s="134" t="s">
        <v>335</v>
      </c>
      <c r="FH56" s="134" t="s">
        <v>335</v>
      </c>
      <c r="FI56" s="134" t="s">
        <v>335</v>
      </c>
      <c r="FJ56" s="134" t="s">
        <v>335</v>
      </c>
      <c r="FK56" s="134" t="s">
        <v>335</v>
      </c>
      <c r="FL56" s="134" t="s">
        <v>335</v>
      </c>
      <c r="FM56" s="134" t="s">
        <v>335</v>
      </c>
      <c r="FN56" s="134" t="s">
        <v>335</v>
      </c>
      <c r="FO56" s="134" t="s">
        <v>335</v>
      </c>
      <c r="FP56" s="134" t="s">
        <v>335</v>
      </c>
      <c r="FQ56" s="134" t="s">
        <v>335</v>
      </c>
      <c r="FR56" s="134" t="s">
        <v>335</v>
      </c>
      <c r="FS56" s="134" t="s">
        <v>335</v>
      </c>
      <c r="FT56" s="134" t="s">
        <v>335</v>
      </c>
      <c r="FU56" s="134" t="s">
        <v>335</v>
      </c>
      <c r="FV56" s="134" t="s">
        <v>335</v>
      </c>
      <c r="FW56" s="134" t="s">
        <v>335</v>
      </c>
      <c r="FX56" s="134" t="s">
        <v>335</v>
      </c>
      <c r="FY56" s="134" t="s">
        <v>335</v>
      </c>
      <c r="FZ56" s="134" t="s">
        <v>335</v>
      </c>
      <c r="GA56" s="134" t="s">
        <v>335</v>
      </c>
      <c r="GB56" s="134" t="s">
        <v>335</v>
      </c>
      <c r="GC56" s="134" t="s">
        <v>335</v>
      </c>
      <c r="GD56" s="134" t="s">
        <v>335</v>
      </c>
      <c r="GE56" s="134" t="s">
        <v>335</v>
      </c>
      <c r="GF56" s="134" t="s">
        <v>335</v>
      </c>
      <c r="GG56" s="134" t="s">
        <v>335</v>
      </c>
      <c r="GH56" s="134" t="s">
        <v>335</v>
      </c>
      <c r="GI56" s="134" t="s">
        <v>335</v>
      </c>
      <c r="GJ56" s="134" t="s">
        <v>335</v>
      </c>
      <c r="GK56" s="134" t="s">
        <v>335</v>
      </c>
      <c r="GL56" s="134" t="s">
        <v>335</v>
      </c>
      <c r="GM56" s="134" t="s">
        <v>335</v>
      </c>
      <c r="GN56" s="134" t="s">
        <v>335</v>
      </c>
      <c r="GO56" s="134" t="s">
        <v>335</v>
      </c>
      <c r="GP56" s="134" t="s">
        <v>335</v>
      </c>
      <c r="GQ56" s="134" t="s">
        <v>335</v>
      </c>
      <c r="GR56" s="134" t="s">
        <v>335</v>
      </c>
      <c r="GS56" s="134" t="s">
        <v>335</v>
      </c>
      <c r="GT56" s="134" t="s">
        <v>335</v>
      </c>
      <c r="GU56" s="134" t="s">
        <v>335</v>
      </c>
      <c r="GV56" s="134" t="s">
        <v>335</v>
      </c>
      <c r="GW56" s="134" t="s">
        <v>335</v>
      </c>
      <c r="GX56" s="134" t="s">
        <v>335</v>
      </c>
      <c r="GY56" s="134" t="s">
        <v>335</v>
      </c>
      <c r="GZ56" s="134" t="s">
        <v>335</v>
      </c>
      <c r="HA56" s="134" t="s">
        <v>335</v>
      </c>
      <c r="HB56" s="134" t="s">
        <v>335</v>
      </c>
      <c r="HC56" s="134" t="s">
        <v>335</v>
      </c>
      <c r="HD56" s="134" t="s">
        <v>335</v>
      </c>
      <c r="HE56" s="134" t="s">
        <v>335</v>
      </c>
      <c r="HF56" s="134" t="s">
        <v>335</v>
      </c>
      <c r="HG56" s="134" t="s">
        <v>335</v>
      </c>
      <c r="HH56" s="134" t="s">
        <v>335</v>
      </c>
      <c r="HI56" s="134" t="s">
        <v>335</v>
      </c>
      <c r="HJ56" s="134" t="s">
        <v>335</v>
      </c>
      <c r="HK56" s="134" t="s">
        <v>335</v>
      </c>
      <c r="HL56" s="134" t="s">
        <v>335</v>
      </c>
      <c r="HM56" s="134" t="s">
        <v>335</v>
      </c>
      <c r="HN56" s="134" t="s">
        <v>335</v>
      </c>
      <c r="HO56" s="134" t="s">
        <v>335</v>
      </c>
      <c r="HP56" s="134" t="s">
        <v>335</v>
      </c>
      <c r="HQ56" s="134" t="s">
        <v>335</v>
      </c>
      <c r="HR56" s="134" t="s">
        <v>335</v>
      </c>
      <c r="HS56" s="134" t="s">
        <v>335</v>
      </c>
      <c r="HT56" s="134" t="s">
        <v>335</v>
      </c>
      <c r="HU56" s="134" t="s">
        <v>335</v>
      </c>
      <c r="HV56" s="134" t="s">
        <v>335</v>
      </c>
      <c r="HW56" s="134" t="s">
        <v>335</v>
      </c>
      <c r="HX56" s="134" t="s">
        <v>335</v>
      </c>
      <c r="HY56" s="134" t="s">
        <v>335</v>
      </c>
      <c r="HZ56" s="134" t="s">
        <v>335</v>
      </c>
      <c r="IA56" s="134" t="s">
        <v>335</v>
      </c>
      <c r="IB56" s="134" t="s">
        <v>335</v>
      </c>
      <c r="IC56" s="134" t="s">
        <v>335</v>
      </c>
      <c r="ID56" s="134" t="s">
        <v>335</v>
      </c>
      <c r="IE56" s="134" t="s">
        <v>335</v>
      </c>
      <c r="IF56" s="134" t="s">
        <v>335</v>
      </c>
      <c r="IG56" s="134" t="s">
        <v>335</v>
      </c>
      <c r="IH56" s="134" t="s">
        <v>335</v>
      </c>
      <c r="II56" s="134" t="s">
        <v>335</v>
      </c>
      <c r="IJ56" s="134" t="s">
        <v>335</v>
      </c>
      <c r="IK56" s="134" t="s">
        <v>335</v>
      </c>
      <c r="IL56" s="134" t="s">
        <v>335</v>
      </c>
      <c r="IM56" s="134" t="s">
        <v>335</v>
      </c>
      <c r="IN56" s="134" t="s">
        <v>335</v>
      </c>
      <c r="IO56" s="134" t="s">
        <v>335</v>
      </c>
      <c r="IP56" s="134" t="s">
        <v>335</v>
      </c>
      <c r="IQ56" s="134" t="s">
        <v>335</v>
      </c>
      <c r="IR56" s="134" t="s">
        <v>335</v>
      </c>
      <c r="IS56" s="134" t="s">
        <v>335</v>
      </c>
      <c r="IT56" s="134" t="s">
        <v>335</v>
      </c>
      <c r="IU56" s="134" t="s">
        <v>335</v>
      </c>
      <c r="IV56" s="134" t="s">
        <v>335</v>
      </c>
    </row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pans="1:10" s="85" customFormat="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</row>
    <row r="213" spans="1:10" s="85" customFormat="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</row>
    <row r="214" spans="1:10" s="85" customFormat="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</row>
    <row r="215" spans="1:10" s="85" customFormat="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</row>
    <row r="216" spans="1:10" s="85" customFormat="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</row>
    <row r="217" spans="1:10" s="85" customFormat="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</row>
    <row r="218" spans="1:10" s="85" customFormat="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</row>
    <row r="219" spans="1:10" s="85" customFormat="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</row>
    <row r="220" spans="1:10" s="85" customFormat="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</row>
    <row r="221" spans="1:10" s="85" customFormat="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</row>
    <row r="222" spans="1:10" s="85" customFormat="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</row>
    <row r="223" spans="1:10" s="85" customFormat="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</row>
    <row r="224" spans="1:10" s="85" customFormat="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</row>
    <row r="225" spans="1:10" s="85" customFormat="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</row>
    <row r="226" spans="1:10" s="85" customFormat="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600" verticalDpi="600" orientation="landscape" paperSize="9" scale="79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">
      <selection activeCell="A3" sqref="A3"/>
    </sheetView>
  </sheetViews>
  <sheetFormatPr defaultColWidth="8.00390625" defaultRowHeight="12.75"/>
  <cols>
    <col min="1" max="1" width="4.8515625" style="201" customWidth="1"/>
    <col min="2" max="2" width="30.57421875" style="201" customWidth="1"/>
    <col min="3" max="4" width="12.00390625" style="201" customWidth="1"/>
    <col min="5" max="5" width="12.57421875" style="201" customWidth="1"/>
    <col min="6" max="6" width="12.00390625" style="201" customWidth="1"/>
    <col min="7" max="16384" width="8.00390625" style="201" customWidth="1"/>
  </cols>
  <sheetData>
    <row r="1" spans="1:6" s="334" customFormat="1" ht="48.75" customHeight="1">
      <c r="A1" s="610" t="s">
        <v>542</v>
      </c>
      <c r="B1" s="610"/>
      <c r="C1" s="610"/>
      <c r="D1" s="610"/>
      <c r="E1" s="610"/>
      <c r="F1" s="610"/>
    </row>
    <row r="2" spans="1:9" s="226" customFormat="1" ht="15.75" customHeight="1">
      <c r="A2" s="233"/>
      <c r="B2" s="225"/>
      <c r="C2" s="567"/>
      <c r="D2" s="567"/>
      <c r="E2" s="571"/>
      <c r="F2" s="571"/>
      <c r="G2" s="332"/>
      <c r="I2" s="331"/>
    </row>
    <row r="3" spans="1:9" s="227" customFormat="1" ht="15.75" customHeight="1">
      <c r="A3" s="83" t="s">
        <v>556</v>
      </c>
      <c r="B3" s="234"/>
      <c r="C3" s="235"/>
      <c r="D3" s="330"/>
      <c r="E3" s="603" t="s">
        <v>479</v>
      </c>
      <c r="F3" s="603"/>
      <c r="G3" s="333"/>
      <c r="I3" s="330"/>
    </row>
    <row r="4" spans="1:7" ht="15.75" customHeight="1">
      <c r="A4" s="604" t="s">
        <v>541</v>
      </c>
      <c r="B4" s="604"/>
      <c r="C4" s="604"/>
      <c r="D4" s="604"/>
      <c r="E4" s="604"/>
      <c r="F4" s="204"/>
      <c r="G4" s="205"/>
    </row>
    <row r="5" spans="1:7" ht="15.75" customHeight="1" thickBot="1">
      <c r="A5" s="202"/>
      <c r="B5" s="202"/>
      <c r="C5" s="203"/>
      <c r="D5" s="203"/>
      <c r="E5" s="204"/>
      <c r="F5" s="204"/>
      <c r="G5" s="205"/>
    </row>
    <row r="6" spans="1:7" ht="22.5" customHeight="1">
      <c r="A6" s="218" t="s">
        <v>410</v>
      </c>
      <c r="B6" s="615" t="s">
        <v>425</v>
      </c>
      <c r="C6" s="615"/>
      <c r="D6" s="615"/>
      <c r="E6" s="611" t="s">
        <v>426</v>
      </c>
      <c r="F6" s="612"/>
      <c r="G6" s="205"/>
    </row>
    <row r="7" spans="1:7" ht="15.75" customHeight="1">
      <c r="A7" s="219" t="s">
        <v>100</v>
      </c>
      <c r="B7" s="613" t="s">
        <v>101</v>
      </c>
      <c r="C7" s="613"/>
      <c r="D7" s="613"/>
      <c r="E7" s="613" t="s">
        <v>102</v>
      </c>
      <c r="F7" s="614"/>
      <c r="G7" s="205"/>
    </row>
    <row r="8" spans="1:7" ht="15.75" customHeight="1">
      <c r="A8" s="219" t="s">
        <v>107</v>
      </c>
      <c r="B8" s="598"/>
      <c r="C8" s="598"/>
      <c r="D8" s="598"/>
      <c r="E8" s="601"/>
      <c r="F8" s="602"/>
      <c r="G8" s="205"/>
    </row>
    <row r="9" spans="1:7" ht="15.75" customHeight="1">
      <c r="A9" s="219" t="s">
        <v>108</v>
      </c>
      <c r="B9" s="598"/>
      <c r="C9" s="598"/>
      <c r="D9" s="598"/>
      <c r="E9" s="601"/>
      <c r="F9" s="602"/>
      <c r="G9" s="205"/>
    </row>
    <row r="10" spans="1:7" ht="15.75" customHeight="1">
      <c r="A10" s="219" t="s">
        <v>109</v>
      </c>
      <c r="B10" s="598"/>
      <c r="C10" s="598"/>
      <c r="D10" s="598"/>
      <c r="E10" s="601"/>
      <c r="F10" s="602"/>
      <c r="G10" s="205"/>
    </row>
    <row r="11" spans="1:7" ht="25.5" customHeight="1" thickBot="1">
      <c r="A11" s="229" t="s">
        <v>110</v>
      </c>
      <c r="B11" s="600" t="s">
        <v>427</v>
      </c>
      <c r="C11" s="600"/>
      <c r="D11" s="600"/>
      <c r="E11" s="593">
        <f>SUM(E8:E10)</f>
        <v>0</v>
      </c>
      <c r="F11" s="594"/>
      <c r="G11" s="205"/>
    </row>
    <row r="12" spans="1:7" ht="25.5" customHeight="1">
      <c r="A12" s="230"/>
      <c r="B12" s="231"/>
      <c r="C12" s="231"/>
      <c r="D12" s="231"/>
      <c r="E12" s="232"/>
      <c r="F12" s="232"/>
      <c r="G12" s="205"/>
    </row>
    <row r="13" spans="1:7" ht="15.75" customHeight="1">
      <c r="A13" s="604" t="s">
        <v>458</v>
      </c>
      <c r="B13" s="604"/>
      <c r="C13" s="604"/>
      <c r="D13" s="604"/>
      <c r="E13" s="604"/>
      <c r="F13" s="604"/>
      <c r="G13" s="205"/>
    </row>
    <row r="14" spans="1:7" ht="15.75" customHeight="1" thickBot="1">
      <c r="A14" s="202"/>
      <c r="B14" s="202"/>
      <c r="C14" s="203"/>
      <c r="D14" s="203"/>
      <c r="E14" s="204"/>
      <c r="F14" s="204"/>
      <c r="G14" s="205"/>
    </row>
    <row r="15" spans="1:6" ht="15" customHeight="1">
      <c r="A15" s="608" t="s">
        <v>410</v>
      </c>
      <c r="B15" s="591" t="s">
        <v>411</v>
      </c>
      <c r="C15" s="605" t="s">
        <v>412</v>
      </c>
      <c r="D15" s="606"/>
      <c r="E15" s="607"/>
      <c r="F15" s="589" t="s">
        <v>413</v>
      </c>
    </row>
    <row r="16" spans="1:6" ht="13.5" customHeight="1" thickBot="1">
      <c r="A16" s="609"/>
      <c r="B16" s="592"/>
      <c r="C16" s="206" t="s">
        <v>484</v>
      </c>
      <c r="D16" s="206" t="s">
        <v>527</v>
      </c>
      <c r="E16" s="206" t="s">
        <v>538</v>
      </c>
      <c r="F16" s="590"/>
    </row>
    <row r="17" spans="1:6" ht="15.75" thickBot="1">
      <c r="A17" s="207" t="s">
        <v>100</v>
      </c>
      <c r="B17" s="208" t="s">
        <v>101</v>
      </c>
      <c r="C17" s="208" t="s">
        <v>102</v>
      </c>
      <c r="D17" s="208" t="s">
        <v>103</v>
      </c>
      <c r="E17" s="208" t="s">
        <v>104</v>
      </c>
      <c r="F17" s="209" t="s">
        <v>414</v>
      </c>
    </row>
    <row r="18" spans="1:6" ht="15">
      <c r="A18" s="210" t="s">
        <v>107</v>
      </c>
      <c r="B18" s="359"/>
      <c r="C18" s="352"/>
      <c r="D18" s="352"/>
      <c r="E18" s="352"/>
      <c r="F18" s="353">
        <f>SUM(C18:E18)</f>
        <v>0</v>
      </c>
    </row>
    <row r="19" spans="1:6" ht="15">
      <c r="A19" s="211" t="s">
        <v>108</v>
      </c>
      <c r="B19" s="351"/>
      <c r="C19" s="352"/>
      <c r="D19" s="352"/>
      <c r="E19" s="352"/>
      <c r="F19" s="354">
        <f>SUM(C19:E19)</f>
        <v>0</v>
      </c>
    </row>
    <row r="20" spans="1:6" ht="15">
      <c r="A20" s="211" t="s">
        <v>109</v>
      </c>
      <c r="B20" s="212"/>
      <c r="C20" s="355"/>
      <c r="D20" s="355"/>
      <c r="E20" s="355"/>
      <c r="F20" s="354">
        <f>SUM(C20:E20)</f>
        <v>0</v>
      </c>
    </row>
    <row r="21" spans="1:6" ht="15">
      <c r="A21" s="211" t="s">
        <v>110</v>
      </c>
      <c r="B21" s="212"/>
      <c r="C21" s="355"/>
      <c r="D21" s="355"/>
      <c r="E21" s="355"/>
      <c r="F21" s="354">
        <f>SUM(C21:E21)</f>
        <v>0</v>
      </c>
    </row>
    <row r="22" spans="1:6" ht="15.75" thickBot="1">
      <c r="A22" s="213" t="s">
        <v>111</v>
      </c>
      <c r="B22" s="214"/>
      <c r="C22" s="356"/>
      <c r="D22" s="356"/>
      <c r="E22" s="356"/>
      <c r="F22" s="354">
        <f>SUM(C22:E22)</f>
        <v>0</v>
      </c>
    </row>
    <row r="23" spans="1:6" s="217" customFormat="1" ht="15" thickBot="1">
      <c r="A23" s="215" t="s">
        <v>112</v>
      </c>
      <c r="B23" s="216" t="s">
        <v>415</v>
      </c>
      <c r="C23" s="357">
        <f>SUM(C18:C22)</f>
        <v>0</v>
      </c>
      <c r="D23" s="357">
        <f>SUM(D18:D22)</f>
        <v>0</v>
      </c>
      <c r="E23" s="357">
        <f>SUM(E18:E22)</f>
        <v>0</v>
      </c>
      <c r="F23" s="358">
        <f>SUM(F18:F22)</f>
        <v>0</v>
      </c>
    </row>
    <row r="24" spans="1:6" s="217" customFormat="1" ht="14.25">
      <c r="A24" s="269"/>
      <c r="B24" s="270"/>
      <c r="C24" s="271"/>
      <c r="D24" s="271"/>
      <c r="E24" s="271"/>
      <c r="F24" s="271"/>
    </row>
    <row r="25" spans="1:6" s="272" customFormat="1" ht="30.75" customHeight="1">
      <c r="A25" s="597" t="s">
        <v>459</v>
      </c>
      <c r="B25" s="597"/>
      <c r="C25" s="597"/>
      <c r="D25" s="597"/>
      <c r="E25" s="597"/>
      <c r="F25" s="597"/>
    </row>
    <row r="26" ht="15.75" thickBot="1"/>
    <row r="27" spans="1:6" ht="32.25" thickBot="1">
      <c r="A27" s="261" t="s">
        <v>410</v>
      </c>
      <c r="B27" s="595" t="s">
        <v>416</v>
      </c>
      <c r="C27" s="596"/>
      <c r="D27" s="596"/>
      <c r="E27" s="596"/>
      <c r="F27" s="261" t="s">
        <v>540</v>
      </c>
    </row>
    <row r="28" spans="1:6" ht="15">
      <c r="A28" s="262" t="s">
        <v>100</v>
      </c>
      <c r="B28" s="583" t="s">
        <v>101</v>
      </c>
      <c r="C28" s="584"/>
      <c r="D28" s="584"/>
      <c r="E28" s="585"/>
      <c r="F28" s="262" t="s">
        <v>102</v>
      </c>
    </row>
    <row r="29" spans="1:6" ht="15">
      <c r="A29" s="275" t="s">
        <v>107</v>
      </c>
      <c r="B29" s="273" t="s">
        <v>417</v>
      </c>
      <c r="C29" s="263"/>
      <c r="D29" s="264"/>
      <c r="E29" s="264"/>
      <c r="F29" s="267">
        <v>286000</v>
      </c>
    </row>
    <row r="30" spans="1:6" ht="23.25" customHeight="1">
      <c r="A30" s="275" t="s">
        <v>108</v>
      </c>
      <c r="B30" s="586" t="s">
        <v>418</v>
      </c>
      <c r="C30" s="587"/>
      <c r="D30" s="587"/>
      <c r="E30" s="588"/>
      <c r="F30" s="267">
        <v>0</v>
      </c>
    </row>
    <row r="31" spans="1:6" ht="15">
      <c r="A31" s="275" t="s">
        <v>109</v>
      </c>
      <c r="B31" s="586" t="s">
        <v>419</v>
      </c>
      <c r="C31" s="587"/>
      <c r="D31" s="587"/>
      <c r="E31" s="588"/>
      <c r="F31" s="267">
        <v>0</v>
      </c>
    </row>
    <row r="32" spans="1:6" ht="30" customHeight="1">
      <c r="A32" s="275" t="s">
        <v>110</v>
      </c>
      <c r="B32" s="586" t="s">
        <v>420</v>
      </c>
      <c r="C32" s="587"/>
      <c r="D32" s="587"/>
      <c r="E32" s="588"/>
      <c r="F32" s="267">
        <v>0</v>
      </c>
    </row>
    <row r="33" spans="1:6" ht="15">
      <c r="A33" s="275" t="s">
        <v>111</v>
      </c>
      <c r="B33" s="586" t="s">
        <v>421</v>
      </c>
      <c r="C33" s="587"/>
      <c r="D33" s="587"/>
      <c r="E33" s="588"/>
      <c r="F33" s="267">
        <v>4000</v>
      </c>
    </row>
    <row r="34" spans="1:6" ht="17.25" customHeight="1" thickBot="1">
      <c r="A34" s="276" t="s">
        <v>112</v>
      </c>
      <c r="B34" s="599" t="s">
        <v>422</v>
      </c>
      <c r="C34" s="599"/>
      <c r="D34" s="599"/>
      <c r="E34" s="599"/>
      <c r="F34" s="267">
        <v>0</v>
      </c>
    </row>
    <row r="35" spans="1:6" ht="29.25" customHeight="1" thickBot="1">
      <c r="A35" s="274" t="s">
        <v>423</v>
      </c>
      <c r="B35" s="265"/>
      <c r="C35" s="266"/>
      <c r="D35" s="266"/>
      <c r="E35" s="266"/>
      <c r="F35" s="268">
        <f>SUM(F29:F34)</f>
        <v>290000</v>
      </c>
    </row>
    <row r="36" spans="1:5" ht="27" customHeight="1">
      <c r="A36" s="582" t="s">
        <v>424</v>
      </c>
      <c r="B36" s="582"/>
      <c r="C36" s="582"/>
      <c r="D36" s="582"/>
      <c r="E36" s="582"/>
    </row>
  </sheetData>
  <sheetProtection/>
  <mergeCells count="31">
    <mergeCell ref="A1:F1"/>
    <mergeCell ref="E6:F6"/>
    <mergeCell ref="C2:D2"/>
    <mergeCell ref="E2:F2"/>
    <mergeCell ref="B9:D9"/>
    <mergeCell ref="E9:F9"/>
    <mergeCell ref="B8:D8"/>
    <mergeCell ref="E7:F7"/>
    <mergeCell ref="B6:D6"/>
    <mergeCell ref="B7:D7"/>
    <mergeCell ref="E8:F8"/>
    <mergeCell ref="E3:F3"/>
    <mergeCell ref="E10:F10"/>
    <mergeCell ref="A4:E4"/>
    <mergeCell ref="C15:E15"/>
    <mergeCell ref="A13:F13"/>
    <mergeCell ref="A15:A16"/>
    <mergeCell ref="E11:F11"/>
    <mergeCell ref="B27:E27"/>
    <mergeCell ref="A25:F25"/>
    <mergeCell ref="B10:D10"/>
    <mergeCell ref="B34:E34"/>
    <mergeCell ref="B11:D11"/>
    <mergeCell ref="A36:E36"/>
    <mergeCell ref="B28:E28"/>
    <mergeCell ref="B30:E30"/>
    <mergeCell ref="B31:E31"/>
    <mergeCell ref="B32:E32"/>
    <mergeCell ref="F15:F16"/>
    <mergeCell ref="B33:E33"/>
    <mergeCell ref="B15:B16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C5" sqref="C5"/>
    </sheetView>
  </sheetViews>
  <sheetFormatPr defaultColWidth="8.00390625" defaultRowHeight="12.75"/>
  <cols>
    <col min="1" max="1" width="9.8515625" style="429" hidden="1" customWidth="1"/>
    <col min="2" max="2" width="3.28125" style="429" hidden="1" customWidth="1"/>
    <col min="3" max="3" width="54.28125" style="429" customWidth="1"/>
    <col min="4" max="4" width="13.57421875" style="429" customWidth="1"/>
    <col min="5" max="5" width="51.421875" style="429" customWidth="1"/>
    <col min="6" max="6" width="12.7109375" style="429" customWidth="1"/>
    <col min="7" max="16384" width="8.00390625" style="429" customWidth="1"/>
  </cols>
  <sheetData>
    <row r="1" spans="3:6" ht="30" customHeight="1">
      <c r="C1" s="616" t="s">
        <v>512</v>
      </c>
      <c r="D1" s="616"/>
      <c r="E1" s="616"/>
      <c r="F1" s="616"/>
    </row>
    <row r="2" spans="3:6" ht="30" customHeight="1">
      <c r="C2" s="616" t="s">
        <v>485</v>
      </c>
      <c r="D2" s="616"/>
      <c r="E2" s="616"/>
      <c r="F2" s="616"/>
    </row>
    <row r="3" spans="3:6" ht="17.25" customHeight="1">
      <c r="C3" s="616" t="s">
        <v>484</v>
      </c>
      <c r="D3" s="616"/>
      <c r="E3" s="616"/>
      <c r="F3" s="616"/>
    </row>
    <row r="4" spans="3:6" ht="17.25" customHeight="1">
      <c r="C4" s="430"/>
      <c r="D4" s="430"/>
      <c r="E4" s="430"/>
      <c r="F4" s="431"/>
    </row>
    <row r="5" spans="3:6" ht="19.5" customHeight="1" thickBot="1">
      <c r="C5" s="83" t="s">
        <v>557</v>
      </c>
      <c r="E5" s="432"/>
      <c r="F5" s="433" t="s">
        <v>486</v>
      </c>
    </row>
    <row r="6" spans="1:6" ht="42" customHeight="1">
      <c r="A6" s="434" t="s">
        <v>487</v>
      </c>
      <c r="B6" s="435" t="s">
        <v>488</v>
      </c>
      <c r="C6" s="435" t="s">
        <v>489</v>
      </c>
      <c r="D6" s="435" t="s">
        <v>533</v>
      </c>
      <c r="E6" s="436" t="s">
        <v>490</v>
      </c>
      <c r="F6" s="435" t="s">
        <v>533</v>
      </c>
    </row>
    <row r="7" spans="1:6" s="440" customFormat="1" ht="10.5">
      <c r="A7" s="437">
        <v>1</v>
      </c>
      <c r="B7" s="438">
        <v>2</v>
      </c>
      <c r="C7" s="438" t="s">
        <v>100</v>
      </c>
      <c r="D7" s="438" t="s">
        <v>101</v>
      </c>
      <c r="E7" s="439" t="s">
        <v>102</v>
      </c>
      <c r="F7" s="438" t="s">
        <v>103</v>
      </c>
    </row>
    <row r="8" spans="1:6" ht="33" customHeight="1">
      <c r="A8" s="441" t="s">
        <v>491</v>
      </c>
      <c r="B8" s="442" t="s">
        <v>492</v>
      </c>
      <c r="C8" s="482" t="s">
        <v>530</v>
      </c>
      <c r="D8" s="444">
        <v>400000</v>
      </c>
      <c r="E8" s="516" t="s">
        <v>545</v>
      </c>
      <c r="F8" s="444">
        <v>800000</v>
      </c>
    </row>
    <row r="9" spans="1:6" ht="25.5" customHeight="1">
      <c r="A9" s="441" t="s">
        <v>491</v>
      </c>
      <c r="B9" s="442" t="s">
        <v>492</v>
      </c>
      <c r="C9" s="484" t="s">
        <v>529</v>
      </c>
      <c r="D9" s="446">
        <v>1000000</v>
      </c>
      <c r="E9" s="516"/>
      <c r="F9" s="447">
        <v>0</v>
      </c>
    </row>
    <row r="10" spans="1:6" ht="27" customHeight="1">
      <c r="A10" s="441" t="s">
        <v>493</v>
      </c>
      <c r="B10" s="442" t="s">
        <v>494</v>
      </c>
      <c r="C10" s="515" t="s">
        <v>528</v>
      </c>
      <c r="D10" s="447">
        <v>800000</v>
      </c>
      <c r="E10" s="445"/>
      <c r="F10" s="447"/>
    </row>
    <row r="11" spans="1:6" ht="24.75" customHeight="1">
      <c r="A11" s="441" t="s">
        <v>495</v>
      </c>
      <c r="B11" s="442" t="s">
        <v>496</v>
      </c>
      <c r="C11" s="443"/>
      <c r="D11" s="447"/>
      <c r="E11" s="445"/>
      <c r="F11" s="447"/>
    </row>
    <row r="12" spans="1:6" ht="38.25" customHeight="1">
      <c r="A12" s="441" t="s">
        <v>491</v>
      </c>
      <c r="B12" s="442" t="s">
        <v>497</v>
      </c>
      <c r="C12" s="443"/>
      <c r="D12" s="447"/>
      <c r="E12" s="445"/>
      <c r="F12" s="447"/>
    </row>
    <row r="13" spans="1:6" ht="12.75">
      <c r="A13" s="441" t="s">
        <v>495</v>
      </c>
      <c r="B13" s="442" t="s">
        <v>496</v>
      </c>
      <c r="C13" s="448"/>
      <c r="D13" s="444"/>
      <c r="E13" s="445"/>
      <c r="F13" s="447"/>
    </row>
    <row r="14" spans="1:6" ht="16.5" customHeight="1">
      <c r="A14" s="449">
        <v>999000</v>
      </c>
      <c r="B14" s="442" t="s">
        <v>497</v>
      </c>
      <c r="C14" s="448"/>
      <c r="D14" s="444"/>
      <c r="E14" s="450"/>
      <c r="F14" s="447"/>
    </row>
    <row r="15" spans="1:6" ht="12.75">
      <c r="A15" s="441" t="s">
        <v>498</v>
      </c>
      <c r="B15" s="442" t="s">
        <v>499</v>
      </c>
      <c r="C15" s="448"/>
      <c r="D15" s="444"/>
      <c r="E15" s="445"/>
      <c r="F15" s="444"/>
    </row>
    <row r="16" spans="1:6" ht="12.75">
      <c r="A16" s="441" t="s">
        <v>500</v>
      </c>
      <c r="B16" s="442" t="s">
        <v>501</v>
      </c>
      <c r="C16" s="448"/>
      <c r="D16" s="444"/>
      <c r="E16" s="445"/>
      <c r="F16" s="444"/>
    </row>
    <row r="17" spans="1:6" ht="15" customHeight="1">
      <c r="A17" s="441" t="s">
        <v>491</v>
      </c>
      <c r="B17" s="442" t="s">
        <v>502</v>
      </c>
      <c r="C17" s="443"/>
      <c r="D17" s="447"/>
      <c r="E17" s="451"/>
      <c r="F17" s="444"/>
    </row>
    <row r="18" spans="1:6" ht="15" customHeight="1">
      <c r="A18" s="452"/>
      <c r="B18" s="453"/>
      <c r="C18" s="454"/>
      <c r="D18" s="455"/>
      <c r="E18" s="451"/>
      <c r="F18" s="446"/>
    </row>
    <row r="19" spans="1:6" ht="13.5" thickBot="1">
      <c r="A19" s="456"/>
      <c r="B19" s="457"/>
      <c r="C19" s="458"/>
      <c r="D19" s="459">
        <f>SUM(D8:D17)</f>
        <v>2200000</v>
      </c>
      <c r="E19" s="460"/>
      <c r="F19" s="459">
        <f>SUM(F8:F17)</f>
        <v>800000</v>
      </c>
    </row>
    <row r="20" spans="1:2" ht="12.75">
      <c r="A20" s="456"/>
      <c r="B20" s="457"/>
    </row>
    <row r="21" spans="1:2" ht="12.75">
      <c r="A21" s="456"/>
      <c r="B21" s="457"/>
    </row>
    <row r="22" spans="1:2" ht="13.5" thickBot="1">
      <c r="A22" s="461" t="s">
        <v>503</v>
      </c>
      <c r="B22" s="458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80" zoomScalePageLayoutView="0" workbookViewId="0" topLeftCell="A1">
      <selection activeCell="A6" sqref="A6"/>
    </sheetView>
  </sheetViews>
  <sheetFormatPr defaultColWidth="9.140625" defaultRowHeight="12.75"/>
  <cols>
    <col min="1" max="1" width="8.421875" style="463" customWidth="1"/>
    <col min="2" max="2" width="44.421875" style="463" customWidth="1"/>
    <col min="3" max="3" width="5.57421875" style="463" hidden="1" customWidth="1"/>
    <col min="4" max="4" width="14.7109375" style="463" customWidth="1"/>
    <col min="5" max="5" width="21.140625" style="463" customWidth="1"/>
    <col min="6" max="16384" width="9.140625" style="463" customWidth="1"/>
  </cols>
  <sheetData>
    <row r="1" spans="1:5" ht="15.75">
      <c r="A1" s="617" t="s">
        <v>543</v>
      </c>
      <c r="B1" s="617"/>
      <c r="C1" s="617"/>
      <c r="D1" s="617"/>
      <c r="E1" s="617"/>
    </row>
    <row r="2" spans="1:5" ht="15.75">
      <c r="A2" s="462"/>
      <c r="B2" s="462"/>
      <c r="C2" s="462"/>
      <c r="D2" s="462"/>
      <c r="E2" s="462"/>
    </row>
    <row r="3" spans="1:5" ht="15.75">
      <c r="A3" s="462"/>
      <c r="B3" s="462"/>
      <c r="C3" s="462"/>
      <c r="D3" s="462"/>
      <c r="E3" s="462"/>
    </row>
    <row r="4" spans="1:5" ht="12.75" customHeight="1">
      <c r="A4" s="464"/>
      <c r="B4" s="464"/>
      <c r="C4" s="464"/>
      <c r="D4" s="464"/>
      <c r="E4" s="465"/>
    </row>
    <row r="5" spans="1:5" ht="15">
      <c r="A5" s="466"/>
      <c r="B5" s="466"/>
      <c r="C5" s="466"/>
      <c r="D5" s="466"/>
      <c r="E5" s="467" t="s">
        <v>465</v>
      </c>
    </row>
    <row r="6" spans="1:5" ht="15.75" thickBot="1">
      <c r="A6" s="83" t="s">
        <v>558</v>
      </c>
      <c r="B6" s="466"/>
      <c r="C6" s="466"/>
      <c r="D6" s="466"/>
      <c r="E6" s="466"/>
    </row>
    <row r="7" spans="1:5" ht="15.75" customHeight="1" thickBot="1">
      <c r="A7" s="618" t="s">
        <v>504</v>
      </c>
      <c r="B7" s="619" t="s">
        <v>505</v>
      </c>
      <c r="C7" s="619"/>
      <c r="D7" s="620" t="s">
        <v>544</v>
      </c>
      <c r="E7" s="619" t="s">
        <v>506</v>
      </c>
    </row>
    <row r="8" spans="1:5" ht="15.75" customHeight="1" thickBot="1">
      <c r="A8" s="618"/>
      <c r="B8" s="619"/>
      <c r="C8" s="619"/>
      <c r="D8" s="621"/>
      <c r="E8" s="619"/>
    </row>
    <row r="9" spans="1:5" ht="15.75" customHeight="1" thickBot="1">
      <c r="A9" s="618"/>
      <c r="B9" s="619"/>
      <c r="C9" s="619"/>
      <c r="D9" s="621"/>
      <c r="E9" s="619"/>
    </row>
    <row r="10" spans="1:5" ht="15.75" customHeight="1" thickBot="1">
      <c r="A10" s="618"/>
      <c r="B10" s="619"/>
      <c r="C10" s="619"/>
      <c r="D10" s="622"/>
      <c r="E10" s="619"/>
    </row>
    <row r="11" spans="1:5" s="473" customFormat="1" ht="27.75" customHeight="1">
      <c r="A11" s="468" t="s">
        <v>507</v>
      </c>
      <c r="B11" s="469" t="s">
        <v>508</v>
      </c>
      <c r="C11" s="470"/>
      <c r="D11" s="471">
        <v>0</v>
      </c>
      <c r="E11" s="472"/>
    </row>
    <row r="12" spans="1:5" s="473" customFormat="1" ht="27.75" customHeight="1">
      <c r="A12" s="468" t="s">
        <v>509</v>
      </c>
      <c r="B12" s="474" t="s">
        <v>510</v>
      </c>
      <c r="C12" s="475"/>
      <c r="D12" s="471">
        <v>0</v>
      </c>
      <c r="E12" s="472"/>
    </row>
    <row r="13" spans="1:5" ht="27.75" customHeight="1" thickBot="1">
      <c r="A13" s="476"/>
      <c r="B13" s="477" t="s">
        <v>511</v>
      </c>
      <c r="C13" s="478"/>
      <c r="D13" s="479">
        <f>D11+D12</f>
        <v>0</v>
      </c>
      <c r="E13" s="480"/>
    </row>
    <row r="14" spans="1:5" ht="16.5" customHeight="1">
      <c r="A14" s="481"/>
      <c r="B14" s="481"/>
      <c r="C14" s="481"/>
      <c r="D14" s="481"/>
      <c r="E14" s="481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5.00390625" style="0" customWidth="1"/>
    <col min="4" max="4" width="14.00390625" style="0" customWidth="1"/>
    <col min="5" max="5" width="16.57421875" style="0" customWidth="1"/>
    <col min="6" max="7" width="7.00390625" style="0" customWidth="1"/>
  </cols>
  <sheetData>
    <row r="1" spans="1:5" ht="38.25" customHeight="1">
      <c r="A1" s="541" t="s">
        <v>476</v>
      </c>
      <c r="B1" s="541"/>
      <c r="C1" s="541"/>
      <c r="D1" s="541"/>
      <c r="E1" s="541"/>
    </row>
    <row r="2" spans="1:5" ht="18" customHeight="1">
      <c r="A2" s="542" t="s">
        <v>484</v>
      </c>
      <c r="B2" s="542"/>
      <c r="C2" s="542"/>
      <c r="D2" s="542"/>
      <c r="E2" s="542"/>
    </row>
    <row r="3" spans="1:5" ht="28.5" customHeight="1">
      <c r="A3" s="4"/>
      <c r="B3" s="2"/>
      <c r="C3" s="360"/>
      <c r="D3" s="543"/>
      <c r="E3" s="543"/>
    </row>
    <row r="4" spans="1:5" ht="13.5" thickBot="1">
      <c r="A4" s="83" t="s">
        <v>548</v>
      </c>
      <c r="B4" s="3"/>
      <c r="C4" s="373"/>
      <c r="D4" s="544" t="s">
        <v>465</v>
      </c>
      <c r="E4" s="544"/>
    </row>
    <row r="5" spans="1:5" ht="44.25" customHeight="1" thickBot="1" thickTop="1">
      <c r="A5" s="19" t="s">
        <v>0</v>
      </c>
      <c r="B5" s="20" t="s">
        <v>1</v>
      </c>
      <c r="C5" s="495" t="s">
        <v>524</v>
      </c>
      <c r="D5" s="496" t="s">
        <v>532</v>
      </c>
      <c r="E5" s="497" t="s">
        <v>534</v>
      </c>
    </row>
    <row r="6" spans="1:5" ht="12.75" customHeight="1" thickTop="1">
      <c r="A6" s="362" t="s">
        <v>100</v>
      </c>
      <c r="B6" s="487" t="s">
        <v>101</v>
      </c>
      <c r="C6" s="498" t="s">
        <v>102</v>
      </c>
      <c r="D6" s="499" t="s">
        <v>103</v>
      </c>
      <c r="E6" s="500" t="s">
        <v>104</v>
      </c>
    </row>
    <row r="7" spans="1:5" ht="21.75" customHeight="1">
      <c r="A7" s="18" t="s">
        <v>2</v>
      </c>
      <c r="B7" s="488" t="s">
        <v>3</v>
      </c>
      <c r="C7" s="366">
        <f>C8+C15</f>
        <v>10241877</v>
      </c>
      <c r="D7" s="11">
        <f>SUM(D8:D15)</f>
        <v>11417677</v>
      </c>
      <c r="E7" s="366">
        <f>E8+E15</f>
        <v>9572598</v>
      </c>
    </row>
    <row r="8" spans="1:5" s="21" customFormat="1" ht="21.75" customHeight="1">
      <c r="A8" s="16" t="s">
        <v>4</v>
      </c>
      <c r="B8" s="489" t="s">
        <v>5</v>
      </c>
      <c r="C8" s="363">
        <v>10241877</v>
      </c>
      <c r="D8" s="12">
        <v>11417677</v>
      </c>
      <c r="E8" s="363">
        <v>9572598</v>
      </c>
    </row>
    <row r="9" spans="1:5" s="21" customFormat="1" ht="21.75" customHeight="1" hidden="1">
      <c r="A9" s="16" t="s">
        <v>125</v>
      </c>
      <c r="B9" s="489" t="s">
        <v>6</v>
      </c>
      <c r="C9" s="363"/>
      <c r="D9" s="12"/>
      <c r="E9" s="363"/>
    </row>
    <row r="10" spans="1:5" s="21" customFormat="1" ht="21.75" customHeight="1" hidden="1">
      <c r="A10" s="16" t="s">
        <v>126</v>
      </c>
      <c r="B10" s="489" t="s">
        <v>7</v>
      </c>
      <c r="C10" s="363"/>
      <c r="D10" s="12"/>
      <c r="E10" s="363"/>
    </row>
    <row r="11" spans="1:5" s="21" customFormat="1" ht="21.75" customHeight="1" hidden="1">
      <c r="A11" s="16" t="s">
        <v>127</v>
      </c>
      <c r="B11" s="489" t="s">
        <v>8</v>
      </c>
      <c r="C11" s="363"/>
      <c r="D11" s="12"/>
      <c r="E11" s="363"/>
    </row>
    <row r="12" spans="1:5" s="21" customFormat="1" ht="21.75" customHeight="1" hidden="1">
      <c r="A12" s="16" t="s">
        <v>128</v>
      </c>
      <c r="B12" s="489" t="s">
        <v>9</v>
      </c>
      <c r="C12" s="363"/>
      <c r="D12" s="12"/>
      <c r="E12" s="363"/>
    </row>
    <row r="13" spans="1:5" s="21" customFormat="1" ht="21.75" customHeight="1" hidden="1">
      <c r="A13" s="16" t="s">
        <v>129</v>
      </c>
      <c r="B13" s="490" t="s">
        <v>10</v>
      </c>
      <c r="C13" s="364"/>
      <c r="D13" s="12"/>
      <c r="E13" s="364"/>
    </row>
    <row r="14" spans="1:5" s="21" customFormat="1" ht="21.75" customHeight="1" hidden="1">
      <c r="A14" s="16" t="s">
        <v>130</v>
      </c>
      <c r="B14" s="490" t="s">
        <v>11</v>
      </c>
      <c r="C14" s="365"/>
      <c r="D14" s="12"/>
      <c r="E14" s="365"/>
    </row>
    <row r="15" spans="1:5" s="21" customFormat="1" ht="21.75" customHeight="1">
      <c r="A15" s="16" t="s">
        <v>12</v>
      </c>
      <c r="B15" s="489" t="s">
        <v>13</v>
      </c>
      <c r="C15" s="363">
        <v>0</v>
      </c>
      <c r="D15" s="12">
        <v>0</v>
      </c>
      <c r="E15" s="363">
        <v>0</v>
      </c>
    </row>
    <row r="16" spans="1:5" ht="21.75" customHeight="1">
      <c r="A16" s="15" t="s">
        <v>14</v>
      </c>
      <c r="B16" s="491" t="s">
        <v>15</v>
      </c>
      <c r="C16" s="366">
        <v>0</v>
      </c>
      <c r="D16" s="11">
        <v>8000000</v>
      </c>
      <c r="E16" s="366">
        <v>0</v>
      </c>
    </row>
    <row r="17" spans="1:5" ht="21.75" customHeight="1" hidden="1">
      <c r="A17" s="16" t="s">
        <v>159</v>
      </c>
      <c r="B17" s="490" t="s">
        <v>296</v>
      </c>
      <c r="C17" s="364"/>
      <c r="D17" s="12"/>
      <c r="E17" s="364"/>
    </row>
    <row r="18" spans="1:5" ht="21.75" customHeight="1" hidden="1">
      <c r="A18" s="16" t="s">
        <v>160</v>
      </c>
      <c r="B18" s="489" t="s">
        <v>188</v>
      </c>
      <c r="C18" s="363"/>
      <c r="D18" s="12"/>
      <c r="E18" s="363"/>
    </row>
    <row r="19" spans="1:5" ht="21.75" customHeight="1">
      <c r="A19" s="15" t="s">
        <v>16</v>
      </c>
      <c r="B19" s="491" t="s">
        <v>17</v>
      </c>
      <c r="C19" s="366">
        <f>C21+C26+C20</f>
        <v>324000</v>
      </c>
      <c r="D19" s="11">
        <f>D21+D26+D20</f>
        <v>430219</v>
      </c>
      <c r="E19" s="366">
        <f>E21+E26+E20</f>
        <v>430000</v>
      </c>
    </row>
    <row r="20" spans="1:5" ht="21.75" customHeight="1">
      <c r="A20" s="16" t="s">
        <v>467</v>
      </c>
      <c r="B20" s="489" t="s">
        <v>466</v>
      </c>
      <c r="C20" s="363">
        <v>253000</v>
      </c>
      <c r="D20" s="12">
        <v>286000</v>
      </c>
      <c r="E20" s="363">
        <v>286000</v>
      </c>
    </row>
    <row r="21" spans="1:5" s="21" customFormat="1" ht="23.25" customHeight="1">
      <c r="A21" s="16" t="s">
        <v>18</v>
      </c>
      <c r="B21" s="489" t="s">
        <v>19</v>
      </c>
      <c r="C21" s="363">
        <v>70000</v>
      </c>
      <c r="D21" s="12">
        <v>140734</v>
      </c>
      <c r="E21" s="363">
        <v>140000</v>
      </c>
    </row>
    <row r="22" spans="1:5" s="21" customFormat="1" ht="21.75" customHeight="1" hidden="1">
      <c r="A22" s="16" t="s">
        <v>20</v>
      </c>
      <c r="B22" s="489" t="s">
        <v>21</v>
      </c>
      <c r="C22" s="363"/>
      <c r="D22" s="12"/>
      <c r="E22" s="363"/>
    </row>
    <row r="23" spans="1:5" s="21" customFormat="1" ht="21.75" customHeight="1" hidden="1">
      <c r="A23" s="16"/>
      <c r="B23" s="489" t="s">
        <v>22</v>
      </c>
      <c r="C23" s="363"/>
      <c r="D23" s="12"/>
      <c r="E23" s="363"/>
    </row>
    <row r="24" spans="1:5" s="21" customFormat="1" ht="21.75" customHeight="1" hidden="1">
      <c r="A24" s="16" t="s">
        <v>23</v>
      </c>
      <c r="B24" s="489" t="s">
        <v>24</v>
      </c>
      <c r="C24" s="363"/>
      <c r="D24" s="12"/>
      <c r="E24" s="363"/>
    </row>
    <row r="25" spans="1:5" s="21" customFormat="1" ht="21.75" customHeight="1" hidden="1">
      <c r="A25" s="16" t="s">
        <v>25</v>
      </c>
      <c r="B25" s="489" t="s">
        <v>26</v>
      </c>
      <c r="C25" s="363"/>
      <c r="D25" s="12"/>
      <c r="E25" s="363"/>
    </row>
    <row r="26" spans="1:5" s="21" customFormat="1" ht="21.75" customHeight="1">
      <c r="A26" s="16" t="s">
        <v>27</v>
      </c>
      <c r="B26" s="489" t="s">
        <v>28</v>
      </c>
      <c r="C26" s="363">
        <v>1000</v>
      </c>
      <c r="D26" s="12">
        <v>3485</v>
      </c>
      <c r="E26" s="363">
        <v>4000</v>
      </c>
    </row>
    <row r="27" spans="1:5" ht="21.75" customHeight="1">
      <c r="A27" s="15" t="s">
        <v>29</v>
      </c>
      <c r="B27" s="491" t="s">
        <v>30</v>
      </c>
      <c r="C27" s="366">
        <f>SUM(C28:C35)</f>
        <v>5000</v>
      </c>
      <c r="D27" s="11">
        <f>SUM(D28:D35)</f>
        <v>2980</v>
      </c>
      <c r="E27" s="366">
        <f>SUM(E28:E35)</f>
        <v>4000</v>
      </c>
    </row>
    <row r="28" spans="1:5" ht="21.75" customHeight="1">
      <c r="A28" s="16" t="s">
        <v>31</v>
      </c>
      <c r="B28" s="489" t="s">
        <v>120</v>
      </c>
      <c r="C28" s="363">
        <v>0</v>
      </c>
      <c r="D28" s="12">
        <v>0</v>
      </c>
      <c r="E28" s="363">
        <v>0</v>
      </c>
    </row>
    <row r="29" spans="1:5" ht="21.75" customHeight="1">
      <c r="A29" s="16" t="s">
        <v>297</v>
      </c>
      <c r="B29" s="489" t="s">
        <v>298</v>
      </c>
      <c r="C29" s="363">
        <v>0</v>
      </c>
      <c r="D29" s="12">
        <v>0</v>
      </c>
      <c r="E29" s="363">
        <v>0</v>
      </c>
    </row>
    <row r="30" spans="1:5" ht="21.75" customHeight="1">
      <c r="A30" s="16" t="s">
        <v>32</v>
      </c>
      <c r="B30" s="489" t="s">
        <v>33</v>
      </c>
      <c r="C30" s="363">
        <v>0</v>
      </c>
      <c r="D30" s="12">
        <v>0</v>
      </c>
      <c r="E30" s="363">
        <v>0</v>
      </c>
    </row>
    <row r="31" spans="1:5" ht="18.75" customHeight="1">
      <c r="A31" s="16" t="s">
        <v>34</v>
      </c>
      <c r="B31" s="489" t="s">
        <v>35</v>
      </c>
      <c r="C31" s="363">
        <v>0</v>
      </c>
      <c r="D31" s="12">
        <v>0</v>
      </c>
      <c r="E31" s="363">
        <v>0</v>
      </c>
    </row>
    <row r="32" spans="1:5" ht="24.75" customHeight="1">
      <c r="A32" s="16" t="s">
        <v>36</v>
      </c>
      <c r="B32" s="489" t="s">
        <v>37</v>
      </c>
      <c r="C32" s="363">
        <v>0</v>
      </c>
      <c r="D32" s="12">
        <v>0</v>
      </c>
      <c r="E32" s="363">
        <v>0</v>
      </c>
    </row>
    <row r="33" spans="1:5" ht="21.75" customHeight="1">
      <c r="A33" s="335" t="s">
        <v>38</v>
      </c>
      <c r="B33" s="492" t="s">
        <v>39</v>
      </c>
      <c r="C33" s="363">
        <v>0</v>
      </c>
      <c r="D33" s="12">
        <v>0</v>
      </c>
      <c r="E33" s="363">
        <v>0</v>
      </c>
    </row>
    <row r="34" spans="1:5" ht="21.75" customHeight="1">
      <c r="A34" s="16" t="s">
        <v>40</v>
      </c>
      <c r="B34" s="489" t="s">
        <v>41</v>
      </c>
      <c r="C34" s="374">
        <v>5000</v>
      </c>
      <c r="D34" s="12">
        <v>943</v>
      </c>
      <c r="E34" s="374">
        <v>2000</v>
      </c>
    </row>
    <row r="35" spans="1:5" ht="21.75" customHeight="1">
      <c r="A35" s="16" t="s">
        <v>42</v>
      </c>
      <c r="B35" s="489" t="s">
        <v>43</v>
      </c>
      <c r="C35" s="367">
        <v>0</v>
      </c>
      <c r="D35" s="9">
        <v>2037</v>
      </c>
      <c r="E35" s="367">
        <v>2000</v>
      </c>
    </row>
    <row r="36" spans="1:5" ht="21.75" customHeight="1">
      <c r="A36" s="15" t="s">
        <v>44</v>
      </c>
      <c r="B36" s="491" t="s">
        <v>45</v>
      </c>
      <c r="C36" s="501">
        <v>0</v>
      </c>
      <c r="D36" s="517">
        <v>196000</v>
      </c>
      <c r="E36" s="501">
        <v>0</v>
      </c>
    </row>
    <row r="37" spans="1:5" ht="21.75" customHeight="1" hidden="1">
      <c r="A37" s="16" t="s">
        <v>299</v>
      </c>
      <c r="B37" s="489" t="s">
        <v>300</v>
      </c>
      <c r="C37" s="367"/>
      <c r="D37" s="9"/>
      <c r="E37" s="367"/>
    </row>
    <row r="38" spans="1:5" ht="21.75" customHeight="1">
      <c r="A38" s="15" t="s">
        <v>46</v>
      </c>
      <c r="B38" s="491" t="s">
        <v>47</v>
      </c>
      <c r="C38" s="366">
        <v>0</v>
      </c>
      <c r="D38" s="11">
        <v>62700</v>
      </c>
      <c r="E38" s="366">
        <v>0</v>
      </c>
    </row>
    <row r="39" spans="1:5" ht="21.75" customHeight="1" hidden="1">
      <c r="A39" s="16" t="s">
        <v>121</v>
      </c>
      <c r="B39" s="489" t="s">
        <v>48</v>
      </c>
      <c r="C39" s="363"/>
      <c r="D39" s="12"/>
      <c r="E39" s="363"/>
    </row>
    <row r="40" spans="1:5" ht="21.75" customHeight="1" hidden="1">
      <c r="A40" s="16" t="s">
        <v>303</v>
      </c>
      <c r="B40" s="489" t="s">
        <v>304</v>
      </c>
      <c r="C40" s="363"/>
      <c r="D40" s="12"/>
      <c r="E40" s="363"/>
    </row>
    <row r="41" spans="1:5" ht="21.75" customHeight="1">
      <c r="A41" s="15" t="s">
        <v>49</v>
      </c>
      <c r="B41" s="491" t="s">
        <v>189</v>
      </c>
      <c r="C41" s="368">
        <v>0</v>
      </c>
      <c r="D41" s="10">
        <v>0</v>
      </c>
      <c r="E41" s="368">
        <v>0</v>
      </c>
    </row>
    <row r="42" spans="1:5" ht="21.75" customHeight="1" hidden="1">
      <c r="A42" s="16" t="s">
        <v>122</v>
      </c>
      <c r="B42" s="489" t="s">
        <v>123</v>
      </c>
      <c r="C42" s="367"/>
      <c r="D42" s="9"/>
      <c r="E42" s="367"/>
    </row>
    <row r="43" spans="1:5" ht="30" customHeight="1">
      <c r="A43" s="369" t="s">
        <v>186</v>
      </c>
      <c r="B43" s="493" t="s">
        <v>50</v>
      </c>
      <c r="C43" s="370">
        <f>C7+C16+C19+C27+C36+C38+C41</f>
        <v>10570877</v>
      </c>
      <c r="D43" s="14">
        <f>D7+D16+D19+D27+D36+D38+D41</f>
        <v>20109576</v>
      </c>
      <c r="E43" s="370">
        <f>E7+E16+E19+E27+E36+E38+E41</f>
        <v>10006598</v>
      </c>
    </row>
    <row r="44" spans="1:5" ht="21.75" customHeight="1">
      <c r="A44" s="15" t="s">
        <v>51</v>
      </c>
      <c r="B44" s="491" t="s">
        <v>52</v>
      </c>
      <c r="C44" s="366">
        <f>SUM(C45:C47)</f>
        <v>2290526</v>
      </c>
      <c r="D44" s="11">
        <f>SUM(D45:D47)</f>
        <v>2673430</v>
      </c>
      <c r="E44" s="366">
        <f>SUM(E45:E47)</f>
        <v>1952674</v>
      </c>
    </row>
    <row r="45" spans="1:5" ht="24" customHeight="1">
      <c r="A45" s="16" t="s">
        <v>478</v>
      </c>
      <c r="B45" s="489" t="s">
        <v>470</v>
      </c>
      <c r="C45" s="363">
        <v>0</v>
      </c>
      <c r="D45" s="12">
        <v>0</v>
      </c>
      <c r="E45" s="363">
        <v>0</v>
      </c>
    </row>
    <row r="46" spans="1:5" ht="21.75" customHeight="1">
      <c r="A46" s="16" t="s">
        <v>53</v>
      </c>
      <c r="B46" s="489" t="s">
        <v>54</v>
      </c>
      <c r="C46" s="363">
        <v>2290526</v>
      </c>
      <c r="D46" s="12">
        <v>2290526</v>
      </c>
      <c r="E46" s="363">
        <v>1952674</v>
      </c>
    </row>
    <row r="47" spans="1:5" ht="21.75" customHeight="1">
      <c r="A47" s="16" t="s">
        <v>301</v>
      </c>
      <c r="B47" s="489" t="s">
        <v>302</v>
      </c>
      <c r="C47" s="363">
        <v>0</v>
      </c>
      <c r="D47" s="12">
        <v>382904</v>
      </c>
      <c r="E47" s="363">
        <v>0</v>
      </c>
    </row>
    <row r="48" spans="1:5" s="5" customFormat="1" ht="37.5" customHeight="1" thickBot="1">
      <c r="A48" s="371" t="s">
        <v>124</v>
      </c>
      <c r="B48" s="494" t="s">
        <v>55</v>
      </c>
      <c r="C48" s="372">
        <f>C43+C44</f>
        <v>12861403</v>
      </c>
      <c r="D48" s="502">
        <f>D43+D44</f>
        <v>22783006</v>
      </c>
      <c r="E48" s="372">
        <f>E43+E44</f>
        <v>11959272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541" t="s">
        <v>477</v>
      </c>
      <c r="B1" s="541"/>
      <c r="C1" s="541"/>
      <c r="D1" s="541"/>
      <c r="E1" s="541"/>
    </row>
    <row r="2" spans="1:5" ht="18" customHeight="1">
      <c r="A2" s="542" t="s">
        <v>484</v>
      </c>
      <c r="B2" s="542"/>
      <c r="C2" s="542"/>
      <c r="D2" s="542"/>
      <c r="E2" s="542"/>
    </row>
    <row r="3" spans="1:5" ht="19.5" customHeight="1">
      <c r="A3" s="4"/>
      <c r="B3" s="2"/>
      <c r="C3" s="360"/>
      <c r="D3" s="543"/>
      <c r="E3" s="543"/>
    </row>
    <row r="4" spans="1:5" ht="13.5" thickBot="1">
      <c r="A4" s="83" t="s">
        <v>549</v>
      </c>
      <c r="B4" s="3"/>
      <c r="C4" s="373"/>
      <c r="D4" s="544" t="s">
        <v>465</v>
      </c>
      <c r="E4" s="544"/>
    </row>
    <row r="5" spans="1:5" ht="38.25" customHeight="1" thickBot="1" thickTop="1">
      <c r="A5" s="19" t="s">
        <v>0</v>
      </c>
      <c r="B5" s="20" t="s">
        <v>1</v>
      </c>
      <c r="C5" s="495" t="s">
        <v>524</v>
      </c>
      <c r="D5" s="496" t="s">
        <v>532</v>
      </c>
      <c r="E5" s="497" t="s">
        <v>534</v>
      </c>
    </row>
    <row r="6" spans="1:5" ht="12.75" customHeight="1" thickTop="1">
      <c r="A6" s="362" t="s">
        <v>100</v>
      </c>
      <c r="B6" s="487" t="s">
        <v>101</v>
      </c>
      <c r="C6" s="498" t="s">
        <v>102</v>
      </c>
      <c r="D6" s="499" t="s">
        <v>103</v>
      </c>
      <c r="E6" s="500" t="s">
        <v>104</v>
      </c>
    </row>
    <row r="7" spans="1:5" s="7" customFormat="1" ht="21.75" customHeight="1">
      <c r="A7" s="18" t="s">
        <v>56</v>
      </c>
      <c r="B7" s="488" t="s">
        <v>57</v>
      </c>
      <c r="C7" s="366">
        <f>C8+C16</f>
        <v>3707000</v>
      </c>
      <c r="D7" s="11">
        <f>D8+D16</f>
        <v>3546448</v>
      </c>
      <c r="E7" s="366">
        <f>E8+E16</f>
        <v>3997000</v>
      </c>
    </row>
    <row r="8" spans="1:5" s="6" customFormat="1" ht="21.75" customHeight="1">
      <c r="A8" s="16" t="s">
        <v>58</v>
      </c>
      <c r="B8" s="489" t="s">
        <v>59</v>
      </c>
      <c r="C8" s="363">
        <v>0</v>
      </c>
      <c r="D8" s="12">
        <v>0</v>
      </c>
      <c r="E8" s="363">
        <v>0</v>
      </c>
    </row>
    <row r="9" spans="1:5" s="6" customFormat="1" ht="22.5" customHeight="1" hidden="1">
      <c r="A9" s="16" t="s">
        <v>131</v>
      </c>
      <c r="B9" s="489" t="s">
        <v>60</v>
      </c>
      <c r="C9" s="363"/>
      <c r="D9" s="12"/>
      <c r="E9" s="363"/>
    </row>
    <row r="10" spans="1:5" s="6" customFormat="1" ht="22.5" customHeight="1" hidden="1">
      <c r="A10" s="16" t="s">
        <v>191</v>
      </c>
      <c r="B10" s="489" t="s">
        <v>192</v>
      </c>
      <c r="C10" s="363"/>
      <c r="D10" s="12"/>
      <c r="E10" s="363"/>
    </row>
    <row r="11" spans="1:5" s="6" customFormat="1" ht="22.5" customHeight="1" hidden="1">
      <c r="A11" s="16" t="s">
        <v>288</v>
      </c>
      <c r="B11" s="489" t="s">
        <v>289</v>
      </c>
      <c r="C11" s="363"/>
      <c r="D11" s="12"/>
      <c r="E11" s="363"/>
    </row>
    <row r="12" spans="1:5" s="6" customFormat="1" ht="21.75" customHeight="1" hidden="1">
      <c r="A12" s="16" t="s">
        <v>132</v>
      </c>
      <c r="B12" s="489" t="s">
        <v>61</v>
      </c>
      <c r="C12" s="363"/>
      <c r="D12" s="12"/>
      <c r="E12" s="363"/>
    </row>
    <row r="13" spans="1:5" s="6" customFormat="1" ht="21.75" customHeight="1" hidden="1">
      <c r="A13" s="16" t="s">
        <v>133</v>
      </c>
      <c r="B13" s="489" t="s">
        <v>62</v>
      </c>
      <c r="C13" s="364"/>
      <c r="D13" s="12"/>
      <c r="E13" s="364"/>
    </row>
    <row r="14" spans="1:5" s="6" customFormat="1" ht="21.75" customHeight="1" hidden="1">
      <c r="A14" s="16" t="s">
        <v>134</v>
      </c>
      <c r="B14" s="489" t="s">
        <v>63</v>
      </c>
      <c r="C14" s="365"/>
      <c r="D14" s="12"/>
      <c r="E14" s="365"/>
    </row>
    <row r="15" spans="1:5" s="6" customFormat="1" ht="21.75" customHeight="1" hidden="1">
      <c r="A15" s="16" t="s">
        <v>135</v>
      </c>
      <c r="B15" s="489" t="s">
        <v>64</v>
      </c>
      <c r="C15" s="365"/>
      <c r="D15" s="12"/>
      <c r="E15" s="365"/>
    </row>
    <row r="16" spans="1:5" s="6" customFormat="1" ht="21.75" customHeight="1">
      <c r="A16" s="16" t="s">
        <v>65</v>
      </c>
      <c r="B16" s="489" t="s">
        <v>66</v>
      </c>
      <c r="C16" s="363">
        <v>3707000</v>
      </c>
      <c r="D16" s="12">
        <v>3546448</v>
      </c>
      <c r="E16" s="363">
        <v>3997000</v>
      </c>
    </row>
    <row r="17" spans="1:5" s="6" customFormat="1" ht="21.75" customHeight="1" hidden="1">
      <c r="A17" s="16" t="s">
        <v>136</v>
      </c>
      <c r="B17" s="489" t="s">
        <v>67</v>
      </c>
      <c r="C17" s="363"/>
      <c r="D17" s="12"/>
      <c r="E17" s="363"/>
    </row>
    <row r="18" spans="1:5" s="6" customFormat="1" ht="28.5" customHeight="1" hidden="1">
      <c r="A18" s="16" t="s">
        <v>137</v>
      </c>
      <c r="B18" s="489" t="s">
        <v>68</v>
      </c>
      <c r="C18" s="363"/>
      <c r="D18" s="12"/>
      <c r="E18" s="363"/>
    </row>
    <row r="19" spans="1:5" s="6" customFormat="1" ht="21.75" customHeight="1" hidden="1">
      <c r="A19" s="16" t="s">
        <v>138</v>
      </c>
      <c r="B19" s="489" t="s">
        <v>69</v>
      </c>
      <c r="C19" s="363"/>
      <c r="D19" s="12"/>
      <c r="E19" s="363"/>
    </row>
    <row r="20" spans="1:5" s="7" customFormat="1" ht="34.5" customHeight="1">
      <c r="A20" s="15" t="s">
        <v>70</v>
      </c>
      <c r="B20" s="503" t="s">
        <v>157</v>
      </c>
      <c r="C20" s="366">
        <v>740000</v>
      </c>
      <c r="D20" s="11">
        <v>683895</v>
      </c>
      <c r="E20" s="366">
        <v>780000</v>
      </c>
    </row>
    <row r="21" spans="1:5" s="7" customFormat="1" ht="21.75" customHeight="1">
      <c r="A21" s="15" t="s">
        <v>71</v>
      </c>
      <c r="B21" s="491" t="s">
        <v>72</v>
      </c>
      <c r="C21" s="370">
        <f>C22+C25+C28+C34+C35</f>
        <v>3184728</v>
      </c>
      <c r="D21" s="14">
        <f>D22+D25+D28+D34+D35</f>
        <v>3229028</v>
      </c>
      <c r="E21" s="370">
        <f>E22+E25+E28+E34+E35</f>
        <v>3049368</v>
      </c>
    </row>
    <row r="22" spans="1:5" s="6" customFormat="1" ht="21.75" customHeight="1">
      <c r="A22" s="16" t="s">
        <v>73</v>
      </c>
      <c r="B22" s="489" t="s">
        <v>74</v>
      </c>
      <c r="C22" s="363">
        <v>270000</v>
      </c>
      <c r="D22" s="12">
        <v>139264</v>
      </c>
      <c r="E22" s="363">
        <v>270000</v>
      </c>
    </row>
    <row r="23" spans="1:5" s="6" customFormat="1" ht="21.75" customHeight="1" hidden="1">
      <c r="A23" s="16" t="s">
        <v>143</v>
      </c>
      <c r="B23" s="489" t="s">
        <v>145</v>
      </c>
      <c r="C23" s="363"/>
      <c r="D23" s="12"/>
      <c r="E23" s="363"/>
    </row>
    <row r="24" spans="1:5" s="6" customFormat="1" ht="21.75" customHeight="1" hidden="1">
      <c r="A24" s="16" t="s">
        <v>144</v>
      </c>
      <c r="B24" s="489" t="s">
        <v>146</v>
      </c>
      <c r="C24" s="363"/>
      <c r="D24" s="12"/>
      <c r="E24" s="363"/>
    </row>
    <row r="25" spans="1:5" s="6" customFormat="1" ht="21.75" customHeight="1">
      <c r="A25" s="16" t="s">
        <v>75</v>
      </c>
      <c r="B25" s="489" t="s">
        <v>76</v>
      </c>
      <c r="C25" s="363">
        <v>78000</v>
      </c>
      <c r="D25" s="12">
        <v>68340</v>
      </c>
      <c r="E25" s="363">
        <v>78000</v>
      </c>
    </row>
    <row r="26" spans="1:5" s="6" customFormat="1" ht="21.75" customHeight="1" hidden="1">
      <c r="A26" s="16" t="s">
        <v>139</v>
      </c>
      <c r="B26" s="489" t="s">
        <v>141</v>
      </c>
      <c r="C26" s="374"/>
      <c r="D26" s="13"/>
      <c r="E26" s="374"/>
    </row>
    <row r="27" spans="1:5" s="6" customFormat="1" ht="21.75" customHeight="1" hidden="1">
      <c r="A27" s="16" t="s">
        <v>140</v>
      </c>
      <c r="B27" s="489" t="s">
        <v>142</v>
      </c>
      <c r="C27" s="363"/>
      <c r="D27" s="12"/>
      <c r="E27" s="363"/>
    </row>
    <row r="28" spans="1:5" s="6" customFormat="1" ht="21.75" customHeight="1">
      <c r="A28" s="16" t="s">
        <v>77</v>
      </c>
      <c r="B28" s="489" t="s">
        <v>78</v>
      </c>
      <c r="C28" s="363">
        <v>2080000</v>
      </c>
      <c r="D28" s="12">
        <v>2333087</v>
      </c>
      <c r="E28" s="363">
        <v>1990000</v>
      </c>
    </row>
    <row r="29" spans="1:5" s="6" customFormat="1" ht="21.75" customHeight="1" hidden="1">
      <c r="A29" s="16" t="s">
        <v>147</v>
      </c>
      <c r="B29" s="490" t="s">
        <v>79</v>
      </c>
      <c r="C29" s="363"/>
      <c r="D29" s="12"/>
      <c r="E29" s="363"/>
    </row>
    <row r="30" spans="1:5" s="6" customFormat="1" ht="21.75" customHeight="1" hidden="1">
      <c r="A30" s="16" t="s">
        <v>148</v>
      </c>
      <c r="B30" s="490" t="s">
        <v>149</v>
      </c>
      <c r="C30" s="363"/>
      <c r="D30" s="12"/>
      <c r="E30" s="363"/>
    </row>
    <row r="31" spans="1:5" s="6" customFormat="1" ht="21.75" customHeight="1" hidden="1">
      <c r="A31" s="16" t="s">
        <v>150</v>
      </c>
      <c r="B31" s="489" t="s">
        <v>151</v>
      </c>
      <c r="C31" s="363"/>
      <c r="D31" s="12"/>
      <c r="E31" s="363"/>
    </row>
    <row r="32" spans="1:5" s="6" customFormat="1" ht="21.75" customHeight="1" hidden="1">
      <c r="A32" s="16" t="s">
        <v>152</v>
      </c>
      <c r="B32" s="489" t="s">
        <v>154</v>
      </c>
      <c r="C32" s="363"/>
      <c r="D32" s="12"/>
      <c r="E32" s="363"/>
    </row>
    <row r="33" spans="1:5" s="6" customFormat="1" ht="21.75" customHeight="1" hidden="1">
      <c r="A33" s="16" t="s">
        <v>153</v>
      </c>
      <c r="B33" s="489" t="s">
        <v>80</v>
      </c>
      <c r="C33" s="363"/>
      <c r="D33" s="12"/>
      <c r="E33" s="363"/>
    </row>
    <row r="34" spans="1:5" s="6" customFormat="1" ht="21.75" customHeight="1">
      <c r="A34" s="335" t="s">
        <v>81</v>
      </c>
      <c r="B34" s="492" t="s">
        <v>82</v>
      </c>
      <c r="C34" s="363">
        <v>0</v>
      </c>
      <c r="D34" s="12">
        <v>25000</v>
      </c>
      <c r="E34" s="363">
        <v>0</v>
      </c>
    </row>
    <row r="35" spans="1:5" s="6" customFormat="1" ht="21.75" customHeight="1">
      <c r="A35" s="16" t="s">
        <v>83</v>
      </c>
      <c r="B35" s="489" t="s">
        <v>84</v>
      </c>
      <c r="C35" s="363">
        <v>756728</v>
      </c>
      <c r="D35" s="12">
        <v>663337</v>
      </c>
      <c r="E35" s="363">
        <v>711368</v>
      </c>
    </row>
    <row r="36" spans="1:5" s="6" customFormat="1" ht="21.75" customHeight="1" hidden="1">
      <c r="A36" s="16" t="s">
        <v>155</v>
      </c>
      <c r="B36" s="489" t="s">
        <v>85</v>
      </c>
      <c r="C36" s="367"/>
      <c r="D36" s="9"/>
      <c r="E36" s="367"/>
    </row>
    <row r="37" spans="1:5" s="6" customFormat="1" ht="21.75" customHeight="1" hidden="1">
      <c r="A37" s="16" t="s">
        <v>290</v>
      </c>
      <c r="B37" s="489" t="s">
        <v>291</v>
      </c>
      <c r="C37" s="367"/>
      <c r="D37" s="9"/>
      <c r="E37" s="367"/>
    </row>
    <row r="38" spans="1:5" s="6" customFormat="1" ht="21.75" customHeight="1" hidden="1">
      <c r="A38" s="16" t="s">
        <v>292</v>
      </c>
      <c r="B38" s="489" t="s">
        <v>293</v>
      </c>
      <c r="C38" s="367"/>
      <c r="D38" s="9"/>
      <c r="E38" s="367"/>
    </row>
    <row r="39" spans="1:5" s="6" customFormat="1" ht="21.75" customHeight="1" hidden="1">
      <c r="A39" s="16" t="s">
        <v>156</v>
      </c>
      <c r="B39" s="489" t="s">
        <v>86</v>
      </c>
      <c r="C39" s="367"/>
      <c r="D39" s="9"/>
      <c r="E39" s="367"/>
    </row>
    <row r="40" spans="1:5" s="7" customFormat="1" ht="21" customHeight="1">
      <c r="A40" s="15" t="s">
        <v>87</v>
      </c>
      <c r="B40" s="491" t="s">
        <v>88</v>
      </c>
      <c r="C40" s="366">
        <v>270000</v>
      </c>
      <c r="D40" s="11">
        <v>174000</v>
      </c>
      <c r="E40" s="366">
        <v>250000</v>
      </c>
    </row>
    <row r="41" spans="1:5" s="7" customFormat="1" ht="21.75" customHeight="1" hidden="1">
      <c r="A41" s="16" t="s">
        <v>158</v>
      </c>
      <c r="B41" s="489" t="s">
        <v>116</v>
      </c>
      <c r="C41" s="363"/>
      <c r="D41" s="12"/>
      <c r="E41" s="363"/>
    </row>
    <row r="42" spans="1:5" s="7" customFormat="1" ht="32.25" customHeight="1" hidden="1">
      <c r="A42" s="16" t="s">
        <v>161</v>
      </c>
      <c r="B42" s="489" t="s">
        <v>162</v>
      </c>
      <c r="C42" s="367"/>
      <c r="D42" s="9"/>
      <c r="E42" s="367"/>
    </row>
    <row r="43" spans="1:5" s="7" customFormat="1" ht="20.25" customHeight="1" hidden="1">
      <c r="A43" s="16" t="s">
        <v>163</v>
      </c>
      <c r="B43" s="489" t="s">
        <v>117</v>
      </c>
      <c r="C43" s="367"/>
      <c r="D43" s="9"/>
      <c r="E43" s="367"/>
    </row>
    <row r="44" spans="1:5" s="7" customFormat="1" ht="24" customHeight="1" hidden="1">
      <c r="A44" s="16" t="s">
        <v>164</v>
      </c>
      <c r="B44" s="489" t="s">
        <v>118</v>
      </c>
      <c r="C44" s="367"/>
      <c r="D44" s="9"/>
      <c r="E44" s="367"/>
    </row>
    <row r="45" spans="1:5" s="7" customFormat="1" ht="21.75" customHeight="1">
      <c r="A45" s="15" t="s">
        <v>89</v>
      </c>
      <c r="B45" s="491" t="s">
        <v>119</v>
      </c>
      <c r="C45" s="370">
        <f>SUM(C46:C50)</f>
        <v>1450000</v>
      </c>
      <c r="D45" s="14">
        <f>SUM(D46:D50)</f>
        <v>2352581</v>
      </c>
      <c r="E45" s="370">
        <f>SUM(E46:E50)</f>
        <v>1300000</v>
      </c>
    </row>
    <row r="46" spans="1:5" s="7" customFormat="1" ht="21.75" customHeight="1">
      <c r="A46" s="16" t="s">
        <v>165</v>
      </c>
      <c r="B46" s="489" t="s">
        <v>166</v>
      </c>
      <c r="C46" s="363">
        <v>0</v>
      </c>
      <c r="D46" s="12">
        <v>862700</v>
      </c>
      <c r="E46" s="363">
        <v>0</v>
      </c>
    </row>
    <row r="47" spans="1:5" s="7" customFormat="1" ht="21.75" customHeight="1">
      <c r="A47" s="16" t="s">
        <v>167</v>
      </c>
      <c r="B47" s="489" t="s">
        <v>193</v>
      </c>
      <c r="C47" s="363">
        <v>1400000</v>
      </c>
      <c r="D47" s="12">
        <v>1126081</v>
      </c>
      <c r="E47" s="363">
        <v>1200000</v>
      </c>
    </row>
    <row r="48" spans="1:5" s="7" customFormat="1" ht="30.75" customHeight="1">
      <c r="A48" s="16" t="s">
        <v>168</v>
      </c>
      <c r="B48" s="489" t="s">
        <v>170</v>
      </c>
      <c r="C48" s="363">
        <v>0</v>
      </c>
      <c r="D48" s="12">
        <v>0</v>
      </c>
      <c r="E48" s="363">
        <v>0</v>
      </c>
    </row>
    <row r="49" spans="1:5" s="7" customFormat="1" ht="21.75" customHeight="1">
      <c r="A49" s="16" t="s">
        <v>169</v>
      </c>
      <c r="B49" s="489" t="s">
        <v>171</v>
      </c>
      <c r="C49" s="363">
        <v>50000</v>
      </c>
      <c r="D49" s="12">
        <v>363800</v>
      </c>
      <c r="E49" s="363">
        <v>100000</v>
      </c>
    </row>
    <row r="50" spans="1:5" s="7" customFormat="1" ht="21.75" customHeight="1">
      <c r="A50" s="16" t="s">
        <v>284</v>
      </c>
      <c r="B50" s="489" t="s">
        <v>285</v>
      </c>
      <c r="C50" s="363">
        <v>0</v>
      </c>
      <c r="D50" s="12">
        <v>0</v>
      </c>
      <c r="E50" s="363"/>
    </row>
    <row r="51" spans="1:5" s="7" customFormat="1" ht="21.75" customHeight="1">
      <c r="A51" s="15" t="s">
        <v>90</v>
      </c>
      <c r="B51" s="491" t="s">
        <v>91</v>
      </c>
      <c r="C51" s="370">
        <v>1850000</v>
      </c>
      <c r="D51" s="14">
        <v>751985</v>
      </c>
      <c r="E51" s="370">
        <v>1200000</v>
      </c>
    </row>
    <row r="52" spans="1:5" s="7" customFormat="1" ht="21.75" customHeight="1" hidden="1">
      <c r="A52" s="16" t="s">
        <v>286</v>
      </c>
      <c r="B52" s="489" t="s">
        <v>287</v>
      </c>
      <c r="C52" s="363"/>
      <c r="D52" s="12"/>
      <c r="E52" s="363"/>
    </row>
    <row r="53" spans="1:5" s="7" customFormat="1" ht="21.75" customHeight="1" hidden="1">
      <c r="A53" s="16" t="s">
        <v>172</v>
      </c>
      <c r="B53" s="489" t="s">
        <v>175</v>
      </c>
      <c r="C53" s="363"/>
      <c r="D53" s="12"/>
      <c r="E53" s="363"/>
    </row>
    <row r="54" spans="1:5" s="6" customFormat="1" ht="21.75" customHeight="1" hidden="1">
      <c r="A54" s="16" t="s">
        <v>173</v>
      </c>
      <c r="B54" s="489" t="s">
        <v>176</v>
      </c>
      <c r="C54" s="363"/>
      <c r="D54" s="12"/>
      <c r="E54" s="363"/>
    </row>
    <row r="55" spans="1:5" s="7" customFormat="1" ht="21.75" customHeight="1" hidden="1">
      <c r="A55" s="16" t="s">
        <v>174</v>
      </c>
      <c r="B55" s="489" t="s">
        <v>177</v>
      </c>
      <c r="C55" s="363"/>
      <c r="D55" s="12"/>
      <c r="E55" s="363"/>
    </row>
    <row r="56" spans="1:5" s="7" customFormat="1" ht="21.75" customHeight="1">
      <c r="A56" s="15" t="s">
        <v>92</v>
      </c>
      <c r="B56" s="491" t="s">
        <v>93</v>
      </c>
      <c r="C56" s="370">
        <v>1250000</v>
      </c>
      <c r="D56" s="14">
        <v>9682720</v>
      </c>
      <c r="E56" s="370">
        <v>1000000</v>
      </c>
    </row>
    <row r="57" spans="1:5" s="7" customFormat="1" ht="21.75" customHeight="1" hidden="1">
      <c r="A57" s="16" t="s">
        <v>178</v>
      </c>
      <c r="B57" s="489" t="s">
        <v>180</v>
      </c>
      <c r="C57" s="363"/>
      <c r="D57" s="12"/>
      <c r="E57" s="363"/>
    </row>
    <row r="58" spans="1:5" s="7" customFormat="1" ht="21.75" customHeight="1" hidden="1">
      <c r="A58" s="16" t="s">
        <v>294</v>
      </c>
      <c r="B58" s="489" t="s">
        <v>295</v>
      </c>
      <c r="C58" s="363"/>
      <c r="D58" s="12"/>
      <c r="E58" s="363"/>
    </row>
    <row r="59" spans="1:5" s="7" customFormat="1" ht="21.75" customHeight="1" hidden="1">
      <c r="A59" s="16" t="s">
        <v>179</v>
      </c>
      <c r="B59" s="489" t="s">
        <v>181</v>
      </c>
      <c r="C59" s="363"/>
      <c r="D59" s="12"/>
      <c r="E59" s="363"/>
    </row>
    <row r="60" spans="1:5" s="7" customFormat="1" ht="21.75" customHeight="1">
      <c r="A60" s="15" t="s">
        <v>94</v>
      </c>
      <c r="B60" s="491" t="s">
        <v>183</v>
      </c>
      <c r="C60" s="366">
        <v>0</v>
      </c>
      <c r="D60" s="11">
        <v>0</v>
      </c>
      <c r="E60" s="366">
        <v>0</v>
      </c>
    </row>
    <row r="61" spans="1:5" s="8" customFormat="1" ht="36" customHeight="1">
      <c r="A61" s="17" t="s">
        <v>185</v>
      </c>
      <c r="B61" s="504" t="s">
        <v>95</v>
      </c>
      <c r="C61" s="375">
        <f>C7+C20+C21+C40+C45+C51+C56+C60</f>
        <v>12451728</v>
      </c>
      <c r="D61" s="507">
        <f>D7+D20+D21+D40+D45+D51+D56+D60</f>
        <v>20420657</v>
      </c>
      <c r="E61" s="375">
        <f>E7+E20+E21+E40+E45+E51+E56+E60</f>
        <v>11576368</v>
      </c>
    </row>
    <row r="62" spans="1:5" s="6" customFormat="1" ht="21.75" customHeight="1">
      <c r="A62" s="17" t="s">
        <v>96</v>
      </c>
      <c r="B62" s="504" t="s">
        <v>97</v>
      </c>
      <c r="C62" s="370">
        <f>SUM(C63:C65)</f>
        <v>409675</v>
      </c>
      <c r="D62" s="14">
        <f>SUM(D63:D65)</f>
        <v>409675</v>
      </c>
      <c r="E62" s="370">
        <f>SUM(E63:E65)</f>
        <v>382904</v>
      </c>
    </row>
    <row r="63" spans="1:5" s="6" customFormat="1" ht="27.75" customHeight="1">
      <c r="A63" s="16" t="s">
        <v>194</v>
      </c>
      <c r="B63" s="505" t="s">
        <v>471</v>
      </c>
      <c r="C63" s="370"/>
      <c r="D63" s="14"/>
      <c r="E63" s="370"/>
    </row>
    <row r="64" spans="1:5" s="6" customFormat="1" ht="21.75" customHeight="1">
      <c r="A64" s="16" t="s">
        <v>194</v>
      </c>
      <c r="B64" s="489" t="s">
        <v>195</v>
      </c>
      <c r="C64" s="363">
        <v>409675</v>
      </c>
      <c r="D64" s="12">
        <v>409675</v>
      </c>
      <c r="E64" s="363">
        <v>382904</v>
      </c>
    </row>
    <row r="65" spans="1:5" s="8" customFormat="1" ht="21.75" customHeight="1">
      <c r="A65" s="16" t="s">
        <v>182</v>
      </c>
      <c r="B65" s="489" t="s">
        <v>98</v>
      </c>
      <c r="C65" s="363"/>
      <c r="D65" s="12"/>
      <c r="E65" s="363"/>
    </row>
    <row r="66" spans="1:5" ht="30" thickBot="1">
      <c r="A66" s="483" t="s">
        <v>187</v>
      </c>
      <c r="B66" s="506" t="s">
        <v>99</v>
      </c>
      <c r="C66" s="509">
        <f>C61+C62</f>
        <v>12861403</v>
      </c>
      <c r="D66" s="508">
        <f>D61+D62</f>
        <v>20830332</v>
      </c>
      <c r="E66" s="509">
        <f>E61+E62</f>
        <v>11959272</v>
      </c>
    </row>
    <row r="67" spans="1:5" ht="15">
      <c r="A67" s="545" t="s">
        <v>513</v>
      </c>
      <c r="B67" s="546"/>
      <c r="C67" s="510">
        <v>5</v>
      </c>
      <c r="D67" s="510">
        <v>0</v>
      </c>
      <c r="E67" s="510">
        <v>5</v>
      </c>
    </row>
    <row r="68" spans="1:5" ht="15">
      <c r="A68" s="511"/>
      <c r="B68" s="512" t="s">
        <v>515</v>
      </c>
      <c r="C68" s="513">
        <v>2</v>
      </c>
      <c r="D68" s="513">
        <v>0</v>
      </c>
      <c r="E68" s="513">
        <v>2</v>
      </c>
    </row>
    <row r="69" spans="1:5" ht="15.75" thickBot="1">
      <c r="A69" s="547" t="s">
        <v>514</v>
      </c>
      <c r="B69" s="548"/>
      <c r="C69" s="513">
        <v>0</v>
      </c>
      <c r="D69" s="513">
        <v>0</v>
      </c>
      <c r="E69" s="513">
        <v>0</v>
      </c>
    </row>
    <row r="70" spans="1:5" ht="12.75">
      <c r="A70" s="514"/>
      <c r="B70" s="514"/>
      <c r="C70" s="514"/>
      <c r="D70" s="514"/>
      <c r="E70" s="514"/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G4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7.8515625" style="193" customWidth="1"/>
    <col min="2" max="2" width="9.28125" style="193" bestFit="1" customWidth="1"/>
    <col min="3" max="3" width="11.8515625" style="193" customWidth="1"/>
    <col min="4" max="4" width="13.28125" style="193" customWidth="1"/>
    <col min="5" max="5" width="10.7109375" style="193" customWidth="1"/>
    <col min="6" max="6" width="11.28125" style="193" customWidth="1"/>
    <col min="7" max="7" width="13.00390625" style="193" customWidth="1"/>
    <col min="8" max="16384" width="9.140625" style="153" customWidth="1"/>
  </cols>
  <sheetData>
    <row r="1" spans="1:7" ht="23.25" customHeight="1">
      <c r="A1" s="556" t="s">
        <v>536</v>
      </c>
      <c r="B1" s="556"/>
      <c r="C1" s="556"/>
      <c r="D1" s="556"/>
      <c r="E1" s="556"/>
      <c r="F1" s="556"/>
      <c r="G1" s="556"/>
    </row>
    <row r="2" spans="1:7" ht="12.75" customHeight="1">
      <c r="A2" s="324"/>
      <c r="B2" s="324"/>
      <c r="C2" s="324"/>
      <c r="D2" s="376"/>
      <c r="E2" s="324"/>
      <c r="F2" s="324"/>
      <c r="G2" s="325"/>
    </row>
    <row r="3" spans="1:7" ht="15.75" thickBot="1">
      <c r="A3" s="83" t="s">
        <v>550</v>
      </c>
      <c r="D3" s="377"/>
      <c r="F3" s="557" t="s">
        <v>465</v>
      </c>
      <c r="G3" s="557"/>
    </row>
    <row r="4" spans="1:7" ht="14.25">
      <c r="A4" s="549" t="s">
        <v>347</v>
      </c>
      <c r="B4" s="551" t="s">
        <v>525</v>
      </c>
      <c r="C4" s="552"/>
      <c r="D4" s="553"/>
      <c r="E4" s="554" t="s">
        <v>537</v>
      </c>
      <c r="F4" s="554"/>
      <c r="G4" s="555"/>
    </row>
    <row r="5" spans="1:7" s="154" customFormat="1" ht="28.5">
      <c r="A5" s="550"/>
      <c r="B5" s="156" t="s">
        <v>348</v>
      </c>
      <c r="C5" s="156" t="s">
        <v>349</v>
      </c>
      <c r="D5" s="396" t="s">
        <v>386</v>
      </c>
      <c r="E5" s="378" t="s">
        <v>348</v>
      </c>
      <c r="F5" s="156" t="s">
        <v>349</v>
      </c>
      <c r="G5" s="157" t="s">
        <v>386</v>
      </c>
    </row>
    <row r="6" spans="1:7" ht="14.25">
      <c r="A6" s="397"/>
      <c r="B6" s="158"/>
      <c r="C6" s="159" t="s">
        <v>350</v>
      </c>
      <c r="D6" s="398" t="s">
        <v>468</v>
      </c>
      <c r="E6" s="158"/>
      <c r="F6" s="159" t="s">
        <v>350</v>
      </c>
      <c r="G6" s="160" t="s">
        <v>468</v>
      </c>
    </row>
    <row r="7" spans="1:7" ht="14.25">
      <c r="A7" s="399" t="s">
        <v>373</v>
      </c>
      <c r="B7" s="161"/>
      <c r="C7" s="161"/>
      <c r="D7" s="400"/>
      <c r="E7" s="379"/>
      <c r="F7" s="161"/>
      <c r="G7" s="162"/>
    </row>
    <row r="8" spans="1:7" ht="14.25">
      <c r="A8" s="401" t="s">
        <v>365</v>
      </c>
      <c r="B8" s="163">
        <v>0</v>
      </c>
      <c r="C8" s="164">
        <v>0</v>
      </c>
      <c r="D8" s="402">
        <f>B8*C8</f>
        <v>0</v>
      </c>
      <c r="E8" s="380"/>
      <c r="F8" s="164"/>
      <c r="G8" s="165">
        <v>0</v>
      </c>
    </row>
    <row r="9" spans="1:7" ht="15.75">
      <c r="A9" s="401" t="s">
        <v>370</v>
      </c>
      <c r="B9" s="163"/>
      <c r="C9" s="164"/>
      <c r="D9" s="403">
        <v>0</v>
      </c>
      <c r="E9" s="380"/>
      <c r="F9" s="164"/>
      <c r="G9" s="194">
        <v>0</v>
      </c>
    </row>
    <row r="10" spans="1:7" ht="14.25">
      <c r="A10" s="401" t="s">
        <v>351</v>
      </c>
      <c r="B10" s="164"/>
      <c r="C10" s="164"/>
      <c r="D10" s="402">
        <v>1607070</v>
      </c>
      <c r="E10" s="381"/>
      <c r="F10" s="164"/>
      <c r="G10" s="165">
        <v>1694198</v>
      </c>
    </row>
    <row r="11" spans="1:7" ht="15.75">
      <c r="A11" s="401" t="s">
        <v>371</v>
      </c>
      <c r="B11" s="164"/>
      <c r="C11" s="164"/>
      <c r="D11" s="403">
        <v>0</v>
      </c>
      <c r="E11" s="381"/>
      <c r="F11" s="164"/>
      <c r="G11" s="194">
        <v>0</v>
      </c>
    </row>
    <row r="12" spans="1:7" ht="15">
      <c r="A12" s="404" t="s">
        <v>352</v>
      </c>
      <c r="B12" s="166"/>
      <c r="C12" s="167"/>
      <c r="D12" s="405">
        <v>816180</v>
      </c>
      <c r="E12" s="382"/>
      <c r="F12" s="167"/>
      <c r="G12" s="169">
        <v>816180</v>
      </c>
    </row>
    <row r="13" spans="1:7" ht="15">
      <c r="A13" s="404" t="s">
        <v>366</v>
      </c>
      <c r="B13" s="166"/>
      <c r="C13" s="167"/>
      <c r="D13" s="405">
        <v>0</v>
      </c>
      <c r="E13" s="382"/>
      <c r="F13" s="167"/>
      <c r="G13" s="169">
        <v>0</v>
      </c>
    </row>
    <row r="14" spans="1:7" ht="15">
      <c r="A14" s="404" t="s">
        <v>353</v>
      </c>
      <c r="B14" s="168"/>
      <c r="C14" s="168"/>
      <c r="D14" s="405">
        <v>448000</v>
      </c>
      <c r="E14" s="383"/>
      <c r="F14" s="168"/>
      <c r="G14" s="169">
        <v>448000</v>
      </c>
    </row>
    <row r="15" spans="1:7" ht="15">
      <c r="A15" s="404" t="s">
        <v>367</v>
      </c>
      <c r="B15" s="168"/>
      <c r="C15" s="168"/>
      <c r="D15" s="405">
        <v>0</v>
      </c>
      <c r="E15" s="383"/>
      <c r="F15" s="168"/>
      <c r="G15" s="169">
        <v>0</v>
      </c>
    </row>
    <row r="16" spans="1:7" ht="15">
      <c r="A16" s="404" t="s">
        <v>354</v>
      </c>
      <c r="B16" s="168"/>
      <c r="C16" s="168"/>
      <c r="D16" s="405">
        <v>100000</v>
      </c>
      <c r="E16" s="383"/>
      <c r="F16" s="168"/>
      <c r="G16" s="169">
        <v>187128</v>
      </c>
    </row>
    <row r="17" spans="1:7" ht="15">
      <c r="A17" s="404" t="s">
        <v>368</v>
      </c>
      <c r="B17" s="168"/>
      <c r="C17" s="168"/>
      <c r="D17" s="405">
        <v>0</v>
      </c>
      <c r="E17" s="383"/>
      <c r="F17" s="168"/>
      <c r="G17" s="169">
        <v>0</v>
      </c>
    </row>
    <row r="18" spans="1:7" ht="15">
      <c r="A18" s="404" t="s">
        <v>355</v>
      </c>
      <c r="B18" s="168"/>
      <c r="C18" s="168"/>
      <c r="D18" s="405">
        <v>242890</v>
      </c>
      <c r="E18" s="383"/>
      <c r="F18" s="168"/>
      <c r="G18" s="169">
        <v>242890</v>
      </c>
    </row>
    <row r="19" spans="1:7" ht="15">
      <c r="A19" s="404" t="s">
        <v>369</v>
      </c>
      <c r="B19" s="168"/>
      <c r="C19" s="168"/>
      <c r="D19" s="405">
        <v>0</v>
      </c>
      <c r="E19" s="383"/>
      <c r="F19" s="168"/>
      <c r="G19" s="169">
        <v>0</v>
      </c>
    </row>
    <row r="20" spans="1:7" ht="14.25">
      <c r="A20" s="401" t="s">
        <v>356</v>
      </c>
      <c r="B20" s="170"/>
      <c r="C20" s="170"/>
      <c r="D20" s="406">
        <v>5000000</v>
      </c>
      <c r="E20" s="384"/>
      <c r="F20" s="170"/>
      <c r="G20" s="171">
        <v>5000000</v>
      </c>
    </row>
    <row r="21" spans="1:7" ht="14.25" customHeight="1">
      <c r="A21" s="401" t="s">
        <v>372</v>
      </c>
      <c r="B21" s="170"/>
      <c r="C21" s="170"/>
      <c r="D21" s="407">
        <v>5000000</v>
      </c>
      <c r="E21" s="384"/>
      <c r="F21" s="170"/>
      <c r="G21" s="195">
        <v>5000000</v>
      </c>
    </row>
    <row r="22" spans="1:7" ht="14.25" customHeight="1">
      <c r="A22" s="401" t="s">
        <v>473</v>
      </c>
      <c r="B22" s="170"/>
      <c r="C22" s="170"/>
      <c r="D22" s="406">
        <v>0</v>
      </c>
      <c r="E22" s="384"/>
      <c r="F22" s="170"/>
      <c r="G22" s="195">
        <v>0</v>
      </c>
    </row>
    <row r="23" spans="1:7" ht="14.25" customHeight="1">
      <c r="A23" s="401" t="s">
        <v>474</v>
      </c>
      <c r="B23" s="170"/>
      <c r="C23" s="170"/>
      <c r="D23" s="407">
        <v>0</v>
      </c>
      <c r="E23" s="384"/>
      <c r="F23" s="170"/>
      <c r="G23" s="195">
        <v>0</v>
      </c>
    </row>
    <row r="24" spans="1:7" ht="14.25" customHeight="1">
      <c r="A24" s="401" t="s">
        <v>357</v>
      </c>
      <c r="B24" s="170"/>
      <c r="C24" s="170"/>
      <c r="D24" s="406">
        <v>0</v>
      </c>
      <c r="E24" s="384"/>
      <c r="F24" s="170"/>
      <c r="G24" s="171">
        <v>0</v>
      </c>
    </row>
    <row r="25" spans="1:7" ht="14.25" customHeight="1">
      <c r="A25" s="401" t="s">
        <v>358</v>
      </c>
      <c r="B25" s="170"/>
      <c r="C25" s="170"/>
      <c r="D25" s="406">
        <v>0</v>
      </c>
      <c r="E25" s="384"/>
      <c r="F25" s="170"/>
      <c r="G25" s="195">
        <v>0</v>
      </c>
    </row>
    <row r="26" spans="1:7" ht="14.25" customHeight="1">
      <c r="A26" s="401" t="s">
        <v>359</v>
      </c>
      <c r="B26" s="170"/>
      <c r="C26" s="170"/>
      <c r="D26" s="406">
        <v>0</v>
      </c>
      <c r="E26" s="384"/>
      <c r="F26" s="170"/>
      <c r="G26" s="171">
        <v>0</v>
      </c>
    </row>
    <row r="27" spans="1:7" ht="14.25" customHeight="1">
      <c r="A27" s="401" t="s">
        <v>516</v>
      </c>
      <c r="B27" s="170"/>
      <c r="C27" s="170"/>
      <c r="D27" s="406">
        <v>660707</v>
      </c>
      <c r="E27" s="485"/>
      <c r="F27" s="486"/>
      <c r="G27" s="486">
        <v>0</v>
      </c>
    </row>
    <row r="28" spans="1:7" ht="14.25" customHeight="1">
      <c r="A28" s="401" t="s">
        <v>526</v>
      </c>
      <c r="B28" s="170"/>
      <c r="C28" s="170"/>
      <c r="D28" s="406">
        <v>1009100</v>
      </c>
      <c r="E28" s="485"/>
      <c r="F28" s="486"/>
      <c r="G28" s="486">
        <v>990400</v>
      </c>
    </row>
    <row r="29" spans="1:7" ht="14.25">
      <c r="A29" s="408" t="s">
        <v>383</v>
      </c>
      <c r="B29" s="172"/>
      <c r="C29" s="172"/>
      <c r="D29" s="409">
        <v>8276877</v>
      </c>
      <c r="E29" s="409">
        <f>E10+E21+E22</f>
        <v>0</v>
      </c>
      <c r="F29" s="409">
        <f>F10+F21+F22</f>
        <v>0</v>
      </c>
      <c r="G29" s="409">
        <f>G10+G21+G22+G27+G28</f>
        <v>7684598</v>
      </c>
    </row>
    <row r="30" spans="1:7" ht="14.25">
      <c r="A30" s="401" t="s">
        <v>360</v>
      </c>
      <c r="B30" s="164"/>
      <c r="C30" s="164"/>
      <c r="D30" s="402"/>
      <c r="E30" s="381"/>
      <c r="F30" s="164"/>
      <c r="G30" s="165"/>
    </row>
    <row r="31" spans="1:7" ht="15">
      <c r="A31" s="404" t="s">
        <v>374</v>
      </c>
      <c r="B31" s="173"/>
      <c r="C31" s="174"/>
      <c r="D31" s="410"/>
      <c r="E31" s="385"/>
      <c r="F31" s="174"/>
      <c r="G31" s="175"/>
    </row>
    <row r="32" spans="1:7" ht="15">
      <c r="A32" s="411" t="s">
        <v>375</v>
      </c>
      <c r="B32" s="168"/>
      <c r="C32" s="174"/>
      <c r="D32" s="410"/>
      <c r="E32" s="383"/>
      <c r="F32" s="174"/>
      <c r="G32" s="175"/>
    </row>
    <row r="33" spans="1:7" ht="15">
      <c r="A33" s="404" t="s">
        <v>376</v>
      </c>
      <c r="B33" s="173"/>
      <c r="C33" s="174"/>
      <c r="D33" s="410"/>
      <c r="E33" s="385"/>
      <c r="F33" s="174"/>
      <c r="G33" s="175"/>
    </row>
    <row r="34" spans="1:7" ht="15">
      <c r="A34" s="412" t="s">
        <v>361</v>
      </c>
      <c r="B34" s="176"/>
      <c r="C34" s="177"/>
      <c r="D34" s="413"/>
      <c r="E34" s="386"/>
      <c r="F34" s="176"/>
      <c r="G34" s="178"/>
    </row>
    <row r="35" spans="1:7" ht="15">
      <c r="A35" s="414" t="s">
        <v>377</v>
      </c>
      <c r="B35" s="187"/>
      <c r="C35" s="196"/>
      <c r="D35" s="415"/>
      <c r="E35" s="387"/>
      <c r="F35" s="187"/>
      <c r="G35" s="181"/>
    </row>
    <row r="36" spans="1:7" ht="15">
      <c r="A36" s="414" t="s">
        <v>378</v>
      </c>
      <c r="B36" s="187"/>
      <c r="C36" s="196"/>
      <c r="D36" s="415"/>
      <c r="E36" s="387"/>
      <c r="F36" s="187"/>
      <c r="G36" s="181"/>
    </row>
    <row r="37" spans="1:7" ht="14.25">
      <c r="A37" s="416" t="s">
        <v>382</v>
      </c>
      <c r="B37" s="179"/>
      <c r="C37" s="179"/>
      <c r="D37" s="417">
        <v>0</v>
      </c>
      <c r="E37" s="388"/>
      <c r="F37" s="179"/>
      <c r="G37" s="179">
        <f>SUM(G31:G36)</f>
        <v>0</v>
      </c>
    </row>
    <row r="38" spans="1:7" ht="14.25">
      <c r="A38" s="418" t="s">
        <v>362</v>
      </c>
      <c r="B38" s="180"/>
      <c r="C38" s="180"/>
      <c r="D38" s="419"/>
      <c r="E38" s="389"/>
      <c r="F38" s="180"/>
      <c r="G38" s="180"/>
    </row>
    <row r="39" spans="1:7" ht="15">
      <c r="A39" s="404" t="s">
        <v>363</v>
      </c>
      <c r="B39" s="181"/>
      <c r="C39" s="181"/>
      <c r="D39" s="415">
        <v>165000</v>
      </c>
      <c r="E39" s="390"/>
      <c r="F39" s="181"/>
      <c r="G39" s="181">
        <v>88000</v>
      </c>
    </row>
    <row r="40" spans="1:7" ht="15">
      <c r="A40" s="404" t="s">
        <v>379</v>
      </c>
      <c r="B40" s="182">
        <v>0</v>
      </c>
      <c r="C40" s="183">
        <v>0</v>
      </c>
      <c r="D40" s="420">
        <v>0</v>
      </c>
      <c r="E40" s="391"/>
      <c r="F40" s="196"/>
      <c r="G40" s="348"/>
    </row>
    <row r="41" spans="1:7" ht="15">
      <c r="A41" s="421" t="s">
        <v>472</v>
      </c>
      <c r="B41" s="347">
        <v>0</v>
      </c>
      <c r="C41" s="196">
        <v>0</v>
      </c>
      <c r="D41" s="420">
        <v>0</v>
      </c>
      <c r="E41" s="392"/>
      <c r="F41" s="346"/>
      <c r="G41" s="184">
        <v>0</v>
      </c>
    </row>
    <row r="42" spans="1:7" ht="15">
      <c r="A42" s="414" t="s">
        <v>380</v>
      </c>
      <c r="B42" s="186"/>
      <c r="C42" s="185"/>
      <c r="D42" s="420"/>
      <c r="E42" s="393"/>
      <c r="F42" s="185"/>
      <c r="G42" s="184"/>
    </row>
    <row r="43" spans="1:7" ht="15">
      <c r="A43" s="414" t="s">
        <v>381</v>
      </c>
      <c r="B43" s="186"/>
      <c r="C43" s="185"/>
      <c r="D43" s="422"/>
      <c r="E43" s="393"/>
      <c r="F43" s="185"/>
      <c r="G43" s="187"/>
    </row>
    <row r="44" spans="1:7" ht="14.25">
      <c r="A44" s="416" t="s">
        <v>384</v>
      </c>
      <c r="B44" s="188"/>
      <c r="C44" s="189"/>
      <c r="D44" s="423">
        <v>165000</v>
      </c>
      <c r="E44" s="394"/>
      <c r="F44" s="189"/>
      <c r="G44" s="190">
        <f>SUM(G39:G43)</f>
        <v>88000</v>
      </c>
    </row>
    <row r="45" spans="1:7" s="155" customFormat="1" ht="14.25">
      <c r="A45" s="416" t="s">
        <v>385</v>
      </c>
      <c r="B45" s="179"/>
      <c r="C45" s="189"/>
      <c r="D45" s="423">
        <v>1800000</v>
      </c>
      <c r="E45" s="388"/>
      <c r="F45" s="189"/>
      <c r="G45" s="190">
        <v>1800000</v>
      </c>
    </row>
    <row r="46" spans="1:7" ht="25.5" customHeight="1" thickBot="1">
      <c r="A46" s="424" t="s">
        <v>364</v>
      </c>
      <c r="B46" s="425"/>
      <c r="C46" s="426"/>
      <c r="D46" s="427">
        <v>10241877</v>
      </c>
      <c r="E46" s="395"/>
      <c r="F46" s="197"/>
      <c r="G46" s="198">
        <f>G29+G37+G44+G45</f>
        <v>9572598</v>
      </c>
    </row>
    <row r="47" spans="1:2" ht="15">
      <c r="A47" s="191"/>
      <c r="B47" s="192"/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zoomScalePageLayoutView="0" workbookViewId="0" topLeftCell="A1">
      <selection activeCell="A3" sqref="A3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3" width="14.00390625" style="22" customWidth="1"/>
    <col min="4" max="4" width="47.28125" style="22" customWidth="1"/>
    <col min="5" max="5" width="14.00390625" style="22" customWidth="1"/>
    <col min="6" max="6" width="4.140625" style="22" customWidth="1"/>
    <col min="7" max="16384" width="8.00390625" style="22" customWidth="1"/>
  </cols>
  <sheetData>
    <row r="1" spans="2:6" ht="39.75" customHeight="1">
      <c r="B1" s="23" t="s">
        <v>196</v>
      </c>
      <c r="C1" s="24"/>
      <c r="D1" s="24"/>
      <c r="E1" s="24"/>
      <c r="F1" s="560"/>
    </row>
    <row r="2" spans="2:6" ht="19.5" customHeight="1">
      <c r="B2" s="23"/>
      <c r="C2" s="24"/>
      <c r="D2" s="24"/>
      <c r="E2" s="428"/>
      <c r="F2" s="560"/>
    </row>
    <row r="3" spans="1:6" ht="13.5" thickBot="1">
      <c r="A3" s="83" t="s">
        <v>551</v>
      </c>
      <c r="E3" s="326" t="s">
        <v>465</v>
      </c>
      <c r="F3" s="560"/>
    </row>
    <row r="4" spans="1:6" ht="18" customHeight="1" thickBot="1">
      <c r="A4" s="558" t="s">
        <v>197</v>
      </c>
      <c r="B4" s="26" t="s">
        <v>105</v>
      </c>
      <c r="C4" s="27"/>
      <c r="D4" s="26" t="s">
        <v>106</v>
      </c>
      <c r="E4" s="28"/>
      <c r="F4" s="560"/>
    </row>
    <row r="5" spans="1:6" s="32" customFormat="1" ht="35.25" customHeight="1" thickBot="1">
      <c r="A5" s="559"/>
      <c r="B5" s="29" t="s">
        <v>198</v>
      </c>
      <c r="C5" s="30" t="s">
        <v>535</v>
      </c>
      <c r="D5" s="29" t="s">
        <v>198</v>
      </c>
      <c r="E5" s="31" t="str">
        <f>+C5</f>
        <v>2019. évi előirányzat</v>
      </c>
      <c r="F5" s="560"/>
    </row>
    <row r="6" spans="1:6" s="37" customFormat="1" ht="12" customHeight="1" thickBot="1">
      <c r="A6" s="33" t="s">
        <v>100</v>
      </c>
      <c r="B6" s="34" t="s">
        <v>101</v>
      </c>
      <c r="C6" s="35" t="s">
        <v>102</v>
      </c>
      <c r="D6" s="34" t="s">
        <v>103</v>
      </c>
      <c r="E6" s="36" t="s">
        <v>104</v>
      </c>
      <c r="F6" s="560"/>
    </row>
    <row r="7" spans="1:6" ht="12.75" customHeight="1">
      <c r="A7" s="38" t="s">
        <v>107</v>
      </c>
      <c r="B7" s="39" t="s">
        <v>199</v>
      </c>
      <c r="C7" s="40">
        <v>9572598</v>
      </c>
      <c r="D7" s="39" t="s">
        <v>57</v>
      </c>
      <c r="E7" s="41">
        <v>3997000</v>
      </c>
      <c r="F7" s="560"/>
    </row>
    <row r="8" spans="1:6" ht="12.75" customHeight="1">
      <c r="A8" s="42" t="s">
        <v>108</v>
      </c>
      <c r="B8" s="43" t="s">
        <v>200</v>
      </c>
      <c r="C8" s="44">
        <v>0</v>
      </c>
      <c r="D8" s="43" t="s">
        <v>201</v>
      </c>
      <c r="E8" s="45">
        <v>780000</v>
      </c>
      <c r="F8" s="560"/>
    </row>
    <row r="9" spans="1:6" ht="12.75" customHeight="1">
      <c r="A9" s="42" t="s">
        <v>109</v>
      </c>
      <c r="B9" s="43" t="s">
        <v>202</v>
      </c>
      <c r="C9" s="44">
        <v>0</v>
      </c>
      <c r="D9" s="43" t="s">
        <v>203</v>
      </c>
      <c r="E9" s="45">
        <v>3049368</v>
      </c>
      <c r="F9" s="560"/>
    </row>
    <row r="10" spans="1:6" ht="12.75" customHeight="1">
      <c r="A10" s="42" t="s">
        <v>110</v>
      </c>
      <c r="B10" s="43" t="s">
        <v>17</v>
      </c>
      <c r="C10" s="44">
        <v>430000</v>
      </c>
      <c r="D10" s="43" t="s">
        <v>88</v>
      </c>
      <c r="E10" s="45">
        <v>250000</v>
      </c>
      <c r="F10" s="560"/>
    </row>
    <row r="11" spans="1:6" ht="12.75" customHeight="1">
      <c r="A11" s="42" t="s">
        <v>111</v>
      </c>
      <c r="B11" s="46" t="s">
        <v>30</v>
      </c>
      <c r="C11" s="44">
        <v>4000</v>
      </c>
      <c r="D11" s="43" t="s">
        <v>119</v>
      </c>
      <c r="E11" s="45">
        <v>1300000</v>
      </c>
      <c r="F11" s="560"/>
    </row>
    <row r="12" spans="1:6" ht="12.75" customHeight="1">
      <c r="A12" s="42" t="s">
        <v>112</v>
      </c>
      <c r="B12" s="43" t="s">
        <v>47</v>
      </c>
      <c r="C12" s="47"/>
      <c r="D12" s="43" t="s">
        <v>204</v>
      </c>
      <c r="E12" s="45">
        <v>0</v>
      </c>
      <c r="F12" s="560"/>
    </row>
    <row r="13" spans="1:6" ht="12.75" customHeight="1">
      <c r="A13" s="42" t="s">
        <v>113</v>
      </c>
      <c r="B13" s="43" t="s">
        <v>205</v>
      </c>
      <c r="C13" s="44"/>
      <c r="D13" s="48"/>
      <c r="E13" s="45"/>
      <c r="F13" s="560"/>
    </row>
    <row r="14" spans="1:6" ht="12.75" customHeight="1" thickBot="1">
      <c r="A14" s="42" t="s">
        <v>114</v>
      </c>
      <c r="B14" s="48"/>
      <c r="C14" s="44"/>
      <c r="D14" s="48"/>
      <c r="E14" s="45"/>
      <c r="F14" s="560"/>
    </row>
    <row r="15" spans="1:6" ht="15.75" customHeight="1" thickBot="1">
      <c r="A15" s="42" t="s">
        <v>115</v>
      </c>
      <c r="B15" s="50" t="s">
        <v>210</v>
      </c>
      <c r="C15" s="51">
        <f>SUM(C7:C14)</f>
        <v>10006598</v>
      </c>
      <c r="D15" s="50" t="s">
        <v>211</v>
      </c>
      <c r="E15" s="52">
        <f>SUM(E7:E14)</f>
        <v>9376368</v>
      </c>
      <c r="F15" s="560"/>
    </row>
    <row r="16" spans="1:6" ht="12.75" customHeight="1">
      <c r="A16" s="42" t="s">
        <v>206</v>
      </c>
      <c r="B16" s="53" t="s">
        <v>213</v>
      </c>
      <c r="C16" s="54">
        <v>1952674</v>
      </c>
      <c r="D16" s="55" t="s">
        <v>214</v>
      </c>
      <c r="E16" s="56"/>
      <c r="F16" s="560"/>
    </row>
    <row r="17" spans="1:6" ht="12.75" customHeight="1">
      <c r="A17" s="42" t="s">
        <v>207</v>
      </c>
      <c r="B17" s="55" t="s">
        <v>216</v>
      </c>
      <c r="C17" s="57">
        <v>1952674</v>
      </c>
      <c r="D17" s="55" t="s">
        <v>217</v>
      </c>
      <c r="E17" s="58"/>
      <c r="F17" s="560"/>
    </row>
    <row r="18" spans="1:6" ht="12.75" customHeight="1">
      <c r="A18" s="42" t="s">
        <v>208</v>
      </c>
      <c r="B18" s="55" t="s">
        <v>219</v>
      </c>
      <c r="C18" s="57"/>
      <c r="D18" s="55" t="s">
        <v>220</v>
      </c>
      <c r="E18" s="58"/>
      <c r="F18" s="560"/>
    </row>
    <row r="19" spans="1:6" ht="12.75" customHeight="1">
      <c r="A19" s="42" t="s">
        <v>209</v>
      </c>
      <c r="B19" s="55" t="s">
        <v>222</v>
      </c>
      <c r="C19" s="57"/>
      <c r="D19" s="55" t="s">
        <v>223</v>
      </c>
      <c r="E19" s="58"/>
      <c r="F19" s="560"/>
    </row>
    <row r="20" spans="1:6" ht="12.75" customHeight="1">
      <c r="A20" s="42" t="s">
        <v>212</v>
      </c>
      <c r="B20" s="55" t="s">
        <v>225</v>
      </c>
      <c r="C20" s="57"/>
      <c r="D20" s="53" t="s">
        <v>226</v>
      </c>
      <c r="E20" s="58"/>
      <c r="F20" s="560"/>
    </row>
    <row r="21" spans="1:6" ht="12.75" customHeight="1">
      <c r="A21" s="42" t="s">
        <v>215</v>
      </c>
      <c r="B21" s="55" t="s">
        <v>228</v>
      </c>
      <c r="C21" s="59">
        <f>+C22+C23</f>
        <v>0</v>
      </c>
      <c r="D21" s="55" t="s">
        <v>229</v>
      </c>
      <c r="E21" s="58"/>
      <c r="F21" s="560"/>
    </row>
    <row r="22" spans="1:6" ht="12.75" customHeight="1">
      <c r="A22" s="42" t="s">
        <v>218</v>
      </c>
      <c r="B22" s="80" t="s">
        <v>231</v>
      </c>
      <c r="C22" s="60"/>
      <c r="D22" s="39" t="s">
        <v>232</v>
      </c>
      <c r="E22" s="56"/>
      <c r="F22" s="560"/>
    </row>
    <row r="23" spans="1:6" ht="12.75" customHeight="1">
      <c r="A23" s="42" t="s">
        <v>221</v>
      </c>
      <c r="B23" s="81" t="s">
        <v>234</v>
      </c>
      <c r="C23" s="57"/>
      <c r="D23" s="43" t="s">
        <v>235</v>
      </c>
      <c r="E23" s="58"/>
      <c r="F23" s="560"/>
    </row>
    <row r="24" spans="1:6" ht="12.75" customHeight="1">
      <c r="A24" s="42" t="s">
        <v>224</v>
      </c>
      <c r="B24" s="81" t="s">
        <v>237</v>
      </c>
      <c r="C24" s="58"/>
      <c r="D24" s="43" t="s">
        <v>238</v>
      </c>
      <c r="E24" s="58"/>
      <c r="F24" s="560"/>
    </row>
    <row r="25" spans="1:6" ht="12.75" customHeight="1">
      <c r="A25" s="42" t="s">
        <v>227</v>
      </c>
      <c r="B25" s="81" t="s">
        <v>240</v>
      </c>
      <c r="C25" s="58"/>
      <c r="D25" s="43" t="s">
        <v>306</v>
      </c>
      <c r="E25" s="58">
        <v>382904</v>
      </c>
      <c r="F25" s="560"/>
    </row>
    <row r="26" spans="1:6" ht="12.75" customHeight="1" thickBot="1">
      <c r="A26" s="42" t="s">
        <v>230</v>
      </c>
      <c r="B26" s="81" t="s">
        <v>240</v>
      </c>
      <c r="C26" s="58"/>
      <c r="D26" s="77" t="s">
        <v>184</v>
      </c>
      <c r="E26" s="78"/>
      <c r="F26" s="560"/>
    </row>
    <row r="27" spans="1:6" ht="15.75" customHeight="1" thickBot="1">
      <c r="A27" s="42" t="s">
        <v>233</v>
      </c>
      <c r="B27" s="82" t="s">
        <v>242</v>
      </c>
      <c r="C27" s="79">
        <f>+C16+C21+C24+C26</f>
        <v>1952674</v>
      </c>
      <c r="D27" s="50" t="s">
        <v>243</v>
      </c>
      <c r="E27" s="52">
        <f>SUM(E16:E26)</f>
        <v>382904</v>
      </c>
      <c r="F27" s="560"/>
    </row>
    <row r="28" spans="1:6" ht="13.5" thickBot="1">
      <c r="A28" s="42" t="s">
        <v>236</v>
      </c>
      <c r="B28" s="61" t="s">
        <v>245</v>
      </c>
      <c r="C28" s="62">
        <f>+C15+C27</f>
        <v>11959272</v>
      </c>
      <c r="D28" s="61" t="s">
        <v>246</v>
      </c>
      <c r="E28" s="62">
        <f>+E15+E27</f>
        <v>9759272</v>
      </c>
      <c r="F28" s="560"/>
    </row>
    <row r="29" spans="1:6" ht="13.5" thickBot="1">
      <c r="A29" s="42" t="s">
        <v>239</v>
      </c>
      <c r="B29" s="61" t="s">
        <v>248</v>
      </c>
      <c r="C29" s="62" t="str">
        <f>IF(C15-E15&lt;0,E15-C15,"-")</f>
        <v>-</v>
      </c>
      <c r="D29" s="61" t="s">
        <v>249</v>
      </c>
      <c r="E29" s="62">
        <f>IF(C15-E15&gt;0,C15-E15,"-")</f>
        <v>630230</v>
      </c>
      <c r="F29" s="560"/>
    </row>
    <row r="30" spans="1:6" ht="13.5" thickBot="1">
      <c r="A30" s="42" t="s">
        <v>241</v>
      </c>
      <c r="B30" s="61" t="s">
        <v>251</v>
      </c>
      <c r="C30" s="62" t="str">
        <f>IF(C15+C27-E28&lt;0,E28-(C15+C27),"-")</f>
        <v>-</v>
      </c>
      <c r="D30" s="61" t="s">
        <v>252</v>
      </c>
      <c r="E30" s="62">
        <f>IF(C15+C27-E28&gt;0,C15+C27-E28,"-")</f>
        <v>2200000</v>
      </c>
      <c r="F30" s="560"/>
    </row>
    <row r="31" spans="2:4" ht="18.75">
      <c r="B31" s="561"/>
      <c r="C31" s="561"/>
      <c r="D31" s="561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A3" sqref="A3"/>
    </sheetView>
  </sheetViews>
  <sheetFormatPr defaultColWidth="8.00390625" defaultRowHeight="12.75"/>
  <cols>
    <col min="1" max="1" width="5.8515625" style="22" customWidth="1"/>
    <col min="2" max="2" width="47.28125" style="25" customWidth="1"/>
    <col min="3" max="3" width="14.00390625" style="22" customWidth="1"/>
    <col min="4" max="4" width="47.28125" style="22" customWidth="1"/>
    <col min="5" max="5" width="14.00390625" style="22" customWidth="1"/>
    <col min="6" max="6" width="4.140625" style="22" customWidth="1"/>
    <col min="7" max="16384" width="8.00390625" style="22" customWidth="1"/>
  </cols>
  <sheetData>
    <row r="1" spans="2:6" ht="31.5">
      <c r="B1" s="23" t="s">
        <v>253</v>
      </c>
      <c r="C1" s="24"/>
      <c r="D1" s="24"/>
      <c r="E1" s="24"/>
      <c r="F1" s="560"/>
    </row>
    <row r="2" spans="2:6" ht="19.5" customHeight="1">
      <c r="B2" s="23"/>
      <c r="C2" s="24"/>
      <c r="D2" s="24"/>
      <c r="E2" s="428"/>
      <c r="F2" s="560"/>
    </row>
    <row r="3" spans="1:6" ht="13.5" thickBot="1">
      <c r="A3" s="83" t="s">
        <v>552</v>
      </c>
      <c r="E3" s="326" t="s">
        <v>465</v>
      </c>
      <c r="F3" s="560"/>
    </row>
    <row r="4" spans="1:6" ht="13.5" thickBot="1">
      <c r="A4" s="562" t="s">
        <v>197</v>
      </c>
      <c r="B4" s="26" t="s">
        <v>105</v>
      </c>
      <c r="C4" s="27"/>
      <c r="D4" s="26" t="s">
        <v>106</v>
      </c>
      <c r="E4" s="28"/>
      <c r="F4" s="560"/>
    </row>
    <row r="5" spans="1:6" s="32" customFormat="1" ht="24.75" thickBot="1">
      <c r="A5" s="563"/>
      <c r="B5" s="29" t="s">
        <v>198</v>
      </c>
      <c r="C5" s="30" t="str">
        <f>+'4,a Műk. mérleg'!C5</f>
        <v>2019. évi előirányzat</v>
      </c>
      <c r="D5" s="29" t="s">
        <v>198</v>
      </c>
      <c r="E5" s="30" t="str">
        <f>+'4,a Műk. mérleg'!C5</f>
        <v>2019. évi előirányzat</v>
      </c>
      <c r="F5" s="560"/>
    </row>
    <row r="6" spans="1:6" s="32" customFormat="1" ht="13.5" thickBot="1">
      <c r="A6" s="33" t="s">
        <v>100</v>
      </c>
      <c r="B6" s="34" t="s">
        <v>101</v>
      </c>
      <c r="C6" s="35" t="s">
        <v>102</v>
      </c>
      <c r="D6" s="34" t="s">
        <v>103</v>
      </c>
      <c r="E6" s="36" t="s">
        <v>104</v>
      </c>
      <c r="F6" s="560"/>
    </row>
    <row r="7" spans="1:6" ht="12.75" customHeight="1">
      <c r="A7" s="38" t="s">
        <v>107</v>
      </c>
      <c r="B7" s="39" t="s">
        <v>254</v>
      </c>
      <c r="C7" s="40"/>
      <c r="D7" s="39" t="s">
        <v>91</v>
      </c>
      <c r="E7" s="41">
        <v>1200000</v>
      </c>
      <c r="F7" s="560"/>
    </row>
    <row r="8" spans="1:6" ht="12.75">
      <c r="A8" s="42" t="s">
        <v>108</v>
      </c>
      <c r="B8" s="43" t="s">
        <v>255</v>
      </c>
      <c r="C8" s="44"/>
      <c r="D8" s="43" t="s">
        <v>256</v>
      </c>
      <c r="E8" s="45"/>
      <c r="F8" s="560"/>
    </row>
    <row r="9" spans="1:6" ht="12.75" customHeight="1">
      <c r="A9" s="42" t="s">
        <v>109</v>
      </c>
      <c r="B9" s="43" t="s">
        <v>45</v>
      </c>
      <c r="C9" s="44">
        <v>0</v>
      </c>
      <c r="D9" s="43" t="s">
        <v>93</v>
      </c>
      <c r="E9" s="45">
        <v>1000000</v>
      </c>
      <c r="F9" s="560"/>
    </row>
    <row r="10" spans="1:6" ht="12.75" customHeight="1">
      <c r="A10" s="42" t="s">
        <v>110</v>
      </c>
      <c r="B10" s="43" t="s">
        <v>257</v>
      </c>
      <c r="C10" s="44">
        <v>0</v>
      </c>
      <c r="D10" s="43" t="s">
        <v>258</v>
      </c>
      <c r="E10" s="45">
        <v>0</v>
      </c>
      <c r="F10" s="560"/>
    </row>
    <row r="11" spans="1:6" ht="12.75" customHeight="1">
      <c r="A11" s="42" t="s">
        <v>111</v>
      </c>
      <c r="B11" s="43" t="s">
        <v>259</v>
      </c>
      <c r="C11" s="44"/>
      <c r="D11" s="43" t="s">
        <v>260</v>
      </c>
      <c r="E11" s="45"/>
      <c r="F11" s="560"/>
    </row>
    <row r="12" spans="1:6" ht="12.75" customHeight="1">
      <c r="A12" s="42" t="s">
        <v>112</v>
      </c>
      <c r="B12" s="43" t="s">
        <v>261</v>
      </c>
      <c r="C12" s="47"/>
      <c r="D12" s="64" t="s">
        <v>204</v>
      </c>
      <c r="E12" s="65"/>
      <c r="F12" s="560"/>
    </row>
    <row r="13" spans="1:6" ht="13.5" thickBot="1">
      <c r="A13" s="42" t="s">
        <v>206</v>
      </c>
      <c r="B13" s="48"/>
      <c r="C13" s="47"/>
      <c r="D13" s="63"/>
      <c r="E13" s="45"/>
      <c r="F13" s="560"/>
    </row>
    <row r="14" spans="1:6" ht="15.75" customHeight="1" thickBot="1">
      <c r="A14" s="49" t="s">
        <v>208</v>
      </c>
      <c r="B14" s="50" t="s">
        <v>262</v>
      </c>
      <c r="C14" s="51">
        <f>+C7+C9+C10+C12+C13</f>
        <v>0</v>
      </c>
      <c r="D14" s="50" t="s">
        <v>263</v>
      </c>
      <c r="E14" s="52">
        <f>+E7+E9+E11+E12+E13</f>
        <v>2200000</v>
      </c>
      <c r="F14" s="560"/>
    </row>
    <row r="15" spans="1:6" ht="12.75" customHeight="1">
      <c r="A15" s="38" t="s">
        <v>209</v>
      </c>
      <c r="B15" s="66" t="s">
        <v>264</v>
      </c>
      <c r="C15" s="67">
        <f>+C16+C17+C18+C19+C20</f>
        <v>0</v>
      </c>
      <c r="D15" s="55" t="s">
        <v>214</v>
      </c>
      <c r="E15" s="68"/>
      <c r="F15" s="560"/>
    </row>
    <row r="16" spans="1:6" ht="12.75" customHeight="1">
      <c r="A16" s="42" t="s">
        <v>212</v>
      </c>
      <c r="B16" s="69" t="s">
        <v>265</v>
      </c>
      <c r="C16" s="57"/>
      <c r="D16" s="55" t="s">
        <v>266</v>
      </c>
      <c r="E16" s="58"/>
      <c r="F16" s="560"/>
    </row>
    <row r="17" spans="1:6" ht="12.75" customHeight="1">
      <c r="A17" s="38" t="s">
        <v>215</v>
      </c>
      <c r="B17" s="69" t="s">
        <v>267</v>
      </c>
      <c r="C17" s="57"/>
      <c r="D17" s="55" t="s">
        <v>220</v>
      </c>
      <c r="E17" s="58"/>
      <c r="F17" s="560"/>
    </row>
    <row r="18" spans="1:6" ht="12.75" customHeight="1">
      <c r="A18" s="42" t="s">
        <v>218</v>
      </c>
      <c r="B18" s="69" t="s">
        <v>268</v>
      </c>
      <c r="C18" s="57"/>
      <c r="D18" s="55" t="s">
        <v>223</v>
      </c>
      <c r="E18" s="58"/>
      <c r="F18" s="560"/>
    </row>
    <row r="19" spans="1:6" ht="12.75" customHeight="1">
      <c r="A19" s="38" t="s">
        <v>221</v>
      </c>
      <c r="B19" s="69" t="s">
        <v>269</v>
      </c>
      <c r="C19" s="57"/>
      <c r="D19" s="53" t="s">
        <v>226</v>
      </c>
      <c r="E19" s="58"/>
      <c r="F19" s="560"/>
    </row>
    <row r="20" spans="1:6" ht="12.75" customHeight="1">
      <c r="A20" s="42" t="s">
        <v>224</v>
      </c>
      <c r="B20" s="70" t="s">
        <v>270</v>
      </c>
      <c r="C20" s="57"/>
      <c r="D20" s="55" t="s">
        <v>271</v>
      </c>
      <c r="E20" s="58"/>
      <c r="F20" s="560"/>
    </row>
    <row r="21" spans="1:6" ht="12.75" customHeight="1">
      <c r="A21" s="38" t="s">
        <v>227</v>
      </c>
      <c r="B21" s="71" t="s">
        <v>272</v>
      </c>
      <c r="C21" s="59">
        <f>+C22+C23+C24+C25+C26</f>
        <v>0</v>
      </c>
      <c r="D21" s="72" t="s">
        <v>273</v>
      </c>
      <c r="E21" s="58"/>
      <c r="F21" s="560"/>
    </row>
    <row r="22" spans="1:6" ht="12.75" customHeight="1">
      <c r="A22" s="42" t="s">
        <v>230</v>
      </c>
      <c r="B22" s="70" t="s">
        <v>274</v>
      </c>
      <c r="C22" s="57"/>
      <c r="D22" s="72" t="s">
        <v>275</v>
      </c>
      <c r="E22" s="58"/>
      <c r="F22" s="560"/>
    </row>
    <row r="23" spans="1:6" ht="12.75" customHeight="1">
      <c r="A23" s="38" t="s">
        <v>233</v>
      </c>
      <c r="B23" s="70" t="s">
        <v>276</v>
      </c>
      <c r="C23" s="57"/>
      <c r="D23" s="73"/>
      <c r="E23" s="58"/>
      <c r="F23" s="560"/>
    </row>
    <row r="24" spans="1:6" ht="12.75" customHeight="1">
      <c r="A24" s="42" t="s">
        <v>236</v>
      </c>
      <c r="B24" s="69" t="s">
        <v>190</v>
      </c>
      <c r="C24" s="57"/>
      <c r="D24" s="74"/>
      <c r="E24" s="58"/>
      <c r="F24" s="560"/>
    </row>
    <row r="25" spans="1:6" ht="12.75" customHeight="1">
      <c r="A25" s="38" t="s">
        <v>239</v>
      </c>
      <c r="B25" s="75" t="s">
        <v>277</v>
      </c>
      <c r="C25" s="57"/>
      <c r="D25" s="48"/>
      <c r="E25" s="58"/>
      <c r="F25" s="560"/>
    </row>
    <row r="26" spans="1:6" ht="12.75" customHeight="1" thickBot="1">
      <c r="A26" s="42" t="s">
        <v>241</v>
      </c>
      <c r="B26" s="76" t="s">
        <v>278</v>
      </c>
      <c r="C26" s="57"/>
      <c r="D26" s="74"/>
      <c r="E26" s="58"/>
      <c r="F26" s="560"/>
    </row>
    <row r="27" spans="1:6" ht="21.75" customHeight="1" thickBot="1">
      <c r="A27" s="49" t="s">
        <v>244</v>
      </c>
      <c r="B27" s="50" t="s">
        <v>279</v>
      </c>
      <c r="C27" s="51">
        <f>+C15+C21</f>
        <v>0</v>
      </c>
      <c r="D27" s="50" t="s">
        <v>280</v>
      </c>
      <c r="E27" s="52">
        <f>SUM(E15:E26)</f>
        <v>0</v>
      </c>
      <c r="F27" s="560"/>
    </row>
    <row r="28" spans="1:6" ht="13.5" thickBot="1">
      <c r="A28" s="49" t="s">
        <v>247</v>
      </c>
      <c r="B28" s="61" t="s">
        <v>281</v>
      </c>
      <c r="C28" s="62">
        <f>+C14+C27</f>
        <v>0</v>
      </c>
      <c r="D28" s="61" t="s">
        <v>282</v>
      </c>
      <c r="E28" s="62">
        <f>+E14+E27</f>
        <v>2200000</v>
      </c>
      <c r="F28" s="560"/>
    </row>
    <row r="29" spans="1:6" ht="13.5" thickBot="1">
      <c r="A29" s="49" t="s">
        <v>250</v>
      </c>
      <c r="B29" s="61" t="s">
        <v>248</v>
      </c>
      <c r="C29" s="62">
        <f>IF(C14-E14&lt;0,E14-C14,"-")</f>
        <v>2200000</v>
      </c>
      <c r="D29" s="61" t="s">
        <v>249</v>
      </c>
      <c r="E29" s="62" t="str">
        <f>IF(C14-E14&gt;0,C14-E14,"-")</f>
        <v>-</v>
      </c>
      <c r="F29" s="560"/>
    </row>
    <row r="30" spans="1:6" ht="13.5" thickBot="1">
      <c r="A30" s="49" t="s">
        <v>283</v>
      </c>
      <c r="B30" s="61" t="s">
        <v>251</v>
      </c>
      <c r="C30" s="62">
        <f>C29-C27</f>
        <v>2200000</v>
      </c>
      <c r="D30" s="61" t="s">
        <v>252</v>
      </c>
      <c r="E30" s="62" t="s">
        <v>307</v>
      </c>
      <c r="F30" s="560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3.00390625" style="199" customWidth="1"/>
    <col min="2" max="2" width="33.57421875" style="199" customWidth="1"/>
    <col min="3" max="3" width="10.57421875" style="199" customWidth="1"/>
    <col min="4" max="4" width="10.421875" style="199" customWidth="1"/>
    <col min="5" max="5" width="11.421875" style="199" customWidth="1"/>
    <col min="6" max="6" width="10.00390625" style="199" customWidth="1"/>
    <col min="7" max="7" width="10.421875" style="199" customWidth="1"/>
    <col min="8" max="8" width="10.28125" style="199" customWidth="1"/>
    <col min="9" max="9" width="9.8515625" style="199" customWidth="1"/>
    <col min="10" max="10" width="11.7109375" style="199" customWidth="1"/>
    <col min="11" max="11" width="10.28125" style="199" customWidth="1"/>
    <col min="12" max="12" width="10.57421875" style="199" customWidth="1"/>
    <col min="13" max="13" width="10.421875" style="199" customWidth="1"/>
    <col min="14" max="14" width="11.28125" style="199" customWidth="1"/>
    <col min="15" max="15" width="14.00390625" style="199" customWidth="1"/>
    <col min="16" max="16384" width="9.140625" style="199" customWidth="1"/>
  </cols>
  <sheetData>
    <row r="1" spans="1:20" s="320" customFormat="1" ht="15.75">
      <c r="A1" s="556" t="s">
        <v>546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328"/>
      <c r="Q1" s="328"/>
      <c r="R1" s="328"/>
      <c r="S1" s="328"/>
      <c r="T1" s="328"/>
    </row>
    <row r="2" spans="3:15" s="320" customFormat="1" ht="14.25">
      <c r="C2" s="327"/>
      <c r="D2" s="327"/>
      <c r="O2" s="329"/>
    </row>
    <row r="3" spans="1:15" s="320" customFormat="1" ht="12.75">
      <c r="A3" s="83" t="s">
        <v>553</v>
      </c>
      <c r="C3" s="327"/>
      <c r="D3" s="327"/>
      <c r="N3" s="564" t="s">
        <v>465</v>
      </c>
      <c r="O3" s="564"/>
    </row>
    <row r="4" spans="1:15" ht="27.75" customHeight="1">
      <c r="A4" s="280" t="s">
        <v>389</v>
      </c>
      <c r="B4" s="281" t="s">
        <v>198</v>
      </c>
      <c r="C4" s="281" t="s">
        <v>390</v>
      </c>
      <c r="D4" s="281" t="s">
        <v>391</v>
      </c>
      <c r="E4" s="281" t="s">
        <v>392</v>
      </c>
      <c r="F4" s="281" t="s">
        <v>393</v>
      </c>
      <c r="G4" s="281" t="s">
        <v>394</v>
      </c>
      <c r="H4" s="281" t="s">
        <v>395</v>
      </c>
      <c r="I4" s="281" t="s">
        <v>396</v>
      </c>
      <c r="J4" s="281" t="s">
        <v>397</v>
      </c>
      <c r="K4" s="281" t="s">
        <v>398</v>
      </c>
      <c r="L4" s="281" t="s">
        <v>399</v>
      </c>
      <c r="M4" s="281" t="s">
        <v>400</v>
      </c>
      <c r="N4" s="281" t="s">
        <v>401</v>
      </c>
      <c r="O4" s="281" t="s">
        <v>387</v>
      </c>
    </row>
    <row r="5" spans="1:15" ht="27.75" customHeight="1">
      <c r="A5" s="282"/>
      <c r="B5" s="283" t="s">
        <v>402</v>
      </c>
      <c r="C5" s="284"/>
      <c r="D5" s="285">
        <f>C24</f>
        <v>1677362</v>
      </c>
      <c r="E5" s="285">
        <f aca="true" t="shared" si="0" ref="E5:N5">D24</f>
        <v>1737544</v>
      </c>
      <c r="F5" s="285">
        <f t="shared" si="0"/>
        <v>1122726</v>
      </c>
      <c r="G5" s="285">
        <f t="shared" si="0"/>
        <v>1162908</v>
      </c>
      <c r="H5" s="285">
        <f t="shared" si="0"/>
        <v>1206090</v>
      </c>
      <c r="I5" s="285">
        <f t="shared" si="0"/>
        <v>1066272</v>
      </c>
      <c r="J5" s="285">
        <f t="shared" si="0"/>
        <v>1126454</v>
      </c>
      <c r="K5" s="285">
        <f t="shared" si="0"/>
        <v>138636</v>
      </c>
      <c r="L5" s="285">
        <f t="shared" si="0"/>
        <v>323818</v>
      </c>
      <c r="M5" s="285">
        <f t="shared" si="0"/>
        <v>364000</v>
      </c>
      <c r="N5" s="285">
        <f t="shared" si="0"/>
        <v>204182</v>
      </c>
      <c r="O5" s="284"/>
    </row>
    <row r="6" spans="1:15" ht="22.5" customHeight="1">
      <c r="A6" s="286" t="s">
        <v>107</v>
      </c>
      <c r="B6" s="287" t="s">
        <v>30</v>
      </c>
      <c r="C6" s="288">
        <v>0</v>
      </c>
      <c r="D6" s="288">
        <v>0</v>
      </c>
      <c r="E6" s="288">
        <v>0</v>
      </c>
      <c r="F6" s="288">
        <v>0</v>
      </c>
      <c r="G6" s="288">
        <v>0</v>
      </c>
      <c r="H6" s="288">
        <v>0</v>
      </c>
      <c r="I6" s="288">
        <v>0</v>
      </c>
      <c r="J6" s="288">
        <v>0</v>
      </c>
      <c r="K6" s="288">
        <v>0</v>
      </c>
      <c r="L6" s="288">
        <v>0</v>
      </c>
      <c r="M6" s="288">
        <v>0</v>
      </c>
      <c r="N6" s="288">
        <v>4000</v>
      </c>
      <c r="O6" s="289">
        <f aca="true" t="shared" si="1" ref="O6:O12">SUM(C6:N6)</f>
        <v>4000</v>
      </c>
    </row>
    <row r="7" spans="1:15" ht="21.75" customHeight="1">
      <c r="A7" s="286" t="s">
        <v>108</v>
      </c>
      <c r="B7" s="287" t="s">
        <v>17</v>
      </c>
      <c r="C7" s="288">
        <v>20000</v>
      </c>
      <c r="D7" s="288">
        <v>20000</v>
      </c>
      <c r="E7" s="288">
        <v>145000</v>
      </c>
      <c r="F7" s="288">
        <v>0</v>
      </c>
      <c r="G7" s="288">
        <v>33000</v>
      </c>
      <c r="H7" s="288">
        <v>20000</v>
      </c>
      <c r="I7" s="288">
        <v>20000</v>
      </c>
      <c r="J7" s="288">
        <v>0</v>
      </c>
      <c r="K7" s="288">
        <v>145000</v>
      </c>
      <c r="L7" s="288">
        <v>27000</v>
      </c>
      <c r="M7" s="288">
        <v>0</v>
      </c>
      <c r="N7" s="288">
        <v>0</v>
      </c>
      <c r="O7" s="289">
        <f t="shared" si="1"/>
        <v>430000</v>
      </c>
    </row>
    <row r="8" spans="1:15" ht="34.5" customHeight="1">
      <c r="A8" s="286" t="s">
        <v>109</v>
      </c>
      <c r="B8" s="287" t="s">
        <v>461</v>
      </c>
      <c r="C8" s="288">
        <v>797716</v>
      </c>
      <c r="D8" s="288">
        <v>797716</v>
      </c>
      <c r="E8" s="288">
        <v>797716</v>
      </c>
      <c r="F8" s="288">
        <v>797716</v>
      </c>
      <c r="G8" s="288">
        <v>797716</v>
      </c>
      <c r="H8" s="288">
        <v>797716</v>
      </c>
      <c r="I8" s="288">
        <v>797716</v>
      </c>
      <c r="J8" s="288">
        <v>797716</v>
      </c>
      <c r="K8" s="288">
        <v>797716</v>
      </c>
      <c r="L8" s="288">
        <v>797716</v>
      </c>
      <c r="M8" s="288">
        <v>797716</v>
      </c>
      <c r="N8" s="288">
        <v>797722</v>
      </c>
      <c r="O8" s="289">
        <f t="shared" si="1"/>
        <v>9572598</v>
      </c>
    </row>
    <row r="9" spans="1:15" ht="27.75" customHeight="1">
      <c r="A9" s="286" t="s">
        <v>110</v>
      </c>
      <c r="B9" s="290" t="s">
        <v>463</v>
      </c>
      <c r="C9" s="288">
        <v>0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9">
        <f t="shared" si="1"/>
        <v>0</v>
      </c>
    </row>
    <row r="10" spans="1:15" ht="33.75" customHeight="1">
      <c r="A10" s="286" t="s">
        <v>111</v>
      </c>
      <c r="B10" s="290" t="s">
        <v>460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88">
        <v>0</v>
      </c>
      <c r="L10" s="288">
        <v>0</v>
      </c>
      <c r="M10" s="288">
        <v>0</v>
      </c>
      <c r="N10" s="288">
        <v>0</v>
      </c>
      <c r="O10" s="289">
        <f t="shared" si="1"/>
        <v>0</v>
      </c>
    </row>
    <row r="11" spans="1:15" ht="33.75" customHeight="1">
      <c r="A11" s="286" t="s">
        <v>112</v>
      </c>
      <c r="B11" s="290" t="s">
        <v>464</v>
      </c>
      <c r="C11" s="288">
        <v>0</v>
      </c>
      <c r="D11" s="288">
        <v>0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9">
        <f>SUM(C11:N11)</f>
        <v>0</v>
      </c>
    </row>
    <row r="12" spans="1:15" ht="27.75" customHeight="1">
      <c r="A12" s="286" t="s">
        <v>113</v>
      </c>
      <c r="B12" s="290" t="s">
        <v>403</v>
      </c>
      <c r="C12" s="288">
        <v>1952674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288">
        <v>0</v>
      </c>
      <c r="N12" s="288">
        <v>0</v>
      </c>
      <c r="O12" s="289">
        <f t="shared" si="1"/>
        <v>1952674</v>
      </c>
    </row>
    <row r="13" spans="1:15" s="318" customFormat="1" ht="27.75" customHeight="1">
      <c r="A13" s="314"/>
      <c r="B13" s="315" t="s">
        <v>404</v>
      </c>
      <c r="C13" s="316">
        <f aca="true" t="shared" si="2" ref="C13:O13">SUM(C6:C12)</f>
        <v>2770390</v>
      </c>
      <c r="D13" s="316">
        <f t="shared" si="2"/>
        <v>817716</v>
      </c>
      <c r="E13" s="316">
        <f t="shared" si="2"/>
        <v>942716</v>
      </c>
      <c r="F13" s="316">
        <f t="shared" si="2"/>
        <v>797716</v>
      </c>
      <c r="G13" s="316">
        <f t="shared" si="2"/>
        <v>830716</v>
      </c>
      <c r="H13" s="316">
        <f t="shared" si="2"/>
        <v>817716</v>
      </c>
      <c r="I13" s="316">
        <f t="shared" si="2"/>
        <v>817716</v>
      </c>
      <c r="J13" s="316">
        <f t="shared" si="2"/>
        <v>797716</v>
      </c>
      <c r="K13" s="316">
        <f t="shared" si="2"/>
        <v>942716</v>
      </c>
      <c r="L13" s="316">
        <f t="shared" si="2"/>
        <v>824716</v>
      </c>
      <c r="M13" s="316">
        <f t="shared" si="2"/>
        <v>797716</v>
      </c>
      <c r="N13" s="316">
        <f t="shared" si="2"/>
        <v>801722</v>
      </c>
      <c r="O13" s="317">
        <f t="shared" si="2"/>
        <v>11959272</v>
      </c>
    </row>
    <row r="14" spans="1:15" ht="27.75" customHeight="1">
      <c r="A14" s="282"/>
      <c r="B14" s="283" t="s">
        <v>106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84"/>
    </row>
    <row r="15" spans="1:15" ht="27.75" customHeight="1">
      <c r="A15" s="286" t="s">
        <v>114</v>
      </c>
      <c r="B15" s="292" t="s">
        <v>57</v>
      </c>
      <c r="C15" s="288">
        <v>292204</v>
      </c>
      <c r="D15" s="288">
        <v>332204</v>
      </c>
      <c r="E15" s="288">
        <v>332204</v>
      </c>
      <c r="F15" s="288">
        <v>332204</v>
      </c>
      <c r="G15" s="288">
        <v>332204</v>
      </c>
      <c r="H15" s="288">
        <v>332204</v>
      </c>
      <c r="I15" s="288">
        <v>332204</v>
      </c>
      <c r="J15" s="288">
        <v>332204</v>
      </c>
      <c r="K15" s="288">
        <v>332204</v>
      </c>
      <c r="L15" s="288">
        <v>332204</v>
      </c>
      <c r="M15" s="288">
        <v>332204</v>
      </c>
      <c r="N15" s="288">
        <v>382756</v>
      </c>
      <c r="O15" s="289">
        <f aca="true" t="shared" si="3" ref="O15:O21">SUM(C15:N15)</f>
        <v>3997000</v>
      </c>
    </row>
    <row r="16" spans="1:15" ht="27.75" customHeight="1">
      <c r="A16" s="286" t="s">
        <v>115</v>
      </c>
      <c r="B16" s="292" t="s">
        <v>405</v>
      </c>
      <c r="C16" s="288">
        <v>55810</v>
      </c>
      <c r="D16" s="288">
        <v>63220</v>
      </c>
      <c r="E16" s="288">
        <v>63220</v>
      </c>
      <c r="F16" s="288">
        <v>63220</v>
      </c>
      <c r="G16" s="288">
        <v>63220</v>
      </c>
      <c r="H16" s="288">
        <v>63220</v>
      </c>
      <c r="I16" s="288">
        <v>63220</v>
      </c>
      <c r="J16" s="288">
        <v>63220</v>
      </c>
      <c r="K16" s="288">
        <v>63220</v>
      </c>
      <c r="L16" s="288">
        <v>63220</v>
      </c>
      <c r="M16" s="288">
        <v>63220</v>
      </c>
      <c r="N16" s="288">
        <v>91990</v>
      </c>
      <c r="O16" s="289">
        <f t="shared" si="3"/>
        <v>780000</v>
      </c>
    </row>
    <row r="17" spans="1:15" ht="27.75" customHeight="1">
      <c r="A17" s="286" t="s">
        <v>206</v>
      </c>
      <c r="B17" s="293" t="s">
        <v>72</v>
      </c>
      <c r="C17" s="288">
        <v>254110</v>
      </c>
      <c r="D17" s="288">
        <v>254110</v>
      </c>
      <c r="E17" s="288">
        <v>254110</v>
      </c>
      <c r="F17" s="288">
        <v>254110</v>
      </c>
      <c r="G17" s="288">
        <v>254110</v>
      </c>
      <c r="H17" s="288">
        <v>254110</v>
      </c>
      <c r="I17" s="288">
        <v>254110</v>
      </c>
      <c r="J17" s="288">
        <v>254110</v>
      </c>
      <c r="K17" s="288">
        <v>254110</v>
      </c>
      <c r="L17" s="288">
        <v>254110</v>
      </c>
      <c r="M17" s="288">
        <v>254110</v>
      </c>
      <c r="N17" s="288">
        <v>254158</v>
      </c>
      <c r="O17" s="289">
        <f t="shared" si="3"/>
        <v>3049368</v>
      </c>
    </row>
    <row r="18" spans="1:15" ht="27.75" customHeight="1">
      <c r="A18" s="286" t="s">
        <v>207</v>
      </c>
      <c r="B18" s="294" t="s">
        <v>88</v>
      </c>
      <c r="C18" s="288">
        <v>0</v>
      </c>
      <c r="D18" s="288">
        <v>0</v>
      </c>
      <c r="E18" s="288">
        <v>0</v>
      </c>
      <c r="F18" s="288">
        <v>0</v>
      </c>
      <c r="G18" s="288">
        <v>30000</v>
      </c>
      <c r="H18" s="288">
        <v>0</v>
      </c>
      <c r="I18" s="288">
        <v>0</v>
      </c>
      <c r="J18" s="288">
        <v>28000</v>
      </c>
      <c r="K18" s="288">
        <v>0</v>
      </c>
      <c r="L18" s="288">
        <v>27000</v>
      </c>
      <c r="M18" s="288">
        <v>0</v>
      </c>
      <c r="N18" s="288">
        <v>165000</v>
      </c>
      <c r="O18" s="289">
        <f t="shared" si="3"/>
        <v>250000</v>
      </c>
    </row>
    <row r="19" spans="1:15" ht="30" customHeight="1">
      <c r="A19" s="286" t="s">
        <v>208</v>
      </c>
      <c r="B19" s="294" t="s">
        <v>305</v>
      </c>
      <c r="C19" s="288">
        <v>108000</v>
      </c>
      <c r="D19" s="288">
        <v>108000</v>
      </c>
      <c r="E19" s="288">
        <v>108000</v>
      </c>
      <c r="F19" s="288">
        <v>108000</v>
      </c>
      <c r="G19" s="288">
        <v>108000</v>
      </c>
      <c r="H19" s="288">
        <v>108000</v>
      </c>
      <c r="I19" s="288">
        <v>108000</v>
      </c>
      <c r="J19" s="288">
        <v>108000</v>
      </c>
      <c r="K19" s="288">
        <v>108000</v>
      </c>
      <c r="L19" s="288">
        <v>108000</v>
      </c>
      <c r="M19" s="288">
        <v>108000</v>
      </c>
      <c r="N19" s="288">
        <v>112000</v>
      </c>
      <c r="O19" s="289">
        <f t="shared" si="3"/>
        <v>1300000</v>
      </c>
    </row>
    <row r="20" spans="1:15" ht="27.75" customHeight="1">
      <c r="A20" s="286" t="s">
        <v>209</v>
      </c>
      <c r="B20" s="293" t="s">
        <v>406</v>
      </c>
      <c r="C20" s="288">
        <v>0</v>
      </c>
      <c r="D20" s="288">
        <v>0</v>
      </c>
      <c r="E20" s="288">
        <v>0</v>
      </c>
      <c r="F20" s="288">
        <v>0</v>
      </c>
      <c r="G20" s="288">
        <v>0</v>
      </c>
      <c r="H20" s="288">
        <v>0</v>
      </c>
      <c r="I20" s="288">
        <v>0</v>
      </c>
      <c r="J20" s="288">
        <v>1000000</v>
      </c>
      <c r="K20" s="288">
        <v>0</v>
      </c>
      <c r="L20" s="288">
        <v>0</v>
      </c>
      <c r="M20" s="288">
        <v>0</v>
      </c>
      <c r="N20" s="288">
        <v>0</v>
      </c>
      <c r="O20" s="289">
        <f t="shared" si="3"/>
        <v>1000000</v>
      </c>
    </row>
    <row r="21" spans="1:15" ht="27.75" customHeight="1">
      <c r="A21" s="286" t="s">
        <v>212</v>
      </c>
      <c r="B21" s="293" t="s">
        <v>407</v>
      </c>
      <c r="C21" s="288">
        <v>0</v>
      </c>
      <c r="D21" s="288">
        <v>0</v>
      </c>
      <c r="E21" s="288">
        <v>800000</v>
      </c>
      <c r="F21" s="288">
        <v>0</v>
      </c>
      <c r="G21" s="288"/>
      <c r="H21" s="288">
        <v>200000</v>
      </c>
      <c r="I21" s="288"/>
      <c r="J21" s="288">
        <v>0</v>
      </c>
      <c r="K21" s="288">
        <v>0</v>
      </c>
      <c r="L21" s="288"/>
      <c r="M21" s="288">
        <v>200000</v>
      </c>
      <c r="N21" s="288"/>
      <c r="O21" s="289">
        <f t="shared" si="3"/>
        <v>1200000</v>
      </c>
    </row>
    <row r="22" spans="1:15" ht="27.75" customHeight="1">
      <c r="A22" s="286" t="s">
        <v>215</v>
      </c>
      <c r="B22" s="350" t="s">
        <v>483</v>
      </c>
      <c r="C22" s="288">
        <v>382904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8">
        <v>0</v>
      </c>
      <c r="M22" s="288">
        <v>0</v>
      </c>
      <c r="N22" s="288">
        <v>0</v>
      </c>
      <c r="O22" s="289">
        <f>SUM(C22:N22)</f>
        <v>382904</v>
      </c>
    </row>
    <row r="23" spans="1:15" s="318" customFormat="1" ht="27.75" customHeight="1">
      <c r="A23" s="314"/>
      <c r="B23" s="315" t="s">
        <v>408</v>
      </c>
      <c r="C23" s="316">
        <f aca="true" t="shared" si="4" ref="C23:O23">SUM(C15:C22)</f>
        <v>1093028</v>
      </c>
      <c r="D23" s="316">
        <f t="shared" si="4"/>
        <v>757534</v>
      </c>
      <c r="E23" s="316">
        <f t="shared" si="4"/>
        <v>1557534</v>
      </c>
      <c r="F23" s="316">
        <f t="shared" si="4"/>
        <v>757534</v>
      </c>
      <c r="G23" s="316">
        <f t="shared" si="4"/>
        <v>787534</v>
      </c>
      <c r="H23" s="316">
        <f t="shared" si="4"/>
        <v>957534</v>
      </c>
      <c r="I23" s="316">
        <f t="shared" si="4"/>
        <v>757534</v>
      </c>
      <c r="J23" s="316">
        <f t="shared" si="4"/>
        <v>1785534</v>
      </c>
      <c r="K23" s="316">
        <f t="shared" si="4"/>
        <v>757534</v>
      </c>
      <c r="L23" s="316">
        <f t="shared" si="4"/>
        <v>784534</v>
      </c>
      <c r="M23" s="316">
        <f t="shared" si="4"/>
        <v>957534</v>
      </c>
      <c r="N23" s="316">
        <f t="shared" si="4"/>
        <v>1005904</v>
      </c>
      <c r="O23" s="317">
        <f t="shared" si="4"/>
        <v>11959272</v>
      </c>
    </row>
    <row r="24" spans="1:15" ht="15.75">
      <c r="A24" s="282"/>
      <c r="B24" s="283" t="s">
        <v>409</v>
      </c>
      <c r="C24" s="295">
        <f>C13-C23</f>
        <v>1677362</v>
      </c>
      <c r="D24" s="295">
        <f aca="true" t="shared" si="5" ref="D24:N24">D5+D13-D23</f>
        <v>1737544</v>
      </c>
      <c r="E24" s="295">
        <f t="shared" si="5"/>
        <v>1122726</v>
      </c>
      <c r="F24" s="295">
        <f t="shared" si="5"/>
        <v>1162908</v>
      </c>
      <c r="G24" s="295">
        <f t="shared" si="5"/>
        <v>1206090</v>
      </c>
      <c r="H24" s="295">
        <f t="shared" si="5"/>
        <v>1066272</v>
      </c>
      <c r="I24" s="295">
        <f t="shared" si="5"/>
        <v>1126454</v>
      </c>
      <c r="J24" s="295">
        <f t="shared" si="5"/>
        <v>138636</v>
      </c>
      <c r="K24" s="295">
        <f t="shared" si="5"/>
        <v>323818</v>
      </c>
      <c r="L24" s="295">
        <f t="shared" si="5"/>
        <v>364000</v>
      </c>
      <c r="M24" s="295">
        <f t="shared" si="5"/>
        <v>204182</v>
      </c>
      <c r="N24" s="295">
        <f t="shared" si="5"/>
        <v>0</v>
      </c>
      <c r="O24" s="282"/>
    </row>
    <row r="26" spans="3:14" ht="12.75">
      <c r="C26" s="319"/>
      <c r="E26" s="319"/>
      <c r="F26" s="319"/>
      <c r="I26" s="319"/>
      <c r="J26" s="319"/>
      <c r="K26" s="319"/>
      <c r="N26" s="319"/>
    </row>
    <row r="27" spans="5:13" ht="12.75">
      <c r="E27" s="319"/>
      <c r="F27" s="319"/>
      <c r="G27" s="319"/>
      <c r="H27" s="319"/>
      <c r="I27" s="319"/>
      <c r="K27" s="319"/>
      <c r="M27" s="319"/>
    </row>
    <row r="28" ht="22.5" customHeight="1">
      <c r="B28" s="200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33"/>
  <sheetViews>
    <sheetView zoomScalePageLayoutView="0" workbookViewId="0" topLeftCell="A1">
      <selection activeCell="A3" sqref="A3"/>
    </sheetView>
  </sheetViews>
  <sheetFormatPr defaultColWidth="8.00390625" defaultRowHeight="12.75"/>
  <cols>
    <col min="1" max="1" width="5.00390625" style="224" customWidth="1"/>
    <col min="2" max="2" width="54.140625" style="226" customWidth="1"/>
    <col min="3" max="4" width="15.140625" style="226" customWidth="1"/>
    <col min="5" max="16384" width="8.00390625" style="226" customWidth="1"/>
  </cols>
  <sheetData>
    <row r="1" spans="1:4" ht="40.5" customHeight="1">
      <c r="A1" s="233"/>
      <c r="B1" s="566" t="s">
        <v>481</v>
      </c>
      <c r="C1" s="566"/>
      <c r="D1" s="566"/>
    </row>
    <row r="2" spans="1:4" ht="15.75" customHeight="1">
      <c r="A2" s="233"/>
      <c r="B2" s="225"/>
      <c r="C2" s="567"/>
      <c r="D2" s="567"/>
    </row>
    <row r="3" spans="1:7" s="227" customFormat="1" ht="15.75" thickBot="1">
      <c r="A3" s="83" t="s">
        <v>554</v>
      </c>
      <c r="B3" s="234"/>
      <c r="C3" s="235"/>
      <c r="D3" s="349" t="s">
        <v>479</v>
      </c>
      <c r="G3" s="227" t="s">
        <v>480</v>
      </c>
    </row>
    <row r="4" spans="1:4" s="228" customFormat="1" ht="48" customHeight="1" thickBot="1">
      <c r="A4" s="236" t="s">
        <v>410</v>
      </c>
      <c r="B4" s="237" t="s">
        <v>438</v>
      </c>
      <c r="C4" s="237" t="s">
        <v>439</v>
      </c>
      <c r="D4" s="238" t="s">
        <v>440</v>
      </c>
    </row>
    <row r="5" spans="1:4" s="228" customFormat="1" ht="13.5" customHeight="1" thickBot="1">
      <c r="A5" s="236" t="s">
        <v>100</v>
      </c>
      <c r="B5" s="237" t="s">
        <v>101</v>
      </c>
      <c r="C5" s="237" t="s">
        <v>102</v>
      </c>
      <c r="D5" s="238" t="s">
        <v>103</v>
      </c>
    </row>
    <row r="6" spans="1:4" ht="18" customHeight="1">
      <c r="A6" s="239" t="s">
        <v>107</v>
      </c>
      <c r="B6" s="240" t="s">
        <v>441</v>
      </c>
      <c r="C6" s="278">
        <v>0</v>
      </c>
      <c r="D6" s="277">
        <v>0</v>
      </c>
    </row>
    <row r="7" spans="1:4" ht="18" customHeight="1">
      <c r="A7" s="241" t="s">
        <v>108</v>
      </c>
      <c r="B7" s="242" t="s">
        <v>442</v>
      </c>
      <c r="C7" s="278">
        <v>0</v>
      </c>
      <c r="D7" s="279">
        <v>0</v>
      </c>
    </row>
    <row r="8" spans="1:4" ht="18" customHeight="1">
      <c r="A8" s="241" t="s">
        <v>109</v>
      </c>
      <c r="B8" s="242" t="s">
        <v>443</v>
      </c>
      <c r="C8" s="278">
        <v>0</v>
      </c>
      <c r="D8" s="279">
        <v>0</v>
      </c>
    </row>
    <row r="9" spans="1:4" ht="18" customHeight="1">
      <c r="A9" s="241" t="s">
        <v>110</v>
      </c>
      <c r="B9" s="242" t="s">
        <v>444</v>
      </c>
      <c r="C9" s="278">
        <v>0</v>
      </c>
      <c r="D9" s="279">
        <v>0</v>
      </c>
    </row>
    <row r="10" spans="1:4" ht="18" customHeight="1">
      <c r="A10" s="241" t="s">
        <v>111</v>
      </c>
      <c r="B10" s="242" t="s">
        <v>445</v>
      </c>
      <c r="C10" s="278">
        <v>286000</v>
      </c>
      <c r="D10" s="279">
        <v>0</v>
      </c>
    </row>
    <row r="11" spans="1:4" ht="18" customHeight="1">
      <c r="A11" s="241" t="s">
        <v>112</v>
      </c>
      <c r="B11" s="242" t="s">
        <v>446</v>
      </c>
      <c r="C11" s="278">
        <v>0</v>
      </c>
      <c r="D11" s="279">
        <v>0</v>
      </c>
    </row>
    <row r="12" spans="1:4" ht="18" customHeight="1">
      <c r="A12" s="241" t="s">
        <v>113</v>
      </c>
      <c r="B12" s="243" t="s">
        <v>447</v>
      </c>
      <c r="C12" s="278">
        <v>0</v>
      </c>
      <c r="D12" s="279">
        <v>0</v>
      </c>
    </row>
    <row r="13" spans="1:4" ht="18" customHeight="1">
      <c r="A13" s="241" t="s">
        <v>115</v>
      </c>
      <c r="B13" s="243" t="s">
        <v>448</v>
      </c>
      <c r="C13" s="278">
        <v>286000</v>
      </c>
      <c r="D13" s="279">
        <v>0</v>
      </c>
    </row>
    <row r="14" spans="1:4" ht="18" customHeight="1">
      <c r="A14" s="241" t="s">
        <v>206</v>
      </c>
      <c r="B14" s="243" t="s">
        <v>449</v>
      </c>
      <c r="C14" s="278">
        <v>0</v>
      </c>
      <c r="D14" s="279">
        <v>0</v>
      </c>
    </row>
    <row r="15" spans="1:4" ht="18" customHeight="1">
      <c r="A15" s="241" t="s">
        <v>207</v>
      </c>
      <c r="B15" s="243" t="s">
        <v>450</v>
      </c>
      <c r="C15" s="278">
        <v>0</v>
      </c>
      <c r="D15" s="279">
        <v>0</v>
      </c>
    </row>
    <row r="16" spans="1:4" ht="22.5" customHeight="1">
      <c r="A16" s="241" t="s">
        <v>208</v>
      </c>
      <c r="B16" s="243" t="s">
        <v>451</v>
      </c>
      <c r="C16" s="278">
        <v>0</v>
      </c>
      <c r="D16" s="279">
        <v>0</v>
      </c>
    </row>
    <row r="17" spans="1:4" ht="18" customHeight="1">
      <c r="A17" s="241" t="s">
        <v>209</v>
      </c>
      <c r="B17" s="242" t="s">
        <v>452</v>
      </c>
      <c r="C17" s="278">
        <v>140000</v>
      </c>
      <c r="D17" s="279">
        <v>0</v>
      </c>
    </row>
    <row r="18" spans="1:4" ht="18" customHeight="1">
      <c r="A18" s="241" t="s">
        <v>212</v>
      </c>
      <c r="B18" s="242" t="s">
        <v>453</v>
      </c>
      <c r="C18" s="278">
        <v>0</v>
      </c>
      <c r="D18" s="279">
        <v>0</v>
      </c>
    </row>
    <row r="19" spans="1:4" ht="18" customHeight="1">
      <c r="A19" s="241" t="s">
        <v>215</v>
      </c>
      <c r="B19" s="242" t="s">
        <v>454</v>
      </c>
      <c r="C19" s="278">
        <v>0</v>
      </c>
      <c r="D19" s="279">
        <v>0</v>
      </c>
    </row>
    <row r="20" spans="1:4" ht="18" customHeight="1">
      <c r="A20" s="241" t="s">
        <v>218</v>
      </c>
      <c r="B20" s="242" t="s">
        <v>455</v>
      </c>
      <c r="C20" s="278">
        <v>0</v>
      </c>
      <c r="D20" s="279">
        <v>0</v>
      </c>
    </row>
    <row r="21" spans="1:4" ht="18" customHeight="1">
      <c r="A21" s="241" t="s">
        <v>221</v>
      </c>
      <c r="B21" s="242" t="s">
        <v>456</v>
      </c>
      <c r="C21" s="278">
        <v>0</v>
      </c>
      <c r="D21" s="279">
        <v>0</v>
      </c>
    </row>
    <row r="22" spans="1:4" ht="18" customHeight="1">
      <c r="A22" s="241" t="s">
        <v>224</v>
      </c>
      <c r="B22" s="244"/>
      <c r="C22" s="245"/>
      <c r="D22" s="246"/>
    </row>
    <row r="23" spans="1:4" ht="18" customHeight="1">
      <c r="A23" s="241" t="s">
        <v>227</v>
      </c>
      <c r="B23" s="247"/>
      <c r="C23" s="245"/>
      <c r="D23" s="246"/>
    </row>
    <row r="24" spans="1:4" ht="18" customHeight="1">
      <c r="A24" s="241" t="s">
        <v>230</v>
      </c>
      <c r="B24" s="247"/>
      <c r="C24" s="245"/>
      <c r="D24" s="246"/>
    </row>
    <row r="25" spans="1:4" ht="18" customHeight="1">
      <c r="A25" s="241" t="s">
        <v>233</v>
      </c>
      <c r="B25" s="247"/>
      <c r="C25" s="245"/>
      <c r="D25" s="246"/>
    </row>
    <row r="26" spans="1:4" ht="18" customHeight="1">
      <c r="A26" s="241" t="s">
        <v>236</v>
      </c>
      <c r="B26" s="247"/>
      <c r="C26" s="245"/>
      <c r="D26" s="246"/>
    </row>
    <row r="27" spans="1:4" ht="18" customHeight="1">
      <c r="A27" s="241" t="s">
        <v>239</v>
      </c>
      <c r="B27" s="247"/>
      <c r="C27" s="245"/>
      <c r="D27" s="246"/>
    </row>
    <row r="28" spans="1:4" ht="18" customHeight="1">
      <c r="A28" s="241" t="s">
        <v>241</v>
      </c>
      <c r="B28" s="247"/>
      <c r="C28" s="245"/>
      <c r="D28" s="246"/>
    </row>
    <row r="29" spans="1:4" ht="18" customHeight="1">
      <c r="A29" s="241" t="s">
        <v>244</v>
      </c>
      <c r="B29" s="247"/>
      <c r="C29" s="245"/>
      <c r="D29" s="246"/>
    </row>
    <row r="30" spans="1:4" ht="18" customHeight="1" thickBot="1">
      <c r="A30" s="248" t="s">
        <v>247</v>
      </c>
      <c r="B30" s="249"/>
      <c r="C30" s="250"/>
      <c r="D30" s="251"/>
    </row>
    <row r="31" spans="1:4" ht="18" customHeight="1" thickBot="1">
      <c r="A31" s="252" t="s">
        <v>250</v>
      </c>
      <c r="B31" s="253" t="s">
        <v>388</v>
      </c>
      <c r="C31" s="254">
        <f>+C6+C7+C8+C9+C10+C17+C18+C19+C20+C21+C22+C23+C24+C25+C26+C27+C28+C29+C30</f>
        <v>426000</v>
      </c>
      <c r="D31" s="257">
        <f>SUM(D6:D21)</f>
        <v>0</v>
      </c>
    </row>
    <row r="32" spans="1:4" ht="8.25" customHeight="1">
      <c r="A32" s="255"/>
      <c r="B32" s="565"/>
      <c r="C32" s="565"/>
      <c r="D32" s="565"/>
    </row>
    <row r="33" spans="1:4" ht="12.75">
      <c r="A33" s="233"/>
      <c r="B33" s="256"/>
      <c r="C33" s="256"/>
      <c r="D33" s="256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5.8515625" style="25" customWidth="1"/>
    <col min="2" max="2" width="42.57421875" style="22" customWidth="1"/>
    <col min="3" max="4" width="11.00390625" style="22" customWidth="1"/>
    <col min="5" max="5" width="12.421875" style="22" customWidth="1"/>
    <col min="6" max="7" width="11.00390625" style="22" customWidth="1"/>
    <col min="8" max="8" width="12.28125" style="22" customWidth="1"/>
    <col min="9" max="9" width="2.8515625" style="22" customWidth="1"/>
    <col min="10" max="16384" width="8.00390625" style="22" customWidth="1"/>
  </cols>
  <sheetData>
    <row r="2" spans="1:8" ht="39.75" customHeight="1">
      <c r="A2" s="573" t="s">
        <v>482</v>
      </c>
      <c r="B2" s="573"/>
      <c r="C2" s="573"/>
      <c r="D2" s="573"/>
      <c r="E2" s="573"/>
      <c r="F2" s="573"/>
      <c r="G2" s="573"/>
      <c r="H2" s="573"/>
    </row>
    <row r="3" spans="1:9" s="226" customFormat="1" ht="15.75" customHeight="1">
      <c r="A3" s="233"/>
      <c r="B3" s="225"/>
      <c r="C3" s="567"/>
      <c r="D3" s="567"/>
      <c r="G3" s="571"/>
      <c r="H3" s="571"/>
      <c r="I3" s="331"/>
    </row>
    <row r="4" spans="1:9" s="227" customFormat="1" ht="15.75" thickBot="1">
      <c r="A4" s="83" t="s">
        <v>555</v>
      </c>
      <c r="B4" s="234"/>
      <c r="C4" s="235"/>
      <c r="D4" s="330"/>
      <c r="G4" s="570" t="s">
        <v>479</v>
      </c>
      <c r="H4" s="570"/>
      <c r="I4" s="330"/>
    </row>
    <row r="5" spans="1:8" s="220" customFormat="1" ht="26.25" customHeight="1">
      <c r="A5" s="579" t="s">
        <v>197</v>
      </c>
      <c r="B5" s="578" t="s">
        <v>428</v>
      </c>
      <c r="C5" s="568" t="s">
        <v>429</v>
      </c>
      <c r="D5" s="568" t="s">
        <v>539</v>
      </c>
      <c r="E5" s="578" t="s">
        <v>430</v>
      </c>
      <c r="F5" s="578"/>
      <c r="G5" s="578"/>
      <c r="H5" s="576" t="s">
        <v>387</v>
      </c>
    </row>
    <row r="6" spans="1:8" s="221" customFormat="1" ht="32.25" customHeight="1">
      <c r="A6" s="580"/>
      <c r="B6" s="581"/>
      <c r="C6" s="581"/>
      <c r="D6" s="569"/>
      <c r="E6" s="296" t="s">
        <v>484</v>
      </c>
      <c r="F6" s="296" t="s">
        <v>527</v>
      </c>
      <c r="G6" s="296" t="s">
        <v>538</v>
      </c>
      <c r="H6" s="577"/>
    </row>
    <row r="7" spans="1:8" s="222" customFormat="1" ht="12.75" customHeight="1">
      <c r="A7" s="223" t="s">
        <v>100</v>
      </c>
      <c r="B7" s="297" t="s">
        <v>101</v>
      </c>
      <c r="C7" s="297" t="s">
        <v>102</v>
      </c>
      <c r="D7" s="297" t="s">
        <v>103</v>
      </c>
      <c r="E7" s="297" t="s">
        <v>104</v>
      </c>
      <c r="F7" s="297" t="s">
        <v>414</v>
      </c>
      <c r="G7" s="297" t="s">
        <v>431</v>
      </c>
      <c r="H7" s="298" t="s">
        <v>462</v>
      </c>
    </row>
    <row r="8" spans="1:8" ht="24.75" customHeight="1">
      <c r="A8" s="223" t="s">
        <v>107</v>
      </c>
      <c r="B8" s="299" t="s">
        <v>432</v>
      </c>
      <c r="C8" s="300"/>
      <c r="D8" s="301">
        <v>0</v>
      </c>
      <c r="E8" s="301">
        <v>0</v>
      </c>
      <c r="F8" s="301">
        <v>0</v>
      </c>
      <c r="G8" s="301">
        <v>0</v>
      </c>
      <c r="H8" s="302">
        <v>0</v>
      </c>
    </row>
    <row r="9" spans="1:9" ht="25.5" customHeight="1">
      <c r="A9" s="223" t="s">
        <v>108</v>
      </c>
      <c r="B9" s="299" t="s">
        <v>433</v>
      </c>
      <c r="C9" s="259"/>
      <c r="D9" s="301">
        <v>0</v>
      </c>
      <c r="E9" s="301">
        <v>0</v>
      </c>
      <c r="F9" s="301">
        <v>0</v>
      </c>
      <c r="G9" s="301">
        <v>0</v>
      </c>
      <c r="H9" s="302">
        <v>0</v>
      </c>
      <c r="I9" s="572"/>
    </row>
    <row r="10" spans="1:9" ht="19.5" customHeight="1">
      <c r="A10" s="223" t="s">
        <v>109</v>
      </c>
      <c r="B10" s="299" t="s">
        <v>434</v>
      </c>
      <c r="C10" s="303" t="s">
        <v>484</v>
      </c>
      <c r="D10" s="304">
        <f>+D11</f>
        <v>0</v>
      </c>
      <c r="E10" s="304">
        <v>1200000</v>
      </c>
      <c r="F10" s="304">
        <f>+F11</f>
        <v>0</v>
      </c>
      <c r="G10" s="304">
        <f>+G11</f>
        <v>0</v>
      </c>
      <c r="H10" s="305">
        <f>SUM(D10:G10)</f>
        <v>1200000</v>
      </c>
      <c r="I10" s="572"/>
    </row>
    <row r="11" spans="1:9" ht="19.5" customHeight="1">
      <c r="A11" s="223" t="s">
        <v>110</v>
      </c>
      <c r="B11" s="306"/>
      <c r="C11" s="259"/>
      <c r="D11" s="260"/>
      <c r="E11" s="260"/>
      <c r="F11" s="260"/>
      <c r="G11" s="260"/>
      <c r="H11" s="302">
        <f>SUM(D11:G11)</f>
        <v>0</v>
      </c>
      <c r="I11" s="572"/>
    </row>
    <row r="12" spans="1:9" ht="19.5" customHeight="1">
      <c r="A12" s="223" t="s">
        <v>111</v>
      </c>
      <c r="B12" s="299" t="s">
        <v>435</v>
      </c>
      <c r="C12" s="303" t="s">
        <v>484</v>
      </c>
      <c r="D12" s="304">
        <f>+D13</f>
        <v>0</v>
      </c>
      <c r="E12" s="304">
        <v>1000000</v>
      </c>
      <c r="F12" s="304">
        <f>+F13</f>
        <v>0</v>
      </c>
      <c r="G12" s="304">
        <f>+G13</f>
        <v>0</v>
      </c>
      <c r="H12" s="305">
        <f>SUM(D12:G12)</f>
        <v>1000000</v>
      </c>
      <c r="I12" s="572"/>
    </row>
    <row r="13" spans="1:9" ht="19.5" customHeight="1">
      <c r="A13" s="223" t="s">
        <v>112</v>
      </c>
      <c r="B13" s="306"/>
      <c r="C13" s="259"/>
      <c r="D13" s="260"/>
      <c r="E13" s="260"/>
      <c r="F13" s="260"/>
      <c r="G13" s="260"/>
      <c r="H13" s="302">
        <f>SUM(D13:G13)</f>
        <v>0</v>
      </c>
      <c r="I13" s="572"/>
    </row>
    <row r="14" spans="1:9" ht="19.5" customHeight="1">
      <c r="A14" s="223" t="s">
        <v>113</v>
      </c>
      <c r="B14" s="307" t="s">
        <v>436</v>
      </c>
      <c r="C14" s="303" t="s">
        <v>484</v>
      </c>
      <c r="D14" s="304">
        <f>SUM(D15:D16)</f>
        <v>0</v>
      </c>
      <c r="E14" s="304">
        <f>+E16+E15</f>
        <v>382904</v>
      </c>
      <c r="F14" s="304">
        <f>+F16+F15</f>
        <v>0</v>
      </c>
      <c r="G14" s="304">
        <f>+G16+G15</f>
        <v>0</v>
      </c>
      <c r="H14" s="305">
        <f>H15+H16</f>
        <v>382904</v>
      </c>
      <c r="I14" s="572"/>
    </row>
    <row r="15" spans="1:9" ht="19.5" customHeight="1">
      <c r="A15" s="223" t="s">
        <v>114</v>
      </c>
      <c r="B15" s="307"/>
      <c r="C15" s="308"/>
      <c r="D15" s="309"/>
      <c r="E15" s="309"/>
      <c r="F15" s="309"/>
      <c r="G15" s="309"/>
      <c r="H15" s="310">
        <f>SUM(D15:G15)</f>
        <v>0</v>
      </c>
      <c r="I15" s="572"/>
    </row>
    <row r="16" spans="1:9" ht="19.5" customHeight="1">
      <c r="A16" s="223" t="s">
        <v>115</v>
      </c>
      <c r="B16" s="306" t="s">
        <v>457</v>
      </c>
      <c r="C16" s="308" t="s">
        <v>484</v>
      </c>
      <c r="D16" s="309">
        <v>0</v>
      </c>
      <c r="E16" s="260">
        <v>382904</v>
      </c>
      <c r="F16" s="260"/>
      <c r="G16" s="260"/>
      <c r="H16" s="302">
        <f>SUM(D16:G16)</f>
        <v>382904</v>
      </c>
      <c r="I16" s="572"/>
    </row>
    <row r="17" spans="1:9" s="258" customFormat="1" ht="19.5" customHeight="1" thickBot="1">
      <c r="A17" s="574" t="s">
        <v>437</v>
      </c>
      <c r="B17" s="575"/>
      <c r="C17" s="311"/>
      <c r="D17" s="312">
        <f>+D8+D9+D10+D12+D14</f>
        <v>0</v>
      </c>
      <c r="E17" s="312">
        <f>+E8+E9+E10+E12+E14</f>
        <v>2582904</v>
      </c>
      <c r="F17" s="312">
        <f>+F8+F9+F10+F12+F14</f>
        <v>0</v>
      </c>
      <c r="G17" s="312">
        <f>+G8+G9+G10+G12+G14</f>
        <v>0</v>
      </c>
      <c r="H17" s="313">
        <f>+H8+H9+H10+H12+H14</f>
        <v>2582904</v>
      </c>
      <c r="I17" s="572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2019-02-12T07:14:24Z</cp:lastPrinted>
  <dcterms:created xsi:type="dcterms:W3CDTF">2014-10-28T13:28:45Z</dcterms:created>
  <dcterms:modified xsi:type="dcterms:W3CDTF">2019-02-20T08:30:41Z</dcterms:modified>
  <cp:category/>
  <cp:version/>
  <cp:contentType/>
  <cp:contentStatus/>
</cp:coreProperties>
</file>