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49" activeTab="0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<sst xmlns="http://schemas.openxmlformats.org/spreadsheetml/2006/main" count="220" uniqueCount="194">
  <si>
    <t>6.számú melléklet</t>
  </si>
  <si>
    <t>Belváros-Lipótváros Önkormányzata felújítási kiadásainak részletezése</t>
  </si>
  <si>
    <t>2015.</t>
  </si>
  <si>
    <t>ezer Ft-ban</t>
  </si>
  <si>
    <t>MEGNEVEZÉS</t>
  </si>
  <si>
    <t>Eredeti előirányzat</t>
  </si>
  <si>
    <t>Módosított előirányzat</t>
  </si>
  <si>
    <t>Nagysándor J.u.2.kémény és gázvezeték felújítása</t>
  </si>
  <si>
    <t>Kossuth L.u.3.villamos mérőhely kialakítása</t>
  </si>
  <si>
    <t>Belgrád rkp.22. 3-as albetét átalakítása</t>
  </si>
  <si>
    <t>Önkormányzatati tulajdoni lakásokban kémény korszerűsítése</t>
  </si>
  <si>
    <t>Kecskeméti u.9. fsz.A002 helyiség felújítása</t>
  </si>
  <si>
    <t>Önkormányzati tulajdonú ingatlanokban üzemelő lift felújítása</t>
  </si>
  <si>
    <t>Erzsébet tér 4. légkondícionáló felújítása</t>
  </si>
  <si>
    <t>Zrínyi u. és Nádor u.kereszteződésébeb burkolatcsere</t>
  </si>
  <si>
    <t>Padok felújítása a Károlyi kertben és a Honvéd téren</t>
  </si>
  <si>
    <t>Társasházak felújítása</t>
  </si>
  <si>
    <t>Nádor u.6.V.em.terasz felújítása</t>
  </si>
  <si>
    <t>Kossuth L.u.14-16.fsz.11. helyiség felújítása</t>
  </si>
  <si>
    <t>Molnár u.53.fsz.2.lakás elektromos és gépészeti felújítás</t>
  </si>
  <si>
    <t>Célbefizetés tulajdoni hányad alapján, tárgyévi</t>
  </si>
  <si>
    <t>Kazánok 2014. évi felújítása áthúzódó</t>
  </si>
  <si>
    <t>Bástya u. 12. sz. alatti tervtár szigetelése</t>
  </si>
  <si>
    <t>Akadémia utca rendelő felújítása, korszerűsítése</t>
  </si>
  <si>
    <t>Sas u. 5. fsz. 2. bérlakás fűtés korszerűsítése</t>
  </si>
  <si>
    <t>Október 6. u. 5. 1. em. 1. fűtés korszerűsítés</t>
  </si>
  <si>
    <t>Szerb u. 13. fsz. 3. fűtéskorszerűsítése</t>
  </si>
  <si>
    <t>Átmeneti lakások felújítása</t>
  </si>
  <si>
    <t>Molnár u. 22-24. fsz. 9. önkormányzati lakás fűtési rendszerének rekonstrukciója</t>
  </si>
  <si>
    <t>Bp. V. Bihari J. u. 18. II. em. 15. fűtéskorszerűsítése</t>
  </si>
  <si>
    <t>Bp. V. Báthory u. 3. II. em. 10. bérlakás vízvezeték renszerének felújítása</t>
  </si>
  <si>
    <t>Kémény bélelési- felújítási munkálatok kivitelezése</t>
  </si>
  <si>
    <t>Áthúzódó kötelezettségek</t>
  </si>
  <si>
    <t>100%-os önkorm.tul. Ingatlanokban kazán felújítása áthúzódó</t>
  </si>
  <si>
    <t>Tulajdoni hányad alapján célbefizetés</t>
  </si>
  <si>
    <t>BLESZ-nél felmerülő felújítása</t>
  </si>
  <si>
    <t>Nádor u. 18. alatti műemlék épület fedélszerkezet és zárófödém megerős ill részleges helyreáll eng és kiv terv</t>
  </si>
  <si>
    <t>Balatonfenyvesi  Fenyves Part Panzió és Tábor felújítása</t>
  </si>
  <si>
    <t>Hold u. 23. IV. em 15/a födémről statikai szakv-, és meger terv kész, új padló rétegrend kial, szabv égést elvez kiép, elektr hál</t>
  </si>
  <si>
    <t>Bp. V. Molnár u. 53. fsz. 2. bérlakás gépészeti és elektromos felújítás</t>
  </si>
  <si>
    <t>Bp. V. Múzeum krt. 21. I. em. 5. szám alatti lakás rendeltetésszerű állapotba hozatala</t>
  </si>
  <si>
    <t>Párizsi u. 1. fsz 14- es albetét felújítási munkái</t>
  </si>
  <si>
    <t>Múzeum krt 21. II., III. em feletti födém részleges csréjéről készítendő engedély és kiviteli terv</t>
  </si>
  <si>
    <t>Molnár u. 53. fsz. 2. lakás gépészeti és elektromos felújítása során felmerült többletmunka és helyreállítási munkák</t>
  </si>
  <si>
    <t>Bp. V. Báthory u. 22. I. em. 2b. lakás rendeltetésszerű állapotba hozatalának költsége</t>
  </si>
  <si>
    <t>Hercegprímás u. 13. III. emelet 26. albetét rendeltetésszerű használatra alkalmas állapot biztosítása érdekében szükséges felúj</t>
  </si>
  <si>
    <t>7 db lakás felújítása</t>
  </si>
  <si>
    <t>Bp. V. Alkotmány u. 19. V. em. 1. lakás rendeltetésszerű állapotba hozatalának költsége</t>
  </si>
  <si>
    <t>Bp. V. Ferenciek tere 7-8. IV. em. 8. rendeltetésszerű állapotba hozatal költsége</t>
  </si>
  <si>
    <t>Bp. V. Sas u. 3. II. em. 2/a.költségelvű lakás rendeltetésszerű állapotba hozatalának költsége</t>
  </si>
  <si>
    <t>Bp. V. Bajcsy-Zs. út 54. III. em. 24/a.bérlakásban gázszolgáltatás és fűtés helyreállítása</t>
  </si>
  <si>
    <t>Honvéd u. 3. II. em. 7. lakás fürdőszoba felújítása</t>
  </si>
  <si>
    <t>Erzsébet téri gránit burkolatú útpálya (Harmincad utca és József Attila utca között) felújítása</t>
  </si>
  <si>
    <t>Nádor u. 12., Hild József Általános Iskola használati melegvíz- rendszer korszerűsítése</t>
  </si>
  <si>
    <t>Sas u. 20- 22. 2/3/a lakás rendeltetésszerű állapotba hozatala</t>
  </si>
  <si>
    <t>Báthory u. 24. fe. 1. szám alatti lakás rendeltetésszerű állapotba hozatalának költsége</t>
  </si>
  <si>
    <t>Október 6. utca 5 II. em. 3 életveszélyes kémények és fűtési rendszer felújítása</t>
  </si>
  <si>
    <t>Október 6. utca 5 fszt. 1 Életveszélyes kémények és fűtési rendszer felújítása</t>
  </si>
  <si>
    <t>Olimpikonok fala burkolat</t>
  </si>
  <si>
    <t>Bp. V. Kossuth L. u. 11. I. em. 7. lakás rendeltetésszerű állapotba hozatalának költsége</t>
  </si>
  <si>
    <t>Balatonszepezd üdülő nagykonyhai elszívó ernyő rendszerének kiépítése, felújítása</t>
  </si>
  <si>
    <t>Intézmények nyári felújítása</t>
  </si>
  <si>
    <t>Kovács Béla szobor helyreállítása</t>
  </si>
  <si>
    <t>Bihari u 15. II/14. lakás rendeltetésszerű állapotba hozatal</t>
  </si>
  <si>
    <t>Báthory u. 23. II/6a. lakás rendeltetésszerű állapotba hozatalának költsége</t>
  </si>
  <si>
    <t>Arany J. u. 33. fe.2/a. fűtéskorszerűsítés</t>
  </si>
  <si>
    <t>Báthori u. 5. 3/9. lakás rendeltetésszerű használatba hozatala</t>
  </si>
  <si>
    <t>Erzsébet tér- József nádor tér közti passzázs födém- megerősítési és közterület- felújítási munkálatok</t>
  </si>
  <si>
    <t>Sas u. 3. I/4., villanybojler cseréje</t>
  </si>
  <si>
    <t>Sas u. 3. I. em. 5. rendeltetésszerű állapotba hozatala</t>
  </si>
  <si>
    <t>Múzeum krt 21. zárópárkány veszélytelenítése és állagmegóvó helyreállítás</t>
  </si>
  <si>
    <t>Múzeum krt 21. lakások fűtéskorszerűsítése</t>
  </si>
  <si>
    <t>Báthory u. 18. tetőszerkezet felújítása</t>
  </si>
  <si>
    <t>Mérleg u. 9. II. em. 11. lakás kémény felújítása</t>
  </si>
  <si>
    <t>Október 6. u. 5. III. em. 3. kémény felújítása</t>
  </si>
  <si>
    <t>Báthori u. 5. Th tetőtér 24427/0/A/33 hrsz nyílászárók cseréje</t>
  </si>
  <si>
    <t>Bihari J u. 15. II. 12. - kémény felújítása, gépészeti munkák</t>
  </si>
  <si>
    <t>Szent I. krt. 5. IV/2/c, kémény felújítása</t>
  </si>
  <si>
    <t>Havas u. 2. IV. em. 1. bérlakás rendeltetésszerű használatba hozatala</t>
  </si>
  <si>
    <t>Alkotmány u. 19. V. em. 1. lakás nyílászáróinak cseréje</t>
  </si>
  <si>
    <t>Vámház krt. 14. fszt. 1., életvveszélyes kémények és fűtési rendszer helyreállítása</t>
  </si>
  <si>
    <t>Bérbeszámítás</t>
  </si>
  <si>
    <t>Bp. VII. Szinva u. 7. III. em. 19. bérlakás fűtési rendszerének felújítási költsége</t>
  </si>
  <si>
    <t>Arany János u. 16. I. em. 3. rendeltetésszerű állapotba hozatal</t>
  </si>
  <si>
    <t>Nádor u. 6. felvonó teljeskörű felújítása</t>
  </si>
  <si>
    <t>Nádor u. 5. felvonó teljeskörű felújítása</t>
  </si>
  <si>
    <t>Nagysándor József u. 2. II. 3. lakás felújítása</t>
  </si>
  <si>
    <t>Magyar u. 25 fszt 4., kémény bélelés</t>
  </si>
  <si>
    <t>Molnár u. 10 fsz 2, kémény bélelés, életveszély elhárítás</t>
  </si>
  <si>
    <t>Kálmán utca 10 1. sz. albetét elektromos hálózat bővítés</t>
  </si>
  <si>
    <t>Magyar u. 23 fszt. 2-3 kémény bélelés</t>
  </si>
  <si>
    <t>Magyar u. 25 fszt. 3 kémény bélelés</t>
  </si>
  <si>
    <t>Nádor u. 30. II. em. 7. gázhálózat cseréje</t>
  </si>
  <si>
    <t>Reáltanoda u. 19 III. em. 31 Kéménybélelés, kazáncsere</t>
  </si>
  <si>
    <t>Arany J. u. 18. I. em.8. bérlakás fűtés rendeltetésszerű állapotba hozatala</t>
  </si>
  <si>
    <t>Báthory u. 17. 1/6. lakás rendeltetésszerű állapotba hozatalának költsége</t>
  </si>
  <si>
    <t>Összesen:</t>
  </si>
  <si>
    <t>Felújítások összesen:</t>
  </si>
  <si>
    <t>7.számú melléklet</t>
  </si>
  <si>
    <t>Belváros-Lipótváros Önkormányzata felhalmozási kiadásainak részletezése</t>
  </si>
  <si>
    <t>Galamb utca rekonstrukció</t>
  </si>
  <si>
    <t>Virágmadár szobor</t>
  </si>
  <si>
    <t>Szervita tér felszinének rendezése</t>
  </si>
  <si>
    <t>Közbiztonság részére tárgyi eszköz beszerzése</t>
  </si>
  <si>
    <t>Vízmérők felszerelése</t>
  </si>
  <si>
    <t>Egyetem tér megújításának befejezése</t>
  </si>
  <si>
    <t>Városház utca és körny.burkolatrekonstrukció tervezés és műszaki lebonyolítás</t>
  </si>
  <si>
    <t>Batthyány örökmécses és környezete rekontrukciója</t>
  </si>
  <si>
    <t>Pilvax köz mélygarázs kialakítása és felszínrendezés terveztetése</t>
  </si>
  <si>
    <t>Molnár utca 27. mozgássérült lift kiépítése</t>
  </si>
  <si>
    <t>Mérleg u.9. felvonó kialakítása</t>
  </si>
  <si>
    <t>Új gyalogos átkelőhelyek létesítése az Irányi utcán keresztül a Váci utca vonalában</t>
  </si>
  <si>
    <t>Buszmegállók és turistabusz parkolók kialakítása az id.Antal József rakparton</t>
  </si>
  <si>
    <t>József nádor tér 10.fe.1. fűtés kialakítása, kémény bélelése</t>
  </si>
  <si>
    <t>Nádor u.5.II.em.1/a. villamos mérőhely képítése</t>
  </si>
  <si>
    <t>Báthory u. 18. épületre történő emeletépítés és tetőtér beépítés koncepcióterve</t>
  </si>
  <si>
    <t>Nádor u. 5. 2. em 1/a villany mérőhely kiépítése</t>
  </si>
  <si>
    <t>Bástya u. 1- 11. telek vételár és kapcsolódó költségek</t>
  </si>
  <si>
    <t>Polgármesteri Hivatal tárgyi eszköz beszerzés</t>
  </si>
  <si>
    <t>BLESZ beruházásai</t>
  </si>
  <si>
    <t>Belgrád rkp.27. alatt létesítendő nyugdíjas és turisztikai központ kialakítása</t>
  </si>
  <si>
    <t>Szent István tér mélygarázs épület vételár hátralék</t>
  </si>
  <si>
    <t>Életjáradéki szerződések</t>
  </si>
  <si>
    <t>Parkolási tevékenységhez kapcsolódó tárgyi eszköz beszerzés</t>
  </si>
  <si>
    <t>Közterület-felügyelet beruházásai</t>
  </si>
  <si>
    <t>Gazdasági szervezettel nem rendelkező költségveti szervek beruházásai</t>
  </si>
  <si>
    <t>Hercegprímás u.megújítása az Arany János u.és a Bank u.között projekt tervezése</t>
  </si>
  <si>
    <t>Múzeum krt. 41. fszt. 1 lakás  fűtés kialakítás, tulajdonosi kötelezettség</t>
  </si>
  <si>
    <t>Vármegye utca 11-13. 13-as, 14-es albetét fűtés leválasztása</t>
  </si>
  <si>
    <t>Sas u. Arany J. u. és Bank u. közötti szakasz megújítása</t>
  </si>
  <si>
    <t>Városház utca és környéke megújításának előkészítése</t>
  </si>
  <si>
    <t>Vajkay u. kutyafuttató és park létesítése</t>
  </si>
  <si>
    <t>Múzeum krt. 41 fszt. 2 lakás fűtés kialakítás</t>
  </si>
  <si>
    <t>Új gyalogos átkelőhely létesítése Irányi utcán keresztül a Váci u. vonalában</t>
  </si>
  <si>
    <t>Balatonfenyvesi tábor orvosi szoba kialakítása</t>
  </si>
  <si>
    <t>Belgrád rkp. 27. és Molnár u. társasházi kapuk cseréje</t>
  </si>
  <si>
    <t>Balaton Óvoda és Bölcsöde döntés előkészítő tanulmány készítése (Balaton u. 10.)</t>
  </si>
  <si>
    <t>Papnövelde utcai Bölcsödében és a Játékkal- Mesével Óvoda sószobák kialakítása</t>
  </si>
  <si>
    <t>Játékkal- mesével Óvoda bővítése és ingatlancsere</t>
  </si>
  <si>
    <t>Vízmérő felszerelése önkormányzati tul ingatlanokba</t>
  </si>
  <si>
    <t>Zrínyi u. 12 hőmennyiség mérő felszerelés, lakás 9. sz. albetét</t>
  </si>
  <si>
    <t>Zrínyi utca 12 hőmennyiség mérő felszerelés, nl 6. sz. albetét</t>
  </si>
  <si>
    <t>Ferenczy István utca rekonstrukció projekt megvalósítása</t>
  </si>
  <si>
    <t>Villamos mérőhelyek kiépítése önkormányzati tul ingatlanba</t>
  </si>
  <si>
    <t>Bárczy István utca megújítása projekt tervezési és műszaki lebonyolítási munkái</t>
  </si>
  <si>
    <t>V. kerület területén csikkgyűjtők elhelyezése</t>
  </si>
  <si>
    <t>Hold u. 13. címen szennyvízátemelő berendezés telepítése</t>
  </si>
  <si>
    <t>Balassi Bálint u. Markó u. és Balaton u. gyalogos átkelőhely kialakítása</t>
  </si>
  <si>
    <t>Battyányi örökmécses és környezete rekonstrukciója /gyalogos átkelő/ engedélyezési díj</t>
  </si>
  <si>
    <t>Mérleg u. 9. "Belvárosi Közösségi Tér" intézmény kialakítása</t>
  </si>
  <si>
    <t>Nádor u. 6. Gondozóház helységek klimatizálása</t>
  </si>
  <si>
    <t>V. kerületi intézmények részére eszközbeszerzés (Hild J. és Szemere Ált. Isk)</t>
  </si>
  <si>
    <t>Kéthly Anna szobor elhelyezéséhez kapcsolódó beruházás</t>
  </si>
  <si>
    <t>Csenki Imre emléktábla, Váci u. 79.</t>
  </si>
  <si>
    <t>Batthyány örökmécses zebra kivitelezés</t>
  </si>
  <si>
    <t>V. kerületi intézményekben szőnyegek cseréje</t>
  </si>
  <si>
    <t>Bihari J. u. 16. 2/15. lakás műszaki megosztásának költsége</t>
  </si>
  <si>
    <t>Autóbusz beszerzés</t>
  </si>
  <si>
    <t>I.</t>
  </si>
  <si>
    <t>Felhalmozási kiadások összesen:</t>
  </si>
  <si>
    <t>Társasházak támogatása áthúzódó</t>
  </si>
  <si>
    <t>Rendkívüli társasházi támogatás áthúzódó</t>
  </si>
  <si>
    <t>Bérletijog közös megegyezéssel történő megszüntetése áthúzódó</t>
  </si>
  <si>
    <t>Áthúzódó kötelezettség felhalmozási célú pénzeszközátadás ÁH-n kívűlre összesen:</t>
  </si>
  <si>
    <t xml:space="preserve">Társasházak támogatása  </t>
  </si>
  <si>
    <t>Egyházi Épületekért Közalapítvány támogatása</t>
  </si>
  <si>
    <t>Torockó-Énlaka értékvédő program támogatása</t>
  </si>
  <si>
    <t>Rendkívüli társasházi támogatás</t>
  </si>
  <si>
    <t xml:space="preserve">      -Pályázat kerékpár tároló elhelyezésére</t>
  </si>
  <si>
    <t xml:space="preserve">      -Zöldpályázat belső udvarokhoz</t>
  </si>
  <si>
    <t>Ward Mária Iskola támogatása</t>
  </si>
  <si>
    <t>Aranytíz Kft. Támogatása</t>
  </si>
  <si>
    <t>Bérletijog közös megegyezéssel történő megszüntetése</t>
  </si>
  <si>
    <t>Szervita tér felszínének rendezése támogatás</t>
  </si>
  <si>
    <t>"Új Hop On Hop Off buszmegállók és turistabusz parkolók kialakítása az id. Antal József rakparton"- hoz tartozó kivitelezés felének megfizetése a BKK- nak</t>
  </si>
  <si>
    <t>Köztisztasági kommunális gépek beszerzésére felhalmozási célú pénzeszköz átadása BL Városüzemeltető Kft részére</t>
  </si>
  <si>
    <t>Erdélyi Zsuzsanna emléktábla készítés támogatása</t>
  </si>
  <si>
    <t>Felhalmozási célú pénzeszközátadás ÁH-n kívűlre összesen:</t>
  </si>
  <si>
    <t>1.</t>
  </si>
  <si>
    <t>Felhalmozási célú pénzeszközátadás ÁH-n kívűlre mindösszesen:</t>
  </si>
  <si>
    <t>Kölcsönnyújtás lakásvásárláshoz,felújításhoz,helyi támogatás</t>
  </si>
  <si>
    <t>Felhalmozási célú kölcsön nyújtása</t>
  </si>
  <si>
    <t>2.</t>
  </si>
  <si>
    <t>Kölcsönnyújtás összesen:</t>
  </si>
  <si>
    <t>Felhalmozási célú céltartalék</t>
  </si>
  <si>
    <t>3.</t>
  </si>
  <si>
    <t>Felhalmozási célú tartalék összesen</t>
  </si>
  <si>
    <t>II.</t>
  </si>
  <si>
    <t>Egyéb felhalmozási kiadások összesen (1.+2.+3)</t>
  </si>
  <si>
    <t>Felhalmozási finanszírozási kiadások</t>
  </si>
  <si>
    <t>III.</t>
  </si>
  <si>
    <t>Felhalmozási finanszírozási kiadások összesen</t>
  </si>
  <si>
    <t>Mindösszesen: (I.+II.+III.)</t>
  </si>
  <si>
    <t>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</si>
</sst>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#,##0.0"/>
  </numFmts>
  <fonts count="43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/>
    </xf>
    <xf numFmtId="3" fontId="2" fillId="0" borderId="2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26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2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3" fillId="0" borderId="34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67">
      <selection activeCell="H85" sqref="H85"/>
    </sheetView>
  </sheetViews>
  <sheetFormatPr defaultColWidth="9.00390625" defaultRowHeight="12.75"/>
  <cols>
    <col min="1" max="1" width="4.125" style="1" customWidth="1"/>
    <col min="2" max="2" width="78.625" style="1" bestFit="1" customWidth="1"/>
    <col min="3" max="3" width="9.75390625" style="2" customWidth="1"/>
    <col min="4" max="4" width="9.75390625" style="1" bestFit="1" customWidth="1"/>
    <col min="5" max="5" width="9.125" style="2" customWidth="1"/>
    <col min="6" max="16384" width="9.125" style="1" customWidth="1"/>
  </cols>
  <sheetData>
    <row r="1" spans="4:5" ht="12.75">
      <c r="D1" s="132" t="s">
        <v>0</v>
      </c>
      <c r="E1" s="132"/>
    </row>
    <row r="2" spans="2:5" ht="12.75">
      <c r="B2" s="133" t="s">
        <v>1</v>
      </c>
      <c r="C2" s="133"/>
      <c r="D2" s="133"/>
      <c r="E2" s="133"/>
    </row>
    <row r="3" spans="2:5" ht="12.75">
      <c r="B3" s="133" t="s">
        <v>2</v>
      </c>
      <c r="C3" s="133"/>
      <c r="D3" s="133"/>
      <c r="E3" s="133"/>
    </row>
    <row r="4" ht="13.5" thickBot="1">
      <c r="E4" s="4" t="s">
        <v>3</v>
      </c>
    </row>
    <row r="5" spans="2:5" ht="27" customHeight="1" thickBot="1">
      <c r="B5" s="5" t="s">
        <v>4</v>
      </c>
      <c r="C5" s="6" t="s">
        <v>5</v>
      </c>
      <c r="D5" s="53" t="s">
        <v>6</v>
      </c>
      <c r="E5" s="54" t="s">
        <v>193</v>
      </c>
    </row>
    <row r="6" spans="2:5" ht="12.75">
      <c r="B6" s="7"/>
      <c r="C6" s="8"/>
      <c r="D6" s="7"/>
      <c r="E6" s="56"/>
    </row>
    <row r="7" spans="2:5" ht="12.75">
      <c r="B7" s="10" t="s">
        <v>7</v>
      </c>
      <c r="C7" s="11"/>
      <c r="D7" s="55">
        <f>22521+1240+1024+1005+1034+1208</f>
        <v>28032</v>
      </c>
      <c r="E7" s="57">
        <f>29904-1872</f>
        <v>28032</v>
      </c>
    </row>
    <row r="8" spans="2:5" ht="12.75">
      <c r="B8" s="10" t="s">
        <v>8</v>
      </c>
      <c r="C8" s="11"/>
      <c r="D8" s="55">
        <v>137</v>
      </c>
      <c r="E8" s="57">
        <v>0</v>
      </c>
    </row>
    <row r="9" spans="2:5" ht="12.75">
      <c r="B9" s="10" t="s">
        <v>9</v>
      </c>
      <c r="C9" s="11"/>
      <c r="D9" s="55">
        <v>328</v>
      </c>
      <c r="E9" s="57">
        <v>0</v>
      </c>
    </row>
    <row r="10" spans="2:5" ht="12.75">
      <c r="B10" s="10" t="s">
        <v>10</v>
      </c>
      <c r="C10" s="11"/>
      <c r="D10" s="55">
        <v>2971</v>
      </c>
      <c r="E10" s="57">
        <v>0</v>
      </c>
    </row>
    <row r="11" spans="2:5" ht="12.75">
      <c r="B11" s="10" t="s">
        <v>11</v>
      </c>
      <c r="C11" s="11"/>
      <c r="D11" s="55">
        <v>395</v>
      </c>
      <c r="E11" s="57">
        <v>0</v>
      </c>
    </row>
    <row r="12" spans="2:5" ht="12.75">
      <c r="B12" s="10" t="s">
        <v>12</v>
      </c>
      <c r="C12" s="11"/>
      <c r="D12" s="55">
        <v>2206</v>
      </c>
      <c r="E12" s="57">
        <v>0</v>
      </c>
    </row>
    <row r="13" spans="2:5" ht="12.75">
      <c r="B13" s="10" t="s">
        <v>13</v>
      </c>
      <c r="C13" s="11"/>
      <c r="D13" s="55">
        <v>968</v>
      </c>
      <c r="E13" s="57">
        <v>0</v>
      </c>
    </row>
    <row r="14" spans="2:5" ht="12.75">
      <c r="B14" s="10" t="s">
        <v>14</v>
      </c>
      <c r="C14" s="11"/>
      <c r="D14" s="55">
        <v>1035</v>
      </c>
      <c r="E14" s="57">
        <v>0</v>
      </c>
    </row>
    <row r="15" spans="2:5" ht="12.75">
      <c r="B15" s="10" t="s">
        <v>15</v>
      </c>
      <c r="C15" s="11"/>
      <c r="D15" s="55">
        <v>1288</v>
      </c>
      <c r="E15" s="57">
        <v>1288</v>
      </c>
    </row>
    <row r="16" spans="2:5" ht="12.75">
      <c r="B16" s="10" t="s">
        <v>16</v>
      </c>
      <c r="C16" s="11"/>
      <c r="D16" s="55">
        <f>24304+56079</f>
        <v>80383</v>
      </c>
      <c r="E16" s="57">
        <v>16817</v>
      </c>
    </row>
    <row r="17" spans="2:5" ht="12.75">
      <c r="B17" s="10" t="s">
        <v>17</v>
      </c>
      <c r="C17" s="11"/>
      <c r="D17" s="55">
        <v>4533</v>
      </c>
      <c r="E17" s="57">
        <v>4533</v>
      </c>
    </row>
    <row r="18" spans="2:5" ht="12.75">
      <c r="B18" s="10" t="s">
        <v>18</v>
      </c>
      <c r="C18" s="11"/>
      <c r="D18" s="55">
        <v>3625</v>
      </c>
      <c r="E18" s="57">
        <v>0</v>
      </c>
    </row>
    <row r="19" spans="2:5" ht="12.75">
      <c r="B19" s="10" t="s">
        <v>19</v>
      </c>
      <c r="C19" s="11"/>
      <c r="D19" s="55">
        <v>1770</v>
      </c>
      <c r="E19" s="57">
        <v>0</v>
      </c>
    </row>
    <row r="20" spans="2:5" ht="12.75">
      <c r="B20" s="10" t="s">
        <v>20</v>
      </c>
      <c r="C20" s="11"/>
      <c r="D20" s="55">
        <v>2960</v>
      </c>
      <c r="E20" s="57">
        <v>2698</v>
      </c>
    </row>
    <row r="21" spans="2:5" ht="12.75">
      <c r="B21" s="10" t="s">
        <v>21</v>
      </c>
      <c r="C21" s="11"/>
      <c r="D21" s="55">
        <v>7143</v>
      </c>
      <c r="E21" s="57">
        <v>7143</v>
      </c>
    </row>
    <row r="22" spans="2:5" ht="12.75">
      <c r="B22" s="12" t="s">
        <v>22</v>
      </c>
      <c r="C22" s="11"/>
      <c r="D22" s="55">
        <v>59852</v>
      </c>
      <c r="E22" s="57"/>
    </row>
    <row r="23" spans="2:5" ht="12.75">
      <c r="B23" s="10" t="s">
        <v>23</v>
      </c>
      <c r="C23" s="11"/>
      <c r="D23" s="55">
        <v>3500</v>
      </c>
      <c r="E23" s="57">
        <v>3500</v>
      </c>
    </row>
    <row r="24" spans="2:5" ht="12.75">
      <c r="B24" s="10" t="s">
        <v>24</v>
      </c>
      <c r="C24" s="11"/>
      <c r="D24" s="55">
        <v>221</v>
      </c>
      <c r="E24" s="57">
        <v>221</v>
      </c>
    </row>
    <row r="25" spans="2:5" ht="12.75">
      <c r="B25" s="12" t="s">
        <v>25</v>
      </c>
      <c r="C25" s="11"/>
      <c r="D25" s="55">
        <v>1045</v>
      </c>
      <c r="E25" s="57">
        <v>1045</v>
      </c>
    </row>
    <row r="26" spans="2:5" ht="12.75">
      <c r="B26" s="12" t="s">
        <v>26</v>
      </c>
      <c r="C26" s="11"/>
      <c r="D26" s="55">
        <v>1929</v>
      </c>
      <c r="E26" s="57">
        <v>1929</v>
      </c>
    </row>
    <row r="27" spans="2:5" ht="12.75">
      <c r="B27" s="12" t="s">
        <v>27</v>
      </c>
      <c r="C27" s="11"/>
      <c r="D27" s="55">
        <v>6400</v>
      </c>
      <c r="E27" s="57">
        <v>6400</v>
      </c>
    </row>
    <row r="28" spans="2:5" ht="12.75">
      <c r="B28" s="13" t="s">
        <v>28</v>
      </c>
      <c r="C28" s="11"/>
      <c r="D28" s="55">
        <v>597</v>
      </c>
      <c r="E28" s="57">
        <v>597</v>
      </c>
    </row>
    <row r="29" spans="2:5" ht="12.75">
      <c r="B29" s="14" t="s">
        <v>29</v>
      </c>
      <c r="C29" s="11"/>
      <c r="D29" s="55">
        <v>3102</v>
      </c>
      <c r="E29" s="57">
        <v>3102</v>
      </c>
    </row>
    <row r="30" spans="2:5" ht="12.75">
      <c r="B30" s="14" t="s">
        <v>30</v>
      </c>
      <c r="C30" s="11"/>
      <c r="D30" s="55">
        <v>3776</v>
      </c>
      <c r="E30" s="57">
        <v>3776</v>
      </c>
    </row>
    <row r="31" spans="2:5" ht="13.5" thickBot="1">
      <c r="B31" s="15" t="s">
        <v>31</v>
      </c>
      <c r="C31" s="16"/>
      <c r="D31" s="33">
        <v>11507</v>
      </c>
      <c r="E31" s="58">
        <v>11507</v>
      </c>
    </row>
    <row r="32" spans="2:5" ht="13.5" thickBot="1">
      <c r="B32" s="17" t="s">
        <v>32</v>
      </c>
      <c r="C32" s="70">
        <f>SUM(C7:C31)</f>
        <v>0</v>
      </c>
      <c r="D32" s="54">
        <f>SUM(D7:D31)</f>
        <v>229703</v>
      </c>
      <c r="E32" s="54">
        <f>SUM(E7:E31)</f>
        <v>92588</v>
      </c>
    </row>
    <row r="33" spans="2:5" ht="12.75">
      <c r="B33" s="9" t="s">
        <v>33</v>
      </c>
      <c r="C33" s="19">
        <v>34445</v>
      </c>
      <c r="D33" s="55">
        <v>34445</v>
      </c>
      <c r="E33" s="56">
        <v>34445</v>
      </c>
    </row>
    <row r="34" spans="2:5" ht="12.75">
      <c r="B34" s="20" t="s">
        <v>34</v>
      </c>
      <c r="C34" s="21">
        <v>20000</v>
      </c>
      <c r="D34" s="59">
        <v>20000</v>
      </c>
      <c r="E34" s="57">
        <v>16029</v>
      </c>
    </row>
    <row r="35" spans="2:5" ht="12.75">
      <c r="B35" s="20" t="s">
        <v>35</v>
      </c>
      <c r="C35" s="21">
        <v>8000</v>
      </c>
      <c r="D35" s="59">
        <v>0</v>
      </c>
      <c r="E35" s="57">
        <v>0</v>
      </c>
    </row>
    <row r="36" spans="2:5" ht="25.5">
      <c r="B36" s="22" t="s">
        <v>36</v>
      </c>
      <c r="C36" s="23"/>
      <c r="D36" s="60">
        <v>7898</v>
      </c>
      <c r="E36" s="57">
        <v>0</v>
      </c>
    </row>
    <row r="37" spans="2:5" ht="12.75">
      <c r="B37" s="24" t="s">
        <v>37</v>
      </c>
      <c r="C37" s="23"/>
      <c r="D37" s="60">
        <v>5570</v>
      </c>
      <c r="E37" s="57">
        <v>5570</v>
      </c>
    </row>
    <row r="38" spans="2:5" ht="27.75" customHeight="1">
      <c r="B38" s="22" t="s">
        <v>38</v>
      </c>
      <c r="C38" s="23"/>
      <c r="D38" s="60">
        <v>4893</v>
      </c>
      <c r="E38" s="57">
        <v>4893</v>
      </c>
    </row>
    <row r="39" spans="2:5" ht="12.75">
      <c r="B39" s="25" t="s">
        <v>39</v>
      </c>
      <c r="C39" s="23"/>
      <c r="D39" s="60">
        <v>589</v>
      </c>
      <c r="E39" s="57">
        <v>589</v>
      </c>
    </row>
    <row r="40" spans="2:5" ht="12.75">
      <c r="B40" s="24" t="s">
        <v>40</v>
      </c>
      <c r="C40" s="23"/>
      <c r="D40" s="60">
        <v>1102</v>
      </c>
      <c r="E40" s="57">
        <v>1102</v>
      </c>
    </row>
    <row r="41" spans="2:5" ht="12.75">
      <c r="B41" s="24" t="s">
        <v>41</v>
      </c>
      <c r="C41" s="23"/>
      <c r="D41" s="60">
        <v>1640</v>
      </c>
      <c r="E41" s="57">
        <v>1640</v>
      </c>
    </row>
    <row r="42" spans="2:5" ht="12.75">
      <c r="B42" s="24" t="s">
        <v>42</v>
      </c>
      <c r="C42" s="23"/>
      <c r="D42" s="60">
        <v>2368</v>
      </c>
      <c r="E42" s="57"/>
    </row>
    <row r="43" spans="2:5" ht="25.5">
      <c r="B43" s="22" t="s">
        <v>43</v>
      </c>
      <c r="C43" s="23"/>
      <c r="D43" s="60">
        <v>1642</v>
      </c>
      <c r="E43" s="57">
        <v>1642</v>
      </c>
    </row>
    <row r="44" spans="2:5" ht="12.75">
      <c r="B44" s="24" t="s">
        <v>44</v>
      </c>
      <c r="C44" s="23"/>
      <c r="D44" s="60">
        <v>3736</v>
      </c>
      <c r="E44" s="57">
        <v>0</v>
      </c>
    </row>
    <row r="45" spans="2:5" ht="29.25" customHeight="1">
      <c r="B45" s="22" t="s">
        <v>45</v>
      </c>
      <c r="C45" s="23"/>
      <c r="D45" s="60">
        <v>5860</v>
      </c>
      <c r="E45" s="57">
        <v>5860</v>
      </c>
    </row>
    <row r="46" spans="2:5" ht="12.75">
      <c r="B46" s="24" t="s">
        <v>46</v>
      </c>
      <c r="C46" s="23"/>
      <c r="D46" s="60">
        <v>25099</v>
      </c>
      <c r="E46" s="57">
        <v>5417</v>
      </c>
    </row>
    <row r="47" spans="2:5" ht="12.75">
      <c r="B47" s="24" t="s">
        <v>47</v>
      </c>
      <c r="C47" s="23"/>
      <c r="D47" s="60">
        <f>2020+5439</f>
        <v>7459</v>
      </c>
      <c r="E47" s="57">
        <v>7459</v>
      </c>
    </row>
    <row r="48" spans="2:5" ht="12.75">
      <c r="B48" s="24" t="s">
        <v>48</v>
      </c>
      <c r="C48" s="23"/>
      <c r="D48" s="60">
        <f>2450+7474</f>
        <v>9924</v>
      </c>
      <c r="E48" s="57">
        <v>9924</v>
      </c>
    </row>
    <row r="49" spans="2:5" ht="12.75">
      <c r="B49" s="24" t="s">
        <v>49</v>
      </c>
      <c r="C49" s="23"/>
      <c r="D49" s="60">
        <v>4189</v>
      </c>
      <c r="E49" s="57">
        <v>4189</v>
      </c>
    </row>
    <row r="50" spans="2:5" ht="12.75">
      <c r="B50" s="24" t="s">
        <v>50</v>
      </c>
      <c r="C50" s="23"/>
      <c r="D50" s="60">
        <v>964</v>
      </c>
      <c r="E50" s="57">
        <v>964</v>
      </c>
    </row>
    <row r="51" spans="2:5" ht="12.75">
      <c r="B51" s="20" t="s">
        <v>16</v>
      </c>
      <c r="C51" s="23"/>
      <c r="D51" s="60">
        <f>44345+1927+356</f>
        <v>46628</v>
      </c>
      <c r="E51" s="57">
        <v>5532</v>
      </c>
    </row>
    <row r="52" spans="2:5" ht="12.75">
      <c r="B52" s="24" t="s">
        <v>51</v>
      </c>
      <c r="C52" s="23"/>
      <c r="D52" s="60">
        <v>1333</v>
      </c>
      <c r="E52" s="57">
        <v>1333</v>
      </c>
    </row>
    <row r="53" spans="2:5" ht="12.75">
      <c r="B53" s="26" t="s">
        <v>52</v>
      </c>
      <c r="C53" s="23"/>
      <c r="D53" s="60">
        <v>81861</v>
      </c>
      <c r="E53" s="57">
        <v>80190</v>
      </c>
    </row>
    <row r="54" spans="2:5" ht="12.75">
      <c r="B54" s="26" t="s">
        <v>53</v>
      </c>
      <c r="C54" s="23"/>
      <c r="D54" s="60">
        <v>3091</v>
      </c>
      <c r="E54" s="57">
        <v>3091</v>
      </c>
    </row>
    <row r="55" spans="2:5" ht="12.75">
      <c r="B55" s="26" t="s">
        <v>54</v>
      </c>
      <c r="C55" s="23"/>
      <c r="D55" s="60">
        <v>127</v>
      </c>
      <c r="E55" s="57">
        <v>0</v>
      </c>
    </row>
    <row r="56" spans="2:5" ht="12.75">
      <c r="B56" s="26" t="s">
        <v>55</v>
      </c>
      <c r="C56" s="23"/>
      <c r="D56" s="60">
        <v>179</v>
      </c>
      <c r="E56" s="57">
        <v>179</v>
      </c>
    </row>
    <row r="57" spans="2:5" ht="12.75">
      <c r="B57" s="26" t="s">
        <v>56</v>
      </c>
      <c r="C57" s="23"/>
      <c r="D57" s="60">
        <v>3636</v>
      </c>
      <c r="E57" s="57">
        <v>3636</v>
      </c>
    </row>
    <row r="58" spans="2:5" ht="12.75">
      <c r="B58" s="26" t="s">
        <v>57</v>
      </c>
      <c r="C58" s="23"/>
      <c r="D58" s="60">
        <v>2598</v>
      </c>
      <c r="E58" s="57">
        <v>2598</v>
      </c>
    </row>
    <row r="59" spans="2:5" ht="12.75">
      <c r="B59" s="27" t="s">
        <v>58</v>
      </c>
      <c r="C59" s="28"/>
      <c r="D59" s="61">
        <v>5046</v>
      </c>
      <c r="E59" s="57">
        <v>5046</v>
      </c>
    </row>
    <row r="60" spans="2:5" ht="12.75">
      <c r="B60" s="26" t="s">
        <v>59</v>
      </c>
      <c r="C60" s="23"/>
      <c r="D60" s="60">
        <v>8001</v>
      </c>
      <c r="E60" s="57">
        <v>8001</v>
      </c>
    </row>
    <row r="61" spans="2:5" ht="12.75">
      <c r="B61" s="26" t="s">
        <v>60</v>
      </c>
      <c r="C61" s="23"/>
      <c r="D61" s="60">
        <v>1842</v>
      </c>
      <c r="E61" s="57">
        <v>1842</v>
      </c>
    </row>
    <row r="62" spans="2:5" ht="12.75">
      <c r="B62" s="29" t="s">
        <v>61</v>
      </c>
      <c r="C62" s="23"/>
      <c r="D62" s="60">
        <v>90000</v>
      </c>
      <c r="E62" s="57">
        <v>90000</v>
      </c>
    </row>
    <row r="63" spans="2:5" ht="13.5" thickBot="1">
      <c r="B63" s="30" t="s">
        <v>62</v>
      </c>
      <c r="C63" s="31"/>
      <c r="D63" s="62">
        <v>3449</v>
      </c>
      <c r="E63" s="58">
        <v>3449</v>
      </c>
    </row>
    <row r="64" spans="2:6" s="32" customFormat="1" ht="13.5" thickBot="1">
      <c r="B64" s="33"/>
      <c r="C64" s="3"/>
      <c r="D64" s="3"/>
      <c r="E64" s="2"/>
      <c r="F64" s="1"/>
    </row>
    <row r="65" spans="2:5" ht="27" customHeight="1" thickBot="1">
      <c r="B65" s="34" t="s">
        <v>4</v>
      </c>
      <c r="C65" s="6" t="s">
        <v>5</v>
      </c>
      <c r="D65" s="6" t="s">
        <v>6</v>
      </c>
      <c r="E65" s="54" t="s">
        <v>193</v>
      </c>
    </row>
    <row r="66" spans="2:5" ht="12.75">
      <c r="B66" s="35" t="s">
        <v>63</v>
      </c>
      <c r="C66" s="36"/>
      <c r="D66" s="64">
        <v>3077</v>
      </c>
      <c r="E66" s="56">
        <v>3077</v>
      </c>
    </row>
    <row r="67" spans="2:5" ht="12.75">
      <c r="B67" s="37" t="s">
        <v>64</v>
      </c>
      <c r="C67" s="23"/>
      <c r="D67" s="60">
        <v>5249</v>
      </c>
      <c r="E67" s="57">
        <v>0</v>
      </c>
    </row>
    <row r="68" spans="2:5" ht="12.75">
      <c r="B68" s="37" t="s">
        <v>65</v>
      </c>
      <c r="C68" s="23"/>
      <c r="D68" s="60">
        <v>3714</v>
      </c>
      <c r="E68" s="57">
        <v>0</v>
      </c>
    </row>
    <row r="69" spans="2:5" ht="12.75">
      <c r="B69" s="37" t="s">
        <v>66</v>
      </c>
      <c r="C69" s="23"/>
      <c r="D69" s="60">
        <v>3778</v>
      </c>
      <c r="E69" s="57">
        <v>3778</v>
      </c>
    </row>
    <row r="70" spans="2:5" ht="12.75">
      <c r="B70" s="37" t="s">
        <v>67</v>
      </c>
      <c r="C70" s="23"/>
      <c r="D70" s="60">
        <v>111974</v>
      </c>
      <c r="E70" s="57">
        <v>676</v>
      </c>
    </row>
    <row r="71" spans="2:6" s="32" customFormat="1" ht="12.75">
      <c r="B71" s="37" t="s">
        <v>68</v>
      </c>
      <c r="C71" s="38"/>
      <c r="D71" s="65">
        <v>40</v>
      </c>
      <c r="E71" s="57">
        <v>40</v>
      </c>
      <c r="F71" s="1"/>
    </row>
    <row r="72" spans="2:6" s="32" customFormat="1" ht="12.75">
      <c r="B72" s="37" t="s">
        <v>69</v>
      </c>
      <c r="C72" s="38"/>
      <c r="D72" s="65">
        <v>4472</v>
      </c>
      <c r="E72" s="57">
        <v>0</v>
      </c>
      <c r="F72" s="1"/>
    </row>
    <row r="73" spans="2:6" s="32" customFormat="1" ht="12.75">
      <c r="B73" s="37" t="s">
        <v>70</v>
      </c>
      <c r="C73" s="38"/>
      <c r="D73" s="65">
        <v>13000</v>
      </c>
      <c r="E73" s="57">
        <v>0</v>
      </c>
      <c r="F73" s="1"/>
    </row>
    <row r="74" spans="2:6" s="32" customFormat="1" ht="12.75">
      <c r="B74" s="37" t="s">
        <v>71</v>
      </c>
      <c r="C74" s="38"/>
      <c r="D74" s="65">
        <v>43000</v>
      </c>
      <c r="E74" s="57">
        <v>32249</v>
      </c>
      <c r="F74" s="1"/>
    </row>
    <row r="75" spans="2:6" s="32" customFormat="1" ht="12.75">
      <c r="B75" s="37" t="s">
        <v>72</v>
      </c>
      <c r="C75" s="38"/>
      <c r="D75" s="65">
        <v>11000</v>
      </c>
      <c r="E75" s="57">
        <v>7077</v>
      </c>
      <c r="F75" s="1"/>
    </row>
    <row r="76" spans="2:6" s="32" customFormat="1" ht="12.75">
      <c r="B76" s="37" t="s">
        <v>73</v>
      </c>
      <c r="C76" s="38"/>
      <c r="D76" s="65">
        <v>378</v>
      </c>
      <c r="E76" s="57">
        <v>0</v>
      </c>
      <c r="F76" s="1"/>
    </row>
    <row r="77" spans="2:6" s="32" customFormat="1" ht="12.75">
      <c r="B77" s="37" t="s">
        <v>74</v>
      </c>
      <c r="C77" s="38"/>
      <c r="D77" s="65">
        <v>1411</v>
      </c>
      <c r="E77" s="57">
        <v>1411</v>
      </c>
      <c r="F77" s="1"/>
    </row>
    <row r="78" spans="2:6" s="32" customFormat="1" ht="12.75">
      <c r="B78" s="37" t="s">
        <v>75</v>
      </c>
      <c r="C78" s="38"/>
      <c r="D78" s="65">
        <v>5190</v>
      </c>
      <c r="E78" s="57">
        <v>433</v>
      </c>
      <c r="F78" s="1"/>
    </row>
    <row r="79" spans="2:6" s="32" customFormat="1" ht="12.75">
      <c r="B79" s="37" t="s">
        <v>76</v>
      </c>
      <c r="C79" s="38"/>
      <c r="D79" s="65">
        <v>3291</v>
      </c>
      <c r="E79" s="57">
        <v>0</v>
      </c>
      <c r="F79" s="1"/>
    </row>
    <row r="80" spans="2:6" s="32" customFormat="1" ht="12.75">
      <c r="B80" s="37" t="s">
        <v>77</v>
      </c>
      <c r="C80" s="38"/>
      <c r="D80" s="65">
        <v>3044</v>
      </c>
      <c r="E80" s="57">
        <v>0</v>
      </c>
      <c r="F80" s="1"/>
    </row>
    <row r="81" spans="2:6" s="32" customFormat="1" ht="12.75">
      <c r="B81" s="37" t="s">
        <v>78</v>
      </c>
      <c r="C81" s="38"/>
      <c r="D81" s="65">
        <v>5929</v>
      </c>
      <c r="E81" s="57">
        <v>0</v>
      </c>
      <c r="F81" s="1"/>
    </row>
    <row r="82" spans="2:6" s="32" customFormat="1" ht="12.75">
      <c r="B82" s="37" t="s">
        <v>79</v>
      </c>
      <c r="C82" s="38"/>
      <c r="D82" s="65">
        <v>4595</v>
      </c>
      <c r="E82" s="57">
        <v>0</v>
      </c>
      <c r="F82" s="1"/>
    </row>
    <row r="83" spans="2:6" s="32" customFormat="1" ht="12.75">
      <c r="B83" s="37" t="s">
        <v>80</v>
      </c>
      <c r="C83" s="38"/>
      <c r="D83" s="65">
        <v>862</v>
      </c>
      <c r="E83" s="57">
        <v>0</v>
      </c>
      <c r="F83" s="1"/>
    </row>
    <row r="84" spans="2:5" ht="12.75">
      <c r="B84" s="10" t="s">
        <v>7</v>
      </c>
      <c r="C84" s="23"/>
      <c r="D84" s="66">
        <v>1872</v>
      </c>
      <c r="E84" s="57">
        <v>1872</v>
      </c>
    </row>
    <row r="85" spans="2:5" ht="12.75">
      <c r="B85" s="12" t="s">
        <v>81</v>
      </c>
      <c r="C85" s="28"/>
      <c r="D85" s="67">
        <v>27149</v>
      </c>
      <c r="E85" s="57">
        <v>10271</v>
      </c>
    </row>
    <row r="86" spans="2:6" s="39" customFormat="1" ht="12.75">
      <c r="B86" s="24" t="s">
        <v>82</v>
      </c>
      <c r="C86" s="24"/>
      <c r="D86" s="14">
        <v>578</v>
      </c>
      <c r="E86" s="57">
        <v>0</v>
      </c>
      <c r="F86" s="1"/>
    </row>
    <row r="87" spans="2:6" s="39" customFormat="1" ht="12.75">
      <c r="B87" s="24" t="s">
        <v>83</v>
      </c>
      <c r="C87" s="40"/>
      <c r="D87" s="14">
        <v>9302</v>
      </c>
      <c r="E87" s="57">
        <v>0</v>
      </c>
      <c r="F87" s="1"/>
    </row>
    <row r="88" spans="1:6" s="42" customFormat="1" ht="15.75" customHeight="1">
      <c r="A88" s="41"/>
      <c r="B88" s="24" t="s">
        <v>84</v>
      </c>
      <c r="C88" s="38"/>
      <c r="D88" s="68">
        <v>15020</v>
      </c>
      <c r="E88" s="57">
        <v>0</v>
      </c>
      <c r="F88" s="1"/>
    </row>
    <row r="89" spans="1:6" s="42" customFormat="1" ht="15.75" customHeight="1">
      <c r="A89" s="41"/>
      <c r="B89" s="24" t="s">
        <v>85</v>
      </c>
      <c r="C89" s="38"/>
      <c r="D89" s="68">
        <v>13654</v>
      </c>
      <c r="E89" s="57">
        <v>0</v>
      </c>
      <c r="F89" s="1"/>
    </row>
    <row r="90" spans="1:6" s="42" customFormat="1" ht="15.75" customHeight="1">
      <c r="A90" s="41"/>
      <c r="B90" s="24" t="s">
        <v>86</v>
      </c>
      <c r="C90" s="38"/>
      <c r="D90" s="68">
        <v>1330</v>
      </c>
      <c r="E90" s="57">
        <v>0</v>
      </c>
      <c r="F90" s="1"/>
    </row>
    <row r="91" spans="1:6" s="42" customFormat="1" ht="15.75" customHeight="1">
      <c r="A91" s="41"/>
      <c r="B91" s="24" t="s">
        <v>87</v>
      </c>
      <c r="C91" s="38"/>
      <c r="D91" s="68">
        <v>1160</v>
      </c>
      <c r="E91" s="57">
        <v>0</v>
      </c>
      <c r="F91" s="1"/>
    </row>
    <row r="92" spans="1:6" s="42" customFormat="1" ht="15.75" customHeight="1">
      <c r="A92" s="41"/>
      <c r="B92" s="24" t="s">
        <v>88</v>
      </c>
      <c r="C92" s="38"/>
      <c r="D92" s="68">
        <v>1721</v>
      </c>
      <c r="E92" s="57">
        <v>0</v>
      </c>
      <c r="F92" s="1"/>
    </row>
    <row r="93" spans="1:6" s="42" customFormat="1" ht="15.75" customHeight="1">
      <c r="A93" s="41"/>
      <c r="B93" s="24" t="s">
        <v>89</v>
      </c>
      <c r="C93" s="38"/>
      <c r="D93" s="68">
        <v>275</v>
      </c>
      <c r="E93" s="57">
        <v>0</v>
      </c>
      <c r="F93" s="1"/>
    </row>
    <row r="94" spans="1:6" s="42" customFormat="1" ht="15.75" customHeight="1">
      <c r="A94" s="41"/>
      <c r="B94" s="24" t="s">
        <v>90</v>
      </c>
      <c r="C94" s="38"/>
      <c r="D94" s="68">
        <v>608</v>
      </c>
      <c r="E94" s="57">
        <v>0</v>
      </c>
      <c r="F94" s="1"/>
    </row>
    <row r="95" spans="1:6" s="42" customFormat="1" ht="15">
      <c r="A95" s="41"/>
      <c r="B95" s="24" t="s">
        <v>91</v>
      </c>
      <c r="C95" s="38"/>
      <c r="D95" s="68">
        <v>1240</v>
      </c>
      <c r="E95" s="57">
        <v>0</v>
      </c>
      <c r="F95" s="1"/>
    </row>
    <row r="96" spans="1:6" s="42" customFormat="1" ht="15">
      <c r="A96" s="41"/>
      <c r="B96" s="24" t="s">
        <v>92</v>
      </c>
      <c r="C96" s="38"/>
      <c r="D96" s="68">
        <v>1326</v>
      </c>
      <c r="E96" s="57">
        <v>0</v>
      </c>
      <c r="F96" s="1"/>
    </row>
    <row r="97" spans="1:6" s="42" customFormat="1" ht="15">
      <c r="A97" s="41"/>
      <c r="B97" s="24" t="s">
        <v>93</v>
      </c>
      <c r="C97" s="38"/>
      <c r="D97" s="68">
        <v>1088</v>
      </c>
      <c r="E97" s="57">
        <v>0</v>
      </c>
      <c r="F97" s="1"/>
    </row>
    <row r="98" spans="1:6" s="42" customFormat="1" ht="15">
      <c r="A98" s="41"/>
      <c r="B98" s="24" t="s">
        <v>94</v>
      </c>
      <c r="C98" s="38"/>
      <c r="D98" s="68">
        <v>719</v>
      </c>
      <c r="E98" s="57">
        <v>0</v>
      </c>
      <c r="F98" s="1"/>
    </row>
    <row r="99" spans="1:6" s="42" customFormat="1" ht="15">
      <c r="A99" s="41"/>
      <c r="B99" s="24" t="s">
        <v>95</v>
      </c>
      <c r="C99" s="38"/>
      <c r="D99" s="68">
        <v>1581</v>
      </c>
      <c r="E99" s="57">
        <v>0</v>
      </c>
      <c r="F99" s="1"/>
    </row>
    <row r="100" spans="2:5" ht="12.75">
      <c r="B100" s="12"/>
      <c r="C100" s="28"/>
      <c r="D100" s="67"/>
      <c r="E100" s="57"/>
    </row>
    <row r="101" spans="2:5" ht="12.75">
      <c r="B101" s="12"/>
      <c r="C101" s="28"/>
      <c r="D101" s="67"/>
      <c r="E101" s="57"/>
    </row>
    <row r="102" spans="2:5" ht="12.75">
      <c r="B102" s="12"/>
      <c r="C102" s="28"/>
      <c r="D102" s="67"/>
      <c r="E102" s="57"/>
    </row>
    <row r="103" spans="2:5" ht="12.75">
      <c r="B103" s="12"/>
      <c r="C103" s="28"/>
      <c r="D103" s="67"/>
      <c r="E103" s="57"/>
    </row>
    <row r="104" spans="2:5" ht="15.75" thickBot="1">
      <c r="B104" s="43"/>
      <c r="C104" s="44"/>
      <c r="D104" s="69"/>
      <c r="E104" s="58"/>
    </row>
    <row r="105" spans="2:7" s="45" customFormat="1" ht="13.5" thickBot="1">
      <c r="B105" s="46" t="s">
        <v>96</v>
      </c>
      <c r="C105" s="18">
        <f>SUM(C33:C104)</f>
        <v>62445</v>
      </c>
      <c r="D105" s="18">
        <f>SUM(D33:D104)</f>
        <v>687796</v>
      </c>
      <c r="E105" s="18">
        <f>SUM(E33:E104)</f>
        <v>365504</v>
      </c>
      <c r="F105" s="1"/>
      <c r="G105" s="47"/>
    </row>
    <row r="106" spans="2:6" s="45" customFormat="1" ht="13.5" thickBot="1">
      <c r="B106" s="46" t="s">
        <v>97</v>
      </c>
      <c r="C106" s="18">
        <f>+C32+C105</f>
        <v>62445</v>
      </c>
      <c r="D106" s="18">
        <f>+D32+D105</f>
        <v>917499</v>
      </c>
      <c r="E106" s="18">
        <f>+E32+E105</f>
        <v>458092</v>
      </c>
      <c r="F106" s="1"/>
    </row>
    <row r="108" ht="12.75">
      <c r="D108" s="2"/>
    </row>
    <row r="110" ht="12.75">
      <c r="D110" s="2"/>
    </row>
    <row r="111" ht="12.75">
      <c r="D111" s="2"/>
    </row>
  </sheetData>
  <sheetProtection selectLockedCells="1" selectUnlockedCells="1"/>
  <mergeCells count="3">
    <mergeCell ref="D1:E1"/>
    <mergeCell ref="B2:E2"/>
    <mergeCell ref="B3:E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10"/>
  <sheetViews>
    <sheetView zoomScalePageLayoutView="0" workbookViewId="0" topLeftCell="A97">
      <selection activeCell="G76" sqref="G76:M79"/>
    </sheetView>
  </sheetViews>
  <sheetFormatPr defaultColWidth="9.00390625" defaultRowHeight="12.75"/>
  <cols>
    <col min="1" max="1" width="2.625" style="1" customWidth="1"/>
    <col min="2" max="2" width="69.375" style="1" customWidth="1"/>
    <col min="3" max="3" width="9.75390625" style="2" customWidth="1"/>
    <col min="4" max="4" width="9.875" style="2" customWidth="1"/>
    <col min="5" max="5" width="9.625" style="2" bestFit="1" customWidth="1"/>
    <col min="6" max="16384" width="9.125" style="1" customWidth="1"/>
  </cols>
  <sheetData>
    <row r="3" spans="4:5" ht="12.75">
      <c r="D3" s="132" t="s">
        <v>98</v>
      </c>
      <c r="E3" s="132"/>
    </row>
    <row r="4" spans="1:4" ht="12.75">
      <c r="A4" s="133" t="s">
        <v>99</v>
      </c>
      <c r="B4" s="133"/>
      <c r="C4" s="133"/>
      <c r="D4" s="133"/>
    </row>
    <row r="5" spans="1:4" ht="12.75">
      <c r="A5" s="133" t="s">
        <v>2</v>
      </c>
      <c r="B5" s="133"/>
      <c r="C5" s="133"/>
      <c r="D5" s="133"/>
    </row>
    <row r="6" ht="13.5" thickBot="1">
      <c r="E6" s="4" t="s">
        <v>3</v>
      </c>
    </row>
    <row r="7" spans="1:7" ht="26.25" thickBot="1">
      <c r="A7" s="134" t="s">
        <v>4</v>
      </c>
      <c r="B7" s="134"/>
      <c r="C7" s="6" t="s">
        <v>5</v>
      </c>
      <c r="D7" s="6" t="s">
        <v>6</v>
      </c>
      <c r="E7" s="72" t="s">
        <v>193</v>
      </c>
      <c r="F7" s="32"/>
      <c r="G7" s="32"/>
    </row>
    <row r="8" spans="1:7" s="83" customFormat="1" ht="12.75">
      <c r="A8" s="78"/>
      <c r="B8" s="20" t="s">
        <v>100</v>
      </c>
      <c r="C8" s="79"/>
      <c r="D8" s="80">
        <v>7</v>
      </c>
      <c r="E8" s="81">
        <v>0</v>
      </c>
      <c r="F8" s="82"/>
      <c r="G8" s="82"/>
    </row>
    <row r="9" spans="1:7" ht="12.75">
      <c r="A9" s="84"/>
      <c r="B9" s="20" t="s">
        <v>101</v>
      </c>
      <c r="C9" s="48"/>
      <c r="D9" s="49">
        <f>1000-309</f>
        <v>691</v>
      </c>
      <c r="E9" s="57">
        <v>690</v>
      </c>
      <c r="F9" s="82"/>
      <c r="G9" s="32"/>
    </row>
    <row r="10" spans="1:7" ht="12.75">
      <c r="A10" s="84"/>
      <c r="B10" s="20" t="s">
        <v>102</v>
      </c>
      <c r="C10" s="48"/>
      <c r="D10" s="49">
        <v>42444</v>
      </c>
      <c r="E10" s="57">
        <v>36957</v>
      </c>
      <c r="F10" s="82"/>
      <c r="G10" s="32"/>
    </row>
    <row r="11" spans="1:7" ht="12.75">
      <c r="A11" s="84"/>
      <c r="B11" s="20" t="s">
        <v>103</v>
      </c>
      <c r="C11" s="48"/>
      <c r="D11" s="49">
        <f>1412</f>
        <v>1412</v>
      </c>
      <c r="E11" s="57">
        <v>0</v>
      </c>
      <c r="F11" s="82"/>
      <c r="G11" s="32"/>
    </row>
    <row r="12" spans="1:6" ht="12.75">
      <c r="A12" s="84"/>
      <c r="B12" s="20" t="s">
        <v>104</v>
      </c>
      <c r="C12" s="48"/>
      <c r="D12" s="49">
        <v>791</v>
      </c>
      <c r="E12" s="57">
        <v>791</v>
      </c>
      <c r="F12" s="82"/>
    </row>
    <row r="13" spans="1:6" ht="12.75">
      <c r="A13" s="84"/>
      <c r="B13" s="20" t="s">
        <v>105</v>
      </c>
      <c r="C13" s="48"/>
      <c r="D13" s="49">
        <v>28509</v>
      </c>
      <c r="E13" s="57">
        <v>24920</v>
      </c>
      <c r="F13" s="82"/>
    </row>
    <row r="14" spans="1:6" ht="12.75">
      <c r="A14" s="84"/>
      <c r="B14" s="20" t="s">
        <v>106</v>
      </c>
      <c r="C14" s="48"/>
      <c r="D14" s="49">
        <v>31920</v>
      </c>
      <c r="E14" s="57">
        <v>38</v>
      </c>
      <c r="F14" s="82"/>
    </row>
    <row r="15" spans="1:6" ht="12.75">
      <c r="A15" s="84"/>
      <c r="B15" s="20" t="s">
        <v>107</v>
      </c>
      <c r="C15" s="48"/>
      <c r="D15" s="49">
        <v>1016</v>
      </c>
      <c r="E15" s="57">
        <v>936</v>
      </c>
      <c r="F15" s="82"/>
    </row>
    <row r="16" spans="1:6" ht="12.75">
      <c r="A16" s="84"/>
      <c r="B16" s="20" t="s">
        <v>108</v>
      </c>
      <c r="C16" s="48"/>
      <c r="D16" s="49">
        <v>17907</v>
      </c>
      <c r="E16" s="57">
        <v>228</v>
      </c>
      <c r="F16" s="82"/>
    </row>
    <row r="17" spans="1:6" ht="12.75">
      <c r="A17" s="84"/>
      <c r="B17" s="20" t="s">
        <v>109</v>
      </c>
      <c r="C17" s="48"/>
      <c r="D17" s="49">
        <v>12700</v>
      </c>
      <c r="E17" s="57">
        <v>0</v>
      </c>
      <c r="F17" s="82"/>
    </row>
    <row r="18" spans="1:6" ht="12.75">
      <c r="A18" s="84"/>
      <c r="B18" s="10" t="s">
        <v>110</v>
      </c>
      <c r="C18" s="48"/>
      <c r="D18" s="49">
        <v>31284</v>
      </c>
      <c r="E18" s="57">
        <v>0</v>
      </c>
      <c r="F18" s="82"/>
    </row>
    <row r="19" spans="1:6" ht="12.75">
      <c r="A19" s="84"/>
      <c r="B19" s="49" t="s">
        <v>111</v>
      </c>
      <c r="C19" s="48"/>
      <c r="D19" s="49">
        <v>241</v>
      </c>
      <c r="E19" s="57">
        <v>0</v>
      </c>
      <c r="F19" s="82"/>
    </row>
    <row r="20" spans="1:6" ht="12.75">
      <c r="A20" s="84"/>
      <c r="B20" s="49" t="s">
        <v>112</v>
      </c>
      <c r="C20" s="48"/>
      <c r="D20" s="49">
        <v>579</v>
      </c>
      <c r="E20" s="57">
        <v>285</v>
      </c>
      <c r="F20" s="82"/>
    </row>
    <row r="21" spans="1:6" ht="12.75">
      <c r="A21" s="84"/>
      <c r="B21" s="14" t="s">
        <v>113</v>
      </c>
      <c r="C21" s="48"/>
      <c r="D21" s="49">
        <v>3930</v>
      </c>
      <c r="E21" s="57">
        <v>3930</v>
      </c>
      <c r="F21" s="82"/>
    </row>
    <row r="22" spans="1:6" ht="12.75">
      <c r="A22" s="84"/>
      <c r="B22" s="14" t="s">
        <v>114</v>
      </c>
      <c r="C22" s="48"/>
      <c r="D22" s="49">
        <v>245</v>
      </c>
      <c r="E22" s="57">
        <v>0</v>
      </c>
      <c r="F22" s="82"/>
    </row>
    <row r="23" spans="1:6" ht="12.75">
      <c r="A23" s="84"/>
      <c r="B23" s="13" t="s">
        <v>115</v>
      </c>
      <c r="C23" s="48"/>
      <c r="D23" s="49">
        <v>1894</v>
      </c>
      <c r="E23" s="57">
        <v>1894</v>
      </c>
      <c r="F23" s="82"/>
    </row>
    <row r="24" spans="1:6" ht="12.75">
      <c r="A24" s="84"/>
      <c r="B24" s="13" t="s">
        <v>116</v>
      </c>
      <c r="C24" s="48"/>
      <c r="D24" s="49">
        <v>1091</v>
      </c>
      <c r="E24" s="57">
        <v>1091</v>
      </c>
      <c r="F24" s="82"/>
    </row>
    <row r="25" spans="1:6" ht="12.75">
      <c r="A25" s="84"/>
      <c r="B25" s="27" t="s">
        <v>117</v>
      </c>
      <c r="C25" s="50"/>
      <c r="D25" s="74">
        <v>400421</v>
      </c>
      <c r="E25" s="57">
        <v>0</v>
      </c>
      <c r="F25" s="82"/>
    </row>
    <row r="26" spans="1:6" ht="12.75">
      <c r="A26" s="84"/>
      <c r="B26" s="13" t="s">
        <v>118</v>
      </c>
      <c r="C26" s="27"/>
      <c r="D26" s="13">
        <v>28151</v>
      </c>
      <c r="E26" s="57">
        <v>28151</v>
      </c>
      <c r="F26" s="82"/>
    </row>
    <row r="27" spans="1:6" ht="13.5" thickBot="1">
      <c r="A27" s="84"/>
      <c r="B27" s="59" t="s">
        <v>119</v>
      </c>
      <c r="C27" s="30"/>
      <c r="D27" s="106">
        <v>12171</v>
      </c>
      <c r="E27" s="58">
        <v>12171</v>
      </c>
      <c r="F27" s="82"/>
    </row>
    <row r="28" spans="1:7" ht="13.5" thickBot="1">
      <c r="A28" s="84"/>
      <c r="B28" s="17" t="s">
        <v>32</v>
      </c>
      <c r="C28" s="51">
        <f>SUM(C8:C27)</f>
        <v>0</v>
      </c>
      <c r="D28" s="73">
        <f>SUM(D8:D27)</f>
        <v>617404</v>
      </c>
      <c r="E28" s="75">
        <f>SUM(E8:E27)</f>
        <v>112082</v>
      </c>
      <c r="F28" s="82"/>
      <c r="G28" s="2"/>
    </row>
    <row r="29" spans="1:6" ht="12.75">
      <c r="A29" s="85"/>
      <c r="B29" s="86" t="s">
        <v>102</v>
      </c>
      <c r="C29" s="87">
        <v>314961</v>
      </c>
      <c r="D29" s="77">
        <f>314264-28000</f>
        <v>286264</v>
      </c>
      <c r="E29" s="56">
        <v>179400</v>
      </c>
      <c r="F29" s="82"/>
    </row>
    <row r="30" spans="1:6" ht="12.75">
      <c r="A30" s="85"/>
      <c r="B30" s="88" t="s">
        <v>105</v>
      </c>
      <c r="C30" s="87">
        <v>100000</v>
      </c>
      <c r="D30" s="14">
        <v>100000</v>
      </c>
      <c r="E30" s="57">
        <v>39377</v>
      </c>
      <c r="F30" s="82"/>
    </row>
    <row r="31" spans="1:6" ht="12.75">
      <c r="A31" s="85"/>
      <c r="B31" s="88" t="s">
        <v>120</v>
      </c>
      <c r="C31" s="87">
        <v>120000</v>
      </c>
      <c r="D31" s="14">
        <f>120000+3889</f>
        <v>123889</v>
      </c>
      <c r="E31" s="57">
        <v>115820</v>
      </c>
      <c r="F31" s="82"/>
    </row>
    <row r="32" spans="1:6" ht="12.75">
      <c r="A32" s="85"/>
      <c r="B32" s="89" t="s">
        <v>121</v>
      </c>
      <c r="C32" s="90">
        <v>13105</v>
      </c>
      <c r="D32" s="14">
        <v>13105</v>
      </c>
      <c r="E32" s="57">
        <v>13105</v>
      </c>
      <c r="F32" s="82"/>
    </row>
    <row r="33" spans="1:6" ht="12.75">
      <c r="A33" s="85"/>
      <c r="B33" s="91" t="s">
        <v>122</v>
      </c>
      <c r="C33" s="90">
        <v>10000</v>
      </c>
      <c r="D33" s="14">
        <f>31225-31225</f>
        <v>0</v>
      </c>
      <c r="E33" s="57">
        <v>0</v>
      </c>
      <c r="F33" s="82"/>
    </row>
    <row r="34" spans="1:8" ht="12.75">
      <c r="A34" s="85"/>
      <c r="B34" s="59" t="s">
        <v>118</v>
      </c>
      <c r="C34" s="87">
        <v>10000</v>
      </c>
      <c r="D34" s="14">
        <v>20003</v>
      </c>
      <c r="E34" s="57">
        <v>19172</v>
      </c>
      <c r="F34" s="82"/>
      <c r="H34" s="2"/>
    </row>
    <row r="35" spans="1:6" ht="12.75">
      <c r="A35" s="85"/>
      <c r="B35" s="33" t="s">
        <v>123</v>
      </c>
      <c r="C35" s="92">
        <v>12000</v>
      </c>
      <c r="D35" s="14">
        <f>28308+15000+2784</f>
        <v>46092</v>
      </c>
      <c r="E35" s="57">
        <v>44045</v>
      </c>
      <c r="F35" s="82"/>
    </row>
    <row r="36" spans="1:8" ht="12.75">
      <c r="A36" s="85"/>
      <c r="B36" s="59" t="s">
        <v>119</v>
      </c>
      <c r="C36" s="87">
        <v>34787</v>
      </c>
      <c r="D36" s="14">
        <f>34787+36300+10224+7985</f>
        <v>89296</v>
      </c>
      <c r="E36" s="57">
        <v>21957</v>
      </c>
      <c r="F36" s="82"/>
      <c r="H36" s="2"/>
    </row>
    <row r="37" spans="1:6" ht="12.75">
      <c r="A37" s="85"/>
      <c r="B37" s="14" t="s">
        <v>124</v>
      </c>
      <c r="C37" s="93">
        <v>35000</v>
      </c>
      <c r="D37" s="14">
        <v>55000</v>
      </c>
      <c r="E37" s="57">
        <v>17310</v>
      </c>
      <c r="F37" s="82"/>
    </row>
    <row r="38" spans="1:6" ht="12.75">
      <c r="A38" s="85"/>
      <c r="B38" s="14" t="s">
        <v>125</v>
      </c>
      <c r="C38" s="87">
        <v>10156</v>
      </c>
      <c r="D38" s="14">
        <f>11863+96+162+57+130+401</f>
        <v>12709</v>
      </c>
      <c r="E38" s="57">
        <v>10182</v>
      </c>
      <c r="F38" s="82"/>
    </row>
    <row r="39" spans="1:6" ht="12.75">
      <c r="A39" s="85"/>
      <c r="B39" s="24" t="s">
        <v>126</v>
      </c>
      <c r="C39" s="94"/>
      <c r="D39" s="14">
        <f>6396+988</f>
        <v>7384</v>
      </c>
      <c r="E39" s="57">
        <v>1889</v>
      </c>
      <c r="F39" s="82"/>
    </row>
    <row r="40" spans="1:6" ht="12.75">
      <c r="A40" s="85"/>
      <c r="B40" s="24" t="s">
        <v>127</v>
      </c>
      <c r="C40" s="26"/>
      <c r="D40" s="14">
        <v>246</v>
      </c>
      <c r="E40" s="57">
        <v>246</v>
      </c>
      <c r="F40" s="82"/>
    </row>
    <row r="41" spans="1:6" ht="12.75">
      <c r="A41" s="85"/>
      <c r="B41" s="24" t="s">
        <v>128</v>
      </c>
      <c r="C41" s="26"/>
      <c r="D41" s="14">
        <v>5656</v>
      </c>
      <c r="E41" s="57">
        <v>0</v>
      </c>
      <c r="F41" s="82"/>
    </row>
    <row r="42" spans="1:6" ht="12.75">
      <c r="A42" s="85"/>
      <c r="B42" s="24" t="s">
        <v>129</v>
      </c>
      <c r="C42" s="26"/>
      <c r="D42" s="14">
        <f>8689+105963</f>
        <v>114652</v>
      </c>
      <c r="E42" s="57">
        <v>5136</v>
      </c>
      <c r="F42" s="82"/>
    </row>
    <row r="43" spans="1:6" ht="12.75">
      <c r="A43" s="85"/>
      <c r="B43" s="24" t="s">
        <v>130</v>
      </c>
      <c r="C43" s="26"/>
      <c r="D43" s="14">
        <v>1102</v>
      </c>
      <c r="E43" s="57">
        <v>0</v>
      </c>
      <c r="F43" s="82"/>
    </row>
    <row r="44" spans="1:6" ht="12.75">
      <c r="A44" s="85"/>
      <c r="B44" s="24" t="s">
        <v>131</v>
      </c>
      <c r="C44" s="26"/>
      <c r="D44" s="14">
        <v>12696</v>
      </c>
      <c r="E44" s="57">
        <v>12696</v>
      </c>
      <c r="F44" s="82"/>
    </row>
    <row r="45" spans="1:6" ht="12.75">
      <c r="A45" s="85"/>
      <c r="B45" s="24" t="s">
        <v>132</v>
      </c>
      <c r="C45" s="26"/>
      <c r="D45" s="14">
        <v>350</v>
      </c>
      <c r="E45" s="57">
        <v>350</v>
      </c>
      <c r="F45" s="82"/>
    </row>
    <row r="46" spans="1:6" ht="12.75">
      <c r="A46" s="85"/>
      <c r="B46" s="24" t="s">
        <v>133</v>
      </c>
      <c r="C46" s="26"/>
      <c r="D46" s="14">
        <v>13047</v>
      </c>
      <c r="E46" s="57">
        <v>12691</v>
      </c>
      <c r="F46" s="82"/>
    </row>
    <row r="47" spans="1:6" ht="12.75">
      <c r="A47" s="85"/>
      <c r="B47" s="24" t="s">
        <v>134</v>
      </c>
      <c r="C47" s="26"/>
      <c r="D47" s="14">
        <v>926</v>
      </c>
      <c r="E47" s="57">
        <v>926</v>
      </c>
      <c r="F47" s="82"/>
    </row>
    <row r="48" spans="1:6" ht="12.75">
      <c r="A48" s="85"/>
      <c r="B48" s="24" t="s">
        <v>135</v>
      </c>
      <c r="C48" s="26"/>
      <c r="D48" s="14">
        <v>4340</v>
      </c>
      <c r="E48" s="57">
        <v>4340</v>
      </c>
      <c r="F48" s="82"/>
    </row>
    <row r="49" spans="1:6" ht="12.75">
      <c r="A49" s="85"/>
      <c r="B49" s="24" t="s">
        <v>136</v>
      </c>
      <c r="C49" s="26"/>
      <c r="D49" s="14">
        <v>2381</v>
      </c>
      <c r="E49" s="57">
        <v>2381</v>
      </c>
      <c r="F49" s="82"/>
    </row>
    <row r="50" spans="1:6" ht="12.75">
      <c r="A50" s="85"/>
      <c r="B50" s="24" t="s">
        <v>137</v>
      </c>
      <c r="C50" s="26"/>
      <c r="D50" s="14">
        <v>2499</v>
      </c>
      <c r="E50" s="57">
        <v>2499</v>
      </c>
      <c r="F50" s="82"/>
    </row>
    <row r="51" spans="1:6" ht="12.75">
      <c r="A51" s="85"/>
      <c r="B51" s="49" t="s">
        <v>112</v>
      </c>
      <c r="C51" s="26"/>
      <c r="D51" s="14">
        <v>11596</v>
      </c>
      <c r="E51" s="57">
        <v>11312</v>
      </c>
      <c r="F51" s="82"/>
    </row>
    <row r="52" spans="1:6" ht="12.75">
      <c r="A52" s="85"/>
      <c r="B52" s="49" t="s">
        <v>138</v>
      </c>
      <c r="C52" s="26"/>
      <c r="D52" s="14">
        <v>65345</v>
      </c>
      <c r="E52" s="57">
        <v>63855</v>
      </c>
      <c r="F52" s="82"/>
    </row>
    <row r="53" spans="1:6" ht="12.75">
      <c r="A53" s="85"/>
      <c r="B53" s="14" t="s">
        <v>139</v>
      </c>
      <c r="C53" s="26"/>
      <c r="D53" s="14">
        <f>2558+2205</f>
        <v>4763</v>
      </c>
      <c r="E53" s="57">
        <v>2066</v>
      </c>
      <c r="F53" s="82"/>
    </row>
    <row r="54" spans="1:6" ht="12.75">
      <c r="A54" s="85"/>
      <c r="B54" s="37" t="s">
        <v>140</v>
      </c>
      <c r="C54" s="26"/>
      <c r="D54" s="14">
        <v>23</v>
      </c>
      <c r="E54" s="57">
        <v>0</v>
      </c>
      <c r="F54" s="82"/>
    </row>
    <row r="55" spans="1:6" ht="12.75">
      <c r="A55" s="85"/>
      <c r="B55" s="37" t="s">
        <v>141</v>
      </c>
      <c r="C55" s="26"/>
      <c r="D55" s="14">
        <v>11</v>
      </c>
      <c r="E55" s="57">
        <v>0</v>
      </c>
      <c r="F55" s="82"/>
    </row>
    <row r="56" spans="1:6" ht="12.75">
      <c r="A56" s="85"/>
      <c r="B56" s="24" t="s">
        <v>142</v>
      </c>
      <c r="C56" s="26"/>
      <c r="D56" s="14">
        <f>5779+125457</f>
        <v>131236</v>
      </c>
      <c r="E56" s="57">
        <v>3826</v>
      </c>
      <c r="F56" s="82"/>
    </row>
    <row r="57" spans="1:6" ht="12.75">
      <c r="A57" s="85"/>
      <c r="B57" s="14" t="s">
        <v>143</v>
      </c>
      <c r="C57" s="26"/>
      <c r="D57" s="14">
        <f>1610+3999+3959</f>
        <v>9568</v>
      </c>
      <c r="E57" s="57">
        <v>5568</v>
      </c>
      <c r="F57" s="82"/>
    </row>
    <row r="58" spans="1:6" ht="12.75">
      <c r="A58" s="85"/>
      <c r="B58" s="14" t="s">
        <v>144</v>
      </c>
      <c r="C58" s="26"/>
      <c r="D58" s="14">
        <v>6909</v>
      </c>
      <c r="E58" s="57">
        <v>0</v>
      </c>
      <c r="F58" s="82"/>
    </row>
    <row r="59" spans="1:6" ht="12.75">
      <c r="A59" s="85"/>
      <c r="B59" s="14" t="s">
        <v>145</v>
      </c>
      <c r="C59" s="26"/>
      <c r="D59" s="14">
        <v>5500</v>
      </c>
      <c r="E59" s="57">
        <v>5500</v>
      </c>
      <c r="F59" s="82"/>
    </row>
    <row r="60" spans="1:6" ht="12.75">
      <c r="A60" s="85"/>
      <c r="B60" s="14" t="s">
        <v>146</v>
      </c>
      <c r="C60" s="26"/>
      <c r="D60" s="14">
        <v>2500</v>
      </c>
      <c r="E60" s="57">
        <v>2500</v>
      </c>
      <c r="F60" s="82"/>
    </row>
    <row r="61" spans="1:6" ht="12.75">
      <c r="A61" s="85"/>
      <c r="B61" s="14" t="s">
        <v>147</v>
      </c>
      <c r="C61" s="26"/>
      <c r="D61" s="14">
        <v>11712</v>
      </c>
      <c r="E61" s="57">
        <v>11712</v>
      </c>
      <c r="F61" s="82"/>
    </row>
    <row r="62" spans="1:6" ht="12.75">
      <c r="A62" s="85"/>
      <c r="B62" s="14" t="s">
        <v>148</v>
      </c>
      <c r="C62" s="26"/>
      <c r="D62" s="14">
        <v>31</v>
      </c>
      <c r="E62" s="57">
        <v>0</v>
      </c>
      <c r="F62" s="82"/>
    </row>
    <row r="63" spans="1:6" ht="12.75">
      <c r="A63" s="85"/>
      <c r="B63" s="14" t="s">
        <v>149</v>
      </c>
      <c r="C63" s="26"/>
      <c r="D63" s="14">
        <v>134000</v>
      </c>
      <c r="E63" s="57">
        <v>11686</v>
      </c>
      <c r="F63" s="82"/>
    </row>
    <row r="64" spans="1:6" ht="12.75">
      <c r="A64" s="85"/>
      <c r="B64" s="37" t="s">
        <v>150</v>
      </c>
      <c r="C64" s="26"/>
      <c r="D64" s="14">
        <v>2564</v>
      </c>
      <c r="E64" s="57">
        <v>2564</v>
      </c>
      <c r="F64" s="82"/>
    </row>
    <row r="65" spans="1:6" ht="12.75">
      <c r="A65" s="85"/>
      <c r="B65" s="37" t="s">
        <v>151</v>
      </c>
      <c r="C65" s="26"/>
      <c r="D65" s="14">
        <v>6400</v>
      </c>
      <c r="E65" s="57">
        <v>6300</v>
      </c>
      <c r="F65" s="82"/>
    </row>
    <row r="66" spans="1:6" ht="12.75">
      <c r="A66" s="85"/>
      <c r="B66" s="37" t="s">
        <v>152</v>
      </c>
      <c r="C66" s="20"/>
      <c r="D66" s="14">
        <f>825+137</f>
        <v>962</v>
      </c>
      <c r="E66" s="57">
        <v>871</v>
      </c>
      <c r="F66" s="82"/>
    </row>
    <row r="67" spans="1:6" ht="12.75">
      <c r="A67" s="85"/>
      <c r="B67" s="37" t="s">
        <v>153</v>
      </c>
      <c r="C67" s="20"/>
      <c r="D67" s="14">
        <v>800</v>
      </c>
      <c r="E67" s="57">
        <v>800</v>
      </c>
      <c r="F67" s="82"/>
    </row>
    <row r="68" spans="1:6" ht="12.75">
      <c r="A68" s="85"/>
      <c r="B68" s="20" t="s">
        <v>103</v>
      </c>
      <c r="C68" s="20"/>
      <c r="D68" s="14">
        <v>8600</v>
      </c>
      <c r="E68" s="57">
        <v>0</v>
      </c>
      <c r="F68" s="82"/>
    </row>
    <row r="69" spans="1:8" s="96" customFormat="1" ht="15.75" customHeight="1">
      <c r="A69" s="95"/>
      <c r="B69" s="24" t="s">
        <v>154</v>
      </c>
      <c r="C69" s="23"/>
      <c r="D69" s="60">
        <v>16646</v>
      </c>
      <c r="E69" s="57">
        <v>0</v>
      </c>
      <c r="F69" s="82"/>
      <c r="H69" s="39"/>
    </row>
    <row r="70" spans="1:6" s="96" customFormat="1" ht="15.75" thickBot="1">
      <c r="A70" s="95"/>
      <c r="B70" s="24" t="s">
        <v>155</v>
      </c>
      <c r="C70" s="23"/>
      <c r="D70" s="60">
        <v>6800</v>
      </c>
      <c r="E70" s="58">
        <v>0</v>
      </c>
      <c r="F70" s="82"/>
    </row>
    <row r="71" spans="1:6" ht="26.25" thickBot="1">
      <c r="A71" s="134" t="s">
        <v>4</v>
      </c>
      <c r="B71" s="134"/>
      <c r="C71" s="6" t="s">
        <v>5</v>
      </c>
      <c r="D71" s="6" t="s">
        <v>6</v>
      </c>
      <c r="E71" s="76" t="s">
        <v>193</v>
      </c>
      <c r="F71" s="82"/>
    </row>
    <row r="72" spans="1:6" s="96" customFormat="1" ht="15">
      <c r="A72" s="95"/>
      <c r="B72" s="24" t="s">
        <v>156</v>
      </c>
      <c r="C72" s="23"/>
      <c r="D72" s="60">
        <v>16559</v>
      </c>
      <c r="E72" s="56">
        <v>0</v>
      </c>
      <c r="F72" s="82"/>
    </row>
    <row r="73" spans="1:6" s="96" customFormat="1" ht="15">
      <c r="A73" s="95"/>
      <c r="B73" s="24" t="s">
        <v>157</v>
      </c>
      <c r="C73" s="23"/>
      <c r="D73" s="60">
        <v>63500</v>
      </c>
      <c r="E73" s="57">
        <v>0</v>
      </c>
      <c r="F73" s="82"/>
    </row>
    <row r="74" spans="1:6" s="96" customFormat="1" ht="15">
      <c r="A74" s="95"/>
      <c r="B74" s="52"/>
      <c r="C74" s="97"/>
      <c r="D74" s="98"/>
      <c r="E74" s="57"/>
      <c r="F74" s="82"/>
    </row>
    <row r="75" spans="1:6" ht="12.75">
      <c r="A75" s="85"/>
      <c r="B75" s="37"/>
      <c r="C75" s="20"/>
      <c r="D75" s="10"/>
      <c r="E75" s="57"/>
      <c r="F75" s="82"/>
    </row>
    <row r="76" spans="1:6" ht="13.5" thickBot="1">
      <c r="A76" s="85"/>
      <c r="B76" s="37"/>
      <c r="C76" s="20"/>
      <c r="D76" s="10"/>
      <c r="E76" s="58"/>
      <c r="F76" s="82"/>
    </row>
    <row r="77" spans="1:10" s="45" customFormat="1" ht="13.5" thickBot="1">
      <c r="A77" s="99"/>
      <c r="B77" s="100" t="s">
        <v>96</v>
      </c>
      <c r="C77" s="18">
        <f>SUM(C29:C76)</f>
        <v>660009</v>
      </c>
      <c r="D77" s="18">
        <f>SUM(D29:D76)</f>
        <v>1417662</v>
      </c>
      <c r="E77" s="101">
        <f>SUM(E29:E76)</f>
        <v>632082</v>
      </c>
      <c r="F77" s="82"/>
      <c r="G77" s="47"/>
      <c r="H77" s="1"/>
      <c r="I77" s="1"/>
      <c r="J77" s="1"/>
    </row>
    <row r="78" spans="1:10" ht="13.5" thickBot="1">
      <c r="A78" s="46" t="s">
        <v>158</v>
      </c>
      <c r="B78" s="46" t="s">
        <v>159</v>
      </c>
      <c r="C78" s="18">
        <f>+C28+C77</f>
        <v>660009</v>
      </c>
      <c r="D78" s="18">
        <f>+D28+D77</f>
        <v>2035066</v>
      </c>
      <c r="E78" s="18">
        <f>+E28+E77</f>
        <v>744164</v>
      </c>
      <c r="F78" s="82"/>
      <c r="G78" s="2"/>
      <c r="H78" s="2"/>
      <c r="I78" s="45"/>
      <c r="J78" s="47"/>
    </row>
    <row r="79" spans="1:6" ht="12.75">
      <c r="A79" s="71"/>
      <c r="B79" s="71"/>
      <c r="C79" s="102"/>
      <c r="F79" s="82"/>
    </row>
    <row r="80" spans="1:6" ht="13.5" thickBot="1">
      <c r="A80" s="71"/>
      <c r="B80" s="71"/>
      <c r="C80" s="102"/>
      <c r="F80" s="82"/>
    </row>
    <row r="81" spans="1:6" ht="12.75">
      <c r="A81" s="103"/>
      <c r="B81" s="104" t="s">
        <v>160</v>
      </c>
      <c r="C81" s="8"/>
      <c r="D81" s="77">
        <f>434046-56079</f>
        <v>377967</v>
      </c>
      <c r="E81" s="56">
        <v>131213</v>
      </c>
      <c r="F81" s="82"/>
    </row>
    <row r="82" spans="1:6" ht="12.75">
      <c r="A82" s="85"/>
      <c r="B82" s="105" t="s">
        <v>161</v>
      </c>
      <c r="C82" s="26"/>
      <c r="D82" s="14">
        <v>292</v>
      </c>
      <c r="E82" s="57">
        <v>292</v>
      </c>
      <c r="F82" s="82"/>
    </row>
    <row r="83" spans="1:6" ht="13.5" thickBot="1">
      <c r="A83" s="85"/>
      <c r="B83" s="105" t="s">
        <v>162</v>
      </c>
      <c r="C83" s="30"/>
      <c r="D83" s="106">
        <v>1940</v>
      </c>
      <c r="E83" s="58">
        <v>1940</v>
      </c>
      <c r="F83" s="82"/>
    </row>
    <row r="84" spans="1:6" ht="13.5" thickBot="1">
      <c r="A84" s="85"/>
      <c r="B84" s="107" t="s">
        <v>163</v>
      </c>
      <c r="C84" s="18">
        <f>SUM(C81:C83)</f>
        <v>0</v>
      </c>
      <c r="D84" s="108">
        <f>SUM(D81:D83)</f>
        <v>380199</v>
      </c>
      <c r="E84" s="109">
        <f>SUM(E81:E83)</f>
        <v>133445</v>
      </c>
      <c r="F84" s="82"/>
    </row>
    <row r="85" spans="1:6" ht="12.75">
      <c r="A85" s="85"/>
      <c r="B85" s="104" t="s">
        <v>164</v>
      </c>
      <c r="C85" s="79">
        <v>200000</v>
      </c>
      <c r="D85" s="77">
        <v>264019</v>
      </c>
      <c r="E85" s="56">
        <v>34155</v>
      </c>
      <c r="F85" s="82"/>
    </row>
    <row r="86" spans="1:6" ht="12.75">
      <c r="A86" s="85"/>
      <c r="B86" s="110" t="s">
        <v>165</v>
      </c>
      <c r="C86" s="94">
        <v>29750</v>
      </c>
      <c r="D86" s="14">
        <v>29750</v>
      </c>
      <c r="E86" s="57">
        <v>29750</v>
      </c>
      <c r="F86" s="82"/>
    </row>
    <row r="87" spans="1:6" ht="12.75">
      <c r="A87" s="85"/>
      <c r="B87" s="110" t="s">
        <v>166</v>
      </c>
      <c r="C87" s="94">
        <v>10000</v>
      </c>
      <c r="D87" s="14">
        <v>10000</v>
      </c>
      <c r="E87" s="57">
        <v>10000</v>
      </c>
      <c r="F87" s="82"/>
    </row>
    <row r="88" spans="1:6" ht="12.75">
      <c r="A88" s="85"/>
      <c r="B88" s="110" t="s">
        <v>167</v>
      </c>
      <c r="C88" s="94">
        <v>35000</v>
      </c>
      <c r="D88" s="14">
        <f>52196-1927-356</f>
        <v>49913</v>
      </c>
      <c r="E88" s="57">
        <v>23257</v>
      </c>
      <c r="F88" s="82"/>
    </row>
    <row r="89" spans="1:6" ht="12.75">
      <c r="A89" s="85"/>
      <c r="B89" s="110" t="s">
        <v>164</v>
      </c>
      <c r="C89" s="94"/>
      <c r="D89" s="14"/>
      <c r="E89" s="57"/>
      <c r="F89" s="82"/>
    </row>
    <row r="90" spans="1:6" ht="12.75">
      <c r="A90" s="85"/>
      <c r="B90" s="110" t="s">
        <v>168</v>
      </c>
      <c r="C90" s="94">
        <v>10000</v>
      </c>
      <c r="D90" s="14">
        <v>10000</v>
      </c>
      <c r="E90" s="57">
        <v>0</v>
      </c>
      <c r="F90" s="82"/>
    </row>
    <row r="91" spans="1:6" ht="12.75">
      <c r="A91" s="85"/>
      <c r="B91" s="110" t="s">
        <v>169</v>
      </c>
      <c r="C91" s="94">
        <v>15000</v>
      </c>
      <c r="D91" s="14">
        <v>15000</v>
      </c>
      <c r="E91" s="57">
        <v>1247</v>
      </c>
      <c r="F91" s="82"/>
    </row>
    <row r="92" spans="1:6" ht="12.75">
      <c r="A92" s="85"/>
      <c r="B92" s="111" t="s">
        <v>170</v>
      </c>
      <c r="C92" s="112">
        <v>10000</v>
      </c>
      <c r="D92" s="14"/>
      <c r="E92" s="57"/>
      <c r="F92" s="82"/>
    </row>
    <row r="93" spans="1:6" ht="12.75">
      <c r="A93" s="85"/>
      <c r="B93" s="113" t="s">
        <v>171</v>
      </c>
      <c r="C93" s="112">
        <v>2000</v>
      </c>
      <c r="D93" s="14">
        <f>2000+560</f>
        <v>2560</v>
      </c>
      <c r="E93" s="57">
        <v>2560</v>
      </c>
      <c r="F93" s="82"/>
    </row>
    <row r="94" spans="1:6" ht="12.75">
      <c r="A94" s="85"/>
      <c r="B94" s="110" t="s">
        <v>172</v>
      </c>
      <c r="C94" s="94">
        <v>30000</v>
      </c>
      <c r="D94" s="14">
        <f>37690+2040</f>
        <v>39730</v>
      </c>
      <c r="E94" s="57">
        <v>29950</v>
      </c>
      <c r="F94" s="82"/>
    </row>
    <row r="95" spans="1:6" ht="12.75">
      <c r="A95" s="85"/>
      <c r="B95" s="114" t="s">
        <v>173</v>
      </c>
      <c r="C95" s="115"/>
      <c r="D95" s="14">
        <v>697</v>
      </c>
      <c r="E95" s="57">
        <v>697</v>
      </c>
      <c r="F95" s="82"/>
    </row>
    <row r="96" spans="1:6" ht="22.5">
      <c r="A96" s="85"/>
      <c r="B96" s="116" t="s">
        <v>174</v>
      </c>
      <c r="C96" s="27"/>
      <c r="D96" s="13">
        <v>21503</v>
      </c>
      <c r="E96" s="57">
        <v>0</v>
      </c>
      <c r="F96" s="82"/>
    </row>
    <row r="97" spans="1:6" ht="22.5">
      <c r="A97" s="85"/>
      <c r="B97" s="116" t="s">
        <v>175</v>
      </c>
      <c r="C97" s="27"/>
      <c r="D97" s="13">
        <v>19000</v>
      </c>
      <c r="E97" s="57">
        <v>19000</v>
      </c>
      <c r="F97" s="82"/>
    </row>
    <row r="98" spans="1:6" ht="13.5" thickBot="1">
      <c r="A98" s="85"/>
      <c r="B98" s="43" t="s">
        <v>176</v>
      </c>
      <c r="C98" s="117"/>
      <c r="D98" s="118">
        <v>209</v>
      </c>
      <c r="E98" s="58">
        <v>209</v>
      </c>
      <c r="F98" s="82"/>
    </row>
    <row r="99" spans="1:6" ht="13.5" thickBot="1">
      <c r="A99" s="119"/>
      <c r="B99" s="99" t="s">
        <v>177</v>
      </c>
      <c r="C99" s="101">
        <f>SUM(C85:C98)</f>
        <v>341750</v>
      </c>
      <c r="D99" s="120">
        <f>SUM(D85:D98)</f>
        <v>462381</v>
      </c>
      <c r="E99" s="121">
        <f>SUM(E85:E98)</f>
        <v>150825</v>
      </c>
      <c r="F99" s="82"/>
    </row>
    <row r="100" spans="1:6" ht="13.5" thickBot="1">
      <c r="A100" s="99" t="s">
        <v>178</v>
      </c>
      <c r="B100" s="46" t="s">
        <v>179</v>
      </c>
      <c r="C100" s="122">
        <f>+C84+C99</f>
        <v>341750</v>
      </c>
      <c r="D100" s="108">
        <f>+D84+D99</f>
        <v>842580</v>
      </c>
      <c r="E100" s="123">
        <f>+E84+E99</f>
        <v>284270</v>
      </c>
      <c r="F100" s="82"/>
    </row>
    <row r="101" spans="1:6" ht="12.75">
      <c r="A101" s="85"/>
      <c r="B101" s="113" t="s">
        <v>180</v>
      </c>
      <c r="C101" s="77">
        <v>18000</v>
      </c>
      <c r="D101" s="77">
        <v>18000</v>
      </c>
      <c r="E101" s="56">
        <v>12274</v>
      </c>
      <c r="F101" s="82"/>
    </row>
    <row r="102" spans="1:6" ht="13.5" thickBot="1">
      <c r="A102" s="85"/>
      <c r="B102" s="124" t="s">
        <v>181</v>
      </c>
      <c r="C102" s="106"/>
      <c r="D102" s="106"/>
      <c r="E102" s="58"/>
      <c r="F102" s="82"/>
    </row>
    <row r="103" spans="1:6" ht="13.5" thickBot="1">
      <c r="A103" s="85"/>
      <c r="B103" s="100" t="s">
        <v>96</v>
      </c>
      <c r="C103" s="101">
        <f>SUM(C101:C102)</f>
        <v>18000</v>
      </c>
      <c r="D103" s="120">
        <f>SUM(D101:D102)</f>
        <v>18000</v>
      </c>
      <c r="E103" s="121">
        <f>SUM(E101:E102)</f>
        <v>12274</v>
      </c>
      <c r="F103" s="82"/>
    </row>
    <row r="104" spans="1:6" ht="13.5" thickBot="1">
      <c r="A104" s="46" t="s">
        <v>182</v>
      </c>
      <c r="B104" s="46" t="s">
        <v>183</v>
      </c>
      <c r="C104" s="18">
        <f>C103</f>
        <v>18000</v>
      </c>
      <c r="D104" s="70">
        <f>D103</f>
        <v>18000</v>
      </c>
      <c r="E104" s="125">
        <f>E103</f>
        <v>12274</v>
      </c>
      <c r="F104" s="82"/>
    </row>
    <row r="105" spans="1:6" ht="13.5" thickBot="1">
      <c r="A105" s="46"/>
      <c r="B105" s="126" t="s">
        <v>184</v>
      </c>
      <c r="C105" s="127">
        <v>607656</v>
      </c>
      <c r="D105" s="131">
        <v>1072144</v>
      </c>
      <c r="E105" s="63">
        <v>0</v>
      </c>
      <c r="F105" s="82"/>
    </row>
    <row r="106" spans="1:6" ht="13.5" thickBot="1">
      <c r="A106" s="46" t="s">
        <v>185</v>
      </c>
      <c r="B106" s="46" t="s">
        <v>186</v>
      </c>
      <c r="C106" s="18">
        <f>SUM(C105)</f>
        <v>607656</v>
      </c>
      <c r="D106" s="18">
        <f>SUM(D105)</f>
        <v>1072144</v>
      </c>
      <c r="E106" s="101">
        <f>SUM(E105)</f>
        <v>0</v>
      </c>
      <c r="F106" s="82"/>
    </row>
    <row r="107" spans="1:6" ht="13.5" thickBot="1">
      <c r="A107" s="46" t="s">
        <v>187</v>
      </c>
      <c r="B107" s="100" t="s">
        <v>188</v>
      </c>
      <c r="C107" s="18">
        <f>SUM(C100,C104,C106)</f>
        <v>967406</v>
      </c>
      <c r="D107" s="18">
        <f>SUM(D100,D104,D106)</f>
        <v>1932724</v>
      </c>
      <c r="E107" s="122">
        <f>SUM(E100,E104,E106)</f>
        <v>296544</v>
      </c>
      <c r="F107" s="82"/>
    </row>
    <row r="108" spans="1:6" ht="13.5" thickBot="1">
      <c r="A108" s="128"/>
      <c r="B108" s="7" t="s">
        <v>189</v>
      </c>
      <c r="C108" s="129"/>
      <c r="D108" s="131"/>
      <c r="E108" s="63"/>
      <c r="F108" s="82"/>
    </row>
    <row r="109" spans="1:6" ht="13.5" thickBot="1">
      <c r="A109" s="46" t="s">
        <v>190</v>
      </c>
      <c r="B109" s="100" t="s">
        <v>191</v>
      </c>
      <c r="C109" s="18">
        <f>SUM(C108)</f>
        <v>0</v>
      </c>
      <c r="D109" s="18">
        <f>SUM(D108)</f>
        <v>0</v>
      </c>
      <c r="E109" s="101">
        <f>SUM(E108)</f>
        <v>0</v>
      </c>
      <c r="F109" s="82"/>
    </row>
    <row r="110" spans="1:7" ht="13.5" thickBot="1">
      <c r="A110" s="17" t="s">
        <v>192</v>
      </c>
      <c r="B110" s="130"/>
      <c r="C110" s="18">
        <f>SUM(C109,C107,C78)</f>
        <v>1627415</v>
      </c>
      <c r="D110" s="18">
        <f>SUM(D109,D107,D78)</f>
        <v>3967790</v>
      </c>
      <c r="E110" s="18">
        <f>SUM(E109,E107,E78)</f>
        <v>1040708</v>
      </c>
      <c r="F110" s="82"/>
      <c r="G110" s="2"/>
    </row>
  </sheetData>
  <sheetProtection selectLockedCells="1" selectUnlockedCells="1"/>
  <mergeCells count="5">
    <mergeCell ref="A4:D4"/>
    <mergeCell ref="A5:D5"/>
    <mergeCell ref="A7:B7"/>
    <mergeCell ref="A71:B71"/>
    <mergeCell ref="D3:E3"/>
  </mergeCells>
  <printOptions/>
  <pageMargins left="0.9055555555555556" right="0.27569444444444446" top="0" bottom="0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2016-05-05T13:08:47Z</cp:lastPrinted>
  <dcterms:created xsi:type="dcterms:W3CDTF">2016-05-02T21:27:41Z</dcterms:created>
  <dcterms:modified xsi:type="dcterms:W3CDTF">2016-05-09T13:09:05Z</dcterms:modified>
  <cp:category/>
  <cp:version/>
  <cp:contentType/>
  <cp:contentStatus/>
</cp:coreProperties>
</file>