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ya\Desktop\2021. költségvetés\"/>
    </mc:Choice>
  </mc:AlternateContent>
  <xr:revisionPtr revIDLastSave="0" documentId="13_ncr:1_{364B2A3C-452A-47CA-815A-7C8A20D5CA2A}" xr6:coauthVersionLast="46" xr6:coauthVersionMax="46" xr10:uidLastSave="{00000000-0000-0000-0000-000000000000}"/>
  <bookViews>
    <workbookView xWindow="-120" yWindow="-120" windowWidth="29040" windowHeight="15840" tabRatio="727" firstSheet="1" activeTab="15" xr2:uid="{00000000-000D-0000-FFFF-FFFF00000000}"/>
  </bookViews>
  <sheets>
    <sheet name="1. mell." sheetId="1" r:id="rId1"/>
    <sheet name="2.1. mell  " sheetId="73" r:id="rId2"/>
    <sheet name="2.2. mell  " sheetId="61" r:id="rId3"/>
    <sheet name="3. mell.  " sheetId="62" r:id="rId4"/>
    <sheet name="4. mell." sheetId="77" r:id="rId5"/>
    <sheet name="5. mell." sheetId="78" r:id="rId6"/>
    <sheet name="6. mell. (1)" sheetId="132" r:id="rId7"/>
    <sheet name="6. mell. (2)" sheetId="131" r:id="rId8"/>
    <sheet name="7. mell." sheetId="64" r:id="rId9"/>
    <sheet name="8.1 mell. " sheetId="71" r:id="rId10"/>
    <sheet name="8.2 mell." sheetId="133" r:id="rId11"/>
    <sheet name="9.1 mell " sheetId="130" r:id="rId12"/>
    <sheet name="9.2 mell" sheetId="3" r:id="rId13"/>
    <sheet name="9.3 mell " sheetId="119" r:id="rId14"/>
    <sheet name="9.4 mell " sheetId="120" r:id="rId15"/>
    <sheet name="10. mell" sheetId="89" r:id="rId16"/>
  </sheets>
  <definedNames>
    <definedName name="_xlnm.Print_Titles" localSheetId="11">'9.1 mell '!$1:$6</definedName>
    <definedName name="_xlnm.Print_Titles" localSheetId="12">'9.2 mell'!$1:$6</definedName>
    <definedName name="_xlnm.Print_Titles" localSheetId="13">'9.3 mell '!$1:$6</definedName>
    <definedName name="_xlnm.Print_Titles" localSheetId="14">'9.4 mell '!$1:$6</definedName>
    <definedName name="_xlnm.Print_Area" localSheetId="0">'1. mell.'!$A$1:$C$159</definedName>
  </definedNames>
  <calcPr calcId="191029"/>
</workbook>
</file>

<file path=xl/calcChain.xml><?xml version="1.0" encoding="utf-8"?>
<calcChain xmlns="http://schemas.openxmlformats.org/spreadsheetml/2006/main">
  <c r="F6" i="64" l="1"/>
  <c r="F7" i="64"/>
  <c r="F5" i="64"/>
  <c r="E19" i="131"/>
  <c r="D19" i="131"/>
  <c r="B19" i="131"/>
  <c r="F18" i="131"/>
  <c r="F17" i="131"/>
  <c r="F16" i="131"/>
  <c r="F15" i="131"/>
  <c r="F14" i="131"/>
  <c r="F13" i="131"/>
  <c r="F12" i="131"/>
  <c r="F11" i="131"/>
  <c r="F10" i="131"/>
  <c r="F9" i="131"/>
  <c r="F7" i="131"/>
  <c r="F6" i="131"/>
  <c r="F4" i="131"/>
  <c r="D52" i="133"/>
  <c r="D45" i="133"/>
  <c r="C45" i="133"/>
  <c r="B45" i="133"/>
  <c r="E44" i="133"/>
  <c r="E43" i="133"/>
  <c r="E42" i="133"/>
  <c r="E41" i="133"/>
  <c r="E39" i="133"/>
  <c r="E38" i="133"/>
  <c r="D35" i="133"/>
  <c r="C35" i="133"/>
  <c r="B35" i="133"/>
  <c r="E34" i="133"/>
  <c r="E33" i="133"/>
  <c r="E32" i="133"/>
  <c r="E31" i="133"/>
  <c r="E30" i="133"/>
  <c r="E29" i="133"/>
  <c r="E28" i="133"/>
  <c r="D27" i="133"/>
  <c r="D37" i="133" s="1"/>
  <c r="C27" i="133"/>
  <c r="C37" i="133" s="1"/>
  <c r="D22" i="133"/>
  <c r="C22" i="133"/>
  <c r="B22" i="133"/>
  <c r="E21" i="133"/>
  <c r="E20" i="133"/>
  <c r="E19" i="133"/>
  <c r="E18" i="133"/>
  <c r="E17" i="133"/>
  <c r="E16" i="133"/>
  <c r="E15" i="133"/>
  <c r="D14" i="133"/>
  <c r="C14" i="133"/>
  <c r="B14" i="133"/>
  <c r="B27" i="133" s="1"/>
  <c r="B37" i="133" s="1"/>
  <c r="D12" i="133"/>
  <c r="C12" i="133"/>
  <c r="B12" i="133"/>
  <c r="E11" i="133"/>
  <c r="E10" i="133"/>
  <c r="E9" i="133"/>
  <c r="E8" i="133"/>
  <c r="E7" i="133"/>
  <c r="E12" i="133" s="1"/>
  <c r="E6" i="133"/>
  <c r="E5" i="133"/>
  <c r="F19" i="131" l="1"/>
  <c r="E22" i="133"/>
  <c r="E35" i="133"/>
  <c r="C11" i="77" l="1"/>
  <c r="C29" i="130"/>
  <c r="D9" i="132"/>
  <c r="B9" i="132"/>
  <c r="E6" i="132"/>
  <c r="E5" i="132"/>
  <c r="E9" i="132" l="1"/>
  <c r="C146" i="130" l="1"/>
  <c r="C140" i="130"/>
  <c r="C133" i="130"/>
  <c r="C129" i="130"/>
  <c r="C114" i="130"/>
  <c r="C93" i="130"/>
  <c r="C82" i="130"/>
  <c r="C78" i="130"/>
  <c r="C75" i="130"/>
  <c r="C70" i="130"/>
  <c r="C66" i="130"/>
  <c r="C60" i="130"/>
  <c r="C55" i="130"/>
  <c r="C49" i="130"/>
  <c r="C37" i="130"/>
  <c r="C22" i="130"/>
  <c r="C15" i="130"/>
  <c r="C8" i="130"/>
  <c r="C29" i="120"/>
  <c r="C29" i="119"/>
  <c r="C26" i="1"/>
  <c r="C5" i="1"/>
  <c r="C34" i="1"/>
  <c r="C19" i="1"/>
  <c r="C12" i="1"/>
  <c r="C18" i="73"/>
  <c r="C146" i="120"/>
  <c r="C140" i="120"/>
  <c r="C146" i="119"/>
  <c r="C140" i="119"/>
  <c r="C140" i="3"/>
  <c r="C133" i="120"/>
  <c r="C129" i="120"/>
  <c r="C114" i="120"/>
  <c r="C93" i="120"/>
  <c r="C128" i="120" s="1"/>
  <c r="C82" i="120"/>
  <c r="C78" i="120"/>
  <c r="C75" i="120"/>
  <c r="C70" i="120"/>
  <c r="C66" i="120"/>
  <c r="C60" i="120"/>
  <c r="C55" i="120"/>
  <c r="C49" i="120"/>
  <c r="C37" i="120"/>
  <c r="C22" i="120"/>
  <c r="C15" i="120"/>
  <c r="C8" i="120"/>
  <c r="C133" i="119"/>
  <c r="C129" i="119"/>
  <c r="C114" i="119"/>
  <c r="C93" i="119"/>
  <c r="C82" i="119"/>
  <c r="C78" i="119"/>
  <c r="C75" i="119"/>
  <c r="C70" i="119"/>
  <c r="C66" i="119"/>
  <c r="C60" i="119"/>
  <c r="C55" i="119"/>
  <c r="C49" i="119"/>
  <c r="C37" i="119"/>
  <c r="C22" i="119"/>
  <c r="C15" i="119"/>
  <c r="C8" i="119"/>
  <c r="C4" i="73"/>
  <c r="C4" i="61" s="1"/>
  <c r="C146" i="3"/>
  <c r="C133" i="3"/>
  <c r="C93" i="3"/>
  <c r="C30" i="3"/>
  <c r="C29" i="3" s="1"/>
  <c r="E29" i="73"/>
  <c r="C145" i="1"/>
  <c r="C133" i="1"/>
  <c r="C93" i="1"/>
  <c r="D14" i="71"/>
  <c r="D27" i="71" s="1"/>
  <c r="D37" i="71" s="1"/>
  <c r="C14" i="71"/>
  <c r="C27" i="71" s="1"/>
  <c r="C37" i="71" s="1"/>
  <c r="B14" i="71"/>
  <c r="B27" i="71"/>
  <c r="B37" i="71" s="1"/>
  <c r="D4" i="62"/>
  <c r="E4" i="62" s="1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E17" i="61"/>
  <c r="E31" i="61" s="1"/>
  <c r="C17" i="61"/>
  <c r="C140" i="1"/>
  <c r="C129" i="1"/>
  <c r="C114" i="1"/>
  <c r="C79" i="1"/>
  <c r="C75" i="1"/>
  <c r="C72" i="1"/>
  <c r="C67" i="1"/>
  <c r="C63" i="1"/>
  <c r="C57" i="1"/>
  <c r="C52" i="1"/>
  <c r="C46" i="1"/>
  <c r="E30" i="61"/>
  <c r="C18" i="61"/>
  <c r="E18" i="73"/>
  <c r="E30" i="73" s="1"/>
  <c r="C24" i="61"/>
  <c r="C24" i="73"/>
  <c r="C29" i="73" s="1"/>
  <c r="E16" i="89"/>
  <c r="F16" i="89"/>
  <c r="D16" i="89"/>
  <c r="C16" i="89"/>
  <c r="G15" i="89"/>
  <c r="G14" i="89"/>
  <c r="G13" i="89"/>
  <c r="G12" i="89"/>
  <c r="G11" i="89"/>
  <c r="G10" i="89"/>
  <c r="C8" i="78"/>
  <c r="C11" i="62"/>
  <c r="D11" i="62"/>
  <c r="E11" i="62"/>
  <c r="F8" i="62"/>
  <c r="F9" i="62"/>
  <c r="F10" i="62"/>
  <c r="F7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8" i="71"/>
  <c r="E17" i="71"/>
  <c r="E19" i="71"/>
  <c r="E20" i="71"/>
  <c r="E21" i="71"/>
  <c r="B22" i="71"/>
  <c r="C22" i="71"/>
  <c r="D22" i="71"/>
  <c r="E29" i="71"/>
  <c r="E38" i="71"/>
  <c r="E41" i="71"/>
  <c r="E40" i="71"/>
  <c r="E39" i="71"/>
  <c r="E42" i="71"/>
  <c r="E43" i="71"/>
  <c r="E44" i="71"/>
  <c r="B45" i="71"/>
  <c r="C45" i="71"/>
  <c r="D45" i="71"/>
  <c r="D52" i="71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C89" i="3" l="1"/>
  <c r="G16" i="89"/>
  <c r="C154" i="120"/>
  <c r="C155" i="120" s="1"/>
  <c r="C154" i="119"/>
  <c r="F24" i="64"/>
  <c r="C153" i="1"/>
  <c r="C89" i="119"/>
  <c r="C65" i="119"/>
  <c r="C128" i="119"/>
  <c r="C128" i="3"/>
  <c r="C154" i="130"/>
  <c r="C65" i="120"/>
  <c r="C154" i="3"/>
  <c r="C155" i="3" s="1"/>
  <c r="C65" i="130"/>
  <c r="E4" i="73"/>
  <c r="C155" i="119"/>
  <c r="C89" i="130"/>
  <c r="E32" i="61"/>
  <c r="E4" i="61"/>
  <c r="C89" i="120"/>
  <c r="C128" i="130"/>
  <c r="C155" i="130" s="1"/>
  <c r="E12" i="71"/>
  <c r="F11" i="62"/>
  <c r="C65" i="3"/>
  <c r="C90" i="3" s="1"/>
  <c r="E45" i="71"/>
  <c r="E35" i="71"/>
  <c r="E22" i="71"/>
  <c r="C30" i="61"/>
  <c r="C33" i="61" s="1"/>
  <c r="C31" i="73"/>
  <c r="E31" i="73"/>
  <c r="C128" i="1"/>
  <c r="C86" i="1"/>
  <c r="C62" i="1"/>
  <c r="C32" i="73"/>
  <c r="C30" i="73"/>
  <c r="E32" i="73"/>
  <c r="C32" i="61"/>
  <c r="C154" i="1" l="1"/>
  <c r="C159" i="1"/>
  <c r="C90" i="119"/>
  <c r="C90" i="130"/>
  <c r="C87" i="1"/>
  <c r="C90" i="120"/>
  <c r="C31" i="61"/>
  <c r="E33" i="61"/>
  <c r="C158" i="1"/>
</calcChain>
</file>

<file path=xl/sharedStrings.xml><?xml version="1.0" encoding="utf-8"?>
<sst xmlns="http://schemas.openxmlformats.org/spreadsheetml/2006/main" count="1953" uniqueCount="505">
  <si>
    <t>Felújítási kiadások előirányzata felújításonként</t>
  </si>
  <si>
    <t>Adatszolgáltatás 
az elismert tartozásállományról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</si>
  <si>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</si>
  <si>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</si>
  <si>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</si>
  <si>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</si>
  <si>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</si>
  <si>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</si>
  <si>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</si>
  <si>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</si>
  <si>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</si>
  <si>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</si>
  <si>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</si>
  <si>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</si>
  <si>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</si>
  <si>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</si>
  <si>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</si>
  <si>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</si>
  <si>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</si>
  <si>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</si>
  <si>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</si>
  <si>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</si>
  <si>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</si>
  <si>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</si>
  <si>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</si>
  <si>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</si>
  <si>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</si>
  <si>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</si>
  <si>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</si>
  <si>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</si>
  <si>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</si>
  <si>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</si>
  <si>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</si>
  <si>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</si>
  <si>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</si>
  <si>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</si>
  <si>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</si>
  <si>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</si>
  <si>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</si>
  <si>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</si>
  <si>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</si>
  <si>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</si>
  <si>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</t>
  </si>
  <si>
    <t>Bevételek</t>
  </si>
  <si>
    <t>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</si>
  <si>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</si>
  <si>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</si>
  <si>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</si>
  <si>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</si>
  <si>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</si>
  <si>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</si>
  <si>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</si>
  <si>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</si>
  <si>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</si>
  <si>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</si>
  <si>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</si>
  <si>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</si>
  <si>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</si>
  <si>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</si>
  <si>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</si>
  <si>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</si>
  <si>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</si>
  <si>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</si>
  <si>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</si>
  <si>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</si>
  <si>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</si>
  <si>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</si>
  <si>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</si>
  <si>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</si>
  <si>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</si>
  <si>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</si>
  <si>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</si>
  <si>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</si>
  <si>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</si>
  <si>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</si>
  <si>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</si>
  <si>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</si>
  <si>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</si>
  <si>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</si>
  <si>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</si>
  <si>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</si>
  <si>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</si>
  <si>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</si>
  <si>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</si>
  <si>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</si>
  <si>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</si>
  <si>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</si>
  <si>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</si>
  <si>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</si>
  <si>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</si>
  <si>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</si>
  <si>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</si>
  <si>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</si>
  <si>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</si>
  <si>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</si>
  <si>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</si>
  <si>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</si>
  <si>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</si>
  <si>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</si>
  <si>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</si>
  <si>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</si>
  <si>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</si>
  <si>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</si>
  <si>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</si>
  <si>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</si>
  <si>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</si>
  <si>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</si>
  <si>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</si>
  <si>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</si>
  <si>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</si>
  <si>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</si>
  <si>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</si>
  <si>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</si>
  <si>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</si>
  <si>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</si>
  <si>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</si>
  <si>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</si>
  <si>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</si>
  <si>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</si>
  <si>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</si>
  <si>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</si>
  <si>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</si>
  <si>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</si>
  <si>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</si>
  <si>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</si>
  <si>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</si>
  <si>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</si>
  <si>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</si>
  <si>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</si>
  <si>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</si>
  <si>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</si>
  <si>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</si>
  <si>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</si>
  <si>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</si>
  <si>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</si>
  <si>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</si>
  <si>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</si>
  <si>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</si>
  <si>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</si>
  <si>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</si>
  <si>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</si>
  <si>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</si>
  <si>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</si>
  <si>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</si>
  <si>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</si>
  <si>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</si>
  <si>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</si>
  <si>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</si>
  <si>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Közfoglalkoztatottak létszáma (fő)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</si>
  <si>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</si>
  <si>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</si>
  <si>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</si>
  <si>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</si>
  <si>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</si>
  <si>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</si>
  <si>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</si>
  <si>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</si>
  <si>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</si>
  <si>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</si>
  <si>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</si>
  <si>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</si>
  <si>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</si>
  <si>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</si>
  <si>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</si>
  <si>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</si>
  <si>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</si>
  <si>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</si>
  <si>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</si>
  <si>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</si>
  <si>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</si>
  <si>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</si>
  <si>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</si>
  <si>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</si>
  <si>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</si>
  <si>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</si>
  <si>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</si>
  <si>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</si>
  <si>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</si>
  <si>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</si>
  <si>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</si>
  <si>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</si>
  <si>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</si>
  <si>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</si>
  <si>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</si>
  <si>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</si>
  <si>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</si>
  <si>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</si>
  <si>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</si>
  <si>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</si>
  <si>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</si>
  <si>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</si>
  <si>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</si>
  <si>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</si>
  <si>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</si>
  <si>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</si>
  <si>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</si>
  <si>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</si>
  <si>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</si>
  <si>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</si>
  <si>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</si>
  <si>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</si>
  <si>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</si>
  <si>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</si>
  <si>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</si>
  <si>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</si>
  <si>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</si>
  <si>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</si>
  <si>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</si>
  <si>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</si>
  <si>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</si>
  <si>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</si>
  <si>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</si>
  <si>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</si>
  <si>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</si>
  <si>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</si>
  <si>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</si>
  <si>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</si>
  <si>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</si>
  <si>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</si>
  <si>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</si>
  <si>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</si>
  <si>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</si>
  <si>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</si>
  <si>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</si>
  <si>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</si>
  <si>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</si>
  <si>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</si>
  <si>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</si>
  <si>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</si>
  <si>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</si>
  <si>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</si>
  <si>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</si>
  <si>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</si>
  <si>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</si>
  <si>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</si>
  <si>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</si>
  <si>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</si>
  <si>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</si>
  <si>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</si>
  <si>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</si>
  <si>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</si>
  <si>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</si>
  <si>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</si>
  <si>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</si>
  <si>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</si>
  <si>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</si>
  <si>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</si>
  <si>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</si>
  <si>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</si>
  <si>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</si>
  <si>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</si>
  <si>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</si>
  <si>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</si>
  <si>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</si>
  <si>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</si>
  <si>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</si>
  <si>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</si>
  <si>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</si>
  <si>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</si>
  <si>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</si>
  <si>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</si>
  <si>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</si>
  <si>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</si>
  <si>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</si>
  <si>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</si>
  <si>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</si>
  <si>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</si>
  <si>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</si>
  <si>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</si>
  <si>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</si>
  <si>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</si>
  <si>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</si>
  <si>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</si>
  <si>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</si>
  <si>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</si>
  <si>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</si>
  <si>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</si>
  <si>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</si>
  <si>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</si>
  <si>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</si>
  <si>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</si>
  <si>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</si>
  <si>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</si>
  <si>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</si>
  <si>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</si>
  <si>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</si>
  <si>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</si>
  <si>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</si>
  <si>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</si>
  <si>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</si>
  <si>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</si>
  <si>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</si>
  <si>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</si>
  <si>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</si>
  <si>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</si>
  <si>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</si>
  <si>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</si>
  <si>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</si>
  <si>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</si>
  <si>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</si>
  <si>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</si>
  <si>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</si>
  <si>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</si>
  <si>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</si>
  <si>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</si>
  <si>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</si>
  <si>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</si>
  <si>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</si>
  <si>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</si>
  <si>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</si>
  <si>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</si>
  <si>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</si>
  <si>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</si>
  <si>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</si>
  <si>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</si>
  <si>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</si>
  <si>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</si>
  <si>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</si>
  <si>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</si>
  <si>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</si>
  <si>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</si>
  <si>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</si>
  <si>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</si>
  <si>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</si>
  <si>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</si>
  <si>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</si>
  <si>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</si>
  <si>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</si>
  <si>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</si>
  <si>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</si>
  <si>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</si>
  <si>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</si>
  <si>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</si>
  <si>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</si>
  <si>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</si>
  <si>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</si>
  <si>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</si>
  <si>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</si>
  <si>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</si>
  <si>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</si>
  <si>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</si>
  <si>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</si>
  <si>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</si>
  <si>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</si>
  <si>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</si>
  <si>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</si>
  <si>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</si>
  <si>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</si>
  <si>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</si>
  <si>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</si>
  <si>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</si>
  <si>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</si>
  <si>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</si>
  <si>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</si>
  <si>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</si>
  <si>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</si>
  <si>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</si>
  <si>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</si>
  <si>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</si>
  <si>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</si>
  <si>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</si>
  <si>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</si>
  <si>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</si>
  <si>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</si>
  <si>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</si>
  <si>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</si>
  <si>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</si>
  <si>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</si>
  <si>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</si>
  <si>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</si>
  <si>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</si>
  <si>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</si>
  <si>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</si>
  <si>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</si>
  <si>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</si>
  <si>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</si>
  <si>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</si>
  <si>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</si>
  <si>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</si>
  <si>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</si>
  <si>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</si>
  <si>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</si>
  <si>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</si>
  <si>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</si>
  <si>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</si>
  <si>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</si>
  <si>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</si>
  <si>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</si>
  <si>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</si>
  <si>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</si>
  <si>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</si>
  <si>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</si>
  <si>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</si>
  <si>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</si>
  <si>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</si>
  <si>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</si>
  <si>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</si>
  <si>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</si>
  <si>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</si>
  <si>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</si>
  <si>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</si>
  <si>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</si>
  <si>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</si>
  <si>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</si>
  <si>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</si>
  <si>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</si>
  <si>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</si>
  <si>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</si>
  <si>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</si>
  <si>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</si>
  <si>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</si>
  <si>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</si>
  <si>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</si>
  <si>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</si>
  <si>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</si>
  <si>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</si>
  <si>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</si>
  <si>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</si>
  <si>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</si>
  <si>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</si>
  <si>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</si>
  <si>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</si>
  <si>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</si>
  <si>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</si>
  <si>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</si>
  <si>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</si>
  <si>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</si>
  <si>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</si>
  <si>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</si>
  <si>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</si>
  <si>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</si>
  <si>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</si>
  <si>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</si>
  <si>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</si>
  <si>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</si>
  <si>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</si>
  <si>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</si>
  <si>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</si>
  <si>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</si>
  <si>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</si>
  <si>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</si>
  <si>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</si>
  <si>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</si>
  <si>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</si>
  <si>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</si>
  <si>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</si>
  <si>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</si>
  <si>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</si>
  <si>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</si>
  <si>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</t>
  </si>
  <si>
    <t>Sajólád Község Önkormányzat adósságot keletkeztető ügyletekből és kezességvállalásokból fennálló kötelezettségei</t>
  </si>
  <si>
    <t>Sajólád Község Önkormányzat saját bevételeinek részletezése az adósságot keletkeztető ügyletből származó tárgyévi fizetési kötelezettség megállapításához</t>
  </si>
  <si>
    <t>forintban !</t>
  </si>
  <si>
    <t xml:space="preserve"> forintban</t>
  </si>
  <si>
    <t>Önerő</t>
  </si>
  <si>
    <t>forintban!</t>
  </si>
  <si>
    <t xml:space="preserve"> forintban !</t>
  </si>
  <si>
    <t>Sajóládi Polgármesteri Hivatal</t>
  </si>
  <si>
    <t>Sajóládi Gyöngyszem Óvoda</t>
  </si>
  <si>
    <t>Sajóládi Közösségi Ház</t>
  </si>
  <si>
    <t>Kommunális adó</t>
  </si>
  <si>
    <t>Központi, irányítószervi támogatás</t>
  </si>
  <si>
    <t xml:space="preserve">Óvodabővítés, bölcsődeépítés TOP-1.4.1-15-BO1-2016-00015 </t>
  </si>
  <si>
    <t xml:space="preserve"> Szociális és közösségi központ építése TOP-4.2.1-15-BO1-2016-00027</t>
  </si>
  <si>
    <t>Sajólád Község Önkormányzata</t>
  </si>
  <si>
    <t>Gépjárműbeszerzés szociális feladatok ellátásához</t>
  </si>
  <si>
    <t>Gépjárműbeszerzés</t>
  </si>
  <si>
    <t>Beruházási (felhalmozási) kiadások előirányzata beruházásonként (Hazai forrás, saját forrás)</t>
  </si>
  <si>
    <t>Bejárók, átereszek építése (Dózsa Gy. Sajópetri  felé eső végén)</t>
  </si>
  <si>
    <t>Park közvilágítása, járdaépítés az új közösségi ház elé, útépítés összekötve a Jókai és a József A. utat</t>
  </si>
  <si>
    <t>Óvodafejlesztés (Magyar Falu pr.)</t>
  </si>
  <si>
    <t>Temető bővítése</t>
  </si>
  <si>
    <t>Belterületi utak javítása</t>
  </si>
  <si>
    <t>Karbantartó csoport étkező felújítása</t>
  </si>
  <si>
    <t>Karbantartó műhely közösségi tér átalakítása</t>
  </si>
  <si>
    <t>Buszmegálló építése</t>
  </si>
  <si>
    <t>2020-2025</t>
  </si>
  <si>
    <t>Beruházási (felhalmozási) kiadások előirányzata beruházásonként (uniós forrás)</t>
  </si>
  <si>
    <t>Teljes költség (eredeti támogatás)</t>
  </si>
  <si>
    <t>Önerő, többlettámogatás</t>
  </si>
  <si>
    <t>Meglévő óvoda felújítása, bölcsőde kialakítása, tornaszoba építése, eszközbeszerzés</t>
  </si>
  <si>
    <t>Szociális és közösségi központ kialakítása</t>
  </si>
  <si>
    <t>2.1. melléklet az 1/2021.(III.12.) önkormányzati rendelethez</t>
  </si>
  <si>
    <t>2.2. melléklet a 1/2021.(III.12.) önkormányzati rendelethez</t>
  </si>
  <si>
    <t>Sajólád Község Önkormányzat 2021. évi adósságot keletkeztető fejlesztési céljai</t>
  </si>
  <si>
    <t>Önkormányzaton kívüli EU-s projektekhez történő hozzájárulás 2021. évi előirányzat</t>
  </si>
  <si>
    <t>9.1 melléklet az 1/2021.(III.12.) önkormányzati rendelethez</t>
  </si>
  <si>
    <t>9.2 melléklet az 1/2021.(III.12.) önkormányzati rendelethez</t>
  </si>
  <si>
    <t>9.3 melléklet az 1/2021.(III.12.) önkormányzati rendelethez</t>
  </si>
  <si>
    <t>9.4 melléklet az 1/2021.(III.12.) önkormányzati rendelethez</t>
  </si>
  <si>
    <t>2021</t>
  </si>
  <si>
    <t>2020-2021.</t>
  </si>
  <si>
    <t>2021.</t>
  </si>
  <si>
    <t>Szociális központ fejlesztése Sajóládon</t>
  </si>
  <si>
    <t>Szociális központ fejlesztése Sajóládon TOP-4.2.1-16-BO1-2019-00031</t>
  </si>
  <si>
    <t>Pályázat, egyéb forrás (új)</t>
  </si>
  <si>
    <t>Tájház felújítása</t>
  </si>
  <si>
    <t>Járdaépítés (Dózsa)</t>
  </si>
  <si>
    <t>Közterületi eszközbeszerzés (Magyar Falu pr.)</t>
  </si>
  <si>
    <t>Orvosi rendelő felújítás (Magyar Falu pr.)</t>
  </si>
  <si>
    <t>Főzőkonyha  kialakítása a Szoc. És Köz. Kp-ban (hazai, PM  pályázat)</t>
  </si>
  <si>
    <t xml:space="preserve">Útfelújítás  (Szabadság utca) (hazai BM pályázat) </t>
  </si>
  <si>
    <t>Gépjármű beszerzés szociális feladatokhoz (SBJ)</t>
  </si>
  <si>
    <t>Útfelújítás (Szabadság utca)</t>
  </si>
  <si>
    <t>Pályázat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</si>
</sst>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4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30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0" xfId="0" applyNumberFormat="1" applyFont="1" applyFill="1" applyAlignment="1">
      <alignment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18" fillId="0" borderId="20" xfId="0" applyNumberFormat="1" applyFont="1" applyFill="1" applyBorder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165" fontId="18" fillId="0" borderId="21" xfId="0" applyNumberFormat="1" applyFont="1" applyFill="1" applyBorder="1" applyAlignment="1" applyProtection="1">
      <alignment vertical="center" wrapText="1"/>
    </xf>
    <xf numFmtId="165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4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 applyProtection="1">
      <alignment horizontal="right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4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6" fontId="15" fillId="0" borderId="22" xfId="1" applyNumberFormat="1" applyFont="1" applyFill="1" applyBorder="1"/>
    <xf numFmtId="166" fontId="15" fillId="0" borderId="20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37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8" fillId="0" borderId="0" xfId="0" applyFont="1" applyFill="1"/>
    <xf numFmtId="165" fontId="29" fillId="0" borderId="3" xfId="0" applyNumberFormat="1" applyFont="1" applyFill="1" applyBorder="1" applyAlignment="1" applyProtection="1">
      <alignment vertical="center"/>
      <protection locked="0"/>
    </xf>
    <xf numFmtId="165" fontId="29" fillId="0" borderId="2" xfId="0" applyNumberFormat="1" applyFont="1" applyFill="1" applyBorder="1" applyAlignment="1" applyProtection="1">
      <alignment vertical="center"/>
      <protection locked="0"/>
    </xf>
    <xf numFmtId="165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5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6" fontId="28" fillId="0" borderId="17" xfId="1" applyNumberFormat="1" applyFont="1" applyFill="1" applyBorder="1" applyProtection="1"/>
    <xf numFmtId="166" fontId="29" fillId="0" borderId="25" xfId="1" applyNumberFormat="1" applyFont="1" applyFill="1" applyBorder="1" applyProtection="1">
      <protection locked="0"/>
    </xf>
    <xf numFmtId="166" fontId="29" fillId="0" borderId="20" xfId="1" applyNumberFormat="1" applyFont="1" applyFill="1" applyBorder="1" applyProtection="1">
      <protection locked="0"/>
    </xf>
    <xf numFmtId="166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6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5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18" fillId="0" borderId="0" xfId="0" applyNumberFormat="1" applyFont="1" applyFill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19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38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5" fontId="28" fillId="0" borderId="22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5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5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/>
    </xf>
    <xf numFmtId="165" fontId="28" fillId="0" borderId="17" xfId="0" applyNumberFormat="1" applyFont="1" applyFill="1" applyBorder="1" applyAlignment="1" applyProtection="1">
      <alignment vertical="center"/>
    </xf>
    <xf numFmtId="0" fontId="0" fillId="0" borderId="33" xfId="0" applyFill="1" applyBorder="1" applyProtection="1"/>
    <xf numFmtId="0" fontId="6" fillId="0" borderId="33" xfId="0" applyFont="1" applyFill="1" applyBorder="1" applyAlignment="1" applyProtection="1">
      <alignment horizontal="center"/>
    </xf>
    <xf numFmtId="0" fontId="38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5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5" fontId="19" fillId="0" borderId="26" xfId="4" applyNumberFormat="1" applyFont="1" applyFill="1" applyBorder="1" applyAlignment="1" applyProtection="1">
      <alignment horizontal="right" vertical="center" wrapText="1" indent="1"/>
    </xf>
    <xf numFmtId="165" fontId="19" fillId="0" borderId="17" xfId="4" applyNumberFormat="1" applyFont="1" applyFill="1" applyBorder="1" applyAlignment="1" applyProtection="1">
      <alignment horizontal="right" vertical="center" wrapText="1" indent="1"/>
    </xf>
    <xf numFmtId="165" fontId="2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4" applyNumberFormat="1" applyFont="1" applyFill="1" applyBorder="1" applyAlignment="1" applyProtection="1">
      <alignment horizontal="right" vertical="center" wrapText="1" indent="1"/>
    </xf>
    <xf numFmtId="165" fontId="7" fillId="0" borderId="0" xfId="4" applyNumberFormat="1" applyFont="1" applyFill="1" applyBorder="1" applyAlignment="1" applyProtection="1">
      <alignment horizontal="right" vertical="center" wrapText="1" indent="1"/>
    </xf>
    <xf numFmtId="165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3" xfId="0" applyFont="1" applyFill="1" applyBorder="1" applyAlignment="1" applyProtection="1">
      <alignment horizontal="right" vertical="center"/>
    </xf>
    <xf numFmtId="165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</xf>
    <xf numFmtId="165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39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7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40" xfId="0" applyNumberForma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1" fillId="0" borderId="8" xfId="0" applyNumberFormat="1" applyFont="1" applyFill="1" applyBorder="1" applyAlignment="1" applyProtection="1">
      <alignment horizontal="left" vertical="center" wrapText="1" indent="1"/>
    </xf>
    <xf numFmtId="165" fontId="21" fillId="0" borderId="42" xfId="0" applyNumberFormat="1" applyFont="1" applyFill="1" applyBorder="1" applyAlignment="1" applyProtection="1">
      <alignment horizontal="left" vertical="center" wrapText="1" indent="1"/>
    </xf>
    <xf numFmtId="165" fontId="31" fillId="0" borderId="39" xfId="0" applyNumberFormat="1" applyFont="1" applyFill="1" applyBorder="1" applyAlignment="1" applyProtection="1">
      <alignment horizontal="left" vertical="center" wrapText="1" indent="1"/>
    </xf>
    <xf numFmtId="165" fontId="1" fillId="0" borderId="43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41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44" xfId="0" applyNumberFormat="1" applyFont="1" applyFill="1" applyBorder="1" applyAlignment="1" applyProtection="1">
      <alignment horizontal="righ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2"/>
    </xf>
    <xf numFmtId="165" fontId="21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45" xfId="1" applyNumberFormat="1" applyFont="1" applyFill="1" applyBorder="1" applyProtection="1">
      <protection locked="0"/>
    </xf>
    <xf numFmtId="166" fontId="29" fillId="0" borderId="34" xfId="1" applyNumberFormat="1" applyFont="1" applyFill="1" applyBorder="1" applyProtection="1">
      <protection locked="0"/>
    </xf>
    <xf numFmtId="166" fontId="29" fillId="0" borderId="35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5" xfId="0" quotePrefix="1" applyFont="1" applyFill="1" applyBorder="1" applyAlignment="1" applyProtection="1">
      <alignment horizontal="right" vertical="center" indent="1"/>
    </xf>
    <xf numFmtId="0" fontId="8" fillId="0" borderId="26" xfId="0" applyFont="1" applyFill="1" applyBorder="1" applyAlignment="1" applyProtection="1">
      <alignment horizontal="right" vertical="center" wrapText="1" indent="1"/>
    </xf>
    <xf numFmtId="165" fontId="8" fillId="0" borderId="35" xfId="0" applyNumberFormat="1" applyFont="1" applyFill="1" applyBorder="1" applyAlignment="1" applyProtection="1">
      <alignment horizontal="right" vertical="center" wrapText="1" indent="1"/>
    </xf>
    <xf numFmtId="165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0" xfId="0" applyNumberFormat="1" applyFont="1" applyFill="1" applyBorder="1" applyAlignment="1" applyProtection="1">
      <alignment horizontal="right" vertical="center" wrapText="1" indent="1"/>
    </xf>
    <xf numFmtId="165" fontId="19" fillId="0" borderId="44" xfId="0" applyNumberFormat="1" applyFont="1" applyFill="1" applyBorder="1" applyAlignment="1" applyProtection="1">
      <alignment horizontal="right" vertical="center" wrapText="1" inden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5" fontId="0" fillId="0" borderId="43" xfId="0" applyNumberFormat="1" applyFill="1" applyBorder="1" applyAlignment="1" applyProtection="1">
      <alignment horizontal="left" vertical="center" wrapText="1" indent="1"/>
    </xf>
    <xf numFmtId="165" fontId="21" fillId="0" borderId="7" xfId="0" applyNumberFormat="1" applyFont="1" applyFill="1" applyBorder="1" applyAlignment="1" applyProtection="1">
      <alignment horizontal="left" vertical="center" wrapText="1" indent="1"/>
    </xf>
    <xf numFmtId="165" fontId="2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horizontal="center" vertical="center" wrapText="1"/>
    </xf>
    <xf numFmtId="165" fontId="21" fillId="0" borderId="22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5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5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6" fontId="31" fillId="0" borderId="14" xfId="4" applyNumberFormat="1" applyFont="1" applyFill="1" applyBorder="1"/>
    <xf numFmtId="166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7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5" fontId="19" fillId="0" borderId="48" xfId="4" applyNumberFormat="1" applyFont="1" applyFill="1" applyBorder="1" applyAlignment="1" applyProtection="1">
      <alignment horizontal="right" vertical="center" wrapText="1" indent="1"/>
    </xf>
    <xf numFmtId="0" fontId="21" fillId="0" borderId="24" xfId="4" applyFont="1" applyFill="1" applyBorder="1" applyAlignment="1" applyProtection="1">
      <alignment horizontal="left" vertical="center" wrapText="1" indent="7"/>
    </xf>
    <xf numFmtId="165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49" fontId="8" fillId="0" borderId="49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0" fontId="41" fillId="0" borderId="0" xfId="0" applyFont="1" applyAlignment="1" applyProtection="1">
      <alignment horizontal="right" vertical="top"/>
      <protection locked="0"/>
    </xf>
    <xf numFmtId="165" fontId="0" fillId="0" borderId="0" xfId="0" applyNumberFormat="1" applyAlignment="1">
      <alignment vertical="center" wrapText="1"/>
    </xf>
    <xf numFmtId="165" fontId="5" fillId="0" borderId="60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2" fillId="0" borderId="60" xfId="0" applyFont="1" applyBorder="1" applyAlignment="1" applyProtection="1">
      <alignment horizontal="left" vertical="center" wrapText="1"/>
      <protection locked="0"/>
    </xf>
    <xf numFmtId="165" fontId="43" fillId="0" borderId="60" xfId="0" applyNumberFormat="1" applyFont="1" applyBorder="1" applyAlignment="1" applyProtection="1">
      <alignment vertical="center" wrapText="1"/>
      <protection locked="0"/>
    </xf>
    <xf numFmtId="49" fontId="43" fillId="0" borderId="60" xfId="0" applyNumberFormat="1" applyFont="1" applyBorder="1" applyAlignment="1" applyProtection="1">
      <alignment horizontal="center" vertical="center" wrapText="1"/>
      <protection locked="0"/>
    </xf>
    <xf numFmtId="165" fontId="0" fillId="3" borderId="0" xfId="0" applyNumberFormat="1" applyFill="1" applyAlignment="1">
      <alignment vertical="center" wrapText="1"/>
    </xf>
    <xf numFmtId="0" fontId="42" fillId="0" borderId="60" xfId="0" applyFont="1" applyBorder="1" applyAlignment="1" applyProtection="1">
      <alignment horizontal="left" vertical="top" wrapText="1"/>
      <protection locked="0"/>
    </xf>
    <xf numFmtId="165" fontId="42" fillId="0" borderId="60" xfId="0" applyNumberFormat="1" applyFont="1" applyBorder="1" applyAlignment="1" applyProtection="1">
      <alignment horizontal="left" vertical="center" wrapText="1"/>
      <protection locked="0"/>
    </xf>
    <xf numFmtId="165" fontId="42" fillId="0" borderId="60" xfId="0" applyNumberFormat="1" applyFont="1" applyBorder="1" applyAlignment="1" applyProtection="1">
      <alignment vertical="center" wrapText="1"/>
      <protection locked="0"/>
    </xf>
    <xf numFmtId="165" fontId="42" fillId="0" borderId="60" xfId="0" applyNumberFormat="1" applyFont="1" applyBorder="1" applyAlignment="1">
      <alignment horizontal="left" vertical="center" wrapText="1"/>
    </xf>
    <xf numFmtId="165" fontId="42" fillId="0" borderId="60" xfId="0" applyNumberFormat="1" applyFont="1" applyBorder="1" applyAlignment="1">
      <alignment vertical="center" wrapText="1"/>
    </xf>
    <xf numFmtId="165" fontId="42" fillId="0" borderId="60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38" fillId="0" borderId="0" xfId="0" applyNumberFormat="1" applyFont="1" applyAlignment="1">
      <alignment horizontal="center" vertical="center" wrapText="1"/>
    </xf>
    <xf numFmtId="165" fontId="38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horizontal="right" wrapText="1"/>
    </xf>
    <xf numFmtId="165" fontId="5" fillId="0" borderId="39" xfId="0" applyNumberFormat="1" applyFont="1" applyBorder="1" applyAlignment="1">
      <alignment horizontal="center" vertical="center" wrapText="1"/>
    </xf>
    <xf numFmtId="165" fontId="34" fillId="0" borderId="39" xfId="0" applyNumberFormat="1" applyFont="1" applyBorder="1" applyAlignment="1">
      <alignment horizontal="center" vertical="center" wrapText="1"/>
    </xf>
    <xf numFmtId="0" fontId="42" fillId="0" borderId="39" xfId="0" applyFont="1" applyBorder="1" applyAlignment="1" applyProtection="1">
      <alignment horizontal="left" vertical="center" wrapText="1"/>
      <protection locked="0"/>
    </xf>
    <xf numFmtId="165" fontId="43" fillId="0" borderId="39" xfId="0" applyNumberFormat="1" applyFont="1" applyBorder="1" applyAlignment="1" applyProtection="1">
      <alignment vertical="center" wrapText="1"/>
      <protection locked="0"/>
    </xf>
    <xf numFmtId="49" fontId="43" fillId="0" borderId="39" xfId="0" applyNumberFormat="1" applyFont="1" applyBorder="1" applyAlignment="1" applyProtection="1">
      <alignment horizontal="center" vertical="center" wrapText="1"/>
      <protection locked="0"/>
    </xf>
    <xf numFmtId="0" fontId="42" fillId="0" borderId="39" xfId="0" applyFont="1" applyBorder="1" applyAlignment="1" applyProtection="1">
      <alignment horizontal="left" vertical="top" wrapText="1"/>
      <protection locked="0"/>
    </xf>
    <xf numFmtId="165" fontId="42" fillId="0" borderId="39" xfId="0" applyNumberFormat="1" applyFont="1" applyBorder="1" applyAlignment="1">
      <alignment horizontal="left" vertical="center" wrapText="1"/>
    </xf>
    <xf numFmtId="165" fontId="42" fillId="0" borderId="39" xfId="0" applyNumberFormat="1" applyFont="1" applyBorder="1" applyAlignment="1">
      <alignment vertical="center" wrapText="1"/>
    </xf>
    <xf numFmtId="165" fontId="42" fillId="2" borderId="39" xfId="0" applyNumberFormat="1" applyFont="1" applyFill="1" applyBorder="1" applyAlignment="1">
      <alignment vertical="center" wrapText="1"/>
    </xf>
    <xf numFmtId="165" fontId="35" fillId="0" borderId="23" xfId="4" applyNumberFormat="1" applyFont="1" applyFill="1" applyBorder="1" applyAlignment="1" applyProtection="1">
      <alignment horizontal="left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5" fillId="0" borderId="23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5" fontId="30" fillId="0" borderId="50" xfId="0" applyNumberFormat="1" applyFont="1" applyFill="1" applyBorder="1" applyAlignment="1" applyProtection="1">
      <alignment horizontal="center" vertical="center" wrapText="1"/>
    </xf>
    <xf numFmtId="165" fontId="30" fillId="0" borderId="51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center" textRotation="180" wrapText="1"/>
    </xf>
    <xf numFmtId="165" fontId="40" fillId="0" borderId="52" xfId="0" applyNumberFormat="1" applyFont="1" applyFill="1" applyBorder="1" applyAlignment="1" applyProtection="1">
      <alignment horizontal="center" vertical="center" wrapText="1"/>
    </xf>
    <xf numFmtId="165" fontId="30" fillId="0" borderId="53" xfId="0" applyNumberFormat="1" applyFont="1" applyFill="1" applyBorder="1" applyAlignment="1" applyProtection="1">
      <alignment horizontal="center" vertical="center" wrapText="1"/>
    </xf>
    <xf numFmtId="165" fontId="30" fillId="0" borderId="54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5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2" xfId="4" applyFont="1" applyFill="1" applyBorder="1" applyAlignment="1">
      <alignment horizontal="justify" vertical="center" wrapText="1"/>
    </xf>
    <xf numFmtId="165" fontId="34" fillId="0" borderId="0" xfId="0" applyNumberFormat="1" applyFont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0" xfId="0" applyFont="1" applyFill="1" applyBorder="1" applyAlignment="1" applyProtection="1">
      <alignment horizontal="left" indent="1"/>
    </xf>
    <xf numFmtId="0" fontId="30" fillId="0" borderId="31" xfId="0" applyFont="1" applyFill="1" applyBorder="1" applyAlignment="1" applyProtection="1">
      <alignment horizontal="left" indent="1"/>
    </xf>
    <xf numFmtId="0" fontId="30" fillId="0" borderId="32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5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6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30" fillId="0" borderId="52" xfId="0" applyFont="1" applyFill="1" applyBorder="1" applyAlignment="1" applyProtection="1">
      <alignment horizontal="center"/>
    </xf>
    <xf numFmtId="0" fontId="30" fillId="0" borderId="56" xfId="0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29" fillId="0" borderId="28" xfId="0" applyFont="1" applyFill="1" applyBorder="1" applyAlignment="1" applyProtection="1">
      <alignment horizontal="left" indent="1"/>
      <protection locked="0"/>
    </xf>
    <xf numFmtId="0" fontId="29" fillId="0" borderId="29" xfId="0" applyFont="1" applyFill="1" applyBorder="1" applyAlignment="1" applyProtection="1">
      <alignment horizontal="left" indent="1"/>
      <protection locked="0"/>
    </xf>
    <xf numFmtId="0" fontId="29" fillId="0" borderId="59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0" fontId="42" fillId="0" borderId="60" xfId="0" applyFont="1" applyFill="1" applyBorder="1" applyAlignment="1" applyProtection="1">
      <alignment horizontal="left" vertical="top" wrapText="1"/>
      <protection locked="0"/>
    </xf>
    <xf numFmtId="165" fontId="43" fillId="0" borderId="60" xfId="0" applyNumberFormat="1" applyFont="1" applyFill="1" applyBorder="1" applyAlignment="1" applyProtection="1">
      <alignment vertical="center" wrapText="1"/>
      <protection locked="0"/>
    </xf>
    <xf numFmtId="49" fontId="43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60" xfId="0" applyNumberFormat="1" applyFont="1" applyBorder="1" applyAlignment="1">
      <alignment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43" fillId="0" borderId="0" xfId="0" applyNumberFormat="1" applyFont="1" applyFill="1" applyAlignment="1" applyProtection="1">
      <alignment horizontal="center" vertical="center" wrapText="1"/>
    </xf>
    <xf numFmtId="165" fontId="43" fillId="0" borderId="0" xfId="0" applyNumberFormat="1" applyFont="1" applyFill="1" applyAlignment="1" applyProtection="1">
      <alignment vertical="center" wrapText="1"/>
    </xf>
    <xf numFmtId="165" fontId="44" fillId="0" borderId="0" xfId="0" applyNumberFormat="1" applyFont="1" applyFill="1" applyAlignment="1" applyProtection="1">
      <alignment horizontal="right" wrapText="1"/>
    </xf>
    <xf numFmtId="165" fontId="42" fillId="0" borderId="13" xfId="0" applyNumberFormat="1" applyFont="1" applyFill="1" applyBorder="1" applyAlignment="1" applyProtection="1">
      <alignment horizontal="center" vertical="center" wrapText="1"/>
    </xf>
    <xf numFmtId="165" fontId="42" fillId="0" borderId="14" xfId="0" applyNumberFormat="1" applyFont="1" applyFill="1" applyBorder="1" applyAlignment="1" applyProtection="1">
      <alignment horizontal="center" vertical="center" wrapText="1"/>
    </xf>
    <xf numFmtId="165" fontId="42" fillId="0" borderId="17" xfId="0" applyNumberFormat="1" applyFont="1" applyFill="1" applyBorder="1" applyAlignment="1" applyProtection="1">
      <alignment horizontal="center" vertical="center" wrapText="1"/>
    </xf>
    <xf numFmtId="165" fontId="42" fillId="0" borderId="18" xfId="0" applyNumberFormat="1" applyFont="1" applyFill="1" applyBorder="1" applyAlignment="1" applyProtection="1">
      <alignment horizontal="center" vertical="center" wrapText="1"/>
    </xf>
    <xf numFmtId="165" fontId="42" fillId="0" borderId="19" xfId="0" applyNumberFormat="1" applyFont="1" applyFill="1" applyBorder="1" applyAlignment="1" applyProtection="1">
      <alignment horizontal="center" vertical="center" wrapText="1"/>
    </xf>
    <xf numFmtId="165" fontId="42" fillId="0" borderId="48" xfId="0" applyNumberFormat="1" applyFont="1" applyFill="1" applyBorder="1" applyAlignment="1" applyProtection="1">
      <alignment horizontal="center" vertical="center" wrapText="1"/>
    </xf>
    <xf numFmtId="165" fontId="43" fillId="0" borderId="2" xfId="0" applyNumberFormat="1" applyFont="1" applyFill="1" applyBorder="1" applyAlignment="1" applyProtection="1">
      <alignment vertical="center" wrapText="1"/>
      <protection locked="0"/>
    </xf>
    <xf numFmtId="49" fontId="4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20" xfId="0" applyNumberFormat="1" applyFont="1" applyFill="1" applyBorder="1" applyAlignment="1" applyProtection="1">
      <alignment vertical="center" wrapText="1"/>
    </xf>
    <xf numFmtId="165" fontId="42" fillId="0" borderId="39" xfId="0" applyNumberFormat="1" applyFont="1" applyBorder="1" applyAlignment="1" applyProtection="1">
      <alignment horizontal="left" vertical="center" wrapText="1"/>
      <protection locked="0"/>
    </xf>
    <xf numFmtId="165" fontId="42" fillId="0" borderId="39" xfId="0" applyNumberFormat="1" applyFont="1" applyBorder="1" applyAlignment="1" applyProtection="1">
      <alignment vertical="center" wrapText="1"/>
      <protection locked="0"/>
    </xf>
    <xf numFmtId="165" fontId="43" fillId="0" borderId="8" xfId="0" applyNumberFormat="1" applyFont="1" applyFill="1" applyBorder="1" applyAlignment="1" applyProtection="1">
      <alignment horizontal="left" vertical="center" wrapText="1" indent="1"/>
      <protection locked="0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I159"/>
  <sheetViews>
    <sheetView view="pageLayout" topLeftCell="A19" zoomScaleNormal="130" zoomScaleSheetLayoutView="100" workbookViewId="0">
      <selection activeCell="C117" sqref="C117"/>
    </sheetView>
  </sheetViews>
  <sheetFormatPr defaultRowHeight="15.75" x14ac:dyDescent="0.25"/>
  <cols>
    <col min="1" max="1" width="9.5" style="253" customWidth="1"/>
    <col min="2" max="2" width="91.6640625" style="253" customWidth="1"/>
    <col min="3" max="3" width="21.6640625" style="254" customWidth="1"/>
    <col min="4" max="4" width="9" style="275" customWidth="1"/>
    <col min="5" max="16384" width="9.33203125" style="275"/>
  </cols>
  <sheetData>
    <row r="1" spans="1:3" ht="15.95" customHeight="1" x14ac:dyDescent="0.25">
      <c r="A1" s="361" t="s">
        <v>3</v>
      </c>
      <c r="B1" s="361"/>
      <c r="C1" s="361"/>
    </row>
    <row r="2" spans="1:3" ht="15.95" customHeight="1" thickBot="1" x14ac:dyDescent="0.3">
      <c r="A2" s="360" t="s">
        <v>106</v>
      </c>
      <c r="B2" s="360"/>
      <c r="C2" s="194" t="s">
        <v>449</v>
      </c>
    </row>
    <row r="3" spans="1:3" ht="38.1" customHeight="1" thickBot="1" x14ac:dyDescent="0.3">
      <c r="A3" s="21" t="s">
        <v>55</v>
      </c>
      <c r="B3" s="22" t="s">
        <v>5</v>
      </c>
      <c r="C3" s="28"/>
    </row>
    <row r="4" spans="1:3" s="276" customFormat="1" ht="12" customHeight="1" thickBot="1" x14ac:dyDescent="0.25">
      <c r="A4" s="270"/>
      <c r="B4" s="271" t="s">
        <v>410</v>
      </c>
      <c r="C4" s="272" t="s">
        <v>411</v>
      </c>
    </row>
    <row r="5" spans="1:3" s="277" customFormat="1" ht="12" customHeight="1" thickBot="1" x14ac:dyDescent="0.25">
      <c r="A5" s="18" t="s">
        <v>6</v>
      </c>
      <c r="B5" s="19" t="s">
        <v>196</v>
      </c>
      <c r="C5" s="184">
        <f>+C6+C7+C8+C9+C10+C11</f>
        <v>281786562</v>
      </c>
    </row>
    <row r="6" spans="1:3" s="277" customFormat="1" ht="12" customHeight="1" x14ac:dyDescent="0.2">
      <c r="A6" s="13" t="s">
        <v>67</v>
      </c>
      <c r="B6" s="278" t="s">
        <v>197</v>
      </c>
      <c r="C6" s="187">
        <v>96251275</v>
      </c>
    </row>
    <row r="7" spans="1:3" s="277" customFormat="1" ht="12" customHeight="1" x14ac:dyDescent="0.2">
      <c r="A7" s="12" t="s">
        <v>68</v>
      </c>
      <c r="B7" s="279" t="s">
        <v>198</v>
      </c>
      <c r="C7" s="186">
        <v>74984200</v>
      </c>
    </row>
    <row r="8" spans="1:3" s="277" customFormat="1" ht="12" customHeight="1" x14ac:dyDescent="0.2">
      <c r="A8" s="12" t="s">
        <v>69</v>
      </c>
      <c r="B8" s="279" t="s">
        <v>435</v>
      </c>
      <c r="C8" s="186">
        <v>63290845</v>
      </c>
    </row>
    <row r="9" spans="1:3" s="277" customFormat="1" ht="12" customHeight="1" x14ac:dyDescent="0.2">
      <c r="A9" s="12" t="s">
        <v>70</v>
      </c>
      <c r="B9" s="279" t="s">
        <v>199</v>
      </c>
      <c r="C9" s="186">
        <v>6570760</v>
      </c>
    </row>
    <row r="10" spans="1:3" s="277" customFormat="1" ht="12" customHeight="1" x14ac:dyDescent="0.2">
      <c r="A10" s="12" t="s">
        <v>103</v>
      </c>
      <c r="B10" s="180" t="s">
        <v>355</v>
      </c>
      <c r="C10" s="186">
        <v>40689482</v>
      </c>
    </row>
    <row r="11" spans="1:3" s="277" customFormat="1" ht="12" customHeight="1" thickBot="1" x14ac:dyDescent="0.25">
      <c r="A11" s="14" t="s">
        <v>71</v>
      </c>
      <c r="B11" s="181" t="s">
        <v>356</v>
      </c>
      <c r="C11" s="186"/>
    </row>
    <row r="12" spans="1:3" s="277" customFormat="1" ht="12" customHeight="1" thickBot="1" x14ac:dyDescent="0.25">
      <c r="A12" s="18" t="s">
        <v>7</v>
      </c>
      <c r="B12" s="179" t="s">
        <v>200</v>
      </c>
      <c r="C12" s="184">
        <f>+C13+C14+C15+C16+C17</f>
        <v>86482000</v>
      </c>
    </row>
    <row r="13" spans="1:3" s="277" customFormat="1" ht="12" customHeight="1" x14ac:dyDescent="0.2">
      <c r="A13" s="13" t="s">
        <v>73</v>
      </c>
      <c r="B13" s="278" t="s">
        <v>201</v>
      </c>
      <c r="C13" s="187"/>
    </row>
    <row r="14" spans="1:3" s="277" customFormat="1" ht="12" customHeight="1" x14ac:dyDescent="0.2">
      <c r="A14" s="12" t="s">
        <v>74</v>
      </c>
      <c r="B14" s="279" t="s">
        <v>202</v>
      </c>
      <c r="C14" s="186"/>
    </row>
    <row r="15" spans="1:3" s="277" customFormat="1" ht="12" customHeight="1" x14ac:dyDescent="0.2">
      <c r="A15" s="12" t="s">
        <v>75</v>
      </c>
      <c r="B15" s="279" t="s">
        <v>346</v>
      </c>
      <c r="C15" s="186"/>
    </row>
    <row r="16" spans="1:3" s="277" customFormat="1" ht="12" customHeight="1" x14ac:dyDescent="0.2">
      <c r="A16" s="12" t="s">
        <v>76</v>
      </c>
      <c r="B16" s="279" t="s">
        <v>347</v>
      </c>
      <c r="C16" s="186"/>
    </row>
    <row r="17" spans="1:3" s="277" customFormat="1" ht="12" customHeight="1" x14ac:dyDescent="0.2">
      <c r="A17" s="12" t="s">
        <v>77</v>
      </c>
      <c r="B17" s="279" t="s">
        <v>203</v>
      </c>
      <c r="C17" s="186">
        <v>86482000</v>
      </c>
    </row>
    <row r="18" spans="1:3" s="277" customFormat="1" ht="12" customHeight="1" thickBot="1" x14ac:dyDescent="0.25">
      <c r="A18" s="14" t="s">
        <v>83</v>
      </c>
      <c r="B18" s="181" t="s">
        <v>204</v>
      </c>
      <c r="C18" s="188"/>
    </row>
    <row r="19" spans="1:3" s="277" customFormat="1" ht="12" customHeight="1" thickBot="1" x14ac:dyDescent="0.25">
      <c r="A19" s="18" t="s">
        <v>8</v>
      </c>
      <c r="B19" s="19" t="s">
        <v>205</v>
      </c>
      <c r="C19" s="184">
        <f>+C20+C21+C22+C23+C24</f>
        <v>116986750</v>
      </c>
    </row>
    <row r="20" spans="1:3" s="277" customFormat="1" ht="12" customHeight="1" x14ac:dyDescent="0.2">
      <c r="A20" s="13" t="s">
        <v>56</v>
      </c>
      <c r="B20" s="278" t="s">
        <v>206</v>
      </c>
      <c r="C20" s="187">
        <v>116986750</v>
      </c>
    </row>
    <row r="21" spans="1:3" s="277" customFormat="1" ht="12" customHeight="1" x14ac:dyDescent="0.2">
      <c r="A21" s="12" t="s">
        <v>57</v>
      </c>
      <c r="B21" s="279" t="s">
        <v>207</v>
      </c>
      <c r="C21" s="186"/>
    </row>
    <row r="22" spans="1:3" s="277" customFormat="1" ht="12" customHeight="1" x14ac:dyDescent="0.2">
      <c r="A22" s="12" t="s">
        <v>58</v>
      </c>
      <c r="B22" s="279" t="s">
        <v>348</v>
      </c>
      <c r="C22" s="186"/>
    </row>
    <row r="23" spans="1:3" s="277" customFormat="1" ht="12" customHeight="1" x14ac:dyDescent="0.2">
      <c r="A23" s="12" t="s">
        <v>59</v>
      </c>
      <c r="B23" s="279" t="s">
        <v>349</v>
      </c>
      <c r="C23" s="186"/>
    </row>
    <row r="24" spans="1:3" s="277" customFormat="1" ht="12" customHeight="1" x14ac:dyDescent="0.2">
      <c r="A24" s="12" t="s">
        <v>115</v>
      </c>
      <c r="B24" s="279" t="s">
        <v>208</v>
      </c>
      <c r="C24" s="186"/>
    </row>
    <row r="25" spans="1:3" s="277" customFormat="1" ht="12" customHeight="1" thickBot="1" x14ac:dyDescent="0.25">
      <c r="A25" s="14" t="s">
        <v>116</v>
      </c>
      <c r="B25" s="280" t="s">
        <v>209</v>
      </c>
      <c r="C25" s="188"/>
    </row>
    <row r="26" spans="1:3" s="277" customFormat="1" ht="12" customHeight="1" thickBot="1" x14ac:dyDescent="0.25">
      <c r="A26" s="18" t="s">
        <v>117</v>
      </c>
      <c r="B26" s="19" t="s">
        <v>436</v>
      </c>
      <c r="C26" s="190">
        <f>SUM(C27:C33)</f>
        <v>30600000</v>
      </c>
    </row>
    <row r="27" spans="1:3" s="277" customFormat="1" ht="12" customHeight="1" x14ac:dyDescent="0.2">
      <c r="A27" s="13" t="s">
        <v>211</v>
      </c>
      <c r="B27" s="278" t="s">
        <v>460</v>
      </c>
      <c r="C27" s="187">
        <v>9000000</v>
      </c>
    </row>
    <row r="28" spans="1:3" s="277" customFormat="1" ht="12" customHeight="1" x14ac:dyDescent="0.2">
      <c r="A28" s="12" t="s">
        <v>212</v>
      </c>
      <c r="B28" s="279" t="s">
        <v>441</v>
      </c>
      <c r="C28" s="186"/>
    </row>
    <row r="29" spans="1:3" s="277" customFormat="1" ht="12" customHeight="1" x14ac:dyDescent="0.2">
      <c r="A29" s="12" t="s">
        <v>213</v>
      </c>
      <c r="B29" s="279" t="s">
        <v>442</v>
      </c>
      <c r="C29" s="186">
        <v>18000000</v>
      </c>
    </row>
    <row r="30" spans="1:3" s="277" customFormat="1" ht="12" customHeight="1" x14ac:dyDescent="0.2">
      <c r="A30" s="12" t="s">
        <v>214</v>
      </c>
      <c r="B30" s="279"/>
      <c r="C30" s="186"/>
    </row>
    <row r="31" spans="1:3" s="277" customFormat="1" ht="12" customHeight="1" x14ac:dyDescent="0.2">
      <c r="A31" s="12" t="s">
        <v>437</v>
      </c>
      <c r="B31" s="279" t="s">
        <v>215</v>
      </c>
      <c r="C31" s="186"/>
    </row>
    <row r="32" spans="1:3" s="277" customFormat="1" ht="12" customHeight="1" x14ac:dyDescent="0.2">
      <c r="A32" s="12" t="s">
        <v>438</v>
      </c>
      <c r="B32" s="279"/>
      <c r="C32" s="186"/>
    </row>
    <row r="33" spans="1:3" s="277" customFormat="1" ht="12" customHeight="1" thickBot="1" x14ac:dyDescent="0.25">
      <c r="A33" s="14" t="s">
        <v>439</v>
      </c>
      <c r="B33" s="330" t="s">
        <v>217</v>
      </c>
      <c r="C33" s="188">
        <v>3600000</v>
      </c>
    </row>
    <row r="34" spans="1:3" s="277" customFormat="1" ht="12" customHeight="1" thickBot="1" x14ac:dyDescent="0.25">
      <c r="A34" s="18" t="s">
        <v>10</v>
      </c>
      <c r="B34" s="19" t="s">
        <v>357</v>
      </c>
      <c r="C34" s="184">
        <f>SUM(C35:C45)</f>
        <v>18000000</v>
      </c>
    </row>
    <row r="35" spans="1:3" s="277" customFormat="1" ht="12" customHeight="1" x14ac:dyDescent="0.2">
      <c r="A35" s="13" t="s">
        <v>60</v>
      </c>
      <c r="B35" s="278" t="s">
        <v>220</v>
      </c>
      <c r="C35" s="187"/>
    </row>
    <row r="36" spans="1:3" s="277" customFormat="1" ht="12" customHeight="1" x14ac:dyDescent="0.2">
      <c r="A36" s="12" t="s">
        <v>61</v>
      </c>
      <c r="B36" s="279" t="s">
        <v>221</v>
      </c>
      <c r="C36" s="186">
        <v>2700000</v>
      </c>
    </row>
    <row r="37" spans="1:3" s="277" customFormat="1" ht="12" customHeight="1" x14ac:dyDescent="0.2">
      <c r="A37" s="12" t="s">
        <v>62</v>
      </c>
      <c r="B37" s="279" t="s">
        <v>222</v>
      </c>
      <c r="C37" s="186">
        <v>1000000</v>
      </c>
    </row>
    <row r="38" spans="1:3" s="277" customFormat="1" ht="12" customHeight="1" x14ac:dyDescent="0.2">
      <c r="A38" s="12" t="s">
        <v>119</v>
      </c>
      <c r="B38" s="279" t="s">
        <v>223</v>
      </c>
      <c r="C38" s="186"/>
    </row>
    <row r="39" spans="1:3" s="277" customFormat="1" ht="12" customHeight="1" x14ac:dyDescent="0.2">
      <c r="A39" s="12" t="s">
        <v>120</v>
      </c>
      <c r="B39" s="279" t="s">
        <v>224</v>
      </c>
      <c r="C39" s="186">
        <v>9120000</v>
      </c>
    </row>
    <row r="40" spans="1:3" s="277" customFormat="1" ht="12" customHeight="1" x14ac:dyDescent="0.2">
      <c r="A40" s="12" t="s">
        <v>121</v>
      </c>
      <c r="B40" s="279" t="s">
        <v>225</v>
      </c>
      <c r="C40" s="186">
        <v>3180000</v>
      </c>
    </row>
    <row r="41" spans="1:3" s="277" customFormat="1" ht="12" customHeight="1" x14ac:dyDescent="0.2">
      <c r="A41" s="12" t="s">
        <v>122</v>
      </c>
      <c r="B41" s="279" t="s">
        <v>226</v>
      </c>
      <c r="C41" s="186"/>
    </row>
    <row r="42" spans="1:3" s="277" customFormat="1" ht="12" customHeight="1" x14ac:dyDescent="0.2">
      <c r="A42" s="12" t="s">
        <v>123</v>
      </c>
      <c r="B42" s="279" t="s">
        <v>444</v>
      </c>
      <c r="C42" s="186">
        <v>2000000</v>
      </c>
    </row>
    <row r="43" spans="1:3" s="277" customFormat="1" ht="12" customHeight="1" x14ac:dyDescent="0.2">
      <c r="A43" s="12" t="s">
        <v>218</v>
      </c>
      <c r="B43" s="279" t="s">
        <v>227</v>
      </c>
      <c r="C43" s="189"/>
    </row>
    <row r="44" spans="1:3" s="277" customFormat="1" ht="12" customHeight="1" x14ac:dyDescent="0.2">
      <c r="A44" s="14" t="s">
        <v>219</v>
      </c>
      <c r="B44" s="280" t="s">
        <v>359</v>
      </c>
      <c r="C44" s="267"/>
    </row>
    <row r="45" spans="1:3" s="277" customFormat="1" ht="12" customHeight="1" thickBot="1" x14ac:dyDescent="0.25">
      <c r="A45" s="14" t="s">
        <v>358</v>
      </c>
      <c r="B45" s="181" t="s">
        <v>228</v>
      </c>
      <c r="C45" s="267"/>
    </row>
    <row r="46" spans="1:3" s="277" customFormat="1" ht="12" customHeight="1" thickBot="1" x14ac:dyDescent="0.25">
      <c r="A46" s="18" t="s">
        <v>11</v>
      </c>
      <c r="B46" s="19" t="s">
        <v>229</v>
      </c>
      <c r="C46" s="184">
        <f>SUM(C47:C51)</f>
        <v>0</v>
      </c>
    </row>
    <row r="47" spans="1:3" s="277" customFormat="1" ht="12" customHeight="1" x14ac:dyDescent="0.2">
      <c r="A47" s="13" t="s">
        <v>63</v>
      </c>
      <c r="B47" s="278" t="s">
        <v>233</v>
      </c>
      <c r="C47" s="309"/>
    </row>
    <row r="48" spans="1:3" s="277" customFormat="1" ht="12" customHeight="1" x14ac:dyDescent="0.2">
      <c r="A48" s="12" t="s">
        <v>64</v>
      </c>
      <c r="B48" s="279" t="s">
        <v>234</v>
      </c>
      <c r="C48" s="189"/>
    </row>
    <row r="49" spans="1:3" s="277" customFormat="1" ht="12" customHeight="1" x14ac:dyDescent="0.2">
      <c r="A49" s="12" t="s">
        <v>230</v>
      </c>
      <c r="B49" s="279" t="s">
        <v>235</v>
      </c>
      <c r="C49" s="189"/>
    </row>
    <row r="50" spans="1:3" s="277" customFormat="1" ht="12" customHeight="1" x14ac:dyDescent="0.2">
      <c r="A50" s="12" t="s">
        <v>231</v>
      </c>
      <c r="B50" s="279" t="s">
        <v>236</v>
      </c>
      <c r="C50" s="189"/>
    </row>
    <row r="51" spans="1:3" s="277" customFormat="1" ht="12" customHeight="1" thickBot="1" x14ac:dyDescent="0.25">
      <c r="A51" s="14" t="s">
        <v>232</v>
      </c>
      <c r="B51" s="181" t="s">
        <v>237</v>
      </c>
      <c r="C51" s="267"/>
    </row>
    <row r="52" spans="1:3" s="277" customFormat="1" ht="12" customHeight="1" thickBot="1" x14ac:dyDescent="0.25">
      <c r="A52" s="18" t="s">
        <v>124</v>
      </c>
      <c r="B52" s="19" t="s">
        <v>238</v>
      </c>
      <c r="C52" s="184">
        <f>SUM(C53:C55)</f>
        <v>0</v>
      </c>
    </row>
    <row r="53" spans="1:3" s="277" customFormat="1" ht="12" customHeight="1" x14ac:dyDescent="0.2">
      <c r="A53" s="13" t="s">
        <v>65</v>
      </c>
      <c r="B53" s="278" t="s">
        <v>239</v>
      </c>
      <c r="C53" s="187"/>
    </row>
    <row r="54" spans="1:3" s="277" customFormat="1" ht="12" customHeight="1" x14ac:dyDescent="0.2">
      <c r="A54" s="12" t="s">
        <v>66</v>
      </c>
      <c r="B54" s="279" t="s">
        <v>350</v>
      </c>
      <c r="C54" s="186"/>
    </row>
    <row r="55" spans="1:3" s="277" customFormat="1" ht="12" customHeight="1" x14ac:dyDescent="0.2">
      <c r="A55" s="12" t="s">
        <v>242</v>
      </c>
      <c r="B55" s="279" t="s">
        <v>240</v>
      </c>
      <c r="C55" s="186"/>
    </row>
    <row r="56" spans="1:3" s="277" customFormat="1" ht="12" customHeight="1" thickBot="1" x14ac:dyDescent="0.25">
      <c r="A56" s="14" t="s">
        <v>243</v>
      </c>
      <c r="B56" s="181" t="s">
        <v>241</v>
      </c>
      <c r="C56" s="188"/>
    </row>
    <row r="57" spans="1:3" s="277" customFormat="1" ht="12" customHeight="1" thickBot="1" x14ac:dyDescent="0.25">
      <c r="A57" s="18" t="s">
        <v>13</v>
      </c>
      <c r="B57" s="179" t="s">
        <v>244</v>
      </c>
      <c r="C57" s="184">
        <f>SUM(C58:C60)</f>
        <v>0</v>
      </c>
    </row>
    <row r="58" spans="1:3" s="277" customFormat="1" ht="12" customHeight="1" x14ac:dyDescent="0.2">
      <c r="A58" s="13" t="s">
        <v>125</v>
      </c>
      <c r="B58" s="278" t="s">
        <v>246</v>
      </c>
      <c r="C58" s="189"/>
    </row>
    <row r="59" spans="1:3" s="277" customFormat="1" ht="12" customHeight="1" x14ac:dyDescent="0.2">
      <c r="A59" s="12" t="s">
        <v>126</v>
      </c>
      <c r="B59" s="279" t="s">
        <v>351</v>
      </c>
      <c r="C59" s="189"/>
    </row>
    <row r="60" spans="1:3" s="277" customFormat="1" ht="12" customHeight="1" x14ac:dyDescent="0.2">
      <c r="A60" s="12" t="s">
        <v>172</v>
      </c>
      <c r="B60" s="279" t="s">
        <v>247</v>
      </c>
      <c r="C60" s="189"/>
    </row>
    <row r="61" spans="1:3" s="277" customFormat="1" ht="12" customHeight="1" thickBot="1" x14ac:dyDescent="0.25">
      <c r="A61" s="14" t="s">
        <v>245</v>
      </c>
      <c r="B61" s="181" t="s">
        <v>248</v>
      </c>
      <c r="C61" s="189"/>
    </row>
    <row r="62" spans="1:3" s="277" customFormat="1" ht="12" customHeight="1" thickBot="1" x14ac:dyDescent="0.25">
      <c r="A62" s="327" t="s">
        <v>399</v>
      </c>
      <c r="B62" s="19" t="s">
        <v>249</v>
      </c>
      <c r="C62" s="190">
        <f>+C5+C12+C19+C26+C34+C46+C52+C57</f>
        <v>533855312</v>
      </c>
    </row>
    <row r="63" spans="1:3" s="277" customFormat="1" ht="12" customHeight="1" thickBot="1" x14ac:dyDescent="0.25">
      <c r="A63" s="311" t="s">
        <v>250</v>
      </c>
      <c r="B63" s="179" t="s">
        <v>251</v>
      </c>
      <c r="C63" s="184">
        <f>SUM(C64:C66)</f>
        <v>0</v>
      </c>
    </row>
    <row r="64" spans="1:3" s="277" customFormat="1" ht="12" customHeight="1" x14ac:dyDescent="0.2">
      <c r="A64" s="13" t="s">
        <v>282</v>
      </c>
      <c r="B64" s="278" t="s">
        <v>252</v>
      </c>
      <c r="C64" s="189"/>
    </row>
    <row r="65" spans="1:3" s="277" customFormat="1" ht="12" customHeight="1" x14ac:dyDescent="0.2">
      <c r="A65" s="12" t="s">
        <v>291</v>
      </c>
      <c r="B65" s="279" t="s">
        <v>253</v>
      </c>
      <c r="C65" s="189"/>
    </row>
    <row r="66" spans="1:3" s="277" customFormat="1" ht="12" customHeight="1" thickBot="1" x14ac:dyDescent="0.25">
      <c r="A66" s="14" t="s">
        <v>292</v>
      </c>
      <c r="B66" s="321" t="s">
        <v>384</v>
      </c>
      <c r="C66" s="189"/>
    </row>
    <row r="67" spans="1:3" s="277" customFormat="1" ht="12" customHeight="1" thickBot="1" x14ac:dyDescent="0.25">
      <c r="A67" s="311" t="s">
        <v>255</v>
      </c>
      <c r="B67" s="179" t="s">
        <v>256</v>
      </c>
      <c r="C67" s="184">
        <f>SUM(C68:C71)</f>
        <v>0</v>
      </c>
    </row>
    <row r="68" spans="1:3" s="277" customFormat="1" ht="12" customHeight="1" x14ac:dyDescent="0.2">
      <c r="A68" s="13" t="s">
        <v>104</v>
      </c>
      <c r="B68" s="278" t="s">
        <v>257</v>
      </c>
      <c r="C68" s="189"/>
    </row>
    <row r="69" spans="1:3" s="277" customFormat="1" ht="12" customHeight="1" x14ac:dyDescent="0.2">
      <c r="A69" s="12" t="s">
        <v>105</v>
      </c>
      <c r="B69" s="279" t="s">
        <v>258</v>
      </c>
      <c r="C69" s="189"/>
    </row>
    <row r="70" spans="1:3" s="277" customFormat="1" ht="12" customHeight="1" x14ac:dyDescent="0.2">
      <c r="A70" s="12" t="s">
        <v>283</v>
      </c>
      <c r="B70" s="279" t="s">
        <v>259</v>
      </c>
      <c r="C70" s="189"/>
    </row>
    <row r="71" spans="1:3" s="277" customFormat="1" ht="12" customHeight="1" thickBot="1" x14ac:dyDescent="0.25">
      <c r="A71" s="14" t="s">
        <v>284</v>
      </c>
      <c r="B71" s="181" t="s">
        <v>260</v>
      </c>
      <c r="C71" s="189"/>
    </row>
    <row r="72" spans="1:3" s="277" customFormat="1" ht="12" customHeight="1" thickBot="1" x14ac:dyDescent="0.25">
      <c r="A72" s="311" t="s">
        <v>261</v>
      </c>
      <c r="B72" s="179" t="s">
        <v>262</v>
      </c>
      <c r="C72" s="184">
        <f>SUM(C73:C74)</f>
        <v>273000000</v>
      </c>
    </row>
    <row r="73" spans="1:3" s="277" customFormat="1" ht="12" customHeight="1" x14ac:dyDescent="0.2">
      <c r="A73" s="13" t="s">
        <v>285</v>
      </c>
      <c r="B73" s="278" t="s">
        <v>263</v>
      </c>
      <c r="C73" s="189">
        <v>273000000</v>
      </c>
    </row>
    <row r="74" spans="1:3" s="277" customFormat="1" ht="12" customHeight="1" thickBot="1" x14ac:dyDescent="0.25">
      <c r="A74" s="14" t="s">
        <v>286</v>
      </c>
      <c r="B74" s="181" t="s">
        <v>264</v>
      </c>
      <c r="C74" s="189"/>
    </row>
    <row r="75" spans="1:3" s="277" customFormat="1" ht="12" customHeight="1" thickBot="1" x14ac:dyDescent="0.25">
      <c r="A75" s="311" t="s">
        <v>265</v>
      </c>
      <c r="B75" s="179" t="s">
        <v>266</v>
      </c>
      <c r="C75" s="184">
        <f>SUM(C76:C78)</f>
        <v>0</v>
      </c>
    </row>
    <row r="76" spans="1:3" s="277" customFormat="1" ht="12" customHeight="1" x14ac:dyDescent="0.2">
      <c r="A76" s="13" t="s">
        <v>287</v>
      </c>
      <c r="B76" s="278" t="s">
        <v>267</v>
      </c>
      <c r="C76" s="189"/>
    </row>
    <row r="77" spans="1:3" s="277" customFormat="1" ht="12" customHeight="1" x14ac:dyDescent="0.2">
      <c r="A77" s="12" t="s">
        <v>288</v>
      </c>
      <c r="B77" s="279" t="s">
        <v>268</v>
      </c>
      <c r="C77" s="189"/>
    </row>
    <row r="78" spans="1:3" s="277" customFormat="1" ht="12" customHeight="1" thickBot="1" x14ac:dyDescent="0.25">
      <c r="A78" s="14" t="s">
        <v>289</v>
      </c>
      <c r="B78" s="181" t="s">
        <v>269</v>
      </c>
      <c r="C78" s="189"/>
    </row>
    <row r="79" spans="1:3" s="277" customFormat="1" ht="12" customHeight="1" thickBot="1" x14ac:dyDescent="0.25">
      <c r="A79" s="311" t="s">
        <v>270</v>
      </c>
      <c r="B79" s="179" t="s">
        <v>290</v>
      </c>
      <c r="C79" s="184">
        <f>SUM(C80:C83)</f>
        <v>0</v>
      </c>
    </row>
    <row r="80" spans="1:3" s="277" customFormat="1" ht="12" customHeight="1" x14ac:dyDescent="0.2">
      <c r="A80" s="282" t="s">
        <v>271</v>
      </c>
      <c r="B80" s="278" t="s">
        <v>272</v>
      </c>
      <c r="C80" s="189"/>
    </row>
    <row r="81" spans="1:3" s="277" customFormat="1" ht="12" customHeight="1" x14ac:dyDescent="0.2">
      <c r="A81" s="283" t="s">
        <v>273</v>
      </c>
      <c r="B81" s="279" t="s">
        <v>274</v>
      </c>
      <c r="C81" s="189"/>
    </row>
    <row r="82" spans="1:3" s="277" customFormat="1" ht="12" customHeight="1" x14ac:dyDescent="0.2">
      <c r="A82" s="283" t="s">
        <v>275</v>
      </c>
      <c r="B82" s="279" t="s">
        <v>276</v>
      </c>
      <c r="C82" s="189"/>
    </row>
    <row r="83" spans="1:3" s="277" customFormat="1" ht="12" customHeight="1" thickBot="1" x14ac:dyDescent="0.25">
      <c r="A83" s="284" t="s">
        <v>277</v>
      </c>
      <c r="B83" s="181" t="s">
        <v>278</v>
      </c>
      <c r="C83" s="189"/>
    </row>
    <row r="84" spans="1:3" s="277" customFormat="1" ht="12" customHeight="1" thickBot="1" x14ac:dyDescent="0.25">
      <c r="A84" s="311" t="s">
        <v>279</v>
      </c>
      <c r="B84" s="179" t="s">
        <v>398</v>
      </c>
      <c r="C84" s="310"/>
    </row>
    <row r="85" spans="1:3" s="277" customFormat="1" ht="13.5" customHeight="1" thickBot="1" x14ac:dyDescent="0.25">
      <c r="A85" s="311" t="s">
        <v>281</v>
      </c>
      <c r="B85" s="179" t="s">
        <v>280</v>
      </c>
      <c r="C85" s="310"/>
    </row>
    <row r="86" spans="1:3" s="277" customFormat="1" ht="15.75" customHeight="1" thickBot="1" x14ac:dyDescent="0.25">
      <c r="A86" s="311" t="s">
        <v>293</v>
      </c>
      <c r="B86" s="285" t="s">
        <v>401</v>
      </c>
      <c r="C86" s="190">
        <f>+C63+C67+C72+C75+C79+C85+C84</f>
        <v>273000000</v>
      </c>
    </row>
    <row r="87" spans="1:3" s="277" customFormat="1" ht="16.5" customHeight="1" thickBot="1" x14ac:dyDescent="0.25">
      <c r="A87" s="312" t="s">
        <v>400</v>
      </c>
      <c r="B87" s="286" t="s">
        <v>402</v>
      </c>
      <c r="C87" s="190">
        <f>+C62+C86</f>
        <v>806855312</v>
      </c>
    </row>
    <row r="88" spans="1:3" s="277" customFormat="1" ht="83.25" customHeight="1" x14ac:dyDescent="0.2">
      <c r="A88" s="3"/>
      <c r="B88" s="4"/>
      <c r="C88" s="191"/>
    </row>
    <row r="89" spans="1:3" ht="16.5" customHeight="1" x14ac:dyDescent="0.25">
      <c r="A89" s="361" t="s">
        <v>34</v>
      </c>
      <c r="B89" s="361"/>
      <c r="C89" s="361"/>
    </row>
    <row r="90" spans="1:3" s="287" customFormat="1" ht="16.5" customHeight="1" thickBot="1" x14ac:dyDescent="0.3">
      <c r="A90" s="362" t="s">
        <v>107</v>
      </c>
      <c r="B90" s="362"/>
      <c r="C90" s="69" t="s">
        <v>449</v>
      </c>
    </row>
    <row r="91" spans="1:3" ht="38.1" customHeight="1" thickBot="1" x14ac:dyDescent="0.3">
      <c r="A91" s="21" t="s">
        <v>55</v>
      </c>
      <c r="B91" s="22" t="s">
        <v>35</v>
      </c>
      <c r="C91" s="28"/>
    </row>
    <row r="92" spans="1:3" s="276" customFormat="1" ht="12" customHeight="1" thickBot="1" x14ac:dyDescent="0.25">
      <c r="A92" s="25"/>
      <c r="B92" s="26" t="s">
        <v>410</v>
      </c>
      <c r="C92" s="27" t="s">
        <v>411</v>
      </c>
    </row>
    <row r="93" spans="1:3" ht="12" customHeight="1" thickBot="1" x14ac:dyDescent="0.3">
      <c r="A93" s="20" t="s">
        <v>6</v>
      </c>
      <c r="B93" s="24" t="s">
        <v>360</v>
      </c>
      <c r="C93" s="183">
        <f>C94+C95+C96+C97+C98+C111</f>
        <v>347794148</v>
      </c>
    </row>
    <row r="94" spans="1:3" ht="12" customHeight="1" x14ac:dyDescent="0.25">
      <c r="A94" s="15" t="s">
        <v>67</v>
      </c>
      <c r="B94" s="8" t="s">
        <v>36</v>
      </c>
      <c r="C94" s="185">
        <v>217855700</v>
      </c>
    </row>
    <row r="95" spans="1:3" ht="12" customHeight="1" x14ac:dyDescent="0.25">
      <c r="A95" s="12" t="s">
        <v>68</v>
      </c>
      <c r="B95" s="6" t="s">
        <v>127</v>
      </c>
      <c r="C95" s="186">
        <v>30526426</v>
      </c>
    </row>
    <row r="96" spans="1:3" ht="12" customHeight="1" x14ac:dyDescent="0.25">
      <c r="A96" s="12" t="s">
        <v>69</v>
      </c>
      <c r="B96" s="6" t="s">
        <v>95</v>
      </c>
      <c r="C96" s="188">
        <v>62447200</v>
      </c>
    </row>
    <row r="97" spans="1:3" ht="12" customHeight="1" x14ac:dyDescent="0.25">
      <c r="A97" s="12" t="s">
        <v>70</v>
      </c>
      <c r="B97" s="9" t="s">
        <v>128</v>
      </c>
      <c r="C97" s="188">
        <v>28000000</v>
      </c>
    </row>
    <row r="98" spans="1:3" ht="12" customHeight="1" x14ac:dyDescent="0.25">
      <c r="A98" s="12" t="s">
        <v>78</v>
      </c>
      <c r="B98" s="17" t="s">
        <v>129</v>
      </c>
      <c r="C98" s="188">
        <v>2100000</v>
      </c>
    </row>
    <row r="99" spans="1:3" ht="12" customHeight="1" x14ac:dyDescent="0.25">
      <c r="A99" s="12" t="s">
        <v>71</v>
      </c>
      <c r="B99" s="6" t="s">
        <v>365</v>
      </c>
      <c r="C99" s="188"/>
    </row>
    <row r="100" spans="1:3" ht="12" customHeight="1" x14ac:dyDescent="0.25">
      <c r="A100" s="12" t="s">
        <v>72</v>
      </c>
      <c r="B100" s="72" t="s">
        <v>364</v>
      </c>
      <c r="C100" s="188"/>
    </row>
    <row r="101" spans="1:3" ht="12" customHeight="1" x14ac:dyDescent="0.25">
      <c r="A101" s="12" t="s">
        <v>79</v>
      </c>
      <c r="B101" s="72" t="s">
        <v>363</v>
      </c>
      <c r="C101" s="188"/>
    </row>
    <row r="102" spans="1:3" ht="12" customHeight="1" x14ac:dyDescent="0.25">
      <c r="A102" s="12" t="s">
        <v>80</v>
      </c>
      <c r="B102" s="70" t="s">
        <v>296</v>
      </c>
      <c r="C102" s="188"/>
    </row>
    <row r="103" spans="1:3" ht="12" customHeight="1" x14ac:dyDescent="0.25">
      <c r="A103" s="12" t="s">
        <v>81</v>
      </c>
      <c r="B103" s="71" t="s">
        <v>297</v>
      </c>
      <c r="C103" s="188"/>
    </row>
    <row r="104" spans="1:3" ht="12" customHeight="1" x14ac:dyDescent="0.25">
      <c r="A104" s="12" t="s">
        <v>82</v>
      </c>
      <c r="B104" s="71" t="s">
        <v>298</v>
      </c>
      <c r="C104" s="188"/>
    </row>
    <row r="105" spans="1:3" ht="12" customHeight="1" x14ac:dyDescent="0.25">
      <c r="A105" s="12" t="s">
        <v>84</v>
      </c>
      <c r="B105" s="70" t="s">
        <v>299</v>
      </c>
      <c r="C105" s="188"/>
    </row>
    <row r="106" spans="1:3" ht="12" customHeight="1" x14ac:dyDescent="0.25">
      <c r="A106" s="12" t="s">
        <v>130</v>
      </c>
      <c r="B106" s="70" t="s">
        <v>300</v>
      </c>
      <c r="C106" s="188"/>
    </row>
    <row r="107" spans="1:3" ht="12" customHeight="1" x14ac:dyDescent="0.25">
      <c r="A107" s="12" t="s">
        <v>294</v>
      </c>
      <c r="B107" s="71" t="s">
        <v>301</v>
      </c>
      <c r="C107" s="188"/>
    </row>
    <row r="108" spans="1:3" ht="12" customHeight="1" x14ac:dyDescent="0.25">
      <c r="A108" s="11" t="s">
        <v>295</v>
      </c>
      <c r="B108" s="72" t="s">
        <v>302</v>
      </c>
      <c r="C108" s="188"/>
    </row>
    <row r="109" spans="1:3" ht="12" customHeight="1" x14ac:dyDescent="0.25">
      <c r="A109" s="12" t="s">
        <v>361</v>
      </c>
      <c r="B109" s="72" t="s">
        <v>303</v>
      </c>
      <c r="C109" s="188"/>
    </row>
    <row r="110" spans="1:3" ht="12" customHeight="1" x14ac:dyDescent="0.25">
      <c r="A110" s="14" t="s">
        <v>362</v>
      </c>
      <c r="B110" s="72" t="s">
        <v>304</v>
      </c>
      <c r="C110" s="188">
        <v>2100000</v>
      </c>
    </row>
    <row r="111" spans="1:3" ht="12" customHeight="1" x14ac:dyDescent="0.25">
      <c r="A111" s="12" t="s">
        <v>366</v>
      </c>
      <c r="B111" s="9" t="s">
        <v>37</v>
      </c>
      <c r="C111" s="186">
        <v>6864822</v>
      </c>
    </row>
    <row r="112" spans="1:3" ht="12" customHeight="1" x14ac:dyDescent="0.25">
      <c r="A112" s="12" t="s">
        <v>367</v>
      </c>
      <c r="B112" s="6" t="s">
        <v>369</v>
      </c>
      <c r="C112" s="186">
        <v>2000000</v>
      </c>
    </row>
    <row r="113" spans="1:3" ht="12" customHeight="1" thickBot="1" x14ac:dyDescent="0.3">
      <c r="A113" s="16" t="s">
        <v>368</v>
      </c>
      <c r="B113" s="325" t="s">
        <v>370</v>
      </c>
      <c r="C113" s="192">
        <v>4531487</v>
      </c>
    </row>
    <row r="114" spans="1:3" ht="12" customHeight="1" thickBot="1" x14ac:dyDescent="0.3">
      <c r="A114" s="322" t="s">
        <v>7</v>
      </c>
      <c r="B114" s="323" t="s">
        <v>305</v>
      </c>
      <c r="C114" s="324">
        <f>+C115+C117+C119</f>
        <v>459061164</v>
      </c>
    </row>
    <row r="115" spans="1:3" ht="12" customHeight="1" x14ac:dyDescent="0.25">
      <c r="A115" s="13" t="s">
        <v>73</v>
      </c>
      <c r="B115" s="6" t="s">
        <v>170</v>
      </c>
      <c r="C115" s="187">
        <v>459061164</v>
      </c>
    </row>
    <row r="116" spans="1:3" ht="12" customHeight="1" x14ac:dyDescent="0.25">
      <c r="A116" s="13" t="s">
        <v>74</v>
      </c>
      <c r="B116" s="10" t="s">
        <v>309</v>
      </c>
      <c r="C116" s="187"/>
    </row>
    <row r="117" spans="1:3" ht="12" customHeight="1" x14ac:dyDescent="0.25">
      <c r="A117" s="13" t="s">
        <v>75</v>
      </c>
      <c r="B117" s="10" t="s">
        <v>131</v>
      </c>
      <c r="C117" s="186"/>
    </row>
    <row r="118" spans="1:3" ht="12" customHeight="1" x14ac:dyDescent="0.25">
      <c r="A118" s="13" t="s">
        <v>76</v>
      </c>
      <c r="B118" s="10" t="s">
        <v>310</v>
      </c>
      <c r="C118" s="177"/>
    </row>
    <row r="119" spans="1:3" ht="12" customHeight="1" x14ac:dyDescent="0.25">
      <c r="A119" s="13" t="s">
        <v>77</v>
      </c>
      <c r="B119" s="181" t="s">
        <v>173</v>
      </c>
      <c r="C119" s="177"/>
    </row>
    <row r="120" spans="1:3" ht="12" customHeight="1" x14ac:dyDescent="0.25">
      <c r="A120" s="13" t="s">
        <v>83</v>
      </c>
      <c r="B120" s="180" t="s">
        <v>352</v>
      </c>
      <c r="C120" s="177"/>
    </row>
    <row r="121" spans="1:3" ht="12" customHeight="1" x14ac:dyDescent="0.25">
      <c r="A121" s="13" t="s">
        <v>85</v>
      </c>
      <c r="B121" s="274" t="s">
        <v>315</v>
      </c>
      <c r="C121" s="177"/>
    </row>
    <row r="122" spans="1:3" x14ac:dyDescent="0.25">
      <c r="A122" s="13" t="s">
        <v>132</v>
      </c>
      <c r="B122" s="71" t="s">
        <v>298</v>
      </c>
      <c r="C122" s="177"/>
    </row>
    <row r="123" spans="1:3" ht="12" customHeight="1" x14ac:dyDescent="0.25">
      <c r="A123" s="13" t="s">
        <v>133</v>
      </c>
      <c r="B123" s="71" t="s">
        <v>314</v>
      </c>
      <c r="C123" s="177"/>
    </row>
    <row r="124" spans="1:3" ht="12" customHeight="1" x14ac:dyDescent="0.25">
      <c r="A124" s="13" t="s">
        <v>134</v>
      </c>
      <c r="B124" s="71" t="s">
        <v>313</v>
      </c>
      <c r="C124" s="177"/>
    </row>
    <row r="125" spans="1:3" ht="12" customHeight="1" x14ac:dyDescent="0.25">
      <c r="A125" s="13" t="s">
        <v>306</v>
      </c>
      <c r="B125" s="71" t="s">
        <v>301</v>
      </c>
      <c r="C125" s="177"/>
    </row>
    <row r="126" spans="1:3" ht="12" customHeight="1" x14ac:dyDescent="0.25">
      <c r="A126" s="13" t="s">
        <v>307</v>
      </c>
      <c r="B126" s="71" t="s">
        <v>312</v>
      </c>
      <c r="C126" s="177"/>
    </row>
    <row r="127" spans="1:3" ht="16.5" thickBot="1" x14ac:dyDescent="0.3">
      <c r="A127" s="11" t="s">
        <v>308</v>
      </c>
      <c r="B127" s="71" t="s">
        <v>311</v>
      </c>
      <c r="C127" s="178"/>
    </row>
    <row r="128" spans="1:3" ht="12" customHeight="1" thickBot="1" x14ac:dyDescent="0.3">
      <c r="A128" s="18" t="s">
        <v>8</v>
      </c>
      <c r="B128" s="66" t="s">
        <v>371</v>
      </c>
      <c r="C128" s="184">
        <f>+C93+C114</f>
        <v>806855312</v>
      </c>
    </row>
    <row r="129" spans="1:3" ht="12" customHeight="1" thickBot="1" x14ac:dyDescent="0.3">
      <c r="A129" s="18" t="s">
        <v>9</v>
      </c>
      <c r="B129" s="66" t="s">
        <v>372</v>
      </c>
      <c r="C129" s="184">
        <f>+C130+C131+C132</f>
        <v>0</v>
      </c>
    </row>
    <row r="130" spans="1:3" ht="12" customHeight="1" x14ac:dyDescent="0.25">
      <c r="A130" s="13" t="s">
        <v>211</v>
      </c>
      <c r="B130" s="10" t="s">
        <v>379</v>
      </c>
      <c r="C130" s="177"/>
    </row>
    <row r="131" spans="1:3" ht="12" customHeight="1" x14ac:dyDescent="0.25">
      <c r="A131" s="13" t="s">
        <v>212</v>
      </c>
      <c r="B131" s="10" t="s">
        <v>380</v>
      </c>
      <c r="C131" s="177"/>
    </row>
    <row r="132" spans="1:3" ht="12" customHeight="1" thickBot="1" x14ac:dyDescent="0.3">
      <c r="A132" s="11" t="s">
        <v>213</v>
      </c>
      <c r="B132" s="10" t="s">
        <v>381</v>
      </c>
      <c r="C132" s="177"/>
    </row>
    <row r="133" spans="1:3" ht="12" customHeight="1" thickBot="1" x14ac:dyDescent="0.3">
      <c r="A133" s="18" t="s">
        <v>10</v>
      </c>
      <c r="B133" s="66" t="s">
        <v>373</v>
      </c>
      <c r="C133" s="184">
        <f>SUM(C134:C139)</f>
        <v>0</v>
      </c>
    </row>
    <row r="134" spans="1:3" ht="12" customHeight="1" x14ac:dyDescent="0.25">
      <c r="A134" s="13" t="s">
        <v>60</v>
      </c>
      <c r="B134" s="7" t="s">
        <v>382</v>
      </c>
      <c r="C134" s="177"/>
    </row>
    <row r="135" spans="1:3" ht="12" customHeight="1" x14ac:dyDescent="0.25">
      <c r="A135" s="13" t="s">
        <v>61</v>
      </c>
      <c r="B135" s="7" t="s">
        <v>374</v>
      </c>
      <c r="C135" s="177"/>
    </row>
    <row r="136" spans="1:3" ht="12" customHeight="1" x14ac:dyDescent="0.25">
      <c r="A136" s="13" t="s">
        <v>62</v>
      </c>
      <c r="B136" s="7" t="s">
        <v>375</v>
      </c>
      <c r="C136" s="177"/>
    </row>
    <row r="137" spans="1:3" ht="12" customHeight="1" x14ac:dyDescent="0.25">
      <c r="A137" s="13" t="s">
        <v>119</v>
      </c>
      <c r="B137" s="7" t="s">
        <v>376</v>
      </c>
      <c r="C137" s="177"/>
    </row>
    <row r="138" spans="1:3" ht="12" customHeight="1" x14ac:dyDescent="0.25">
      <c r="A138" s="13" t="s">
        <v>120</v>
      </c>
      <c r="B138" s="7" t="s">
        <v>377</v>
      </c>
      <c r="C138" s="177"/>
    </row>
    <row r="139" spans="1:3" ht="12" customHeight="1" thickBot="1" x14ac:dyDescent="0.3">
      <c r="A139" s="11" t="s">
        <v>121</v>
      </c>
      <c r="B139" s="7" t="s">
        <v>378</v>
      </c>
      <c r="C139" s="177"/>
    </row>
    <row r="140" spans="1:3" ht="12" customHeight="1" thickBot="1" x14ac:dyDescent="0.3">
      <c r="A140" s="18" t="s">
        <v>11</v>
      </c>
      <c r="B140" s="66" t="s">
        <v>386</v>
      </c>
      <c r="C140" s="190">
        <f>+C141+C142+C143+C144</f>
        <v>0</v>
      </c>
    </row>
    <row r="141" spans="1:3" ht="12" customHeight="1" x14ac:dyDescent="0.25">
      <c r="A141" s="13" t="s">
        <v>63</v>
      </c>
      <c r="B141" s="7" t="s">
        <v>316</v>
      </c>
      <c r="C141" s="177"/>
    </row>
    <row r="142" spans="1:3" ht="12" customHeight="1" x14ac:dyDescent="0.25">
      <c r="A142" s="13" t="s">
        <v>64</v>
      </c>
      <c r="B142" s="7" t="s">
        <v>317</v>
      </c>
      <c r="C142" s="177"/>
    </row>
    <row r="143" spans="1:3" ht="12" customHeight="1" x14ac:dyDescent="0.25">
      <c r="A143" s="13" t="s">
        <v>230</v>
      </c>
      <c r="B143" s="7" t="s">
        <v>387</v>
      </c>
      <c r="C143" s="177"/>
    </row>
    <row r="144" spans="1:3" ht="12" customHeight="1" thickBot="1" x14ac:dyDescent="0.3">
      <c r="A144" s="11" t="s">
        <v>231</v>
      </c>
      <c r="B144" s="5" t="s">
        <v>336</v>
      </c>
      <c r="C144" s="177"/>
    </row>
    <row r="145" spans="1:9" ht="12" customHeight="1" thickBot="1" x14ac:dyDescent="0.3">
      <c r="A145" s="18" t="s">
        <v>12</v>
      </c>
      <c r="B145" s="66" t="s">
        <v>388</v>
      </c>
      <c r="C145" s="193">
        <f>SUM(C146:C150)</f>
        <v>0</v>
      </c>
    </row>
    <row r="146" spans="1:9" ht="12" customHeight="1" x14ac:dyDescent="0.25">
      <c r="A146" s="13" t="s">
        <v>65</v>
      </c>
      <c r="B146" s="7" t="s">
        <v>383</v>
      </c>
      <c r="C146" s="177"/>
    </row>
    <row r="147" spans="1:9" ht="12" customHeight="1" x14ac:dyDescent="0.25">
      <c r="A147" s="13" t="s">
        <v>66</v>
      </c>
      <c r="B147" s="7" t="s">
        <v>390</v>
      </c>
      <c r="C147" s="177"/>
    </row>
    <row r="148" spans="1:9" ht="12" customHeight="1" x14ac:dyDescent="0.25">
      <c r="A148" s="13" t="s">
        <v>242</v>
      </c>
      <c r="B148" s="7" t="s">
        <v>385</v>
      </c>
      <c r="C148" s="177"/>
    </row>
    <row r="149" spans="1:9" ht="12" customHeight="1" x14ac:dyDescent="0.25">
      <c r="A149" s="13" t="s">
        <v>243</v>
      </c>
      <c r="B149" s="7" t="s">
        <v>391</v>
      </c>
      <c r="C149" s="177"/>
    </row>
    <row r="150" spans="1:9" ht="12" customHeight="1" thickBot="1" x14ac:dyDescent="0.3">
      <c r="A150" s="13" t="s">
        <v>389</v>
      </c>
      <c r="B150" s="7" t="s">
        <v>392</v>
      </c>
      <c r="C150" s="177"/>
    </row>
    <row r="151" spans="1:9" ht="12" customHeight="1" thickBot="1" x14ac:dyDescent="0.3">
      <c r="A151" s="18" t="s">
        <v>13</v>
      </c>
      <c r="B151" s="66" t="s">
        <v>393</v>
      </c>
      <c r="C151" s="326"/>
    </row>
    <row r="152" spans="1:9" ht="12" customHeight="1" thickBot="1" x14ac:dyDescent="0.3">
      <c r="A152" s="18" t="s">
        <v>14</v>
      </c>
      <c r="B152" s="66" t="s">
        <v>394</v>
      </c>
      <c r="C152" s="326"/>
    </row>
    <row r="153" spans="1:9" ht="15" customHeight="1" thickBot="1" x14ac:dyDescent="0.3">
      <c r="A153" s="18" t="s">
        <v>15</v>
      </c>
      <c r="B153" s="66" t="s">
        <v>396</v>
      </c>
      <c r="C153" s="288">
        <f>+C129+C133+C140+C145+C151+C152</f>
        <v>0</v>
      </c>
      <c r="F153" s="289"/>
      <c r="G153" s="290"/>
      <c r="H153" s="290"/>
      <c r="I153" s="290"/>
    </row>
    <row r="154" spans="1:9" s="277" customFormat="1" ht="12.95" customHeight="1" thickBot="1" x14ac:dyDescent="0.25">
      <c r="A154" s="182" t="s">
        <v>16</v>
      </c>
      <c r="B154" s="252" t="s">
        <v>395</v>
      </c>
      <c r="C154" s="288">
        <f>+C128+C153</f>
        <v>806855312</v>
      </c>
    </row>
    <row r="155" spans="1:9" ht="7.5" customHeight="1" x14ac:dyDescent="0.25"/>
    <row r="156" spans="1:9" x14ac:dyDescent="0.25">
      <c r="A156" s="363" t="s">
        <v>318</v>
      </c>
      <c r="B156" s="363"/>
      <c r="C156" s="363"/>
    </row>
    <row r="157" spans="1:9" ht="15" customHeight="1" thickBot="1" x14ac:dyDescent="0.3">
      <c r="A157" s="360" t="s">
        <v>108</v>
      </c>
      <c r="B157" s="360"/>
      <c r="C157" s="194" t="s">
        <v>171</v>
      </c>
    </row>
    <row r="158" spans="1:9" ht="13.5" customHeight="1" thickBot="1" x14ac:dyDescent="0.3">
      <c r="A158" s="18">
        <v>1</v>
      </c>
      <c r="B158" s="23" t="s">
        <v>397</v>
      </c>
      <c r="C158" s="184">
        <f>+C62-C128</f>
        <v>-273000000</v>
      </c>
      <c r="D158" s="291"/>
    </row>
    <row r="159" spans="1:9" ht="27.75" customHeight="1" thickBot="1" x14ac:dyDescent="0.3">
      <c r="A159" s="18" t="s">
        <v>7</v>
      </c>
      <c r="B159" s="23" t="s">
        <v>403</v>
      </c>
      <c r="C159" s="184">
        <f>+C86-C153</f>
        <v>273000000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Sajólád Község Önkormányzat
2021. ÉVI KÖLTSÉGVETÉSÉNEK ÖSSZEVONT MÉRLEGE&amp;10
&amp;R&amp;"Times New Roman CE,Félkövér dőlt"&amp;11 1.1. melléklet az 1/2021. (III.12.)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52"/>
  <sheetViews>
    <sheetView view="pageLayout" zoomScaleNormal="100" workbookViewId="0">
      <selection activeCell="B25" sqref="B25:E25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31"/>
      <c r="B1" s="131"/>
      <c r="C1" s="131"/>
      <c r="D1" s="131"/>
      <c r="E1" s="131"/>
    </row>
    <row r="2" spans="1:5" ht="15.75" x14ac:dyDescent="0.25">
      <c r="A2" s="132" t="s">
        <v>93</v>
      </c>
      <c r="B2" s="383" t="s">
        <v>462</v>
      </c>
      <c r="C2" s="383"/>
      <c r="D2" s="383"/>
      <c r="E2" s="383"/>
    </row>
    <row r="3" spans="1:5" ht="14.25" thickBot="1" x14ac:dyDescent="0.3">
      <c r="A3" s="131"/>
      <c r="B3" s="131"/>
      <c r="C3" s="131"/>
      <c r="D3" s="384" t="s">
        <v>455</v>
      </c>
      <c r="E3" s="384"/>
    </row>
    <row r="4" spans="1:5" ht="15" customHeight="1" thickBot="1" x14ac:dyDescent="0.25">
      <c r="A4" s="133" t="s">
        <v>86</v>
      </c>
      <c r="B4" s="134">
        <v>2021</v>
      </c>
      <c r="C4" s="134">
        <v>2022</v>
      </c>
      <c r="D4" s="134">
        <v>2023</v>
      </c>
      <c r="E4" s="135" t="s">
        <v>38</v>
      </c>
    </row>
    <row r="5" spans="1:5" x14ac:dyDescent="0.2">
      <c r="A5" s="136" t="s">
        <v>87</v>
      </c>
      <c r="B5" s="52"/>
      <c r="C5" s="52"/>
      <c r="D5" s="52"/>
      <c r="E5" s="137">
        <f t="shared" ref="E5:E11" si="0">SUM(B5:D5)</f>
        <v>0</v>
      </c>
    </row>
    <row r="6" spans="1:5" x14ac:dyDescent="0.2">
      <c r="A6" s="138" t="s">
        <v>100</v>
      </c>
      <c r="B6" s="53"/>
      <c r="C6" s="53"/>
      <c r="D6" s="53"/>
      <c r="E6" s="139">
        <f t="shared" si="0"/>
        <v>0</v>
      </c>
    </row>
    <row r="7" spans="1:5" x14ac:dyDescent="0.2">
      <c r="A7" s="140" t="s">
        <v>88</v>
      </c>
      <c r="B7" s="54">
        <v>126472000</v>
      </c>
      <c r="C7" s="54"/>
      <c r="D7" s="54"/>
      <c r="E7" s="141">
        <f t="shared" si="0"/>
        <v>126472000</v>
      </c>
    </row>
    <row r="8" spans="1:5" x14ac:dyDescent="0.2">
      <c r="A8" s="140" t="s">
        <v>101</v>
      </c>
      <c r="B8" s="54"/>
      <c r="C8" s="54"/>
      <c r="D8" s="54"/>
      <c r="E8" s="141">
        <f t="shared" si="0"/>
        <v>0</v>
      </c>
    </row>
    <row r="9" spans="1:5" x14ac:dyDescent="0.2">
      <c r="A9" s="140" t="s">
        <v>89</v>
      </c>
      <c r="B9" s="54"/>
      <c r="C9" s="54"/>
      <c r="D9" s="54"/>
      <c r="E9" s="141">
        <f t="shared" si="0"/>
        <v>0</v>
      </c>
    </row>
    <row r="10" spans="1:5" x14ac:dyDescent="0.2">
      <c r="A10" s="140" t="s">
        <v>90</v>
      </c>
      <c r="B10" s="54"/>
      <c r="C10" s="54"/>
      <c r="D10" s="54"/>
      <c r="E10" s="141">
        <f t="shared" si="0"/>
        <v>0</v>
      </c>
    </row>
    <row r="11" spans="1:5" ht="13.5" thickBot="1" x14ac:dyDescent="0.25">
      <c r="A11" s="55"/>
      <c r="B11" s="56"/>
      <c r="C11" s="56"/>
      <c r="D11" s="56"/>
      <c r="E11" s="141">
        <f t="shared" si="0"/>
        <v>0</v>
      </c>
    </row>
    <row r="12" spans="1:5" ht="13.5" thickBot="1" x14ac:dyDescent="0.25">
      <c r="A12" s="142" t="s">
        <v>92</v>
      </c>
      <c r="B12" s="143">
        <f>B5+SUM(B7:B11)</f>
        <v>126472000</v>
      </c>
      <c r="C12" s="143">
        <f>C5+SUM(C7:C11)</f>
        <v>0</v>
      </c>
      <c r="D12" s="143">
        <f>D5+SUM(D7:D11)</f>
        <v>0</v>
      </c>
      <c r="E12" s="144">
        <f>E5+SUM(E7:E11)</f>
        <v>126472000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33" t="s">
        <v>91</v>
      </c>
      <c r="B14" s="134">
        <f>+B4</f>
        <v>2021</v>
      </c>
      <c r="C14" s="134">
        <f>+C4</f>
        <v>2022</v>
      </c>
      <c r="D14" s="134">
        <f>+D4</f>
        <v>2023</v>
      </c>
      <c r="E14" s="135" t="s">
        <v>38</v>
      </c>
    </row>
    <row r="15" spans="1:5" x14ac:dyDescent="0.2">
      <c r="A15" s="136" t="s">
        <v>96</v>
      </c>
      <c r="B15" s="52"/>
      <c r="C15" s="52"/>
      <c r="D15" s="52"/>
      <c r="E15" s="137">
        <f t="shared" ref="E15:E21" si="1">SUM(B15:D15)</f>
        <v>0</v>
      </c>
    </row>
    <row r="16" spans="1:5" x14ac:dyDescent="0.2">
      <c r="A16" s="145" t="s">
        <v>97</v>
      </c>
      <c r="B16" s="54">
        <v>110856507</v>
      </c>
      <c r="C16" s="54"/>
      <c r="D16" s="54"/>
      <c r="E16" s="141">
        <f t="shared" si="1"/>
        <v>110856507</v>
      </c>
    </row>
    <row r="17" spans="1:5" x14ac:dyDescent="0.2">
      <c r="A17" s="140" t="s">
        <v>98</v>
      </c>
      <c r="B17" s="54">
        <v>6800000</v>
      </c>
      <c r="C17" s="54"/>
      <c r="D17" s="54"/>
      <c r="E17" s="141">
        <f t="shared" si="1"/>
        <v>6800000</v>
      </c>
    </row>
    <row r="18" spans="1:5" x14ac:dyDescent="0.2">
      <c r="A18" s="140" t="s">
        <v>99</v>
      </c>
      <c r="B18" s="54">
        <v>2700000</v>
      </c>
      <c r="C18" s="54"/>
      <c r="D18" s="54"/>
      <c r="E18" s="141">
        <f t="shared" si="1"/>
        <v>2700000</v>
      </c>
    </row>
    <row r="19" spans="1:5" x14ac:dyDescent="0.2">
      <c r="A19" s="57"/>
      <c r="B19" s="54"/>
      <c r="C19" s="54"/>
      <c r="D19" s="54"/>
      <c r="E19" s="141">
        <f t="shared" si="1"/>
        <v>0</v>
      </c>
    </row>
    <row r="20" spans="1:5" x14ac:dyDescent="0.2">
      <c r="A20" s="57"/>
      <c r="B20" s="54"/>
      <c r="C20" s="54"/>
      <c r="D20" s="54"/>
      <c r="E20" s="141">
        <f t="shared" si="1"/>
        <v>0</v>
      </c>
    </row>
    <row r="21" spans="1:5" ht="13.5" thickBot="1" x14ac:dyDescent="0.25">
      <c r="A21" s="55"/>
      <c r="B21" s="56"/>
      <c r="C21" s="56"/>
      <c r="D21" s="56"/>
      <c r="E21" s="141">
        <f t="shared" si="1"/>
        <v>0</v>
      </c>
    </row>
    <row r="22" spans="1:5" ht="13.5" thickBot="1" x14ac:dyDescent="0.25">
      <c r="A22" s="142" t="s">
        <v>39</v>
      </c>
      <c r="B22" s="143">
        <f>SUM(B15:B21)</f>
        <v>120356507</v>
      </c>
      <c r="C22" s="143">
        <f>SUM(C15:C21)</f>
        <v>0</v>
      </c>
      <c r="D22" s="143">
        <f>SUM(D15:D21)</f>
        <v>0</v>
      </c>
      <c r="E22" s="144">
        <f>SUM(E15:E21)</f>
        <v>120356507</v>
      </c>
    </row>
    <row r="23" spans="1:5" x14ac:dyDescent="0.2">
      <c r="A23" s="131"/>
      <c r="B23" s="131"/>
      <c r="C23" s="131"/>
      <c r="D23" s="131"/>
      <c r="E23" s="131"/>
    </row>
    <row r="24" spans="1:5" x14ac:dyDescent="0.2">
      <c r="A24" s="131"/>
      <c r="B24" s="131"/>
      <c r="C24" s="131"/>
      <c r="D24" s="131"/>
      <c r="E24" s="131"/>
    </row>
    <row r="25" spans="1:5" ht="15.75" x14ac:dyDescent="0.25">
      <c r="A25" s="132" t="s">
        <v>93</v>
      </c>
      <c r="B25" s="383" t="s">
        <v>463</v>
      </c>
      <c r="C25" s="383"/>
      <c r="D25" s="383"/>
      <c r="E25" s="383"/>
    </row>
    <row r="26" spans="1:5" ht="14.25" thickBot="1" x14ac:dyDescent="0.3">
      <c r="A26" s="131"/>
      <c r="B26" s="131"/>
      <c r="C26" s="131"/>
      <c r="D26" s="384" t="s">
        <v>455</v>
      </c>
      <c r="E26" s="384"/>
    </row>
    <row r="27" spans="1:5" ht="13.5" thickBot="1" x14ac:dyDescent="0.25">
      <c r="A27" s="133" t="s">
        <v>86</v>
      </c>
      <c r="B27" s="134">
        <f>+B14</f>
        <v>2021</v>
      </c>
      <c r="C27" s="134">
        <f>+C14</f>
        <v>2022</v>
      </c>
      <c r="D27" s="134">
        <f>+D14</f>
        <v>2023</v>
      </c>
      <c r="E27" s="135" t="s">
        <v>38</v>
      </c>
    </row>
    <row r="28" spans="1:5" x14ac:dyDescent="0.2">
      <c r="A28" s="136" t="s">
        <v>87</v>
      </c>
      <c r="B28" s="52">
        <v>10500000</v>
      </c>
      <c r="C28" s="52"/>
      <c r="D28" s="52"/>
      <c r="E28" s="137">
        <f t="shared" ref="E28:E34" si="2">SUM(B28:D28)</f>
        <v>10500000</v>
      </c>
    </row>
    <row r="29" spans="1:5" x14ac:dyDescent="0.2">
      <c r="A29" s="138" t="s">
        <v>100</v>
      </c>
      <c r="B29" s="53"/>
      <c r="C29" s="53"/>
      <c r="D29" s="53"/>
      <c r="E29" s="139">
        <f t="shared" si="2"/>
        <v>0</v>
      </c>
    </row>
    <row r="30" spans="1:5" x14ac:dyDescent="0.2">
      <c r="A30" s="140" t="s">
        <v>88</v>
      </c>
      <c r="B30" s="54">
        <v>150000000</v>
      </c>
      <c r="C30" s="54"/>
      <c r="D30" s="54"/>
      <c r="E30" s="141">
        <f t="shared" si="2"/>
        <v>150000000</v>
      </c>
    </row>
    <row r="31" spans="1:5" x14ac:dyDescent="0.2">
      <c r="A31" s="140" t="s">
        <v>101</v>
      </c>
      <c r="B31" s="54"/>
      <c r="C31" s="54"/>
      <c r="D31" s="54"/>
      <c r="E31" s="141">
        <f t="shared" si="2"/>
        <v>0</v>
      </c>
    </row>
    <row r="32" spans="1:5" x14ac:dyDescent="0.2">
      <c r="A32" s="140" t="s">
        <v>89</v>
      </c>
      <c r="B32" s="54"/>
      <c r="C32" s="54"/>
      <c r="D32" s="54"/>
      <c r="E32" s="141">
        <f t="shared" si="2"/>
        <v>0</v>
      </c>
    </row>
    <row r="33" spans="1:5" x14ac:dyDescent="0.2">
      <c r="A33" s="140" t="s">
        <v>90</v>
      </c>
      <c r="B33" s="54"/>
      <c r="C33" s="54"/>
      <c r="D33" s="54"/>
      <c r="E33" s="141">
        <f t="shared" si="2"/>
        <v>0</v>
      </c>
    </row>
    <row r="34" spans="1:5" ht="13.5" thickBot="1" x14ac:dyDescent="0.25">
      <c r="A34" s="55"/>
      <c r="B34" s="56"/>
      <c r="C34" s="56"/>
      <c r="D34" s="56"/>
      <c r="E34" s="141">
        <f t="shared" si="2"/>
        <v>0</v>
      </c>
    </row>
    <row r="35" spans="1:5" ht="13.5" thickBot="1" x14ac:dyDescent="0.25">
      <c r="A35" s="142" t="s">
        <v>92</v>
      </c>
      <c r="B35" s="143">
        <f>B28+SUM(B30:B34)</f>
        <v>160500000</v>
      </c>
      <c r="C35" s="143">
        <f>C28+SUM(C30:C34)</f>
        <v>0</v>
      </c>
      <c r="D35" s="143">
        <f>D28+SUM(D30:D34)</f>
        <v>0</v>
      </c>
      <c r="E35" s="144">
        <f>E28+SUM(E30:E34)</f>
        <v>160500000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33" t="s">
        <v>91</v>
      </c>
      <c r="B37" s="134">
        <f>+B27</f>
        <v>2021</v>
      </c>
      <c r="C37" s="134">
        <f>+C27</f>
        <v>2022</v>
      </c>
      <c r="D37" s="134">
        <f>+D27</f>
        <v>2023</v>
      </c>
      <c r="E37" s="135" t="s">
        <v>38</v>
      </c>
    </row>
    <row r="38" spans="1:5" x14ac:dyDescent="0.2">
      <c r="A38" s="136" t="s">
        <v>96</v>
      </c>
      <c r="B38" s="52"/>
      <c r="C38" s="52"/>
      <c r="D38" s="52"/>
      <c r="E38" s="137">
        <f t="shared" ref="E38:E44" si="3">SUM(B38:D38)</f>
        <v>0</v>
      </c>
    </row>
    <row r="39" spans="1:5" x14ac:dyDescent="0.2">
      <c r="A39" s="145" t="s">
        <v>97</v>
      </c>
      <c r="B39" s="54">
        <v>148512522</v>
      </c>
      <c r="C39" s="54"/>
      <c r="D39" s="54"/>
      <c r="E39" s="141">
        <f t="shared" si="3"/>
        <v>148512522</v>
      </c>
    </row>
    <row r="40" spans="1:5" x14ac:dyDescent="0.2">
      <c r="A40" s="140" t="s">
        <v>98</v>
      </c>
      <c r="B40" s="54">
        <v>1200000</v>
      </c>
      <c r="C40" s="54"/>
      <c r="D40" s="54"/>
      <c r="E40" s="141">
        <f t="shared" si="3"/>
        <v>1200000</v>
      </c>
    </row>
    <row r="41" spans="1:5" x14ac:dyDescent="0.2">
      <c r="A41" s="140" t="s">
        <v>99</v>
      </c>
      <c r="B41" s="54">
        <v>2500000</v>
      </c>
      <c r="C41" s="54"/>
      <c r="D41" s="54"/>
      <c r="E41" s="141">
        <f t="shared" si="3"/>
        <v>2500000</v>
      </c>
    </row>
    <row r="42" spans="1:5" x14ac:dyDescent="0.2">
      <c r="A42" s="57"/>
      <c r="B42" s="54"/>
      <c r="C42" s="54"/>
      <c r="D42" s="54"/>
      <c r="E42" s="141">
        <f t="shared" si="3"/>
        <v>0</v>
      </c>
    </row>
    <row r="43" spans="1:5" x14ac:dyDescent="0.2">
      <c r="A43" s="57"/>
      <c r="B43" s="54"/>
      <c r="C43" s="54"/>
      <c r="D43" s="54"/>
      <c r="E43" s="141">
        <f t="shared" si="3"/>
        <v>0</v>
      </c>
    </row>
    <row r="44" spans="1:5" ht="13.5" thickBot="1" x14ac:dyDescent="0.25">
      <c r="A44" s="55"/>
      <c r="B44" s="56"/>
      <c r="C44" s="56"/>
      <c r="D44" s="56"/>
      <c r="E44" s="141">
        <f t="shared" si="3"/>
        <v>0</v>
      </c>
    </row>
    <row r="45" spans="1:5" ht="13.5" thickBot="1" x14ac:dyDescent="0.25">
      <c r="A45" s="142" t="s">
        <v>39</v>
      </c>
      <c r="B45" s="143">
        <f>SUM(B38:B44)</f>
        <v>152212522</v>
      </c>
      <c r="C45" s="143">
        <f>SUM(C38:C44)</f>
        <v>0</v>
      </c>
      <c r="D45" s="143">
        <f>SUM(D38:D44)</f>
        <v>0</v>
      </c>
      <c r="E45" s="144">
        <f>SUM(E38:E44)</f>
        <v>152212522</v>
      </c>
    </row>
    <row r="46" spans="1:5" x14ac:dyDescent="0.2">
      <c r="A46" s="131"/>
      <c r="B46" s="131"/>
      <c r="C46" s="131"/>
      <c r="D46" s="131"/>
      <c r="E46" s="131"/>
    </row>
    <row r="47" spans="1:5" ht="15.75" x14ac:dyDescent="0.2">
      <c r="A47" s="392" t="s">
        <v>485</v>
      </c>
      <c r="B47" s="392"/>
      <c r="C47" s="392"/>
      <c r="D47" s="392"/>
      <c r="E47" s="392"/>
    </row>
    <row r="48" spans="1:5" ht="13.5" thickBot="1" x14ac:dyDescent="0.25">
      <c r="A48" s="131"/>
      <c r="B48" s="131"/>
      <c r="C48" s="131"/>
      <c r="D48" s="131"/>
      <c r="E48" s="131"/>
    </row>
    <row r="49" spans="1:8" ht="13.5" thickBot="1" x14ac:dyDescent="0.25">
      <c r="A49" s="397" t="s">
        <v>94</v>
      </c>
      <c r="B49" s="398"/>
      <c r="C49" s="399"/>
      <c r="D49" s="395" t="s">
        <v>102</v>
      </c>
      <c r="E49" s="396"/>
      <c r="H49" s="34"/>
    </row>
    <row r="50" spans="1:8" x14ac:dyDescent="0.2">
      <c r="A50" s="400"/>
      <c r="B50" s="401"/>
      <c r="C50" s="402"/>
      <c r="D50" s="388"/>
      <c r="E50" s="389"/>
    </row>
    <row r="51" spans="1:8" ht="13.5" thickBot="1" x14ac:dyDescent="0.25">
      <c r="A51" s="403"/>
      <c r="B51" s="404"/>
      <c r="C51" s="405"/>
      <c r="D51" s="390"/>
      <c r="E51" s="391"/>
    </row>
    <row r="52" spans="1:8" ht="13.5" thickBot="1" x14ac:dyDescent="0.25">
      <c r="A52" s="385" t="s">
        <v>39</v>
      </c>
      <c r="B52" s="386"/>
      <c r="C52" s="387"/>
      <c r="D52" s="393">
        <f>SUM(D50:E51)</f>
        <v>0</v>
      </c>
      <c r="E52" s="394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1/2021.(III.12.)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1F75-84D5-4F54-9109-5B7811CFA8EC}">
  <sheetPr>
    <tabColor rgb="FF92D050"/>
  </sheetPr>
  <dimension ref="A1:H52"/>
  <sheetViews>
    <sheetView view="pageLayout" zoomScaleNormal="100" workbookViewId="0">
      <selection activeCell="B18" sqref="B18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31"/>
      <c r="B1" s="131"/>
      <c r="C1" s="131"/>
      <c r="D1" s="131"/>
      <c r="E1" s="131"/>
    </row>
    <row r="2" spans="1:5" ht="15.75" x14ac:dyDescent="0.25">
      <c r="A2" s="132" t="s">
        <v>93</v>
      </c>
      <c r="B2" s="383" t="s">
        <v>494</v>
      </c>
      <c r="C2" s="383"/>
      <c r="D2" s="383"/>
      <c r="E2" s="383"/>
    </row>
    <row r="3" spans="1:5" ht="14.25" thickBot="1" x14ac:dyDescent="0.3">
      <c r="A3" s="131"/>
      <c r="B3" s="131"/>
      <c r="C3" s="131"/>
      <c r="D3" s="384" t="s">
        <v>455</v>
      </c>
      <c r="E3" s="384"/>
    </row>
    <row r="4" spans="1:5" ht="15" customHeight="1" thickBot="1" x14ac:dyDescent="0.25">
      <c r="A4" s="133" t="s">
        <v>86</v>
      </c>
      <c r="B4" s="134">
        <v>2021</v>
      </c>
      <c r="C4" s="134">
        <v>2022</v>
      </c>
      <c r="D4" s="134">
        <v>2023</v>
      </c>
      <c r="E4" s="135" t="s">
        <v>38</v>
      </c>
    </row>
    <row r="5" spans="1:5" x14ac:dyDescent="0.2">
      <c r="A5" s="136" t="s">
        <v>87</v>
      </c>
      <c r="B5" s="52"/>
      <c r="C5" s="52"/>
      <c r="D5" s="52"/>
      <c r="E5" s="137">
        <f t="shared" ref="E5:E11" si="0">SUM(B5:D5)</f>
        <v>0</v>
      </c>
    </row>
    <row r="6" spans="1:5" x14ac:dyDescent="0.2">
      <c r="A6" s="138" t="s">
        <v>100</v>
      </c>
      <c r="B6" s="53"/>
      <c r="C6" s="53"/>
      <c r="D6" s="53"/>
      <c r="E6" s="139">
        <f t="shared" si="0"/>
        <v>0</v>
      </c>
    </row>
    <row r="7" spans="1:5" x14ac:dyDescent="0.2">
      <c r="A7" s="140" t="s">
        <v>88</v>
      </c>
      <c r="B7" s="54">
        <v>24991222</v>
      </c>
      <c r="C7" s="54"/>
      <c r="D7" s="54"/>
      <c r="E7" s="141">
        <f t="shared" si="0"/>
        <v>24991222</v>
      </c>
    </row>
    <row r="8" spans="1:5" x14ac:dyDescent="0.2">
      <c r="A8" s="140" t="s">
        <v>101</v>
      </c>
      <c r="B8" s="54"/>
      <c r="C8" s="54"/>
      <c r="D8" s="54"/>
      <c r="E8" s="141">
        <f t="shared" si="0"/>
        <v>0</v>
      </c>
    </row>
    <row r="9" spans="1:5" x14ac:dyDescent="0.2">
      <c r="A9" s="140" t="s">
        <v>89</v>
      </c>
      <c r="B9" s="54"/>
      <c r="C9" s="54"/>
      <c r="D9" s="54"/>
      <c r="E9" s="141">
        <f t="shared" si="0"/>
        <v>0</v>
      </c>
    </row>
    <row r="10" spans="1:5" x14ac:dyDescent="0.2">
      <c r="A10" s="140" t="s">
        <v>90</v>
      </c>
      <c r="B10" s="54"/>
      <c r="C10" s="54"/>
      <c r="D10" s="54"/>
      <c r="E10" s="141">
        <f t="shared" si="0"/>
        <v>0</v>
      </c>
    </row>
    <row r="11" spans="1:5" ht="13.5" thickBot="1" x14ac:dyDescent="0.25">
      <c r="A11" s="55"/>
      <c r="B11" s="56"/>
      <c r="C11" s="56"/>
      <c r="D11" s="56"/>
      <c r="E11" s="141">
        <f t="shared" si="0"/>
        <v>0</v>
      </c>
    </row>
    <row r="12" spans="1:5" ht="13.5" thickBot="1" x14ac:dyDescent="0.25">
      <c r="A12" s="142" t="s">
        <v>92</v>
      </c>
      <c r="B12" s="143">
        <f>B5+SUM(B7:B11)</f>
        <v>24991222</v>
      </c>
      <c r="C12" s="143">
        <f>C5+SUM(C7:C11)</f>
        <v>0</v>
      </c>
      <c r="D12" s="143">
        <f>D5+SUM(D7:D11)</f>
        <v>0</v>
      </c>
      <c r="E12" s="144">
        <f>E5+SUM(E7:E11)</f>
        <v>24991222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33" t="s">
        <v>91</v>
      </c>
      <c r="B14" s="134">
        <f>+B4</f>
        <v>2021</v>
      </c>
      <c r="C14" s="134">
        <f>+C4</f>
        <v>2022</v>
      </c>
      <c r="D14" s="134">
        <f>+D4</f>
        <v>2023</v>
      </c>
      <c r="E14" s="135" t="s">
        <v>38</v>
      </c>
    </row>
    <row r="15" spans="1:5" x14ac:dyDescent="0.2">
      <c r="A15" s="136" t="s">
        <v>96</v>
      </c>
      <c r="B15" s="52"/>
      <c r="C15" s="52"/>
      <c r="D15" s="52"/>
      <c r="E15" s="137">
        <f t="shared" ref="E15:E21" si="1">SUM(B15:D15)</f>
        <v>0</v>
      </c>
    </row>
    <row r="16" spans="1:5" x14ac:dyDescent="0.2">
      <c r="A16" s="145" t="s">
        <v>97</v>
      </c>
      <c r="B16" s="54">
        <v>22834012</v>
      </c>
      <c r="C16" s="54"/>
      <c r="D16" s="54"/>
      <c r="E16" s="141">
        <f t="shared" si="1"/>
        <v>22834012</v>
      </c>
    </row>
    <row r="17" spans="1:5" x14ac:dyDescent="0.2">
      <c r="A17" s="140" t="s">
        <v>98</v>
      </c>
      <c r="B17" s="54">
        <v>2157210</v>
      </c>
      <c r="C17" s="54"/>
      <c r="D17" s="54"/>
      <c r="E17" s="141">
        <f t="shared" si="1"/>
        <v>2157210</v>
      </c>
    </row>
    <row r="18" spans="1:5" x14ac:dyDescent="0.2">
      <c r="A18" s="140" t="s">
        <v>99</v>
      </c>
      <c r="B18" s="54"/>
      <c r="C18" s="54"/>
      <c r="D18" s="54"/>
      <c r="E18" s="141">
        <f t="shared" si="1"/>
        <v>0</v>
      </c>
    </row>
    <row r="19" spans="1:5" x14ac:dyDescent="0.2">
      <c r="A19" s="57"/>
      <c r="B19" s="54"/>
      <c r="C19" s="54"/>
      <c r="D19" s="54"/>
      <c r="E19" s="141">
        <f t="shared" si="1"/>
        <v>0</v>
      </c>
    </row>
    <row r="20" spans="1:5" x14ac:dyDescent="0.2">
      <c r="A20" s="57"/>
      <c r="B20" s="54"/>
      <c r="C20" s="54"/>
      <c r="D20" s="54"/>
      <c r="E20" s="141">
        <f t="shared" si="1"/>
        <v>0</v>
      </c>
    </row>
    <row r="21" spans="1:5" ht="13.5" thickBot="1" x14ac:dyDescent="0.25">
      <c r="A21" s="55"/>
      <c r="B21" s="56"/>
      <c r="C21" s="56"/>
      <c r="D21" s="56"/>
      <c r="E21" s="141">
        <f t="shared" si="1"/>
        <v>0</v>
      </c>
    </row>
    <row r="22" spans="1:5" ht="13.5" thickBot="1" x14ac:dyDescent="0.25">
      <c r="A22" s="142" t="s">
        <v>39</v>
      </c>
      <c r="B22" s="143">
        <f>SUM(B15:B21)</f>
        <v>24991222</v>
      </c>
      <c r="C22" s="143">
        <f>SUM(C15:C21)</f>
        <v>0</v>
      </c>
      <c r="D22" s="143">
        <f>SUM(D15:D21)</f>
        <v>0</v>
      </c>
      <c r="E22" s="144">
        <f>SUM(E15:E21)</f>
        <v>24991222</v>
      </c>
    </row>
    <row r="23" spans="1:5" x14ac:dyDescent="0.2">
      <c r="A23" s="131"/>
      <c r="B23" s="131"/>
      <c r="C23" s="131"/>
      <c r="D23" s="131"/>
      <c r="E23" s="131"/>
    </row>
    <row r="24" spans="1:5" x14ac:dyDescent="0.2">
      <c r="A24" s="131"/>
      <c r="B24" s="131"/>
      <c r="C24" s="131"/>
      <c r="D24" s="131"/>
      <c r="E24" s="131"/>
    </row>
    <row r="25" spans="1:5" ht="15.75" x14ac:dyDescent="0.25">
      <c r="A25" s="132" t="s">
        <v>93</v>
      </c>
      <c r="B25" s="383"/>
      <c r="C25" s="383"/>
      <c r="D25" s="383"/>
      <c r="E25" s="383"/>
    </row>
    <row r="26" spans="1:5" ht="14.25" thickBot="1" x14ac:dyDescent="0.3">
      <c r="A26" s="131"/>
      <c r="B26" s="131"/>
      <c r="C26" s="131"/>
      <c r="D26" s="384" t="s">
        <v>455</v>
      </c>
      <c r="E26" s="384"/>
    </row>
    <row r="27" spans="1:5" ht="13.5" thickBot="1" x14ac:dyDescent="0.25">
      <c r="A27" s="133" t="s">
        <v>86</v>
      </c>
      <c r="B27" s="134">
        <f>+B14</f>
        <v>2021</v>
      </c>
      <c r="C27" s="134">
        <f>+C14</f>
        <v>2022</v>
      </c>
      <c r="D27" s="134">
        <f>+D14</f>
        <v>2023</v>
      </c>
      <c r="E27" s="135" t="s">
        <v>38</v>
      </c>
    </row>
    <row r="28" spans="1:5" x14ac:dyDescent="0.2">
      <c r="A28" s="136" t="s">
        <v>87</v>
      </c>
      <c r="B28" s="52"/>
      <c r="C28" s="52"/>
      <c r="D28" s="52"/>
      <c r="E28" s="137">
        <f t="shared" ref="E28:E34" si="2">SUM(B28:D28)</f>
        <v>0</v>
      </c>
    </row>
    <row r="29" spans="1:5" x14ac:dyDescent="0.2">
      <c r="A29" s="138" t="s">
        <v>100</v>
      </c>
      <c r="B29" s="53"/>
      <c r="C29" s="53"/>
      <c r="D29" s="53"/>
      <c r="E29" s="139">
        <f t="shared" si="2"/>
        <v>0</v>
      </c>
    </row>
    <row r="30" spans="1:5" x14ac:dyDescent="0.2">
      <c r="A30" s="140" t="s">
        <v>88</v>
      </c>
      <c r="B30" s="54"/>
      <c r="C30" s="54"/>
      <c r="D30" s="54"/>
      <c r="E30" s="141">
        <f t="shared" si="2"/>
        <v>0</v>
      </c>
    </row>
    <row r="31" spans="1:5" x14ac:dyDescent="0.2">
      <c r="A31" s="140" t="s">
        <v>101</v>
      </c>
      <c r="B31" s="54"/>
      <c r="C31" s="54"/>
      <c r="D31" s="54"/>
      <c r="E31" s="141">
        <f t="shared" si="2"/>
        <v>0</v>
      </c>
    </row>
    <row r="32" spans="1:5" x14ac:dyDescent="0.2">
      <c r="A32" s="140" t="s">
        <v>89</v>
      </c>
      <c r="B32" s="54"/>
      <c r="C32" s="54"/>
      <c r="D32" s="54"/>
      <c r="E32" s="141">
        <f t="shared" si="2"/>
        <v>0</v>
      </c>
    </row>
    <row r="33" spans="1:5" x14ac:dyDescent="0.2">
      <c r="A33" s="140" t="s">
        <v>90</v>
      </c>
      <c r="B33" s="54"/>
      <c r="C33" s="54"/>
      <c r="D33" s="54"/>
      <c r="E33" s="141">
        <f t="shared" si="2"/>
        <v>0</v>
      </c>
    </row>
    <row r="34" spans="1:5" ht="13.5" thickBot="1" x14ac:dyDescent="0.25">
      <c r="A34" s="55"/>
      <c r="B34" s="56"/>
      <c r="C34" s="56"/>
      <c r="D34" s="56"/>
      <c r="E34" s="141">
        <f t="shared" si="2"/>
        <v>0</v>
      </c>
    </row>
    <row r="35" spans="1:5" ht="13.5" thickBot="1" x14ac:dyDescent="0.25">
      <c r="A35" s="142" t="s">
        <v>92</v>
      </c>
      <c r="B35" s="143">
        <f>B28+SUM(B30:B34)</f>
        <v>0</v>
      </c>
      <c r="C35" s="143">
        <f>C28+SUM(C30:C34)</f>
        <v>0</v>
      </c>
      <c r="D35" s="143">
        <f>D28+SUM(D30:D34)</f>
        <v>0</v>
      </c>
      <c r="E35" s="144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33" t="s">
        <v>91</v>
      </c>
      <c r="B37" s="134">
        <f>+B27</f>
        <v>2021</v>
      </c>
      <c r="C37" s="134">
        <f>+C27</f>
        <v>2022</v>
      </c>
      <c r="D37" s="134">
        <f>+D27</f>
        <v>2023</v>
      </c>
      <c r="E37" s="135" t="s">
        <v>38</v>
      </c>
    </row>
    <row r="38" spans="1:5" x14ac:dyDescent="0.2">
      <c r="A38" s="136" t="s">
        <v>96</v>
      </c>
      <c r="B38" s="52"/>
      <c r="C38" s="52"/>
      <c r="D38" s="52"/>
      <c r="E38" s="137">
        <f t="shared" ref="E38:E44" si="3">SUM(B38:D38)</f>
        <v>0</v>
      </c>
    </row>
    <row r="39" spans="1:5" x14ac:dyDescent="0.2">
      <c r="A39" s="145" t="s">
        <v>97</v>
      </c>
      <c r="B39" s="54"/>
      <c r="C39" s="54"/>
      <c r="D39" s="54"/>
      <c r="E39" s="141">
        <f t="shared" si="3"/>
        <v>0</v>
      </c>
    </row>
    <row r="40" spans="1:5" x14ac:dyDescent="0.2">
      <c r="A40" s="140" t="s">
        <v>98</v>
      </c>
      <c r="B40" s="54"/>
      <c r="C40" s="54"/>
      <c r="D40" s="54"/>
      <c r="E40" s="141"/>
    </row>
    <row r="41" spans="1:5" x14ac:dyDescent="0.2">
      <c r="A41" s="140" t="s">
        <v>99</v>
      </c>
      <c r="B41" s="54"/>
      <c r="C41" s="54"/>
      <c r="D41" s="54"/>
      <c r="E41" s="141">
        <f t="shared" si="3"/>
        <v>0</v>
      </c>
    </row>
    <row r="42" spans="1:5" x14ac:dyDescent="0.2">
      <c r="A42" s="57"/>
      <c r="B42" s="54"/>
      <c r="C42" s="54"/>
      <c r="D42" s="54"/>
      <c r="E42" s="141">
        <f t="shared" si="3"/>
        <v>0</v>
      </c>
    </row>
    <row r="43" spans="1:5" x14ac:dyDescent="0.2">
      <c r="A43" s="57"/>
      <c r="B43" s="54"/>
      <c r="C43" s="54"/>
      <c r="D43" s="54"/>
      <c r="E43" s="141">
        <f t="shared" si="3"/>
        <v>0</v>
      </c>
    </row>
    <row r="44" spans="1:5" ht="13.5" thickBot="1" x14ac:dyDescent="0.25">
      <c r="A44" s="55"/>
      <c r="B44" s="56"/>
      <c r="C44" s="56"/>
      <c r="D44" s="56"/>
      <c r="E44" s="141">
        <f t="shared" si="3"/>
        <v>0</v>
      </c>
    </row>
    <row r="45" spans="1:5" ht="13.5" thickBot="1" x14ac:dyDescent="0.25">
      <c r="A45" s="142" t="s">
        <v>39</v>
      </c>
      <c r="B45" s="143">
        <f>SUM(B38:B44)</f>
        <v>0</v>
      </c>
      <c r="C45" s="143">
        <f>SUM(C38:C44)</f>
        <v>0</v>
      </c>
      <c r="D45" s="143">
        <f>SUM(D38:D44)</f>
        <v>0</v>
      </c>
      <c r="E45" s="144"/>
    </row>
    <row r="46" spans="1:5" x14ac:dyDescent="0.2">
      <c r="A46" s="131"/>
      <c r="B46" s="131"/>
      <c r="C46" s="131"/>
      <c r="D46" s="131"/>
      <c r="E46" s="131"/>
    </row>
    <row r="47" spans="1:5" ht="15.75" x14ac:dyDescent="0.2">
      <c r="A47" s="392" t="s">
        <v>485</v>
      </c>
      <c r="B47" s="392"/>
      <c r="C47" s="392"/>
      <c r="D47" s="392"/>
      <c r="E47" s="392"/>
    </row>
    <row r="48" spans="1:5" ht="13.5" thickBot="1" x14ac:dyDescent="0.25">
      <c r="A48" s="131"/>
      <c r="B48" s="131"/>
      <c r="C48" s="131"/>
      <c r="D48" s="131"/>
      <c r="E48" s="131"/>
    </row>
    <row r="49" spans="1:8" ht="13.5" thickBot="1" x14ac:dyDescent="0.25">
      <c r="A49" s="397" t="s">
        <v>94</v>
      </c>
      <c r="B49" s="398"/>
      <c r="C49" s="399"/>
      <c r="D49" s="395" t="s">
        <v>102</v>
      </c>
      <c r="E49" s="396"/>
      <c r="H49" s="34"/>
    </row>
    <row r="50" spans="1:8" x14ac:dyDescent="0.2">
      <c r="A50" s="400"/>
      <c r="B50" s="401"/>
      <c r="C50" s="402"/>
      <c r="D50" s="388"/>
      <c r="E50" s="389"/>
    </row>
    <row r="51" spans="1:8" ht="13.5" thickBot="1" x14ac:dyDescent="0.25">
      <c r="A51" s="403"/>
      <c r="B51" s="404"/>
      <c r="C51" s="405"/>
      <c r="D51" s="390"/>
      <c r="E51" s="391"/>
    </row>
    <row r="52" spans="1:8" ht="13.5" thickBot="1" x14ac:dyDescent="0.25">
      <c r="A52" s="385" t="s">
        <v>39</v>
      </c>
      <c r="B52" s="386"/>
      <c r="C52" s="387"/>
      <c r="D52" s="393">
        <f>SUM(D50:E51)</f>
        <v>0</v>
      </c>
      <c r="E52" s="394"/>
    </row>
  </sheetData>
  <mergeCells count="13">
    <mergeCell ref="A50:C50"/>
    <mergeCell ref="D50:E50"/>
    <mergeCell ref="A51:C51"/>
    <mergeCell ref="D51:E51"/>
    <mergeCell ref="A52:C52"/>
    <mergeCell ref="D52:E52"/>
    <mergeCell ref="B2:E2"/>
    <mergeCell ref="D3:E3"/>
    <mergeCell ref="B25:E25"/>
    <mergeCell ref="D26:E26"/>
    <mergeCell ref="A47:E47"/>
    <mergeCell ref="A49:C49"/>
    <mergeCell ref="D49:E49"/>
  </mergeCells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1/2021.(III.12.)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K158"/>
  <sheetViews>
    <sheetView topLeftCell="A124" zoomScale="130" zoomScaleNormal="130" zoomScaleSheetLayoutView="85" workbookViewId="0">
      <selection activeCell="E159" sqref="E159"/>
    </sheetView>
  </sheetViews>
  <sheetFormatPr defaultRowHeight="12.75" x14ac:dyDescent="0.2"/>
  <cols>
    <col min="1" max="1" width="19.5" style="261" customWidth="1"/>
    <col min="2" max="2" width="72" style="262" customWidth="1"/>
    <col min="3" max="3" width="25" style="263" customWidth="1"/>
    <col min="4" max="16384" width="9.33203125" style="2"/>
  </cols>
  <sheetData>
    <row r="1" spans="1:3" s="1" customFormat="1" ht="16.5" customHeight="1" thickBot="1" x14ac:dyDescent="0.25">
      <c r="A1" s="146"/>
      <c r="B1" s="147"/>
      <c r="C1" s="333" t="s">
        <v>486</v>
      </c>
    </row>
    <row r="2" spans="1:3" s="58" customFormat="1" ht="21" customHeight="1" x14ac:dyDescent="0.2">
      <c r="A2" s="268" t="s">
        <v>48</v>
      </c>
      <c r="B2" s="244" t="s">
        <v>464</v>
      </c>
      <c r="C2" s="246" t="s">
        <v>40</v>
      </c>
    </row>
    <row r="3" spans="1:3" s="58" customFormat="1" ht="16.5" thickBot="1" x14ac:dyDescent="0.25">
      <c r="A3" s="148" t="s">
        <v>146</v>
      </c>
      <c r="B3" s="245" t="s">
        <v>344</v>
      </c>
      <c r="C3" s="328" t="s">
        <v>40</v>
      </c>
    </row>
    <row r="4" spans="1:3" s="59" customFormat="1" ht="15.95" customHeight="1" thickBot="1" x14ac:dyDescent="0.3">
      <c r="A4" s="149"/>
      <c r="B4" s="149"/>
      <c r="C4" s="150" t="s">
        <v>456</v>
      </c>
    </row>
    <row r="5" spans="1:3" ht="13.5" thickBot="1" x14ac:dyDescent="0.25">
      <c r="A5" s="269" t="s">
        <v>147</v>
      </c>
      <c r="B5" s="151" t="s">
        <v>448</v>
      </c>
      <c r="C5" s="247" t="s">
        <v>42</v>
      </c>
    </row>
    <row r="6" spans="1:3" s="47" customFormat="1" ht="12.95" customHeight="1" thickBot="1" x14ac:dyDescent="0.25">
      <c r="A6" s="126"/>
      <c r="B6" s="127" t="s">
        <v>410</v>
      </c>
      <c r="C6" s="128" t="s">
        <v>411</v>
      </c>
    </row>
    <row r="7" spans="1:3" s="47" customFormat="1" ht="15.95" customHeight="1" thickBot="1" x14ac:dyDescent="0.25">
      <c r="A7" s="152"/>
      <c r="B7" s="153" t="s">
        <v>43</v>
      </c>
      <c r="C7" s="248"/>
    </row>
    <row r="8" spans="1:3" s="47" customFormat="1" ht="12" customHeight="1" thickBot="1" x14ac:dyDescent="0.25">
      <c r="A8" s="25" t="s">
        <v>6</v>
      </c>
      <c r="B8" s="19" t="s">
        <v>196</v>
      </c>
      <c r="C8" s="184">
        <f>+C9+C10+C11+C12+C13+C14</f>
        <v>281786562</v>
      </c>
    </row>
    <row r="9" spans="1:3" s="60" customFormat="1" ht="12" customHeight="1" x14ac:dyDescent="0.2">
      <c r="A9" s="297" t="s">
        <v>67</v>
      </c>
      <c r="B9" s="278" t="s">
        <v>197</v>
      </c>
      <c r="C9" s="187">
        <v>96251275</v>
      </c>
    </row>
    <row r="10" spans="1:3" s="61" customFormat="1" ht="12" customHeight="1" x14ac:dyDescent="0.2">
      <c r="A10" s="298" t="s">
        <v>68</v>
      </c>
      <c r="B10" s="279" t="s">
        <v>198</v>
      </c>
      <c r="C10" s="186">
        <v>74984200</v>
      </c>
    </row>
    <row r="11" spans="1:3" s="61" customFormat="1" ht="12" customHeight="1" x14ac:dyDescent="0.2">
      <c r="A11" s="298" t="s">
        <v>69</v>
      </c>
      <c r="B11" s="279" t="s">
        <v>435</v>
      </c>
      <c r="C11" s="186">
        <v>63290845</v>
      </c>
    </row>
    <row r="12" spans="1:3" s="61" customFormat="1" ht="12" customHeight="1" x14ac:dyDescent="0.2">
      <c r="A12" s="298" t="s">
        <v>70</v>
      </c>
      <c r="B12" s="279" t="s">
        <v>199</v>
      </c>
      <c r="C12" s="186">
        <v>6570760</v>
      </c>
    </row>
    <row r="13" spans="1:3" s="61" customFormat="1" ht="12" customHeight="1" x14ac:dyDescent="0.2">
      <c r="A13" s="298" t="s">
        <v>103</v>
      </c>
      <c r="B13" s="279" t="s">
        <v>419</v>
      </c>
      <c r="C13" s="186">
        <v>40689482</v>
      </c>
    </row>
    <row r="14" spans="1:3" s="60" customFormat="1" ht="12" customHeight="1" thickBot="1" x14ac:dyDescent="0.25">
      <c r="A14" s="299" t="s">
        <v>71</v>
      </c>
      <c r="B14" s="280" t="s">
        <v>356</v>
      </c>
      <c r="C14" s="186"/>
    </row>
    <row r="15" spans="1:3" s="60" customFormat="1" ht="12" customHeight="1" thickBot="1" x14ac:dyDescent="0.25">
      <c r="A15" s="25" t="s">
        <v>7</v>
      </c>
      <c r="B15" s="179" t="s">
        <v>200</v>
      </c>
      <c r="C15" s="184">
        <f>+C16+C17+C18+C19+C20</f>
        <v>86482000</v>
      </c>
    </row>
    <row r="16" spans="1:3" s="60" customFormat="1" ht="12" customHeight="1" x14ac:dyDescent="0.2">
      <c r="A16" s="297" t="s">
        <v>73</v>
      </c>
      <c r="B16" s="278" t="s">
        <v>201</v>
      </c>
      <c r="C16" s="187"/>
    </row>
    <row r="17" spans="1:3" s="60" customFormat="1" ht="12" customHeight="1" x14ac:dyDescent="0.2">
      <c r="A17" s="298" t="s">
        <v>74</v>
      </c>
      <c r="B17" s="279" t="s">
        <v>202</v>
      </c>
      <c r="C17" s="186"/>
    </row>
    <row r="18" spans="1:3" s="60" customFormat="1" ht="12" customHeight="1" x14ac:dyDescent="0.2">
      <c r="A18" s="298" t="s">
        <v>75</v>
      </c>
      <c r="B18" s="279" t="s">
        <v>346</v>
      </c>
      <c r="C18" s="186"/>
    </row>
    <row r="19" spans="1:3" s="60" customFormat="1" ht="12" customHeight="1" x14ac:dyDescent="0.2">
      <c r="A19" s="298" t="s">
        <v>76</v>
      </c>
      <c r="B19" s="279" t="s">
        <v>347</v>
      </c>
      <c r="C19" s="186"/>
    </row>
    <row r="20" spans="1:3" s="60" customFormat="1" ht="12" customHeight="1" x14ac:dyDescent="0.2">
      <c r="A20" s="298" t="s">
        <v>77</v>
      </c>
      <c r="B20" s="279" t="s">
        <v>203</v>
      </c>
      <c r="C20" s="186">
        <v>86482000</v>
      </c>
    </row>
    <row r="21" spans="1:3" s="61" customFormat="1" ht="12" customHeight="1" thickBot="1" x14ac:dyDescent="0.25">
      <c r="A21" s="299" t="s">
        <v>83</v>
      </c>
      <c r="B21" s="280" t="s">
        <v>204</v>
      </c>
      <c r="C21" s="188"/>
    </row>
    <row r="22" spans="1:3" s="61" customFormat="1" ht="12" customHeight="1" thickBot="1" x14ac:dyDescent="0.25">
      <c r="A22" s="25" t="s">
        <v>8</v>
      </c>
      <c r="B22" s="19" t="s">
        <v>205</v>
      </c>
      <c r="C22" s="184">
        <f>+C23+C24+C25+C26+C27</f>
        <v>116986750</v>
      </c>
    </row>
    <row r="23" spans="1:3" s="61" customFormat="1" ht="12" customHeight="1" x14ac:dyDescent="0.2">
      <c r="A23" s="297" t="s">
        <v>56</v>
      </c>
      <c r="B23" s="278" t="s">
        <v>206</v>
      </c>
      <c r="C23" s="187"/>
    </row>
    <row r="24" spans="1:3" s="60" customFormat="1" ht="12" customHeight="1" x14ac:dyDescent="0.2">
      <c r="A24" s="298" t="s">
        <v>57</v>
      </c>
      <c r="B24" s="279" t="s">
        <v>207</v>
      </c>
      <c r="C24" s="186"/>
    </row>
    <row r="25" spans="1:3" s="61" customFormat="1" ht="12" customHeight="1" x14ac:dyDescent="0.2">
      <c r="A25" s="298" t="s">
        <v>58</v>
      </c>
      <c r="B25" s="279" t="s">
        <v>348</v>
      </c>
      <c r="C25" s="186"/>
    </row>
    <row r="26" spans="1:3" s="61" customFormat="1" ht="12" customHeight="1" x14ac:dyDescent="0.2">
      <c r="A26" s="298" t="s">
        <v>59</v>
      </c>
      <c r="B26" s="279" t="s">
        <v>349</v>
      </c>
      <c r="C26" s="186"/>
    </row>
    <row r="27" spans="1:3" s="61" customFormat="1" ht="12" customHeight="1" x14ac:dyDescent="0.2">
      <c r="A27" s="298" t="s">
        <v>115</v>
      </c>
      <c r="B27" s="279" t="s">
        <v>208</v>
      </c>
      <c r="C27" s="186">
        <v>116986750</v>
      </c>
    </row>
    <row r="28" spans="1:3" s="61" customFormat="1" ht="12" customHeight="1" thickBot="1" x14ac:dyDescent="0.25">
      <c r="A28" s="299" t="s">
        <v>116</v>
      </c>
      <c r="B28" s="280" t="s">
        <v>209</v>
      </c>
      <c r="C28" s="188"/>
    </row>
    <row r="29" spans="1:3" s="61" customFormat="1" ht="12" customHeight="1" thickBot="1" x14ac:dyDescent="0.25">
      <c r="A29" s="25" t="s">
        <v>117</v>
      </c>
      <c r="B29" s="19" t="s">
        <v>445</v>
      </c>
      <c r="C29" s="190">
        <f>+C30+C32+C33+C35+C36</f>
        <v>30600000</v>
      </c>
    </row>
    <row r="30" spans="1:3" s="61" customFormat="1" ht="12" customHeight="1" x14ac:dyDescent="0.2">
      <c r="A30" s="297" t="s">
        <v>211</v>
      </c>
      <c r="B30" s="278" t="s">
        <v>460</v>
      </c>
      <c r="C30" s="273">
        <v>9000000</v>
      </c>
    </row>
    <row r="31" spans="1:3" s="61" customFormat="1" ht="12" customHeight="1" x14ac:dyDescent="0.2">
      <c r="A31" s="298" t="s">
        <v>212</v>
      </c>
      <c r="B31" s="279" t="s">
        <v>441</v>
      </c>
      <c r="C31" s="186"/>
    </row>
    <row r="32" spans="1:3" s="61" customFormat="1" ht="12" customHeight="1" x14ac:dyDescent="0.2">
      <c r="A32" s="298" t="s">
        <v>213</v>
      </c>
      <c r="B32" s="279" t="s">
        <v>442</v>
      </c>
      <c r="C32" s="186">
        <v>18000000</v>
      </c>
    </row>
    <row r="33" spans="1:3" s="61" customFormat="1" ht="12" customHeight="1" x14ac:dyDescent="0.2">
      <c r="A33" s="298" t="s">
        <v>214</v>
      </c>
      <c r="B33" s="279" t="s">
        <v>443</v>
      </c>
      <c r="C33" s="186">
        <v>3600000</v>
      </c>
    </row>
    <row r="34" spans="1:3" s="61" customFormat="1" ht="12" customHeight="1" x14ac:dyDescent="0.2">
      <c r="A34" s="298" t="s">
        <v>437</v>
      </c>
      <c r="B34" s="279" t="s">
        <v>215</v>
      </c>
      <c r="C34" s="186"/>
    </row>
    <row r="35" spans="1:3" s="61" customFormat="1" ht="12" customHeight="1" x14ac:dyDescent="0.2">
      <c r="A35" s="298" t="s">
        <v>438</v>
      </c>
      <c r="B35" s="279" t="s">
        <v>216</v>
      </c>
      <c r="C35" s="186"/>
    </row>
    <row r="36" spans="1:3" s="61" customFormat="1" ht="12" customHeight="1" thickBot="1" x14ac:dyDescent="0.25">
      <c r="A36" s="299" t="s">
        <v>439</v>
      </c>
      <c r="B36" s="330" t="s">
        <v>217</v>
      </c>
      <c r="C36" s="188"/>
    </row>
    <row r="37" spans="1:3" s="61" customFormat="1" ht="12" customHeight="1" thickBot="1" x14ac:dyDescent="0.25">
      <c r="A37" s="25" t="s">
        <v>10</v>
      </c>
      <c r="B37" s="19" t="s">
        <v>357</v>
      </c>
      <c r="C37" s="184">
        <f>SUM(C38:C48)</f>
        <v>11120000</v>
      </c>
    </row>
    <row r="38" spans="1:3" s="61" customFormat="1" ht="12" customHeight="1" x14ac:dyDescent="0.2">
      <c r="A38" s="297" t="s">
        <v>60</v>
      </c>
      <c r="B38" s="278" t="s">
        <v>220</v>
      </c>
      <c r="C38" s="187"/>
    </row>
    <row r="39" spans="1:3" s="61" customFormat="1" ht="12" customHeight="1" x14ac:dyDescent="0.2">
      <c r="A39" s="298" t="s">
        <v>61</v>
      </c>
      <c r="B39" s="279" t="s">
        <v>221</v>
      </c>
      <c r="C39" s="186">
        <v>2320000</v>
      </c>
    </row>
    <row r="40" spans="1:3" s="61" customFormat="1" ht="12" customHeight="1" x14ac:dyDescent="0.2">
      <c r="A40" s="298" t="s">
        <v>62</v>
      </c>
      <c r="B40" s="279" t="s">
        <v>222</v>
      </c>
      <c r="C40" s="186">
        <v>1000000</v>
      </c>
    </row>
    <row r="41" spans="1:3" s="61" customFormat="1" ht="12" customHeight="1" x14ac:dyDescent="0.2">
      <c r="A41" s="298" t="s">
        <v>119</v>
      </c>
      <c r="B41" s="279" t="s">
        <v>223</v>
      </c>
      <c r="C41" s="186"/>
    </row>
    <row r="42" spans="1:3" s="61" customFormat="1" ht="12" customHeight="1" x14ac:dyDescent="0.2">
      <c r="A42" s="298" t="s">
        <v>120</v>
      </c>
      <c r="B42" s="279" t="s">
        <v>224</v>
      </c>
      <c r="C42" s="186">
        <v>4000000</v>
      </c>
    </row>
    <row r="43" spans="1:3" s="61" customFormat="1" ht="12" customHeight="1" x14ac:dyDescent="0.2">
      <c r="A43" s="298" t="s">
        <v>121</v>
      </c>
      <c r="B43" s="279" t="s">
        <v>225</v>
      </c>
      <c r="C43" s="186">
        <v>1800000</v>
      </c>
    </row>
    <row r="44" spans="1:3" s="61" customFormat="1" ht="12" customHeight="1" x14ac:dyDescent="0.2">
      <c r="A44" s="298" t="s">
        <v>122</v>
      </c>
      <c r="B44" s="279" t="s">
        <v>226</v>
      </c>
      <c r="C44" s="186"/>
    </row>
    <row r="45" spans="1:3" s="61" customFormat="1" ht="12" customHeight="1" x14ac:dyDescent="0.2">
      <c r="A45" s="298" t="s">
        <v>123</v>
      </c>
      <c r="B45" s="279" t="s">
        <v>444</v>
      </c>
      <c r="C45" s="186">
        <v>2000000</v>
      </c>
    </row>
    <row r="46" spans="1:3" s="61" customFormat="1" ht="12" customHeight="1" x14ac:dyDescent="0.2">
      <c r="A46" s="298" t="s">
        <v>218</v>
      </c>
      <c r="B46" s="279" t="s">
        <v>227</v>
      </c>
      <c r="C46" s="189"/>
    </row>
    <row r="47" spans="1:3" s="61" customFormat="1" ht="12" customHeight="1" x14ac:dyDescent="0.2">
      <c r="A47" s="299" t="s">
        <v>219</v>
      </c>
      <c r="B47" s="280" t="s">
        <v>359</v>
      </c>
      <c r="C47" s="267"/>
    </row>
    <row r="48" spans="1:3" s="61" customFormat="1" ht="12" customHeight="1" thickBot="1" x14ac:dyDescent="0.25">
      <c r="A48" s="299" t="s">
        <v>358</v>
      </c>
      <c r="B48" s="280" t="s">
        <v>228</v>
      </c>
      <c r="C48" s="267"/>
    </row>
    <row r="49" spans="1:3" s="61" customFormat="1" ht="12" customHeight="1" thickBot="1" x14ac:dyDescent="0.25">
      <c r="A49" s="25" t="s">
        <v>11</v>
      </c>
      <c r="B49" s="19" t="s">
        <v>229</v>
      </c>
      <c r="C49" s="184">
        <f>SUM(C50:C54)</f>
        <v>0</v>
      </c>
    </row>
    <row r="50" spans="1:3" s="61" customFormat="1" ht="12" customHeight="1" x14ac:dyDescent="0.2">
      <c r="A50" s="297" t="s">
        <v>63</v>
      </c>
      <c r="B50" s="278" t="s">
        <v>233</v>
      </c>
      <c r="C50" s="309"/>
    </row>
    <row r="51" spans="1:3" s="61" customFormat="1" ht="12" customHeight="1" x14ac:dyDescent="0.2">
      <c r="A51" s="298" t="s">
        <v>64</v>
      </c>
      <c r="B51" s="279" t="s">
        <v>234</v>
      </c>
      <c r="C51" s="189"/>
    </row>
    <row r="52" spans="1:3" s="61" customFormat="1" ht="12" customHeight="1" x14ac:dyDescent="0.2">
      <c r="A52" s="298" t="s">
        <v>230</v>
      </c>
      <c r="B52" s="279" t="s">
        <v>235</v>
      </c>
      <c r="C52" s="189"/>
    </row>
    <row r="53" spans="1:3" s="61" customFormat="1" ht="12" customHeight="1" x14ac:dyDescent="0.2">
      <c r="A53" s="298" t="s">
        <v>231</v>
      </c>
      <c r="B53" s="279" t="s">
        <v>236</v>
      </c>
      <c r="C53" s="189"/>
    </row>
    <row r="54" spans="1:3" s="61" customFormat="1" ht="12" customHeight="1" thickBot="1" x14ac:dyDescent="0.25">
      <c r="A54" s="299" t="s">
        <v>232</v>
      </c>
      <c r="B54" s="280" t="s">
        <v>237</v>
      </c>
      <c r="C54" s="267"/>
    </row>
    <row r="55" spans="1:3" s="61" customFormat="1" ht="12" customHeight="1" thickBot="1" x14ac:dyDescent="0.25">
      <c r="A55" s="25" t="s">
        <v>124</v>
      </c>
      <c r="B55" s="19" t="s">
        <v>238</v>
      </c>
      <c r="C55" s="184">
        <f>SUM(C56:C58)</f>
        <v>0</v>
      </c>
    </row>
    <row r="56" spans="1:3" s="61" customFormat="1" ht="12" customHeight="1" x14ac:dyDescent="0.2">
      <c r="A56" s="297" t="s">
        <v>65</v>
      </c>
      <c r="B56" s="278" t="s">
        <v>239</v>
      </c>
      <c r="C56" s="187"/>
    </row>
    <row r="57" spans="1:3" s="61" customFormat="1" ht="12" customHeight="1" x14ac:dyDescent="0.2">
      <c r="A57" s="298" t="s">
        <v>66</v>
      </c>
      <c r="B57" s="279" t="s">
        <v>350</v>
      </c>
      <c r="C57" s="186"/>
    </row>
    <row r="58" spans="1:3" s="61" customFormat="1" ht="12" customHeight="1" x14ac:dyDescent="0.2">
      <c r="A58" s="298" t="s">
        <v>242</v>
      </c>
      <c r="B58" s="279" t="s">
        <v>240</v>
      </c>
      <c r="C58" s="186"/>
    </row>
    <row r="59" spans="1:3" s="61" customFormat="1" ht="12" customHeight="1" thickBot="1" x14ac:dyDescent="0.25">
      <c r="A59" s="299" t="s">
        <v>243</v>
      </c>
      <c r="B59" s="280" t="s">
        <v>241</v>
      </c>
      <c r="C59" s="188"/>
    </row>
    <row r="60" spans="1:3" s="61" customFormat="1" ht="12" customHeight="1" thickBot="1" x14ac:dyDescent="0.25">
      <c r="A60" s="25" t="s">
        <v>13</v>
      </c>
      <c r="B60" s="179" t="s">
        <v>244</v>
      </c>
      <c r="C60" s="184">
        <f>SUM(C61:C63)</f>
        <v>0</v>
      </c>
    </row>
    <row r="61" spans="1:3" s="61" customFormat="1" ht="12" customHeight="1" x14ac:dyDescent="0.2">
      <c r="A61" s="297" t="s">
        <v>125</v>
      </c>
      <c r="B61" s="278" t="s">
        <v>246</v>
      </c>
      <c r="C61" s="189"/>
    </row>
    <row r="62" spans="1:3" s="61" customFormat="1" ht="12" customHeight="1" x14ac:dyDescent="0.2">
      <c r="A62" s="298" t="s">
        <v>126</v>
      </c>
      <c r="B62" s="279" t="s">
        <v>351</v>
      </c>
      <c r="C62" s="189"/>
    </row>
    <row r="63" spans="1:3" s="61" customFormat="1" ht="12" customHeight="1" x14ac:dyDescent="0.2">
      <c r="A63" s="298" t="s">
        <v>172</v>
      </c>
      <c r="B63" s="279" t="s">
        <v>247</v>
      </c>
      <c r="C63" s="189"/>
    </row>
    <row r="64" spans="1:3" s="61" customFormat="1" ht="12" customHeight="1" thickBot="1" x14ac:dyDescent="0.25">
      <c r="A64" s="299" t="s">
        <v>245</v>
      </c>
      <c r="B64" s="280" t="s">
        <v>248</v>
      </c>
      <c r="C64" s="189"/>
    </row>
    <row r="65" spans="1:3" s="61" customFormat="1" ht="12" customHeight="1" thickBot="1" x14ac:dyDescent="0.25">
      <c r="A65" s="25" t="s">
        <v>14</v>
      </c>
      <c r="B65" s="19" t="s">
        <v>249</v>
      </c>
      <c r="C65" s="190">
        <f>+C8+C15+C22+C29+C37+C49+C55+C60</f>
        <v>526975312</v>
      </c>
    </row>
    <row r="66" spans="1:3" s="61" customFormat="1" ht="12" customHeight="1" thickBot="1" x14ac:dyDescent="0.2">
      <c r="A66" s="300" t="s">
        <v>340</v>
      </c>
      <c r="B66" s="179" t="s">
        <v>251</v>
      </c>
      <c r="C66" s="184">
        <f>SUM(C67:C69)</f>
        <v>0</v>
      </c>
    </row>
    <row r="67" spans="1:3" s="61" customFormat="1" ht="12" customHeight="1" x14ac:dyDescent="0.2">
      <c r="A67" s="297" t="s">
        <v>282</v>
      </c>
      <c r="B67" s="278" t="s">
        <v>252</v>
      </c>
      <c r="C67" s="189"/>
    </row>
    <row r="68" spans="1:3" s="61" customFormat="1" ht="12" customHeight="1" x14ac:dyDescent="0.2">
      <c r="A68" s="298" t="s">
        <v>291</v>
      </c>
      <c r="B68" s="279" t="s">
        <v>253</v>
      </c>
      <c r="C68" s="189"/>
    </row>
    <row r="69" spans="1:3" s="61" customFormat="1" ht="12" customHeight="1" thickBot="1" x14ac:dyDescent="0.25">
      <c r="A69" s="299" t="s">
        <v>292</v>
      </c>
      <c r="B69" s="281" t="s">
        <v>254</v>
      </c>
      <c r="C69" s="189"/>
    </row>
    <row r="70" spans="1:3" s="61" customFormat="1" ht="12" customHeight="1" thickBot="1" x14ac:dyDescent="0.2">
      <c r="A70" s="300" t="s">
        <v>255</v>
      </c>
      <c r="B70" s="179" t="s">
        <v>256</v>
      </c>
      <c r="C70" s="184">
        <f>SUM(C71:C74)</f>
        <v>0</v>
      </c>
    </row>
    <row r="71" spans="1:3" s="61" customFormat="1" ht="12" customHeight="1" x14ac:dyDescent="0.2">
      <c r="A71" s="297" t="s">
        <v>104</v>
      </c>
      <c r="B71" s="278" t="s">
        <v>257</v>
      </c>
      <c r="C71" s="189"/>
    </row>
    <row r="72" spans="1:3" s="61" customFormat="1" ht="12" customHeight="1" x14ac:dyDescent="0.2">
      <c r="A72" s="298" t="s">
        <v>105</v>
      </c>
      <c r="B72" s="279" t="s">
        <v>258</v>
      </c>
      <c r="C72" s="189"/>
    </row>
    <row r="73" spans="1:3" s="61" customFormat="1" ht="12" customHeight="1" x14ac:dyDescent="0.2">
      <c r="A73" s="298" t="s">
        <v>283</v>
      </c>
      <c r="B73" s="279" t="s">
        <v>259</v>
      </c>
      <c r="C73" s="189"/>
    </row>
    <row r="74" spans="1:3" s="61" customFormat="1" ht="12" customHeight="1" thickBot="1" x14ac:dyDescent="0.25">
      <c r="A74" s="299" t="s">
        <v>284</v>
      </c>
      <c r="B74" s="280" t="s">
        <v>260</v>
      </c>
      <c r="C74" s="189"/>
    </row>
    <row r="75" spans="1:3" s="61" customFormat="1" ht="12" customHeight="1" thickBot="1" x14ac:dyDescent="0.2">
      <c r="A75" s="300" t="s">
        <v>261</v>
      </c>
      <c r="B75" s="179" t="s">
        <v>262</v>
      </c>
      <c r="C75" s="184">
        <f>SUM(C76:C77)</f>
        <v>273000000</v>
      </c>
    </row>
    <row r="76" spans="1:3" s="61" customFormat="1" ht="12" customHeight="1" x14ac:dyDescent="0.2">
      <c r="A76" s="297" t="s">
        <v>285</v>
      </c>
      <c r="B76" s="278" t="s">
        <v>263</v>
      </c>
      <c r="C76" s="189">
        <v>273000000</v>
      </c>
    </row>
    <row r="77" spans="1:3" s="61" customFormat="1" ht="12" customHeight="1" thickBot="1" x14ac:dyDescent="0.25">
      <c r="A77" s="299" t="s">
        <v>286</v>
      </c>
      <c r="B77" s="280" t="s">
        <v>264</v>
      </c>
      <c r="C77" s="189"/>
    </row>
    <row r="78" spans="1:3" s="60" customFormat="1" ht="12" customHeight="1" thickBot="1" x14ac:dyDescent="0.2">
      <c r="A78" s="300" t="s">
        <v>265</v>
      </c>
      <c r="B78" s="179" t="s">
        <v>266</v>
      </c>
      <c r="C78" s="184">
        <f>SUM(C79:C81)</f>
        <v>0</v>
      </c>
    </row>
    <row r="79" spans="1:3" s="61" customFormat="1" ht="12" customHeight="1" x14ac:dyDescent="0.2">
      <c r="A79" s="297" t="s">
        <v>287</v>
      </c>
      <c r="B79" s="278" t="s">
        <v>267</v>
      </c>
      <c r="C79" s="189"/>
    </row>
    <row r="80" spans="1:3" s="61" customFormat="1" ht="12" customHeight="1" x14ac:dyDescent="0.2">
      <c r="A80" s="298" t="s">
        <v>288</v>
      </c>
      <c r="B80" s="279" t="s">
        <v>268</v>
      </c>
      <c r="C80" s="189"/>
    </row>
    <row r="81" spans="1:3" s="61" customFormat="1" ht="12" customHeight="1" thickBot="1" x14ac:dyDescent="0.25">
      <c r="A81" s="299" t="s">
        <v>289</v>
      </c>
      <c r="B81" s="280" t="s">
        <v>269</v>
      </c>
      <c r="C81" s="189"/>
    </row>
    <row r="82" spans="1:3" s="61" customFormat="1" ht="12" customHeight="1" thickBot="1" x14ac:dyDescent="0.2">
      <c r="A82" s="300" t="s">
        <v>270</v>
      </c>
      <c r="B82" s="179" t="s">
        <v>290</v>
      </c>
      <c r="C82" s="184">
        <f>SUM(C83:C86)</f>
        <v>0</v>
      </c>
    </row>
    <row r="83" spans="1:3" s="61" customFormat="1" ht="12" customHeight="1" x14ac:dyDescent="0.2">
      <c r="A83" s="301" t="s">
        <v>271</v>
      </c>
      <c r="B83" s="278" t="s">
        <v>272</v>
      </c>
      <c r="C83" s="189"/>
    </row>
    <row r="84" spans="1:3" s="61" customFormat="1" ht="12" customHeight="1" x14ac:dyDescent="0.2">
      <c r="A84" s="302" t="s">
        <v>273</v>
      </c>
      <c r="B84" s="279" t="s">
        <v>274</v>
      </c>
      <c r="C84" s="189"/>
    </row>
    <row r="85" spans="1:3" s="61" customFormat="1" ht="12" customHeight="1" x14ac:dyDescent="0.2">
      <c r="A85" s="302" t="s">
        <v>275</v>
      </c>
      <c r="B85" s="279" t="s">
        <v>276</v>
      </c>
      <c r="C85" s="189"/>
    </row>
    <row r="86" spans="1:3" s="60" customFormat="1" ht="12" customHeight="1" thickBot="1" x14ac:dyDescent="0.25">
      <c r="A86" s="303" t="s">
        <v>277</v>
      </c>
      <c r="B86" s="280" t="s">
        <v>278</v>
      </c>
      <c r="C86" s="189"/>
    </row>
    <row r="87" spans="1:3" s="60" customFormat="1" ht="12" customHeight="1" thickBot="1" x14ac:dyDescent="0.2">
      <c r="A87" s="300" t="s">
        <v>279</v>
      </c>
      <c r="B87" s="179" t="s">
        <v>398</v>
      </c>
      <c r="C87" s="310"/>
    </row>
    <row r="88" spans="1:3" s="60" customFormat="1" ht="12" customHeight="1" thickBot="1" x14ac:dyDescent="0.2">
      <c r="A88" s="300" t="s">
        <v>420</v>
      </c>
      <c r="B88" s="179" t="s">
        <v>461</v>
      </c>
      <c r="C88" s="310"/>
    </row>
    <row r="89" spans="1:3" s="60" customFormat="1" ht="12" customHeight="1" thickBot="1" x14ac:dyDescent="0.2">
      <c r="A89" s="300" t="s">
        <v>421</v>
      </c>
      <c r="B89" s="285" t="s">
        <v>401</v>
      </c>
      <c r="C89" s="190">
        <f>+C66+C70+C75+C78+C82+C88+C87</f>
        <v>273000000</v>
      </c>
    </row>
    <row r="90" spans="1:3" s="60" customFormat="1" ht="12" customHeight="1" thickBot="1" x14ac:dyDescent="0.2">
      <c r="A90" s="304" t="s">
        <v>422</v>
      </c>
      <c r="B90" s="286" t="s">
        <v>423</v>
      </c>
      <c r="C90" s="190">
        <f>+C65+C89</f>
        <v>799975312</v>
      </c>
    </row>
    <row r="91" spans="1:3" s="61" customFormat="1" ht="15" customHeight="1" thickBot="1" x14ac:dyDescent="0.25">
      <c r="A91" s="154"/>
      <c r="B91" s="155"/>
      <c r="C91" s="250"/>
    </row>
    <row r="92" spans="1:3" s="47" customFormat="1" ht="16.5" customHeight="1" thickBot="1" x14ac:dyDescent="0.25">
      <c r="A92" s="156"/>
      <c r="B92" s="157" t="s">
        <v>44</v>
      </c>
      <c r="C92" s="251"/>
    </row>
    <row r="93" spans="1:3" s="62" customFormat="1" ht="12" customHeight="1" thickBot="1" x14ac:dyDescent="0.25">
      <c r="A93" s="270" t="s">
        <v>6</v>
      </c>
      <c r="B93" s="24" t="s">
        <v>427</v>
      </c>
      <c r="C93" s="183">
        <f>+C94+C95+C96+C97+C98+C111</f>
        <v>100223698</v>
      </c>
    </row>
    <row r="94" spans="1:3" ht="12" customHeight="1" x14ac:dyDescent="0.2">
      <c r="A94" s="305" t="s">
        <v>67</v>
      </c>
      <c r="B94" s="8" t="s">
        <v>36</v>
      </c>
      <c r="C94" s="185">
        <v>27751920</v>
      </c>
    </row>
    <row r="95" spans="1:3" ht="12" customHeight="1" x14ac:dyDescent="0.2">
      <c r="A95" s="298" t="s">
        <v>68</v>
      </c>
      <c r="B95" s="6" t="s">
        <v>127</v>
      </c>
      <c r="C95" s="186">
        <v>10800000</v>
      </c>
    </row>
    <row r="96" spans="1:3" ht="12" customHeight="1" x14ac:dyDescent="0.2">
      <c r="A96" s="298" t="s">
        <v>69</v>
      </c>
      <c r="B96" s="6" t="s">
        <v>95</v>
      </c>
      <c r="C96" s="188">
        <v>24706956</v>
      </c>
    </row>
    <row r="97" spans="1:3" ht="12" customHeight="1" x14ac:dyDescent="0.2">
      <c r="A97" s="298" t="s">
        <v>70</v>
      </c>
      <c r="B97" s="9" t="s">
        <v>128</v>
      </c>
      <c r="C97" s="188">
        <v>28000000</v>
      </c>
    </row>
    <row r="98" spans="1:3" ht="12" customHeight="1" x14ac:dyDescent="0.2">
      <c r="A98" s="298" t="s">
        <v>78</v>
      </c>
      <c r="B98" s="17" t="s">
        <v>129</v>
      </c>
      <c r="C98" s="188">
        <v>2100000</v>
      </c>
    </row>
    <row r="99" spans="1:3" ht="12" customHeight="1" x14ac:dyDescent="0.2">
      <c r="A99" s="298" t="s">
        <v>71</v>
      </c>
      <c r="B99" s="6" t="s">
        <v>424</v>
      </c>
      <c r="C99" s="188"/>
    </row>
    <row r="100" spans="1:3" ht="12" customHeight="1" x14ac:dyDescent="0.2">
      <c r="A100" s="298" t="s">
        <v>72</v>
      </c>
      <c r="B100" s="70" t="s">
        <v>364</v>
      </c>
      <c r="C100" s="188"/>
    </row>
    <row r="101" spans="1:3" ht="12" customHeight="1" x14ac:dyDescent="0.2">
      <c r="A101" s="298" t="s">
        <v>79</v>
      </c>
      <c r="B101" s="70" t="s">
        <v>363</v>
      </c>
      <c r="C101" s="188"/>
    </row>
    <row r="102" spans="1:3" ht="12" customHeight="1" x14ac:dyDescent="0.2">
      <c r="A102" s="298" t="s">
        <v>80</v>
      </c>
      <c r="B102" s="70" t="s">
        <v>296</v>
      </c>
      <c r="C102" s="188"/>
    </row>
    <row r="103" spans="1:3" ht="12" customHeight="1" x14ac:dyDescent="0.2">
      <c r="A103" s="298" t="s">
        <v>81</v>
      </c>
      <c r="B103" s="71" t="s">
        <v>297</v>
      </c>
      <c r="C103" s="188"/>
    </row>
    <row r="104" spans="1:3" ht="12" customHeight="1" x14ac:dyDescent="0.2">
      <c r="A104" s="298" t="s">
        <v>82</v>
      </c>
      <c r="B104" s="71" t="s">
        <v>298</v>
      </c>
      <c r="C104" s="188"/>
    </row>
    <row r="105" spans="1:3" ht="12" customHeight="1" x14ac:dyDescent="0.2">
      <c r="A105" s="298" t="s">
        <v>84</v>
      </c>
      <c r="B105" s="70" t="s">
        <v>299</v>
      </c>
      <c r="C105" s="188"/>
    </row>
    <row r="106" spans="1:3" ht="12" customHeight="1" x14ac:dyDescent="0.2">
      <c r="A106" s="298" t="s">
        <v>130</v>
      </c>
      <c r="B106" s="70" t="s">
        <v>300</v>
      </c>
      <c r="C106" s="188"/>
    </row>
    <row r="107" spans="1:3" ht="12" customHeight="1" x14ac:dyDescent="0.2">
      <c r="A107" s="298" t="s">
        <v>294</v>
      </c>
      <c r="B107" s="71" t="s">
        <v>301</v>
      </c>
      <c r="C107" s="188"/>
    </row>
    <row r="108" spans="1:3" ht="12" customHeight="1" x14ac:dyDescent="0.2">
      <c r="A108" s="306" t="s">
        <v>295</v>
      </c>
      <c r="B108" s="72" t="s">
        <v>302</v>
      </c>
      <c r="C108" s="188"/>
    </row>
    <row r="109" spans="1:3" ht="12" customHeight="1" x14ac:dyDescent="0.2">
      <c r="A109" s="298" t="s">
        <v>361</v>
      </c>
      <c r="B109" s="72" t="s">
        <v>303</v>
      </c>
      <c r="C109" s="188"/>
    </row>
    <row r="110" spans="1:3" ht="12" customHeight="1" x14ac:dyDescent="0.2">
      <c r="A110" s="298" t="s">
        <v>362</v>
      </c>
      <c r="B110" s="71" t="s">
        <v>304</v>
      </c>
      <c r="C110" s="186">
        <v>2100000</v>
      </c>
    </row>
    <row r="111" spans="1:3" ht="12" customHeight="1" x14ac:dyDescent="0.2">
      <c r="A111" s="298" t="s">
        <v>366</v>
      </c>
      <c r="B111" s="9" t="s">
        <v>37</v>
      </c>
      <c r="C111" s="186">
        <v>6864822</v>
      </c>
    </row>
    <row r="112" spans="1:3" ht="12" customHeight="1" x14ac:dyDescent="0.2">
      <c r="A112" s="299" t="s">
        <v>367</v>
      </c>
      <c r="B112" s="6" t="s">
        <v>425</v>
      </c>
      <c r="C112" s="188"/>
    </row>
    <row r="113" spans="1:3" ht="12" customHeight="1" thickBot="1" x14ac:dyDescent="0.25">
      <c r="A113" s="307" t="s">
        <v>368</v>
      </c>
      <c r="B113" s="73" t="s">
        <v>426</v>
      </c>
      <c r="C113" s="192"/>
    </row>
    <row r="114" spans="1:3" ht="12" customHeight="1" thickBot="1" x14ac:dyDescent="0.25">
      <c r="A114" s="25" t="s">
        <v>7</v>
      </c>
      <c r="B114" s="23" t="s">
        <v>305</v>
      </c>
      <c r="C114" s="184">
        <f>+C115+C117+C119</f>
        <v>459061164</v>
      </c>
    </row>
    <row r="115" spans="1:3" ht="12" customHeight="1" x14ac:dyDescent="0.2">
      <c r="A115" s="297" t="s">
        <v>73</v>
      </c>
      <c r="B115" s="6" t="s">
        <v>170</v>
      </c>
      <c r="C115" s="187">
        <v>459061164</v>
      </c>
    </row>
    <row r="116" spans="1:3" ht="12" customHeight="1" x14ac:dyDescent="0.2">
      <c r="A116" s="297" t="s">
        <v>74</v>
      </c>
      <c r="B116" s="10" t="s">
        <v>309</v>
      </c>
      <c r="C116" s="187"/>
    </row>
    <row r="117" spans="1:3" ht="12" customHeight="1" x14ac:dyDescent="0.2">
      <c r="A117" s="297" t="s">
        <v>75</v>
      </c>
      <c r="B117" s="10" t="s">
        <v>131</v>
      </c>
      <c r="C117" s="186"/>
    </row>
    <row r="118" spans="1:3" ht="12" customHeight="1" x14ac:dyDescent="0.2">
      <c r="A118" s="297" t="s">
        <v>76</v>
      </c>
      <c r="B118" s="10" t="s">
        <v>310</v>
      </c>
      <c r="C118" s="177"/>
    </row>
    <row r="119" spans="1:3" ht="12" customHeight="1" x14ac:dyDescent="0.2">
      <c r="A119" s="297" t="s">
        <v>77</v>
      </c>
      <c r="B119" s="181" t="s">
        <v>173</v>
      </c>
      <c r="C119" s="177"/>
    </row>
    <row r="120" spans="1:3" ht="12" customHeight="1" x14ac:dyDescent="0.2">
      <c r="A120" s="297" t="s">
        <v>83</v>
      </c>
      <c r="B120" s="180" t="s">
        <v>352</v>
      </c>
      <c r="C120" s="177"/>
    </row>
    <row r="121" spans="1:3" ht="12" customHeight="1" x14ac:dyDescent="0.2">
      <c r="A121" s="297" t="s">
        <v>85</v>
      </c>
      <c r="B121" s="274" t="s">
        <v>315</v>
      </c>
      <c r="C121" s="177"/>
    </row>
    <row r="122" spans="1:3" ht="12" customHeight="1" x14ac:dyDescent="0.2">
      <c r="A122" s="297" t="s">
        <v>132</v>
      </c>
      <c r="B122" s="71" t="s">
        <v>298</v>
      </c>
      <c r="C122" s="177"/>
    </row>
    <row r="123" spans="1:3" ht="12" customHeight="1" x14ac:dyDescent="0.2">
      <c r="A123" s="297" t="s">
        <v>133</v>
      </c>
      <c r="B123" s="71" t="s">
        <v>314</v>
      </c>
      <c r="C123" s="177"/>
    </row>
    <row r="124" spans="1:3" ht="12" customHeight="1" x14ac:dyDescent="0.2">
      <c r="A124" s="297" t="s">
        <v>134</v>
      </c>
      <c r="B124" s="71" t="s">
        <v>313</v>
      </c>
      <c r="C124" s="177"/>
    </row>
    <row r="125" spans="1:3" ht="12" customHeight="1" x14ac:dyDescent="0.2">
      <c r="A125" s="297" t="s">
        <v>306</v>
      </c>
      <c r="B125" s="71" t="s">
        <v>301</v>
      </c>
      <c r="C125" s="177"/>
    </row>
    <row r="126" spans="1:3" ht="12" customHeight="1" x14ac:dyDescent="0.2">
      <c r="A126" s="297" t="s">
        <v>307</v>
      </c>
      <c r="B126" s="71" t="s">
        <v>312</v>
      </c>
      <c r="C126" s="177"/>
    </row>
    <row r="127" spans="1:3" ht="12" customHeight="1" thickBot="1" x14ac:dyDescent="0.25">
      <c r="A127" s="306" t="s">
        <v>308</v>
      </c>
      <c r="B127" s="71" t="s">
        <v>311</v>
      </c>
      <c r="C127" s="178"/>
    </row>
    <row r="128" spans="1:3" ht="12" customHeight="1" thickBot="1" x14ac:dyDescent="0.25">
      <c r="A128" s="25" t="s">
        <v>8</v>
      </c>
      <c r="B128" s="66" t="s">
        <v>371</v>
      </c>
      <c r="C128" s="184">
        <f>+C93+C114</f>
        <v>559284862</v>
      </c>
    </row>
    <row r="129" spans="1:11" ht="12" customHeight="1" thickBot="1" x14ac:dyDescent="0.25">
      <c r="A129" s="25" t="s">
        <v>9</v>
      </c>
      <c r="B129" s="66" t="s">
        <v>372</v>
      </c>
      <c r="C129" s="184">
        <f>+C130+C131+C132</f>
        <v>0</v>
      </c>
    </row>
    <row r="130" spans="1:11" s="62" customFormat="1" ht="12" customHeight="1" x14ac:dyDescent="0.2">
      <c r="A130" s="297" t="s">
        <v>211</v>
      </c>
      <c r="B130" s="7" t="s">
        <v>430</v>
      </c>
      <c r="C130" s="177"/>
    </row>
    <row r="131" spans="1:11" ht="12" customHeight="1" x14ac:dyDescent="0.2">
      <c r="A131" s="297" t="s">
        <v>212</v>
      </c>
      <c r="B131" s="7" t="s">
        <v>380</v>
      </c>
      <c r="C131" s="177"/>
    </row>
    <row r="132" spans="1:11" ht="12" customHeight="1" thickBot="1" x14ac:dyDescent="0.25">
      <c r="A132" s="306" t="s">
        <v>213</v>
      </c>
      <c r="B132" s="5" t="s">
        <v>429</v>
      </c>
      <c r="C132" s="177"/>
    </row>
    <row r="133" spans="1:11" ht="12" customHeight="1" thickBot="1" x14ac:dyDescent="0.25">
      <c r="A133" s="25" t="s">
        <v>10</v>
      </c>
      <c r="B133" s="66" t="s">
        <v>373</v>
      </c>
      <c r="C133" s="184">
        <f>+C134+C135+C136+C137+C138+C139</f>
        <v>0</v>
      </c>
    </row>
    <row r="134" spans="1:11" ht="12" customHeight="1" x14ac:dyDescent="0.2">
      <c r="A134" s="297" t="s">
        <v>60</v>
      </c>
      <c r="B134" s="7" t="s">
        <v>382</v>
      </c>
      <c r="C134" s="177"/>
    </row>
    <row r="135" spans="1:11" ht="12" customHeight="1" x14ac:dyDescent="0.2">
      <c r="A135" s="297" t="s">
        <v>61</v>
      </c>
      <c r="B135" s="7" t="s">
        <v>374</v>
      </c>
      <c r="C135" s="177"/>
    </row>
    <row r="136" spans="1:11" ht="12" customHeight="1" x14ac:dyDescent="0.2">
      <c r="A136" s="297" t="s">
        <v>62</v>
      </c>
      <c r="B136" s="7" t="s">
        <v>375</v>
      </c>
      <c r="C136" s="177"/>
    </row>
    <row r="137" spans="1:11" ht="12" customHeight="1" x14ac:dyDescent="0.2">
      <c r="A137" s="297" t="s">
        <v>119</v>
      </c>
      <c r="B137" s="7" t="s">
        <v>428</v>
      </c>
      <c r="C137" s="177"/>
    </row>
    <row r="138" spans="1:11" ht="12" customHeight="1" x14ac:dyDescent="0.2">
      <c r="A138" s="297" t="s">
        <v>120</v>
      </c>
      <c r="B138" s="7" t="s">
        <v>377</v>
      </c>
      <c r="C138" s="177"/>
    </row>
    <row r="139" spans="1:11" s="62" customFormat="1" ht="12" customHeight="1" thickBot="1" x14ac:dyDescent="0.25">
      <c r="A139" s="306" t="s">
        <v>121</v>
      </c>
      <c r="B139" s="5" t="s">
        <v>378</v>
      </c>
      <c r="C139" s="177"/>
    </row>
    <row r="140" spans="1:11" ht="12" customHeight="1" thickBot="1" x14ac:dyDescent="0.25">
      <c r="A140" s="25" t="s">
        <v>11</v>
      </c>
      <c r="B140" s="66" t="s">
        <v>434</v>
      </c>
      <c r="C140" s="190">
        <f>+C141+C142+C144+C145+C143</f>
        <v>178890442</v>
      </c>
      <c r="K140" s="160"/>
    </row>
    <row r="141" spans="1:11" x14ac:dyDescent="0.2">
      <c r="A141" s="297" t="s">
        <v>63</v>
      </c>
      <c r="B141" s="7" t="s">
        <v>316</v>
      </c>
      <c r="C141" s="177"/>
    </row>
    <row r="142" spans="1:11" ht="12" customHeight="1" x14ac:dyDescent="0.2">
      <c r="A142" s="297" t="s">
        <v>64</v>
      </c>
      <c r="B142" s="7" t="s">
        <v>317</v>
      </c>
      <c r="C142" s="177"/>
    </row>
    <row r="143" spans="1:11" ht="12" customHeight="1" x14ac:dyDescent="0.2">
      <c r="A143" s="297" t="s">
        <v>230</v>
      </c>
      <c r="B143" s="7" t="s">
        <v>433</v>
      </c>
      <c r="C143" s="177">
        <v>178890442</v>
      </c>
    </row>
    <row r="144" spans="1:11" s="62" customFormat="1" ht="12" customHeight="1" x14ac:dyDescent="0.2">
      <c r="A144" s="297" t="s">
        <v>231</v>
      </c>
      <c r="B144" s="7" t="s">
        <v>387</v>
      </c>
      <c r="C144" s="177"/>
    </row>
    <row r="145" spans="1:3" s="62" customFormat="1" ht="12" customHeight="1" thickBot="1" x14ac:dyDescent="0.25">
      <c r="A145" s="306" t="s">
        <v>232</v>
      </c>
      <c r="B145" s="5" t="s">
        <v>336</v>
      </c>
      <c r="C145" s="177"/>
    </row>
    <row r="146" spans="1:3" s="62" customFormat="1" ht="12" customHeight="1" thickBot="1" x14ac:dyDescent="0.25">
      <c r="A146" s="25" t="s">
        <v>12</v>
      </c>
      <c r="B146" s="66" t="s">
        <v>388</v>
      </c>
      <c r="C146" s="193">
        <f>+C147+C148+C149+C150+C151</f>
        <v>0</v>
      </c>
    </row>
    <row r="147" spans="1:3" s="62" customFormat="1" ht="12" customHeight="1" x14ac:dyDescent="0.2">
      <c r="A147" s="297" t="s">
        <v>65</v>
      </c>
      <c r="B147" s="7" t="s">
        <v>383</v>
      </c>
      <c r="C147" s="177"/>
    </row>
    <row r="148" spans="1:3" s="62" customFormat="1" ht="12" customHeight="1" x14ac:dyDescent="0.2">
      <c r="A148" s="297" t="s">
        <v>66</v>
      </c>
      <c r="B148" s="7" t="s">
        <v>390</v>
      </c>
      <c r="C148" s="177"/>
    </row>
    <row r="149" spans="1:3" s="62" customFormat="1" ht="12" customHeight="1" x14ac:dyDescent="0.2">
      <c r="A149" s="297" t="s">
        <v>242</v>
      </c>
      <c r="B149" s="7" t="s">
        <v>385</v>
      </c>
      <c r="C149" s="177"/>
    </row>
    <row r="150" spans="1:3" s="62" customFormat="1" ht="12" customHeight="1" x14ac:dyDescent="0.2">
      <c r="A150" s="297" t="s">
        <v>243</v>
      </c>
      <c r="B150" s="7" t="s">
        <v>431</v>
      </c>
      <c r="C150" s="177"/>
    </row>
    <row r="151" spans="1:3" ht="12.75" customHeight="1" thickBot="1" x14ac:dyDescent="0.25">
      <c r="A151" s="306" t="s">
        <v>389</v>
      </c>
      <c r="B151" s="5" t="s">
        <v>392</v>
      </c>
      <c r="C151" s="178"/>
    </row>
    <row r="152" spans="1:3" ht="12.75" customHeight="1" thickBot="1" x14ac:dyDescent="0.25">
      <c r="A152" s="329" t="s">
        <v>13</v>
      </c>
      <c r="B152" s="66" t="s">
        <v>393</v>
      </c>
      <c r="C152" s="193"/>
    </row>
    <row r="153" spans="1:3" ht="12.75" customHeight="1" thickBot="1" x14ac:dyDescent="0.25">
      <c r="A153" s="329" t="s">
        <v>14</v>
      </c>
      <c r="B153" s="66" t="s">
        <v>394</v>
      </c>
      <c r="C153" s="193"/>
    </row>
    <row r="154" spans="1:3" ht="12" customHeight="1" thickBot="1" x14ac:dyDescent="0.25">
      <c r="A154" s="25" t="s">
        <v>15</v>
      </c>
      <c r="B154" s="66" t="s">
        <v>396</v>
      </c>
      <c r="C154" s="288">
        <f>+C129+C133+C140+C146+C152+C153</f>
        <v>178890442</v>
      </c>
    </row>
    <row r="155" spans="1:3" ht="15" customHeight="1" thickBot="1" x14ac:dyDescent="0.25">
      <c r="A155" s="308" t="s">
        <v>16</v>
      </c>
      <c r="B155" s="252" t="s">
        <v>395</v>
      </c>
      <c r="C155" s="288">
        <f>+C128+C154</f>
        <v>738175304</v>
      </c>
    </row>
    <row r="156" spans="1:3" ht="13.5" thickBot="1" x14ac:dyDescent="0.25">
      <c r="A156" s="258"/>
      <c r="B156" s="259"/>
      <c r="C156" s="260"/>
    </row>
    <row r="157" spans="1:3" ht="15" customHeight="1" thickBot="1" x14ac:dyDescent="0.25">
      <c r="A157" s="158" t="s">
        <v>432</v>
      </c>
      <c r="B157" s="159"/>
      <c r="C157" s="64">
        <v>6</v>
      </c>
    </row>
    <row r="158" spans="1:3" ht="14.25" customHeight="1" thickBot="1" x14ac:dyDescent="0.25">
      <c r="A158" s="158" t="s">
        <v>148</v>
      </c>
      <c r="B158" s="159"/>
      <c r="C158" s="64">
        <v>50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4">
    <tabColor rgb="FF92D050"/>
  </sheetPr>
  <dimension ref="A1:K158"/>
  <sheetViews>
    <sheetView topLeftCell="A136" zoomScale="130" zoomScaleNormal="130" zoomScaleSheetLayoutView="85" workbookViewId="0">
      <selection activeCell="C89" sqref="C89"/>
    </sheetView>
  </sheetViews>
  <sheetFormatPr defaultRowHeight="12.75" x14ac:dyDescent="0.2"/>
  <cols>
    <col min="1" max="1" width="19.5" style="261" customWidth="1"/>
    <col min="2" max="2" width="72" style="262" customWidth="1"/>
    <col min="3" max="3" width="25" style="263" customWidth="1"/>
    <col min="4" max="16384" width="9.33203125" style="2"/>
  </cols>
  <sheetData>
    <row r="1" spans="1:3" s="1" customFormat="1" ht="16.5" customHeight="1" thickBot="1" x14ac:dyDescent="0.25">
      <c r="A1" s="146"/>
      <c r="B1" s="147"/>
      <c r="C1" s="333" t="s">
        <v>487</v>
      </c>
    </row>
    <row r="2" spans="1:3" s="58" customFormat="1" ht="21" customHeight="1" x14ac:dyDescent="0.2">
      <c r="A2" s="268" t="s">
        <v>48</v>
      </c>
      <c r="B2" s="244" t="s">
        <v>457</v>
      </c>
      <c r="C2" s="246" t="s">
        <v>40</v>
      </c>
    </row>
    <row r="3" spans="1:3" s="58" customFormat="1" ht="16.5" thickBot="1" x14ac:dyDescent="0.25">
      <c r="A3" s="148" t="s">
        <v>146</v>
      </c>
      <c r="B3" s="245" t="s">
        <v>344</v>
      </c>
      <c r="C3" s="328" t="s">
        <v>40</v>
      </c>
    </row>
    <row r="4" spans="1:3" s="59" customFormat="1" ht="15.95" customHeight="1" thickBot="1" x14ac:dyDescent="0.3">
      <c r="A4" s="149"/>
      <c r="B4" s="149"/>
      <c r="C4" s="150" t="s">
        <v>456</v>
      </c>
    </row>
    <row r="5" spans="1:3" ht="13.5" thickBot="1" x14ac:dyDescent="0.25">
      <c r="A5" s="269" t="s">
        <v>147</v>
      </c>
      <c r="B5" s="151" t="s">
        <v>448</v>
      </c>
      <c r="C5" s="247" t="s">
        <v>42</v>
      </c>
    </row>
    <row r="6" spans="1:3" s="47" customFormat="1" ht="12.95" customHeight="1" thickBot="1" x14ac:dyDescent="0.25">
      <c r="A6" s="126"/>
      <c r="B6" s="127" t="s">
        <v>410</v>
      </c>
      <c r="C6" s="128" t="s">
        <v>411</v>
      </c>
    </row>
    <row r="7" spans="1:3" s="47" customFormat="1" ht="15.95" customHeight="1" thickBot="1" x14ac:dyDescent="0.25">
      <c r="A7" s="152"/>
      <c r="B7" s="153" t="s">
        <v>43</v>
      </c>
      <c r="C7" s="248"/>
    </row>
    <row r="8" spans="1:3" s="47" customFormat="1" ht="12" customHeight="1" thickBot="1" x14ac:dyDescent="0.25">
      <c r="A8" s="25" t="s">
        <v>6</v>
      </c>
      <c r="B8" s="19" t="s">
        <v>196</v>
      </c>
      <c r="C8" s="184">
        <f>+C9+C10+C11+C12+C13+C14</f>
        <v>0</v>
      </c>
    </row>
    <row r="9" spans="1:3" s="60" customFormat="1" ht="12" customHeight="1" x14ac:dyDescent="0.2">
      <c r="A9" s="297" t="s">
        <v>67</v>
      </c>
      <c r="B9" s="278" t="s">
        <v>197</v>
      </c>
      <c r="C9" s="187"/>
    </row>
    <row r="10" spans="1:3" s="61" customFormat="1" ht="12" customHeight="1" x14ac:dyDescent="0.2">
      <c r="A10" s="298" t="s">
        <v>68</v>
      </c>
      <c r="B10" s="279" t="s">
        <v>198</v>
      </c>
      <c r="C10" s="186"/>
    </row>
    <row r="11" spans="1:3" s="61" customFormat="1" ht="12" customHeight="1" x14ac:dyDescent="0.2">
      <c r="A11" s="298" t="s">
        <v>69</v>
      </c>
      <c r="B11" s="279" t="s">
        <v>435</v>
      </c>
      <c r="C11" s="186"/>
    </row>
    <row r="12" spans="1:3" s="61" customFormat="1" ht="12" customHeight="1" x14ac:dyDescent="0.2">
      <c r="A12" s="298" t="s">
        <v>70</v>
      </c>
      <c r="B12" s="279" t="s">
        <v>199</v>
      </c>
      <c r="C12" s="186"/>
    </row>
    <row r="13" spans="1:3" s="61" customFormat="1" ht="12" customHeight="1" x14ac:dyDescent="0.2">
      <c r="A13" s="298" t="s">
        <v>103</v>
      </c>
      <c r="B13" s="279" t="s">
        <v>419</v>
      </c>
      <c r="C13" s="186"/>
    </row>
    <row r="14" spans="1:3" s="60" customFormat="1" ht="12" customHeight="1" thickBot="1" x14ac:dyDescent="0.25">
      <c r="A14" s="299" t="s">
        <v>71</v>
      </c>
      <c r="B14" s="280" t="s">
        <v>356</v>
      </c>
      <c r="C14" s="186"/>
    </row>
    <row r="15" spans="1:3" s="60" customFormat="1" ht="12" customHeight="1" thickBot="1" x14ac:dyDescent="0.25">
      <c r="A15" s="25" t="s">
        <v>7</v>
      </c>
      <c r="B15" s="179" t="s">
        <v>200</v>
      </c>
      <c r="C15" s="184">
        <f>+C16+C17+C18+C19+C20</f>
        <v>0</v>
      </c>
    </row>
    <row r="16" spans="1:3" s="60" customFormat="1" ht="12" customHeight="1" x14ac:dyDescent="0.2">
      <c r="A16" s="297" t="s">
        <v>73</v>
      </c>
      <c r="B16" s="278" t="s">
        <v>201</v>
      </c>
      <c r="C16" s="187"/>
    </row>
    <row r="17" spans="1:3" s="60" customFormat="1" ht="12" customHeight="1" x14ac:dyDescent="0.2">
      <c r="A17" s="298" t="s">
        <v>74</v>
      </c>
      <c r="B17" s="279" t="s">
        <v>202</v>
      </c>
      <c r="C17" s="186"/>
    </row>
    <row r="18" spans="1:3" s="60" customFormat="1" ht="12" customHeight="1" x14ac:dyDescent="0.2">
      <c r="A18" s="298" t="s">
        <v>75</v>
      </c>
      <c r="B18" s="279" t="s">
        <v>346</v>
      </c>
      <c r="C18" s="186"/>
    </row>
    <row r="19" spans="1:3" s="60" customFormat="1" ht="12" customHeight="1" x14ac:dyDescent="0.2">
      <c r="A19" s="298" t="s">
        <v>76</v>
      </c>
      <c r="B19" s="279" t="s">
        <v>347</v>
      </c>
      <c r="C19" s="186"/>
    </row>
    <row r="20" spans="1:3" s="60" customFormat="1" ht="12" customHeight="1" x14ac:dyDescent="0.2">
      <c r="A20" s="298" t="s">
        <v>77</v>
      </c>
      <c r="B20" s="279" t="s">
        <v>203</v>
      </c>
      <c r="C20" s="186"/>
    </row>
    <row r="21" spans="1:3" s="61" customFormat="1" ht="12" customHeight="1" thickBot="1" x14ac:dyDescent="0.25">
      <c r="A21" s="299" t="s">
        <v>83</v>
      </c>
      <c r="B21" s="280" t="s">
        <v>204</v>
      </c>
      <c r="C21" s="188"/>
    </row>
    <row r="22" spans="1:3" s="61" customFormat="1" ht="12" customHeight="1" thickBot="1" x14ac:dyDescent="0.25">
      <c r="A22" s="25" t="s">
        <v>8</v>
      </c>
      <c r="B22" s="19" t="s">
        <v>205</v>
      </c>
      <c r="C22" s="184">
        <f>+C23+C24+C25+C26+C27</f>
        <v>0</v>
      </c>
    </row>
    <row r="23" spans="1:3" s="61" customFormat="1" ht="12" customHeight="1" x14ac:dyDescent="0.2">
      <c r="A23" s="297" t="s">
        <v>56</v>
      </c>
      <c r="B23" s="278" t="s">
        <v>206</v>
      </c>
      <c r="C23" s="187"/>
    </row>
    <row r="24" spans="1:3" s="60" customFormat="1" ht="12" customHeight="1" x14ac:dyDescent="0.2">
      <c r="A24" s="298" t="s">
        <v>57</v>
      </c>
      <c r="B24" s="279" t="s">
        <v>207</v>
      </c>
      <c r="C24" s="186"/>
    </row>
    <row r="25" spans="1:3" s="61" customFormat="1" ht="12" customHeight="1" x14ac:dyDescent="0.2">
      <c r="A25" s="298" t="s">
        <v>58</v>
      </c>
      <c r="B25" s="279" t="s">
        <v>348</v>
      </c>
      <c r="C25" s="186"/>
    </row>
    <row r="26" spans="1:3" s="61" customFormat="1" ht="12" customHeight="1" x14ac:dyDescent="0.2">
      <c r="A26" s="298" t="s">
        <v>59</v>
      </c>
      <c r="B26" s="279" t="s">
        <v>349</v>
      </c>
      <c r="C26" s="186"/>
    </row>
    <row r="27" spans="1:3" s="61" customFormat="1" ht="12" customHeight="1" x14ac:dyDescent="0.2">
      <c r="A27" s="298" t="s">
        <v>115</v>
      </c>
      <c r="B27" s="279" t="s">
        <v>208</v>
      </c>
      <c r="C27" s="186"/>
    </row>
    <row r="28" spans="1:3" s="61" customFormat="1" ht="12" customHeight="1" thickBot="1" x14ac:dyDescent="0.25">
      <c r="A28" s="299" t="s">
        <v>116</v>
      </c>
      <c r="B28" s="280" t="s">
        <v>209</v>
      </c>
      <c r="C28" s="188"/>
    </row>
    <row r="29" spans="1:3" s="61" customFormat="1" ht="12" customHeight="1" thickBot="1" x14ac:dyDescent="0.25">
      <c r="A29" s="25" t="s">
        <v>117</v>
      </c>
      <c r="B29" s="19" t="s">
        <v>445</v>
      </c>
      <c r="C29" s="190">
        <f>+C30+C34+C35+C36</f>
        <v>0</v>
      </c>
    </row>
    <row r="30" spans="1:3" s="61" customFormat="1" ht="12" customHeight="1" x14ac:dyDescent="0.2">
      <c r="A30" s="297" t="s">
        <v>211</v>
      </c>
      <c r="B30" s="278" t="s">
        <v>440</v>
      </c>
      <c r="C30" s="273">
        <f>+C31+C32+C33</f>
        <v>0</v>
      </c>
    </row>
    <row r="31" spans="1:3" s="61" customFormat="1" ht="12" customHeight="1" x14ac:dyDescent="0.2">
      <c r="A31" s="298" t="s">
        <v>212</v>
      </c>
      <c r="B31" s="279" t="s">
        <v>441</v>
      </c>
      <c r="C31" s="186"/>
    </row>
    <row r="32" spans="1:3" s="61" customFormat="1" ht="12" customHeight="1" x14ac:dyDescent="0.2">
      <c r="A32" s="298" t="s">
        <v>213</v>
      </c>
      <c r="B32" s="279" t="s">
        <v>442</v>
      </c>
      <c r="C32" s="186"/>
    </row>
    <row r="33" spans="1:3" s="61" customFormat="1" ht="12" customHeight="1" x14ac:dyDescent="0.2">
      <c r="A33" s="298" t="s">
        <v>214</v>
      </c>
      <c r="B33" s="279" t="s">
        <v>443</v>
      </c>
      <c r="C33" s="186"/>
    </row>
    <row r="34" spans="1:3" s="61" customFormat="1" ht="12" customHeight="1" x14ac:dyDescent="0.2">
      <c r="A34" s="298" t="s">
        <v>437</v>
      </c>
      <c r="B34" s="279" t="s">
        <v>215</v>
      </c>
      <c r="C34" s="186"/>
    </row>
    <row r="35" spans="1:3" s="61" customFormat="1" ht="12" customHeight="1" x14ac:dyDescent="0.2">
      <c r="A35" s="298" t="s">
        <v>438</v>
      </c>
      <c r="B35" s="279" t="s">
        <v>216</v>
      </c>
      <c r="C35" s="186"/>
    </row>
    <row r="36" spans="1:3" s="61" customFormat="1" ht="12" customHeight="1" thickBot="1" x14ac:dyDescent="0.25">
      <c r="A36" s="299" t="s">
        <v>439</v>
      </c>
      <c r="B36" s="330" t="s">
        <v>217</v>
      </c>
      <c r="C36" s="188"/>
    </row>
    <row r="37" spans="1:3" s="61" customFormat="1" ht="12" customHeight="1" thickBot="1" x14ac:dyDescent="0.25">
      <c r="A37" s="25" t="s">
        <v>10</v>
      </c>
      <c r="B37" s="19" t="s">
        <v>357</v>
      </c>
      <c r="C37" s="184">
        <f>SUM(C38:C48)</f>
        <v>0</v>
      </c>
    </row>
    <row r="38" spans="1:3" s="61" customFormat="1" ht="12" customHeight="1" x14ac:dyDescent="0.2">
      <c r="A38" s="297" t="s">
        <v>60</v>
      </c>
      <c r="B38" s="278" t="s">
        <v>220</v>
      </c>
      <c r="C38" s="187"/>
    </row>
    <row r="39" spans="1:3" s="61" customFormat="1" ht="12" customHeight="1" x14ac:dyDescent="0.2">
      <c r="A39" s="298" t="s">
        <v>61</v>
      </c>
      <c r="B39" s="279" t="s">
        <v>221</v>
      </c>
      <c r="C39" s="186"/>
    </row>
    <row r="40" spans="1:3" s="61" customFormat="1" ht="12" customHeight="1" x14ac:dyDescent="0.2">
      <c r="A40" s="298" t="s">
        <v>62</v>
      </c>
      <c r="B40" s="279" t="s">
        <v>222</v>
      </c>
      <c r="C40" s="186"/>
    </row>
    <row r="41" spans="1:3" s="61" customFormat="1" ht="12" customHeight="1" x14ac:dyDescent="0.2">
      <c r="A41" s="298" t="s">
        <v>119</v>
      </c>
      <c r="B41" s="279" t="s">
        <v>223</v>
      </c>
      <c r="C41" s="186"/>
    </row>
    <row r="42" spans="1:3" s="61" customFormat="1" ht="12" customHeight="1" x14ac:dyDescent="0.2">
      <c r="A42" s="298" t="s">
        <v>120</v>
      </c>
      <c r="B42" s="279" t="s">
        <v>224</v>
      </c>
      <c r="C42" s="186"/>
    </row>
    <row r="43" spans="1:3" s="61" customFormat="1" ht="12" customHeight="1" x14ac:dyDescent="0.2">
      <c r="A43" s="298" t="s">
        <v>121</v>
      </c>
      <c r="B43" s="279" t="s">
        <v>225</v>
      </c>
      <c r="C43" s="186"/>
    </row>
    <row r="44" spans="1:3" s="61" customFormat="1" ht="12" customHeight="1" x14ac:dyDescent="0.2">
      <c r="A44" s="298" t="s">
        <v>122</v>
      </c>
      <c r="B44" s="279" t="s">
        <v>226</v>
      </c>
      <c r="C44" s="186"/>
    </row>
    <row r="45" spans="1:3" s="61" customFormat="1" ht="12" customHeight="1" x14ac:dyDescent="0.2">
      <c r="A45" s="298" t="s">
        <v>123</v>
      </c>
      <c r="B45" s="279" t="s">
        <v>444</v>
      </c>
      <c r="C45" s="186"/>
    </row>
    <row r="46" spans="1:3" s="61" customFormat="1" ht="12" customHeight="1" x14ac:dyDescent="0.2">
      <c r="A46" s="298" t="s">
        <v>218</v>
      </c>
      <c r="B46" s="279" t="s">
        <v>227</v>
      </c>
      <c r="C46" s="189"/>
    </row>
    <row r="47" spans="1:3" s="61" customFormat="1" ht="12" customHeight="1" x14ac:dyDescent="0.2">
      <c r="A47" s="299" t="s">
        <v>219</v>
      </c>
      <c r="B47" s="280" t="s">
        <v>359</v>
      </c>
      <c r="C47" s="267"/>
    </row>
    <row r="48" spans="1:3" s="61" customFormat="1" ht="12" customHeight="1" thickBot="1" x14ac:dyDescent="0.25">
      <c r="A48" s="299" t="s">
        <v>358</v>
      </c>
      <c r="B48" s="280" t="s">
        <v>228</v>
      </c>
      <c r="C48" s="267"/>
    </row>
    <row r="49" spans="1:3" s="61" customFormat="1" ht="12" customHeight="1" thickBot="1" x14ac:dyDescent="0.25">
      <c r="A49" s="25" t="s">
        <v>11</v>
      </c>
      <c r="B49" s="19" t="s">
        <v>229</v>
      </c>
      <c r="C49" s="184">
        <f>SUM(C50:C54)</f>
        <v>0</v>
      </c>
    </row>
    <row r="50" spans="1:3" s="61" customFormat="1" ht="12" customHeight="1" x14ac:dyDescent="0.2">
      <c r="A50" s="297" t="s">
        <v>63</v>
      </c>
      <c r="B50" s="278" t="s">
        <v>233</v>
      </c>
      <c r="C50" s="309"/>
    </row>
    <row r="51" spans="1:3" s="61" customFormat="1" ht="12" customHeight="1" x14ac:dyDescent="0.2">
      <c r="A51" s="298" t="s">
        <v>64</v>
      </c>
      <c r="B51" s="279" t="s">
        <v>234</v>
      </c>
      <c r="C51" s="189"/>
    </row>
    <row r="52" spans="1:3" s="61" customFormat="1" ht="12" customHeight="1" x14ac:dyDescent="0.2">
      <c r="A52" s="298" t="s">
        <v>230</v>
      </c>
      <c r="B52" s="279" t="s">
        <v>235</v>
      </c>
      <c r="C52" s="189"/>
    </row>
    <row r="53" spans="1:3" s="61" customFormat="1" ht="12" customHeight="1" x14ac:dyDescent="0.2">
      <c r="A53" s="298" t="s">
        <v>231</v>
      </c>
      <c r="B53" s="279" t="s">
        <v>236</v>
      </c>
      <c r="C53" s="189"/>
    </row>
    <row r="54" spans="1:3" s="61" customFormat="1" ht="12" customHeight="1" thickBot="1" x14ac:dyDescent="0.25">
      <c r="A54" s="299" t="s">
        <v>232</v>
      </c>
      <c r="B54" s="280" t="s">
        <v>237</v>
      </c>
      <c r="C54" s="267"/>
    </row>
    <row r="55" spans="1:3" s="61" customFormat="1" ht="12" customHeight="1" thickBot="1" x14ac:dyDescent="0.25">
      <c r="A55" s="25" t="s">
        <v>124</v>
      </c>
      <c r="B55" s="19" t="s">
        <v>238</v>
      </c>
      <c r="C55" s="184">
        <f>SUM(C56:C58)</f>
        <v>0</v>
      </c>
    </row>
    <row r="56" spans="1:3" s="61" customFormat="1" ht="12" customHeight="1" x14ac:dyDescent="0.2">
      <c r="A56" s="297" t="s">
        <v>65</v>
      </c>
      <c r="B56" s="278" t="s">
        <v>239</v>
      </c>
      <c r="C56" s="187"/>
    </row>
    <row r="57" spans="1:3" s="61" customFormat="1" ht="12" customHeight="1" x14ac:dyDescent="0.2">
      <c r="A57" s="298" t="s">
        <v>66</v>
      </c>
      <c r="B57" s="279" t="s">
        <v>350</v>
      </c>
      <c r="C57" s="186"/>
    </row>
    <row r="58" spans="1:3" s="61" customFormat="1" ht="12" customHeight="1" x14ac:dyDescent="0.2">
      <c r="A58" s="298" t="s">
        <v>242</v>
      </c>
      <c r="B58" s="279" t="s">
        <v>240</v>
      </c>
      <c r="C58" s="186"/>
    </row>
    <row r="59" spans="1:3" s="61" customFormat="1" ht="12" customHeight="1" thickBot="1" x14ac:dyDescent="0.25">
      <c r="A59" s="299" t="s">
        <v>243</v>
      </c>
      <c r="B59" s="280" t="s">
        <v>241</v>
      </c>
      <c r="C59" s="188"/>
    </row>
    <row r="60" spans="1:3" s="61" customFormat="1" ht="12" customHeight="1" thickBot="1" x14ac:dyDescent="0.25">
      <c r="A60" s="25" t="s">
        <v>13</v>
      </c>
      <c r="B60" s="179" t="s">
        <v>244</v>
      </c>
      <c r="C60" s="184">
        <f>SUM(C61:C63)</f>
        <v>0</v>
      </c>
    </row>
    <row r="61" spans="1:3" s="61" customFormat="1" ht="12" customHeight="1" x14ac:dyDescent="0.2">
      <c r="A61" s="297" t="s">
        <v>125</v>
      </c>
      <c r="B61" s="278" t="s">
        <v>246</v>
      </c>
      <c r="C61" s="189"/>
    </row>
    <row r="62" spans="1:3" s="61" customFormat="1" ht="12" customHeight="1" x14ac:dyDescent="0.2">
      <c r="A62" s="298" t="s">
        <v>126</v>
      </c>
      <c r="B62" s="279" t="s">
        <v>351</v>
      </c>
      <c r="C62" s="189"/>
    </row>
    <row r="63" spans="1:3" s="61" customFormat="1" ht="12" customHeight="1" x14ac:dyDescent="0.2">
      <c r="A63" s="298" t="s">
        <v>172</v>
      </c>
      <c r="B63" s="279" t="s">
        <v>247</v>
      </c>
      <c r="C63" s="189"/>
    </row>
    <row r="64" spans="1:3" s="61" customFormat="1" ht="12" customHeight="1" thickBot="1" x14ac:dyDescent="0.25">
      <c r="A64" s="299" t="s">
        <v>245</v>
      </c>
      <c r="B64" s="280" t="s">
        <v>248</v>
      </c>
      <c r="C64" s="189"/>
    </row>
    <row r="65" spans="1:3" s="61" customFormat="1" ht="12" customHeight="1" thickBot="1" x14ac:dyDescent="0.25">
      <c r="A65" s="25" t="s">
        <v>14</v>
      </c>
      <c r="B65" s="19" t="s">
        <v>249</v>
      </c>
      <c r="C65" s="190">
        <f>+C8+C15+C22+C29+C37+C49+C55+C60</f>
        <v>0</v>
      </c>
    </row>
    <row r="66" spans="1:3" s="61" customFormat="1" ht="12" customHeight="1" thickBot="1" x14ac:dyDescent="0.2">
      <c r="A66" s="300" t="s">
        <v>340</v>
      </c>
      <c r="B66" s="179" t="s">
        <v>251</v>
      </c>
      <c r="C66" s="184">
        <f>SUM(C67:C69)</f>
        <v>0</v>
      </c>
    </row>
    <row r="67" spans="1:3" s="61" customFormat="1" ht="12" customHeight="1" x14ac:dyDescent="0.2">
      <c r="A67" s="297" t="s">
        <v>282</v>
      </c>
      <c r="B67" s="278" t="s">
        <v>252</v>
      </c>
      <c r="C67" s="189"/>
    </row>
    <row r="68" spans="1:3" s="61" customFormat="1" ht="12" customHeight="1" x14ac:dyDescent="0.2">
      <c r="A68" s="298" t="s">
        <v>291</v>
      </c>
      <c r="B68" s="279" t="s">
        <v>253</v>
      </c>
      <c r="C68" s="189"/>
    </row>
    <row r="69" spans="1:3" s="61" customFormat="1" ht="12" customHeight="1" thickBot="1" x14ac:dyDescent="0.25">
      <c r="A69" s="299" t="s">
        <v>292</v>
      </c>
      <c r="B69" s="281" t="s">
        <v>254</v>
      </c>
      <c r="C69" s="189"/>
    </row>
    <row r="70" spans="1:3" s="61" customFormat="1" ht="12" customHeight="1" thickBot="1" x14ac:dyDescent="0.2">
      <c r="A70" s="300" t="s">
        <v>255</v>
      </c>
      <c r="B70" s="179" t="s">
        <v>256</v>
      </c>
      <c r="C70" s="184">
        <f>SUM(C71:C74)</f>
        <v>0</v>
      </c>
    </row>
    <row r="71" spans="1:3" s="61" customFormat="1" ht="12" customHeight="1" x14ac:dyDescent="0.2">
      <c r="A71" s="297" t="s">
        <v>104</v>
      </c>
      <c r="B71" s="278" t="s">
        <v>257</v>
      </c>
      <c r="C71" s="189"/>
    </row>
    <row r="72" spans="1:3" s="61" customFormat="1" ht="12" customHeight="1" x14ac:dyDescent="0.2">
      <c r="A72" s="298" t="s">
        <v>105</v>
      </c>
      <c r="B72" s="279" t="s">
        <v>258</v>
      </c>
      <c r="C72" s="189"/>
    </row>
    <row r="73" spans="1:3" s="61" customFormat="1" ht="12" customHeight="1" x14ac:dyDescent="0.2">
      <c r="A73" s="298" t="s">
        <v>283</v>
      </c>
      <c r="B73" s="279" t="s">
        <v>259</v>
      </c>
      <c r="C73" s="189"/>
    </row>
    <row r="74" spans="1:3" s="61" customFormat="1" ht="12" customHeight="1" thickBot="1" x14ac:dyDescent="0.25">
      <c r="A74" s="299" t="s">
        <v>284</v>
      </c>
      <c r="B74" s="280" t="s">
        <v>260</v>
      </c>
      <c r="C74" s="189"/>
    </row>
    <row r="75" spans="1:3" s="61" customFormat="1" ht="12" customHeight="1" thickBot="1" x14ac:dyDescent="0.2">
      <c r="A75" s="300" t="s">
        <v>261</v>
      </c>
      <c r="B75" s="179" t="s">
        <v>262</v>
      </c>
      <c r="C75" s="184">
        <f>SUM(C76:C77)</f>
        <v>0</v>
      </c>
    </row>
    <row r="76" spans="1:3" s="61" customFormat="1" ht="12" customHeight="1" x14ac:dyDescent="0.2">
      <c r="A76" s="297" t="s">
        <v>285</v>
      </c>
      <c r="B76" s="278" t="s">
        <v>263</v>
      </c>
      <c r="C76" s="189"/>
    </row>
    <row r="77" spans="1:3" s="61" customFormat="1" ht="12" customHeight="1" thickBot="1" x14ac:dyDescent="0.25">
      <c r="A77" s="299" t="s">
        <v>286</v>
      </c>
      <c r="B77" s="280" t="s">
        <v>264</v>
      </c>
      <c r="C77" s="189"/>
    </row>
    <row r="78" spans="1:3" s="60" customFormat="1" ht="12" customHeight="1" thickBot="1" x14ac:dyDescent="0.2">
      <c r="A78" s="300" t="s">
        <v>265</v>
      </c>
      <c r="B78" s="179" t="s">
        <v>266</v>
      </c>
      <c r="C78" s="184">
        <f>SUM(C79:C81)</f>
        <v>0</v>
      </c>
    </row>
    <row r="79" spans="1:3" s="61" customFormat="1" ht="12" customHeight="1" x14ac:dyDescent="0.2">
      <c r="A79" s="297" t="s">
        <v>287</v>
      </c>
      <c r="B79" s="278" t="s">
        <v>267</v>
      </c>
      <c r="C79" s="189"/>
    </row>
    <row r="80" spans="1:3" s="61" customFormat="1" ht="12" customHeight="1" x14ac:dyDescent="0.2">
      <c r="A80" s="298" t="s">
        <v>288</v>
      </c>
      <c r="B80" s="279" t="s">
        <v>268</v>
      </c>
      <c r="C80" s="189"/>
    </row>
    <row r="81" spans="1:3" s="61" customFormat="1" ht="12" customHeight="1" thickBot="1" x14ac:dyDescent="0.25">
      <c r="A81" s="299" t="s">
        <v>289</v>
      </c>
      <c r="B81" s="280" t="s">
        <v>269</v>
      </c>
      <c r="C81" s="189"/>
    </row>
    <row r="82" spans="1:3" s="61" customFormat="1" ht="12" customHeight="1" thickBot="1" x14ac:dyDescent="0.2">
      <c r="A82" s="300" t="s">
        <v>270</v>
      </c>
      <c r="B82" s="179" t="s">
        <v>290</v>
      </c>
      <c r="C82" s="184">
        <f>SUM(C83:C86)</f>
        <v>0</v>
      </c>
    </row>
    <row r="83" spans="1:3" s="61" customFormat="1" ht="12" customHeight="1" x14ac:dyDescent="0.2">
      <c r="A83" s="301" t="s">
        <v>271</v>
      </c>
      <c r="B83" s="278" t="s">
        <v>272</v>
      </c>
      <c r="C83" s="189"/>
    </row>
    <row r="84" spans="1:3" s="61" customFormat="1" ht="12" customHeight="1" x14ac:dyDescent="0.2">
      <c r="A84" s="302" t="s">
        <v>273</v>
      </c>
      <c r="B84" s="279" t="s">
        <v>274</v>
      </c>
      <c r="C84" s="189"/>
    </row>
    <row r="85" spans="1:3" s="61" customFormat="1" ht="12" customHeight="1" x14ac:dyDescent="0.2">
      <c r="A85" s="302" t="s">
        <v>275</v>
      </c>
      <c r="B85" s="279" t="s">
        <v>276</v>
      </c>
      <c r="C85" s="189"/>
    </row>
    <row r="86" spans="1:3" s="60" customFormat="1" ht="12" customHeight="1" thickBot="1" x14ac:dyDescent="0.25">
      <c r="A86" s="303" t="s">
        <v>277</v>
      </c>
      <c r="B86" s="280" t="s">
        <v>278</v>
      </c>
      <c r="C86" s="189"/>
    </row>
    <row r="87" spans="1:3" s="60" customFormat="1" ht="12" customHeight="1" thickBot="1" x14ac:dyDescent="0.2">
      <c r="A87" s="300" t="s">
        <v>279</v>
      </c>
      <c r="B87" s="179" t="s">
        <v>398</v>
      </c>
      <c r="C87" s="310"/>
    </row>
    <row r="88" spans="1:3" s="60" customFormat="1" ht="12" customHeight="1" thickBot="1" x14ac:dyDescent="0.2">
      <c r="A88" s="300" t="s">
        <v>420</v>
      </c>
      <c r="B88" s="179" t="s">
        <v>461</v>
      </c>
      <c r="C88" s="310">
        <v>57281550</v>
      </c>
    </row>
    <row r="89" spans="1:3" s="60" customFormat="1" ht="12" customHeight="1" thickBot="1" x14ac:dyDescent="0.2">
      <c r="A89" s="300" t="s">
        <v>421</v>
      </c>
      <c r="B89" s="285" t="s">
        <v>401</v>
      </c>
      <c r="C89" s="190">
        <f>+C66+C70+C75+C78+C82+C88+C87</f>
        <v>57281550</v>
      </c>
    </row>
    <row r="90" spans="1:3" s="60" customFormat="1" ht="12" customHeight="1" thickBot="1" x14ac:dyDescent="0.2">
      <c r="A90" s="304" t="s">
        <v>422</v>
      </c>
      <c r="B90" s="286" t="s">
        <v>423</v>
      </c>
      <c r="C90" s="190">
        <f>+C65+C89</f>
        <v>57281550</v>
      </c>
    </row>
    <row r="91" spans="1:3" s="61" customFormat="1" ht="15" customHeight="1" thickBot="1" x14ac:dyDescent="0.25">
      <c r="A91" s="154"/>
      <c r="B91" s="155"/>
      <c r="C91" s="250"/>
    </row>
    <row r="92" spans="1:3" s="47" customFormat="1" ht="16.5" customHeight="1" thickBot="1" x14ac:dyDescent="0.25">
      <c r="A92" s="156"/>
      <c r="B92" s="157" t="s">
        <v>44</v>
      </c>
      <c r="C92" s="251"/>
    </row>
    <row r="93" spans="1:3" s="62" customFormat="1" ht="12" customHeight="1" thickBot="1" x14ac:dyDescent="0.25">
      <c r="A93" s="270" t="s">
        <v>6</v>
      </c>
      <c r="B93" s="24" t="s">
        <v>427</v>
      </c>
      <c r="C93" s="183">
        <f>+C94+C95+C96+C97+C98+C111</f>
        <v>57281550</v>
      </c>
    </row>
    <row r="94" spans="1:3" ht="12" customHeight="1" x14ac:dyDescent="0.2">
      <c r="A94" s="305" t="s">
        <v>67</v>
      </c>
      <c r="B94" s="8" t="s">
        <v>36</v>
      </c>
      <c r="C94" s="185">
        <v>44290237</v>
      </c>
    </row>
    <row r="95" spans="1:3" ht="12" customHeight="1" x14ac:dyDescent="0.2">
      <c r="A95" s="298" t="s">
        <v>68</v>
      </c>
      <c r="B95" s="6" t="s">
        <v>127</v>
      </c>
      <c r="C95" s="186">
        <v>6717069</v>
      </c>
    </row>
    <row r="96" spans="1:3" ht="12" customHeight="1" x14ac:dyDescent="0.2">
      <c r="A96" s="298" t="s">
        <v>69</v>
      </c>
      <c r="B96" s="6" t="s">
        <v>95</v>
      </c>
      <c r="C96" s="188">
        <v>6274244</v>
      </c>
    </row>
    <row r="97" spans="1:3" ht="12" customHeight="1" x14ac:dyDescent="0.2">
      <c r="A97" s="298" t="s">
        <v>70</v>
      </c>
      <c r="B97" s="9" t="s">
        <v>128</v>
      </c>
      <c r="C97" s="188"/>
    </row>
    <row r="98" spans="1:3" ht="12" customHeight="1" x14ac:dyDescent="0.2">
      <c r="A98" s="298" t="s">
        <v>78</v>
      </c>
      <c r="B98" s="17" t="s">
        <v>129</v>
      </c>
      <c r="C98" s="188"/>
    </row>
    <row r="99" spans="1:3" ht="12" customHeight="1" x14ac:dyDescent="0.2">
      <c r="A99" s="298" t="s">
        <v>71</v>
      </c>
      <c r="B99" s="6" t="s">
        <v>424</v>
      </c>
      <c r="C99" s="188"/>
    </row>
    <row r="100" spans="1:3" ht="12" customHeight="1" x14ac:dyDescent="0.2">
      <c r="A100" s="298" t="s">
        <v>72</v>
      </c>
      <c r="B100" s="70" t="s">
        <v>364</v>
      </c>
      <c r="C100" s="188"/>
    </row>
    <row r="101" spans="1:3" ht="12" customHeight="1" x14ac:dyDescent="0.2">
      <c r="A101" s="298" t="s">
        <v>79</v>
      </c>
      <c r="B101" s="70" t="s">
        <v>363</v>
      </c>
      <c r="C101" s="188"/>
    </row>
    <row r="102" spans="1:3" ht="12" customHeight="1" x14ac:dyDescent="0.2">
      <c r="A102" s="298" t="s">
        <v>80</v>
      </c>
      <c r="B102" s="70" t="s">
        <v>296</v>
      </c>
      <c r="C102" s="188"/>
    </row>
    <row r="103" spans="1:3" ht="12" customHeight="1" x14ac:dyDescent="0.2">
      <c r="A103" s="298" t="s">
        <v>81</v>
      </c>
      <c r="B103" s="71" t="s">
        <v>297</v>
      </c>
      <c r="C103" s="188"/>
    </row>
    <row r="104" spans="1:3" ht="12" customHeight="1" x14ac:dyDescent="0.2">
      <c r="A104" s="298" t="s">
        <v>82</v>
      </c>
      <c r="B104" s="71" t="s">
        <v>298</v>
      </c>
      <c r="C104" s="188"/>
    </row>
    <row r="105" spans="1:3" ht="12" customHeight="1" x14ac:dyDescent="0.2">
      <c r="A105" s="298" t="s">
        <v>84</v>
      </c>
      <c r="B105" s="70" t="s">
        <v>299</v>
      </c>
      <c r="C105" s="188"/>
    </row>
    <row r="106" spans="1:3" ht="12" customHeight="1" x14ac:dyDescent="0.2">
      <c r="A106" s="298" t="s">
        <v>130</v>
      </c>
      <c r="B106" s="70" t="s">
        <v>300</v>
      </c>
      <c r="C106" s="188"/>
    </row>
    <row r="107" spans="1:3" ht="12" customHeight="1" x14ac:dyDescent="0.2">
      <c r="A107" s="298" t="s">
        <v>294</v>
      </c>
      <c r="B107" s="71" t="s">
        <v>301</v>
      </c>
      <c r="C107" s="188"/>
    </row>
    <row r="108" spans="1:3" ht="12" customHeight="1" x14ac:dyDescent="0.2">
      <c r="A108" s="306" t="s">
        <v>295</v>
      </c>
      <c r="B108" s="72" t="s">
        <v>302</v>
      </c>
      <c r="C108" s="188"/>
    </row>
    <row r="109" spans="1:3" ht="12" customHeight="1" x14ac:dyDescent="0.2">
      <c r="A109" s="298" t="s">
        <v>361</v>
      </c>
      <c r="B109" s="72" t="s">
        <v>303</v>
      </c>
      <c r="C109" s="188"/>
    </row>
    <row r="110" spans="1:3" ht="12" customHeight="1" x14ac:dyDescent="0.2">
      <c r="A110" s="298" t="s">
        <v>362</v>
      </c>
      <c r="B110" s="71" t="s">
        <v>304</v>
      </c>
      <c r="C110" s="186"/>
    </row>
    <row r="111" spans="1:3" ht="12" customHeight="1" x14ac:dyDescent="0.2">
      <c r="A111" s="298" t="s">
        <v>366</v>
      </c>
      <c r="B111" s="9" t="s">
        <v>37</v>
      </c>
      <c r="C111" s="186"/>
    </row>
    <row r="112" spans="1:3" ht="12" customHeight="1" x14ac:dyDescent="0.2">
      <c r="A112" s="299" t="s">
        <v>367</v>
      </c>
      <c r="B112" s="6" t="s">
        <v>425</v>
      </c>
      <c r="C112" s="188"/>
    </row>
    <row r="113" spans="1:3" ht="12" customHeight="1" thickBot="1" x14ac:dyDescent="0.25">
      <c r="A113" s="307" t="s">
        <v>368</v>
      </c>
      <c r="B113" s="73" t="s">
        <v>426</v>
      </c>
      <c r="C113" s="192"/>
    </row>
    <row r="114" spans="1:3" ht="12" customHeight="1" thickBot="1" x14ac:dyDescent="0.25">
      <c r="A114" s="25" t="s">
        <v>7</v>
      </c>
      <c r="B114" s="23" t="s">
        <v>305</v>
      </c>
      <c r="C114" s="184">
        <f>+C115+C117+C119</f>
        <v>0</v>
      </c>
    </row>
    <row r="115" spans="1:3" ht="12" customHeight="1" x14ac:dyDescent="0.2">
      <c r="A115" s="297" t="s">
        <v>73</v>
      </c>
      <c r="B115" s="6" t="s">
        <v>170</v>
      </c>
      <c r="C115" s="187"/>
    </row>
    <row r="116" spans="1:3" ht="12" customHeight="1" x14ac:dyDescent="0.2">
      <c r="A116" s="297" t="s">
        <v>74</v>
      </c>
      <c r="B116" s="10" t="s">
        <v>309</v>
      </c>
      <c r="C116" s="187"/>
    </row>
    <row r="117" spans="1:3" ht="12" customHeight="1" x14ac:dyDescent="0.2">
      <c r="A117" s="297" t="s">
        <v>75</v>
      </c>
      <c r="B117" s="10" t="s">
        <v>131</v>
      </c>
      <c r="C117" s="186"/>
    </row>
    <row r="118" spans="1:3" ht="12" customHeight="1" x14ac:dyDescent="0.2">
      <c r="A118" s="297" t="s">
        <v>76</v>
      </c>
      <c r="B118" s="10" t="s">
        <v>310</v>
      </c>
      <c r="C118" s="177"/>
    </row>
    <row r="119" spans="1:3" ht="12" customHeight="1" x14ac:dyDescent="0.2">
      <c r="A119" s="297" t="s">
        <v>77</v>
      </c>
      <c r="B119" s="181" t="s">
        <v>173</v>
      </c>
      <c r="C119" s="177"/>
    </row>
    <row r="120" spans="1:3" ht="12" customHeight="1" x14ac:dyDescent="0.2">
      <c r="A120" s="297" t="s">
        <v>83</v>
      </c>
      <c r="B120" s="180" t="s">
        <v>352</v>
      </c>
      <c r="C120" s="177"/>
    </row>
    <row r="121" spans="1:3" ht="12" customHeight="1" x14ac:dyDescent="0.2">
      <c r="A121" s="297" t="s">
        <v>85</v>
      </c>
      <c r="B121" s="274" t="s">
        <v>315</v>
      </c>
      <c r="C121" s="177"/>
    </row>
    <row r="122" spans="1:3" ht="12" customHeight="1" x14ac:dyDescent="0.2">
      <c r="A122" s="297" t="s">
        <v>132</v>
      </c>
      <c r="B122" s="71" t="s">
        <v>298</v>
      </c>
      <c r="C122" s="177"/>
    </row>
    <row r="123" spans="1:3" ht="12" customHeight="1" x14ac:dyDescent="0.2">
      <c r="A123" s="297" t="s">
        <v>133</v>
      </c>
      <c r="B123" s="71" t="s">
        <v>314</v>
      </c>
      <c r="C123" s="177"/>
    </row>
    <row r="124" spans="1:3" ht="12" customHeight="1" x14ac:dyDescent="0.2">
      <c r="A124" s="297" t="s">
        <v>134</v>
      </c>
      <c r="B124" s="71" t="s">
        <v>313</v>
      </c>
      <c r="C124" s="177"/>
    </row>
    <row r="125" spans="1:3" ht="12" customHeight="1" x14ac:dyDescent="0.2">
      <c r="A125" s="297" t="s">
        <v>306</v>
      </c>
      <c r="B125" s="71" t="s">
        <v>301</v>
      </c>
      <c r="C125" s="177"/>
    </row>
    <row r="126" spans="1:3" ht="12" customHeight="1" x14ac:dyDescent="0.2">
      <c r="A126" s="297" t="s">
        <v>307</v>
      </c>
      <c r="B126" s="71" t="s">
        <v>312</v>
      </c>
      <c r="C126" s="177"/>
    </row>
    <row r="127" spans="1:3" ht="12" customHeight="1" thickBot="1" x14ac:dyDescent="0.25">
      <c r="A127" s="306" t="s">
        <v>308</v>
      </c>
      <c r="B127" s="71" t="s">
        <v>311</v>
      </c>
      <c r="C127" s="178"/>
    </row>
    <row r="128" spans="1:3" ht="12" customHeight="1" thickBot="1" x14ac:dyDescent="0.25">
      <c r="A128" s="25" t="s">
        <v>8</v>
      </c>
      <c r="B128" s="66" t="s">
        <v>371</v>
      </c>
      <c r="C128" s="184">
        <f>+C93+C114</f>
        <v>57281550</v>
      </c>
    </row>
    <row r="129" spans="1:11" ht="12" customHeight="1" thickBot="1" x14ac:dyDescent="0.25">
      <c r="A129" s="25" t="s">
        <v>9</v>
      </c>
      <c r="B129" s="66" t="s">
        <v>372</v>
      </c>
      <c r="C129" s="184">
        <f>+C130+C131+C132</f>
        <v>0</v>
      </c>
    </row>
    <row r="130" spans="1:11" s="62" customFormat="1" ht="12" customHeight="1" x14ac:dyDescent="0.2">
      <c r="A130" s="297" t="s">
        <v>211</v>
      </c>
      <c r="B130" s="7" t="s">
        <v>430</v>
      </c>
      <c r="C130" s="177"/>
    </row>
    <row r="131" spans="1:11" ht="12" customHeight="1" x14ac:dyDescent="0.2">
      <c r="A131" s="297" t="s">
        <v>212</v>
      </c>
      <c r="B131" s="7" t="s">
        <v>380</v>
      </c>
      <c r="C131" s="177"/>
    </row>
    <row r="132" spans="1:11" ht="12" customHeight="1" thickBot="1" x14ac:dyDescent="0.25">
      <c r="A132" s="306" t="s">
        <v>213</v>
      </c>
      <c r="B132" s="5" t="s">
        <v>429</v>
      </c>
      <c r="C132" s="177"/>
    </row>
    <row r="133" spans="1:11" ht="12" customHeight="1" thickBot="1" x14ac:dyDescent="0.25">
      <c r="A133" s="25" t="s">
        <v>10</v>
      </c>
      <c r="B133" s="66" t="s">
        <v>373</v>
      </c>
      <c r="C133" s="184">
        <f>+C134+C135+C136+C137+C138+C139</f>
        <v>0</v>
      </c>
    </row>
    <row r="134" spans="1:11" ht="12" customHeight="1" x14ac:dyDescent="0.2">
      <c r="A134" s="297" t="s">
        <v>60</v>
      </c>
      <c r="B134" s="7" t="s">
        <v>382</v>
      </c>
      <c r="C134" s="177"/>
    </row>
    <row r="135" spans="1:11" ht="12" customHeight="1" x14ac:dyDescent="0.2">
      <c r="A135" s="297" t="s">
        <v>61</v>
      </c>
      <c r="B135" s="7" t="s">
        <v>374</v>
      </c>
      <c r="C135" s="177"/>
    </row>
    <row r="136" spans="1:11" ht="12" customHeight="1" x14ac:dyDescent="0.2">
      <c r="A136" s="297" t="s">
        <v>62</v>
      </c>
      <c r="B136" s="7" t="s">
        <v>375</v>
      </c>
      <c r="C136" s="177"/>
    </row>
    <row r="137" spans="1:11" ht="12" customHeight="1" x14ac:dyDescent="0.2">
      <c r="A137" s="297" t="s">
        <v>119</v>
      </c>
      <c r="B137" s="7" t="s">
        <v>428</v>
      </c>
      <c r="C137" s="177"/>
    </row>
    <row r="138" spans="1:11" ht="12" customHeight="1" x14ac:dyDescent="0.2">
      <c r="A138" s="297" t="s">
        <v>120</v>
      </c>
      <c r="B138" s="7" t="s">
        <v>377</v>
      </c>
      <c r="C138" s="177"/>
    </row>
    <row r="139" spans="1:11" s="62" customFormat="1" ht="12" customHeight="1" thickBot="1" x14ac:dyDescent="0.25">
      <c r="A139" s="306" t="s">
        <v>121</v>
      </c>
      <c r="B139" s="5" t="s">
        <v>378</v>
      </c>
      <c r="C139" s="177"/>
    </row>
    <row r="140" spans="1:11" ht="12" customHeight="1" thickBot="1" x14ac:dyDescent="0.25">
      <c r="A140" s="25" t="s">
        <v>11</v>
      </c>
      <c r="B140" s="66" t="s">
        <v>434</v>
      </c>
      <c r="C140" s="190">
        <f>+C141+C142+C144+C145+C143</f>
        <v>0</v>
      </c>
      <c r="K140" s="160"/>
    </row>
    <row r="141" spans="1:11" x14ac:dyDescent="0.2">
      <c r="A141" s="297" t="s">
        <v>63</v>
      </c>
      <c r="B141" s="7" t="s">
        <v>316</v>
      </c>
      <c r="C141" s="177"/>
    </row>
    <row r="142" spans="1:11" ht="12" customHeight="1" x14ac:dyDescent="0.2">
      <c r="A142" s="297" t="s">
        <v>64</v>
      </c>
      <c r="B142" s="7" t="s">
        <v>317</v>
      </c>
      <c r="C142" s="177"/>
    </row>
    <row r="143" spans="1:11" ht="12" customHeight="1" x14ac:dyDescent="0.2">
      <c r="A143" s="297" t="s">
        <v>230</v>
      </c>
      <c r="B143" s="7" t="s">
        <v>433</v>
      </c>
      <c r="C143" s="177"/>
    </row>
    <row r="144" spans="1:11" s="62" customFormat="1" ht="12" customHeight="1" x14ac:dyDescent="0.2">
      <c r="A144" s="297" t="s">
        <v>231</v>
      </c>
      <c r="B144" s="7" t="s">
        <v>387</v>
      </c>
      <c r="C144" s="177"/>
    </row>
    <row r="145" spans="1:3" s="62" customFormat="1" ht="12" customHeight="1" thickBot="1" x14ac:dyDescent="0.25">
      <c r="A145" s="306" t="s">
        <v>232</v>
      </c>
      <c r="B145" s="5" t="s">
        <v>336</v>
      </c>
      <c r="C145" s="177"/>
    </row>
    <row r="146" spans="1:3" s="62" customFormat="1" ht="12" customHeight="1" thickBot="1" x14ac:dyDescent="0.25">
      <c r="A146" s="25" t="s">
        <v>12</v>
      </c>
      <c r="B146" s="66" t="s">
        <v>388</v>
      </c>
      <c r="C146" s="193">
        <f>+C147+C148+C149+C150+C151</f>
        <v>0</v>
      </c>
    </row>
    <row r="147" spans="1:3" s="62" customFormat="1" ht="12" customHeight="1" x14ac:dyDescent="0.2">
      <c r="A147" s="297" t="s">
        <v>65</v>
      </c>
      <c r="B147" s="7" t="s">
        <v>383</v>
      </c>
      <c r="C147" s="177"/>
    </row>
    <row r="148" spans="1:3" s="62" customFormat="1" ht="12" customHeight="1" x14ac:dyDescent="0.2">
      <c r="A148" s="297" t="s">
        <v>66</v>
      </c>
      <c r="B148" s="7" t="s">
        <v>390</v>
      </c>
      <c r="C148" s="177"/>
    </row>
    <row r="149" spans="1:3" s="62" customFormat="1" ht="12" customHeight="1" x14ac:dyDescent="0.2">
      <c r="A149" s="297" t="s">
        <v>242</v>
      </c>
      <c r="B149" s="7" t="s">
        <v>385</v>
      </c>
      <c r="C149" s="177"/>
    </row>
    <row r="150" spans="1:3" s="62" customFormat="1" ht="12" customHeight="1" x14ac:dyDescent="0.2">
      <c r="A150" s="297" t="s">
        <v>243</v>
      </c>
      <c r="B150" s="7" t="s">
        <v>431</v>
      </c>
      <c r="C150" s="177"/>
    </row>
    <row r="151" spans="1:3" ht="12.75" customHeight="1" thickBot="1" x14ac:dyDescent="0.25">
      <c r="A151" s="306" t="s">
        <v>389</v>
      </c>
      <c r="B151" s="5" t="s">
        <v>392</v>
      </c>
      <c r="C151" s="178"/>
    </row>
    <row r="152" spans="1:3" ht="12.75" customHeight="1" thickBot="1" x14ac:dyDescent="0.25">
      <c r="A152" s="329" t="s">
        <v>13</v>
      </c>
      <c r="B152" s="66" t="s">
        <v>393</v>
      </c>
      <c r="C152" s="193"/>
    </row>
    <row r="153" spans="1:3" ht="12.75" customHeight="1" thickBot="1" x14ac:dyDescent="0.25">
      <c r="A153" s="329" t="s">
        <v>14</v>
      </c>
      <c r="B153" s="66" t="s">
        <v>394</v>
      </c>
      <c r="C153" s="193"/>
    </row>
    <row r="154" spans="1:3" ht="12" customHeight="1" thickBot="1" x14ac:dyDescent="0.25">
      <c r="A154" s="25" t="s">
        <v>15</v>
      </c>
      <c r="B154" s="66" t="s">
        <v>396</v>
      </c>
      <c r="C154" s="288">
        <f>+C129+C133+C140+C146+C152+C153</f>
        <v>0</v>
      </c>
    </row>
    <row r="155" spans="1:3" ht="15" customHeight="1" thickBot="1" x14ac:dyDescent="0.25">
      <c r="A155" s="308" t="s">
        <v>16</v>
      </c>
      <c r="B155" s="252" t="s">
        <v>395</v>
      </c>
      <c r="C155" s="288">
        <f>+C128+C154</f>
        <v>57281550</v>
      </c>
    </row>
    <row r="156" spans="1:3" ht="13.5" thickBot="1" x14ac:dyDescent="0.25">
      <c r="A156" s="258"/>
      <c r="B156" s="259"/>
      <c r="C156" s="260"/>
    </row>
    <row r="157" spans="1:3" ht="15" customHeight="1" thickBot="1" x14ac:dyDescent="0.25">
      <c r="A157" s="158" t="s">
        <v>432</v>
      </c>
      <c r="B157" s="159"/>
      <c r="C157" s="64">
        <v>10</v>
      </c>
    </row>
    <row r="158" spans="1:3" ht="14.25" customHeight="1" thickBot="1" x14ac:dyDescent="0.25">
      <c r="A158" s="158" t="s">
        <v>148</v>
      </c>
      <c r="B158" s="159"/>
      <c r="C158" s="64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58"/>
  <sheetViews>
    <sheetView topLeftCell="A139" zoomScale="130" zoomScaleNormal="130" zoomScaleSheetLayoutView="85" workbookViewId="0">
      <selection activeCell="C76" sqref="C76"/>
    </sheetView>
  </sheetViews>
  <sheetFormatPr defaultRowHeight="12.75" x14ac:dyDescent="0.2"/>
  <cols>
    <col min="1" max="1" width="19.5" style="261" customWidth="1"/>
    <col min="2" max="2" width="72" style="262" customWidth="1"/>
    <col min="3" max="3" width="25" style="263" customWidth="1"/>
    <col min="4" max="16384" width="9.33203125" style="2"/>
  </cols>
  <sheetData>
    <row r="1" spans="1:3" s="1" customFormat="1" ht="16.5" customHeight="1" thickBot="1" x14ac:dyDescent="0.25">
      <c r="A1" s="146"/>
      <c r="B1" s="147"/>
      <c r="C1" s="333" t="s">
        <v>488</v>
      </c>
    </row>
    <row r="2" spans="1:3" s="58" customFormat="1" ht="21" customHeight="1" x14ac:dyDescent="0.2">
      <c r="A2" s="268" t="s">
        <v>48</v>
      </c>
      <c r="B2" s="244" t="s">
        <v>458</v>
      </c>
      <c r="C2" s="246" t="s">
        <v>40</v>
      </c>
    </row>
    <row r="3" spans="1:3" s="58" customFormat="1" ht="16.5" thickBot="1" x14ac:dyDescent="0.25">
      <c r="A3" s="148" t="s">
        <v>146</v>
      </c>
      <c r="B3" s="245" t="s">
        <v>353</v>
      </c>
      <c r="C3" s="328" t="s">
        <v>45</v>
      </c>
    </row>
    <row r="4" spans="1:3" s="59" customFormat="1" ht="15.95" customHeight="1" thickBot="1" x14ac:dyDescent="0.3">
      <c r="A4" s="149"/>
      <c r="B4" s="149"/>
      <c r="C4" s="150" t="s">
        <v>452</v>
      </c>
    </row>
    <row r="5" spans="1:3" ht="13.5" thickBot="1" x14ac:dyDescent="0.25">
      <c r="A5" s="269" t="s">
        <v>147</v>
      </c>
      <c r="B5" s="151" t="s">
        <v>448</v>
      </c>
      <c r="C5" s="247" t="s">
        <v>42</v>
      </c>
    </row>
    <row r="6" spans="1:3" s="47" customFormat="1" ht="12.95" customHeight="1" thickBot="1" x14ac:dyDescent="0.25">
      <c r="A6" s="126"/>
      <c r="B6" s="127" t="s">
        <v>410</v>
      </c>
      <c r="C6" s="128" t="s">
        <v>411</v>
      </c>
    </row>
    <row r="7" spans="1:3" s="47" customFormat="1" ht="15.95" customHeight="1" thickBot="1" x14ac:dyDescent="0.25">
      <c r="A7" s="152"/>
      <c r="B7" s="153" t="s">
        <v>43</v>
      </c>
      <c r="C7" s="248"/>
    </row>
    <row r="8" spans="1:3" s="47" customFormat="1" ht="12" customHeight="1" thickBot="1" x14ac:dyDescent="0.25">
      <c r="A8" s="25" t="s">
        <v>6</v>
      </c>
      <c r="B8" s="19" t="s">
        <v>196</v>
      </c>
      <c r="C8" s="184">
        <f>+C9+C10+C11+C12+C13+C14</f>
        <v>0</v>
      </c>
    </row>
    <row r="9" spans="1:3" s="60" customFormat="1" ht="12" customHeight="1" x14ac:dyDescent="0.2">
      <c r="A9" s="297" t="s">
        <v>67</v>
      </c>
      <c r="B9" s="278" t="s">
        <v>197</v>
      </c>
      <c r="C9" s="187"/>
    </row>
    <row r="10" spans="1:3" s="61" customFormat="1" ht="12" customHeight="1" x14ac:dyDescent="0.2">
      <c r="A10" s="298" t="s">
        <v>68</v>
      </c>
      <c r="B10" s="279" t="s">
        <v>198</v>
      </c>
      <c r="C10" s="186"/>
    </row>
    <row r="11" spans="1:3" s="61" customFormat="1" ht="12" customHeight="1" x14ac:dyDescent="0.2">
      <c r="A11" s="298" t="s">
        <v>69</v>
      </c>
      <c r="B11" s="279" t="s">
        <v>435</v>
      </c>
      <c r="C11" s="186"/>
    </row>
    <row r="12" spans="1:3" s="61" customFormat="1" ht="12" customHeight="1" x14ac:dyDescent="0.2">
      <c r="A12" s="298" t="s">
        <v>70</v>
      </c>
      <c r="B12" s="279" t="s">
        <v>199</v>
      </c>
      <c r="C12" s="186"/>
    </row>
    <row r="13" spans="1:3" s="61" customFormat="1" ht="12" customHeight="1" x14ac:dyDescent="0.2">
      <c r="A13" s="298" t="s">
        <v>103</v>
      </c>
      <c r="B13" s="279" t="s">
        <v>419</v>
      </c>
      <c r="C13" s="186"/>
    </row>
    <row r="14" spans="1:3" s="60" customFormat="1" ht="12" customHeight="1" thickBot="1" x14ac:dyDescent="0.25">
      <c r="A14" s="299" t="s">
        <v>71</v>
      </c>
      <c r="B14" s="280" t="s">
        <v>356</v>
      </c>
      <c r="C14" s="186"/>
    </row>
    <row r="15" spans="1:3" s="60" customFormat="1" ht="12" customHeight="1" thickBot="1" x14ac:dyDescent="0.25">
      <c r="A15" s="25" t="s">
        <v>7</v>
      </c>
      <c r="B15" s="179" t="s">
        <v>200</v>
      </c>
      <c r="C15" s="184">
        <f>+C16+C17+C18+C19+C20</f>
        <v>0</v>
      </c>
    </row>
    <row r="16" spans="1:3" s="60" customFormat="1" ht="12" customHeight="1" x14ac:dyDescent="0.2">
      <c r="A16" s="297" t="s">
        <v>73</v>
      </c>
      <c r="B16" s="278" t="s">
        <v>201</v>
      </c>
      <c r="C16" s="187"/>
    </row>
    <row r="17" spans="1:3" s="60" customFormat="1" ht="12" customHeight="1" x14ac:dyDescent="0.2">
      <c r="A17" s="298" t="s">
        <v>74</v>
      </c>
      <c r="B17" s="279" t="s">
        <v>202</v>
      </c>
      <c r="C17" s="186"/>
    </row>
    <row r="18" spans="1:3" s="60" customFormat="1" ht="12" customHeight="1" x14ac:dyDescent="0.2">
      <c r="A18" s="298" t="s">
        <v>75</v>
      </c>
      <c r="B18" s="279" t="s">
        <v>346</v>
      </c>
      <c r="C18" s="186"/>
    </row>
    <row r="19" spans="1:3" s="60" customFormat="1" ht="12" customHeight="1" x14ac:dyDescent="0.2">
      <c r="A19" s="298" t="s">
        <v>76</v>
      </c>
      <c r="B19" s="279" t="s">
        <v>347</v>
      </c>
      <c r="C19" s="186"/>
    </row>
    <row r="20" spans="1:3" s="60" customFormat="1" ht="12" customHeight="1" x14ac:dyDescent="0.2">
      <c r="A20" s="298" t="s">
        <v>77</v>
      </c>
      <c r="B20" s="279" t="s">
        <v>203</v>
      </c>
      <c r="C20" s="186"/>
    </row>
    <row r="21" spans="1:3" s="61" customFormat="1" ht="12" customHeight="1" thickBot="1" x14ac:dyDescent="0.25">
      <c r="A21" s="299" t="s">
        <v>83</v>
      </c>
      <c r="B21" s="280" t="s">
        <v>204</v>
      </c>
      <c r="C21" s="188"/>
    </row>
    <row r="22" spans="1:3" s="61" customFormat="1" ht="12" customHeight="1" thickBot="1" x14ac:dyDescent="0.25">
      <c r="A22" s="25" t="s">
        <v>8</v>
      </c>
      <c r="B22" s="19" t="s">
        <v>205</v>
      </c>
      <c r="C22" s="184">
        <f>+C23+C24+C25+C26+C27</f>
        <v>0</v>
      </c>
    </row>
    <row r="23" spans="1:3" s="61" customFormat="1" ht="12" customHeight="1" x14ac:dyDescent="0.2">
      <c r="A23" s="297" t="s">
        <v>56</v>
      </c>
      <c r="B23" s="278" t="s">
        <v>206</v>
      </c>
      <c r="C23" s="187"/>
    </row>
    <row r="24" spans="1:3" s="60" customFormat="1" ht="12" customHeight="1" x14ac:dyDescent="0.2">
      <c r="A24" s="298" t="s">
        <v>57</v>
      </c>
      <c r="B24" s="279" t="s">
        <v>207</v>
      </c>
      <c r="C24" s="186"/>
    </row>
    <row r="25" spans="1:3" s="61" customFormat="1" ht="12" customHeight="1" x14ac:dyDescent="0.2">
      <c r="A25" s="298" t="s">
        <v>58</v>
      </c>
      <c r="B25" s="279" t="s">
        <v>348</v>
      </c>
      <c r="C25" s="186"/>
    </row>
    <row r="26" spans="1:3" s="61" customFormat="1" ht="12" customHeight="1" x14ac:dyDescent="0.2">
      <c r="A26" s="298" t="s">
        <v>59</v>
      </c>
      <c r="B26" s="279" t="s">
        <v>349</v>
      </c>
      <c r="C26" s="186"/>
    </row>
    <row r="27" spans="1:3" s="61" customFormat="1" ht="12" customHeight="1" x14ac:dyDescent="0.2">
      <c r="A27" s="298" t="s">
        <v>115</v>
      </c>
      <c r="B27" s="279" t="s">
        <v>208</v>
      </c>
      <c r="C27" s="186"/>
    </row>
    <row r="28" spans="1:3" s="61" customFormat="1" ht="12" customHeight="1" thickBot="1" x14ac:dyDescent="0.25">
      <c r="A28" s="299" t="s">
        <v>116</v>
      </c>
      <c r="B28" s="280" t="s">
        <v>209</v>
      </c>
      <c r="C28" s="188"/>
    </row>
    <row r="29" spans="1:3" s="61" customFormat="1" ht="12" customHeight="1" thickBot="1" x14ac:dyDescent="0.25">
      <c r="A29" s="25" t="s">
        <v>117</v>
      </c>
      <c r="B29" s="19" t="s">
        <v>445</v>
      </c>
      <c r="C29" s="190">
        <f>SUM(C30:C36)</f>
        <v>0</v>
      </c>
    </row>
    <row r="30" spans="1:3" s="61" customFormat="1" ht="12" customHeight="1" x14ac:dyDescent="0.2">
      <c r="A30" s="297" t="s">
        <v>211</v>
      </c>
      <c r="B30" s="278" t="s">
        <v>440</v>
      </c>
      <c r="C30" s="187"/>
    </row>
    <row r="31" spans="1:3" s="61" customFormat="1" ht="12" customHeight="1" x14ac:dyDescent="0.2">
      <c r="A31" s="298" t="s">
        <v>212</v>
      </c>
      <c r="B31" s="279" t="s">
        <v>441</v>
      </c>
      <c r="C31" s="186"/>
    </row>
    <row r="32" spans="1:3" s="61" customFormat="1" ht="12" customHeight="1" x14ac:dyDescent="0.2">
      <c r="A32" s="298" t="s">
        <v>213</v>
      </c>
      <c r="B32" s="279" t="s">
        <v>442</v>
      </c>
      <c r="C32" s="186"/>
    </row>
    <row r="33" spans="1:3" s="61" customFormat="1" ht="12" customHeight="1" x14ac:dyDescent="0.2">
      <c r="A33" s="298" t="s">
        <v>214</v>
      </c>
      <c r="B33" s="279" t="s">
        <v>443</v>
      </c>
      <c r="C33" s="186"/>
    </row>
    <row r="34" spans="1:3" s="61" customFormat="1" ht="12" customHeight="1" x14ac:dyDescent="0.2">
      <c r="A34" s="298" t="s">
        <v>437</v>
      </c>
      <c r="B34" s="279" t="s">
        <v>215</v>
      </c>
      <c r="C34" s="186"/>
    </row>
    <row r="35" spans="1:3" s="61" customFormat="1" ht="12" customHeight="1" x14ac:dyDescent="0.2">
      <c r="A35" s="298" t="s">
        <v>438</v>
      </c>
      <c r="B35" s="279" t="s">
        <v>216</v>
      </c>
      <c r="C35" s="186"/>
    </row>
    <row r="36" spans="1:3" s="61" customFormat="1" ht="12" customHeight="1" thickBot="1" x14ac:dyDescent="0.25">
      <c r="A36" s="299" t="s">
        <v>439</v>
      </c>
      <c r="B36" s="330" t="s">
        <v>217</v>
      </c>
      <c r="C36" s="188"/>
    </row>
    <row r="37" spans="1:3" s="61" customFormat="1" ht="12" customHeight="1" thickBot="1" x14ac:dyDescent="0.25">
      <c r="A37" s="25" t="s">
        <v>10</v>
      </c>
      <c r="B37" s="19" t="s">
        <v>357</v>
      </c>
      <c r="C37" s="184">
        <f>SUM(C38:C48)</f>
        <v>6500000</v>
      </c>
    </row>
    <row r="38" spans="1:3" s="61" customFormat="1" ht="12" customHeight="1" x14ac:dyDescent="0.2">
      <c r="A38" s="297" t="s">
        <v>60</v>
      </c>
      <c r="B38" s="278" t="s">
        <v>220</v>
      </c>
      <c r="C38" s="187"/>
    </row>
    <row r="39" spans="1:3" s="61" customFormat="1" ht="12" customHeight="1" x14ac:dyDescent="0.2">
      <c r="A39" s="298" t="s">
        <v>61</v>
      </c>
      <c r="B39" s="279" t="s">
        <v>221</v>
      </c>
      <c r="C39" s="186"/>
    </row>
    <row r="40" spans="1:3" s="61" customFormat="1" ht="12" customHeight="1" x14ac:dyDescent="0.2">
      <c r="A40" s="298" t="s">
        <v>62</v>
      </c>
      <c r="B40" s="279" t="s">
        <v>222</v>
      </c>
      <c r="C40" s="186"/>
    </row>
    <row r="41" spans="1:3" s="61" customFormat="1" ht="12" customHeight="1" x14ac:dyDescent="0.2">
      <c r="A41" s="298" t="s">
        <v>119</v>
      </c>
      <c r="B41" s="279" t="s">
        <v>223</v>
      </c>
      <c r="C41" s="186"/>
    </row>
    <row r="42" spans="1:3" s="61" customFormat="1" ht="12" customHeight="1" x14ac:dyDescent="0.2">
      <c r="A42" s="298" t="s">
        <v>120</v>
      </c>
      <c r="B42" s="279" t="s">
        <v>224</v>
      </c>
      <c r="C42" s="186">
        <v>5120000</v>
      </c>
    </row>
    <row r="43" spans="1:3" s="61" customFormat="1" ht="12" customHeight="1" x14ac:dyDescent="0.2">
      <c r="A43" s="298" t="s">
        <v>121</v>
      </c>
      <c r="B43" s="279" t="s">
        <v>225</v>
      </c>
      <c r="C43" s="186">
        <v>1380000</v>
      </c>
    </row>
    <row r="44" spans="1:3" s="61" customFormat="1" ht="12" customHeight="1" x14ac:dyDescent="0.2">
      <c r="A44" s="298" t="s">
        <v>122</v>
      </c>
      <c r="B44" s="279" t="s">
        <v>226</v>
      </c>
      <c r="C44" s="186"/>
    </row>
    <row r="45" spans="1:3" s="61" customFormat="1" ht="12" customHeight="1" x14ac:dyDescent="0.2">
      <c r="A45" s="298" t="s">
        <v>123</v>
      </c>
      <c r="B45" s="279" t="s">
        <v>444</v>
      </c>
      <c r="C45" s="186"/>
    </row>
    <row r="46" spans="1:3" s="61" customFormat="1" ht="12" customHeight="1" x14ac:dyDescent="0.2">
      <c r="A46" s="298" t="s">
        <v>218</v>
      </c>
      <c r="B46" s="279" t="s">
        <v>227</v>
      </c>
      <c r="C46" s="189"/>
    </row>
    <row r="47" spans="1:3" s="61" customFormat="1" ht="12" customHeight="1" x14ac:dyDescent="0.2">
      <c r="A47" s="299" t="s">
        <v>219</v>
      </c>
      <c r="B47" s="280" t="s">
        <v>359</v>
      </c>
      <c r="C47" s="267"/>
    </row>
    <row r="48" spans="1:3" s="61" customFormat="1" ht="12" customHeight="1" thickBot="1" x14ac:dyDescent="0.25">
      <c r="A48" s="299" t="s">
        <v>358</v>
      </c>
      <c r="B48" s="280" t="s">
        <v>228</v>
      </c>
      <c r="C48" s="267"/>
    </row>
    <row r="49" spans="1:3" s="61" customFormat="1" ht="12" customHeight="1" thickBot="1" x14ac:dyDescent="0.25">
      <c r="A49" s="25" t="s">
        <v>11</v>
      </c>
      <c r="B49" s="19" t="s">
        <v>229</v>
      </c>
      <c r="C49" s="184">
        <f>SUM(C50:C54)</f>
        <v>0</v>
      </c>
    </row>
    <row r="50" spans="1:3" s="61" customFormat="1" ht="12" customHeight="1" x14ac:dyDescent="0.2">
      <c r="A50" s="297" t="s">
        <v>63</v>
      </c>
      <c r="B50" s="278" t="s">
        <v>233</v>
      </c>
      <c r="C50" s="309"/>
    </row>
    <row r="51" spans="1:3" s="61" customFormat="1" ht="12" customHeight="1" x14ac:dyDescent="0.2">
      <c r="A51" s="298" t="s">
        <v>64</v>
      </c>
      <c r="B51" s="279" t="s">
        <v>234</v>
      </c>
      <c r="C51" s="189"/>
    </row>
    <row r="52" spans="1:3" s="61" customFormat="1" ht="12" customHeight="1" x14ac:dyDescent="0.2">
      <c r="A52" s="298" t="s">
        <v>230</v>
      </c>
      <c r="B52" s="279" t="s">
        <v>235</v>
      </c>
      <c r="C52" s="189"/>
    </row>
    <row r="53" spans="1:3" s="61" customFormat="1" ht="12" customHeight="1" x14ac:dyDescent="0.2">
      <c r="A53" s="298" t="s">
        <v>231</v>
      </c>
      <c r="B53" s="279" t="s">
        <v>236</v>
      </c>
      <c r="C53" s="189"/>
    </row>
    <row r="54" spans="1:3" s="61" customFormat="1" ht="12" customHeight="1" thickBot="1" x14ac:dyDescent="0.25">
      <c r="A54" s="299" t="s">
        <v>232</v>
      </c>
      <c r="B54" s="280" t="s">
        <v>237</v>
      </c>
      <c r="C54" s="267"/>
    </row>
    <row r="55" spans="1:3" s="61" customFormat="1" ht="12" customHeight="1" thickBot="1" x14ac:dyDescent="0.25">
      <c r="A55" s="25" t="s">
        <v>124</v>
      </c>
      <c r="B55" s="19" t="s">
        <v>238</v>
      </c>
      <c r="C55" s="184">
        <f>SUM(C56:C58)</f>
        <v>0</v>
      </c>
    </row>
    <row r="56" spans="1:3" s="61" customFormat="1" ht="12" customHeight="1" x14ac:dyDescent="0.2">
      <c r="A56" s="297" t="s">
        <v>65</v>
      </c>
      <c r="B56" s="278" t="s">
        <v>239</v>
      </c>
      <c r="C56" s="187"/>
    </row>
    <row r="57" spans="1:3" s="61" customFormat="1" ht="12" customHeight="1" x14ac:dyDescent="0.2">
      <c r="A57" s="298" t="s">
        <v>66</v>
      </c>
      <c r="B57" s="279" t="s">
        <v>350</v>
      </c>
      <c r="C57" s="186"/>
    </row>
    <row r="58" spans="1:3" s="61" customFormat="1" ht="12" customHeight="1" x14ac:dyDescent="0.2">
      <c r="A58" s="298" t="s">
        <v>242</v>
      </c>
      <c r="B58" s="279" t="s">
        <v>240</v>
      </c>
      <c r="C58" s="186"/>
    </row>
    <row r="59" spans="1:3" s="61" customFormat="1" ht="12" customHeight="1" thickBot="1" x14ac:dyDescent="0.25">
      <c r="A59" s="299" t="s">
        <v>243</v>
      </c>
      <c r="B59" s="280" t="s">
        <v>241</v>
      </c>
      <c r="C59" s="188"/>
    </row>
    <row r="60" spans="1:3" s="61" customFormat="1" ht="12" customHeight="1" thickBot="1" x14ac:dyDescent="0.25">
      <c r="A60" s="25" t="s">
        <v>13</v>
      </c>
      <c r="B60" s="179" t="s">
        <v>244</v>
      </c>
      <c r="C60" s="184">
        <f>SUM(C61:C63)</f>
        <v>0</v>
      </c>
    </row>
    <row r="61" spans="1:3" s="61" customFormat="1" ht="12" customHeight="1" x14ac:dyDescent="0.2">
      <c r="A61" s="297" t="s">
        <v>125</v>
      </c>
      <c r="B61" s="278" t="s">
        <v>246</v>
      </c>
      <c r="C61" s="189"/>
    </row>
    <row r="62" spans="1:3" s="61" customFormat="1" ht="12" customHeight="1" x14ac:dyDescent="0.2">
      <c r="A62" s="298" t="s">
        <v>126</v>
      </c>
      <c r="B62" s="279" t="s">
        <v>351</v>
      </c>
      <c r="C62" s="189"/>
    </row>
    <row r="63" spans="1:3" s="61" customFormat="1" ht="12" customHeight="1" x14ac:dyDescent="0.2">
      <c r="A63" s="298" t="s">
        <v>172</v>
      </c>
      <c r="B63" s="279" t="s">
        <v>247</v>
      </c>
      <c r="C63" s="189"/>
    </row>
    <row r="64" spans="1:3" s="61" customFormat="1" ht="12" customHeight="1" thickBot="1" x14ac:dyDescent="0.25">
      <c r="A64" s="299" t="s">
        <v>245</v>
      </c>
      <c r="B64" s="280" t="s">
        <v>248</v>
      </c>
      <c r="C64" s="189"/>
    </row>
    <row r="65" spans="1:3" s="61" customFormat="1" ht="12" customHeight="1" thickBot="1" x14ac:dyDescent="0.25">
      <c r="A65" s="25" t="s">
        <v>14</v>
      </c>
      <c r="B65" s="19" t="s">
        <v>249</v>
      </c>
      <c r="C65" s="190">
        <f>+C8+C15+C22+C29+C37+C49+C55+C60</f>
        <v>6500000</v>
      </c>
    </row>
    <row r="66" spans="1:3" s="61" customFormat="1" ht="12" customHeight="1" thickBot="1" x14ac:dyDescent="0.2">
      <c r="A66" s="300" t="s">
        <v>340</v>
      </c>
      <c r="B66" s="179" t="s">
        <v>251</v>
      </c>
      <c r="C66" s="184">
        <f>SUM(C67:C69)</f>
        <v>0</v>
      </c>
    </row>
    <row r="67" spans="1:3" s="61" customFormat="1" ht="12" customHeight="1" x14ac:dyDescent="0.2">
      <c r="A67" s="297" t="s">
        <v>282</v>
      </c>
      <c r="B67" s="278" t="s">
        <v>252</v>
      </c>
      <c r="C67" s="189"/>
    </row>
    <row r="68" spans="1:3" s="61" customFormat="1" ht="12" customHeight="1" x14ac:dyDescent="0.2">
      <c r="A68" s="298" t="s">
        <v>291</v>
      </c>
      <c r="B68" s="279" t="s">
        <v>253</v>
      </c>
      <c r="C68" s="189"/>
    </row>
    <row r="69" spans="1:3" s="61" customFormat="1" ht="12" customHeight="1" thickBot="1" x14ac:dyDescent="0.25">
      <c r="A69" s="299" t="s">
        <v>292</v>
      </c>
      <c r="B69" s="281" t="s">
        <v>254</v>
      </c>
      <c r="C69" s="189"/>
    </row>
    <row r="70" spans="1:3" s="61" customFormat="1" ht="12" customHeight="1" thickBot="1" x14ac:dyDescent="0.2">
      <c r="A70" s="300" t="s">
        <v>255</v>
      </c>
      <c r="B70" s="179" t="s">
        <v>256</v>
      </c>
      <c r="C70" s="184">
        <f>SUM(C71:C74)</f>
        <v>0</v>
      </c>
    </row>
    <row r="71" spans="1:3" s="61" customFormat="1" ht="12" customHeight="1" x14ac:dyDescent="0.2">
      <c r="A71" s="297" t="s">
        <v>104</v>
      </c>
      <c r="B71" s="278" t="s">
        <v>257</v>
      </c>
      <c r="C71" s="189"/>
    </row>
    <row r="72" spans="1:3" s="61" customFormat="1" ht="12" customHeight="1" x14ac:dyDescent="0.2">
      <c r="A72" s="298" t="s">
        <v>105</v>
      </c>
      <c r="B72" s="279" t="s">
        <v>258</v>
      </c>
      <c r="C72" s="189"/>
    </row>
    <row r="73" spans="1:3" s="61" customFormat="1" ht="12" customHeight="1" x14ac:dyDescent="0.2">
      <c r="A73" s="298" t="s">
        <v>283</v>
      </c>
      <c r="B73" s="279" t="s">
        <v>259</v>
      </c>
      <c r="C73" s="189"/>
    </row>
    <row r="74" spans="1:3" s="61" customFormat="1" ht="12" customHeight="1" thickBot="1" x14ac:dyDescent="0.25">
      <c r="A74" s="299" t="s">
        <v>284</v>
      </c>
      <c r="B74" s="280" t="s">
        <v>260</v>
      </c>
      <c r="C74" s="189"/>
    </row>
    <row r="75" spans="1:3" s="61" customFormat="1" ht="12" customHeight="1" thickBot="1" x14ac:dyDescent="0.2">
      <c r="A75" s="300" t="s">
        <v>261</v>
      </c>
      <c r="B75" s="179" t="s">
        <v>262</v>
      </c>
      <c r="C75" s="184">
        <f>SUM(C76:C77)</f>
        <v>0</v>
      </c>
    </row>
    <row r="76" spans="1:3" s="61" customFormat="1" ht="12" customHeight="1" x14ac:dyDescent="0.2">
      <c r="A76" s="297" t="s">
        <v>285</v>
      </c>
      <c r="B76" s="278" t="s">
        <v>263</v>
      </c>
      <c r="C76" s="189"/>
    </row>
    <row r="77" spans="1:3" s="61" customFormat="1" ht="12" customHeight="1" thickBot="1" x14ac:dyDescent="0.25">
      <c r="A77" s="299" t="s">
        <v>286</v>
      </c>
      <c r="B77" s="280" t="s">
        <v>264</v>
      </c>
      <c r="C77" s="189"/>
    </row>
    <row r="78" spans="1:3" s="60" customFormat="1" ht="12" customHeight="1" thickBot="1" x14ac:dyDescent="0.2">
      <c r="A78" s="300" t="s">
        <v>265</v>
      </c>
      <c r="B78" s="179" t="s">
        <v>266</v>
      </c>
      <c r="C78" s="184">
        <f>SUM(C79:C81)</f>
        <v>0</v>
      </c>
    </row>
    <row r="79" spans="1:3" s="61" customFormat="1" ht="12" customHeight="1" x14ac:dyDescent="0.2">
      <c r="A79" s="297" t="s">
        <v>287</v>
      </c>
      <c r="B79" s="278" t="s">
        <v>267</v>
      </c>
      <c r="C79" s="189"/>
    </row>
    <row r="80" spans="1:3" s="61" customFormat="1" ht="12" customHeight="1" x14ac:dyDescent="0.2">
      <c r="A80" s="298" t="s">
        <v>288</v>
      </c>
      <c r="B80" s="279" t="s">
        <v>268</v>
      </c>
      <c r="C80" s="189"/>
    </row>
    <row r="81" spans="1:3" s="61" customFormat="1" ht="12" customHeight="1" thickBot="1" x14ac:dyDescent="0.25">
      <c r="A81" s="299" t="s">
        <v>289</v>
      </c>
      <c r="B81" s="280" t="s">
        <v>269</v>
      </c>
      <c r="C81" s="189"/>
    </row>
    <row r="82" spans="1:3" s="61" customFormat="1" ht="12" customHeight="1" thickBot="1" x14ac:dyDescent="0.2">
      <c r="A82" s="300" t="s">
        <v>270</v>
      </c>
      <c r="B82" s="179" t="s">
        <v>290</v>
      </c>
      <c r="C82" s="184">
        <f>SUM(C83:C86)</f>
        <v>0</v>
      </c>
    </row>
    <row r="83" spans="1:3" s="61" customFormat="1" ht="12" customHeight="1" x14ac:dyDescent="0.2">
      <c r="A83" s="301" t="s">
        <v>271</v>
      </c>
      <c r="B83" s="278" t="s">
        <v>272</v>
      </c>
      <c r="C83" s="189"/>
    </row>
    <row r="84" spans="1:3" s="61" customFormat="1" ht="12" customHeight="1" x14ac:dyDescent="0.2">
      <c r="A84" s="302" t="s">
        <v>273</v>
      </c>
      <c r="B84" s="279" t="s">
        <v>274</v>
      </c>
      <c r="C84" s="189"/>
    </row>
    <row r="85" spans="1:3" s="61" customFormat="1" ht="12" customHeight="1" x14ac:dyDescent="0.2">
      <c r="A85" s="302" t="s">
        <v>275</v>
      </c>
      <c r="B85" s="279" t="s">
        <v>276</v>
      </c>
      <c r="C85" s="189"/>
    </row>
    <row r="86" spans="1:3" s="60" customFormat="1" ht="12" customHeight="1" thickBot="1" x14ac:dyDescent="0.25">
      <c r="A86" s="303" t="s">
        <v>277</v>
      </c>
      <c r="B86" s="280" t="s">
        <v>278</v>
      </c>
      <c r="C86" s="189"/>
    </row>
    <row r="87" spans="1:3" s="60" customFormat="1" ht="12" customHeight="1" thickBot="1" x14ac:dyDescent="0.2">
      <c r="A87" s="300" t="s">
        <v>279</v>
      </c>
      <c r="B87" s="179" t="s">
        <v>398</v>
      </c>
      <c r="C87" s="310"/>
    </row>
    <row r="88" spans="1:3" s="60" customFormat="1" ht="12" customHeight="1" thickBot="1" x14ac:dyDescent="0.2">
      <c r="A88" s="300" t="s">
        <v>420</v>
      </c>
      <c r="B88" s="179" t="s">
        <v>461</v>
      </c>
      <c r="C88" s="310">
        <v>107222025</v>
      </c>
    </row>
    <row r="89" spans="1:3" s="60" customFormat="1" ht="12" customHeight="1" thickBot="1" x14ac:dyDescent="0.2">
      <c r="A89" s="300" t="s">
        <v>421</v>
      </c>
      <c r="B89" s="285" t="s">
        <v>401</v>
      </c>
      <c r="C89" s="190">
        <f>+C66+C70+C75+C78+C82+C88+C87</f>
        <v>107222025</v>
      </c>
    </row>
    <row r="90" spans="1:3" s="60" customFormat="1" ht="12" customHeight="1" thickBot="1" x14ac:dyDescent="0.2">
      <c r="A90" s="304" t="s">
        <v>422</v>
      </c>
      <c r="B90" s="286" t="s">
        <v>423</v>
      </c>
      <c r="C90" s="190">
        <f>+C65+C89</f>
        <v>113722025</v>
      </c>
    </row>
    <row r="91" spans="1:3" s="61" customFormat="1" ht="15" customHeight="1" thickBot="1" x14ac:dyDescent="0.25">
      <c r="A91" s="154"/>
      <c r="B91" s="155"/>
      <c r="C91" s="250"/>
    </row>
    <row r="92" spans="1:3" s="47" customFormat="1" ht="16.5" customHeight="1" thickBot="1" x14ac:dyDescent="0.25">
      <c r="A92" s="156"/>
      <c r="B92" s="157" t="s">
        <v>44</v>
      </c>
      <c r="C92" s="251"/>
    </row>
    <row r="93" spans="1:3" s="62" customFormat="1" ht="12" customHeight="1" thickBot="1" x14ac:dyDescent="0.25">
      <c r="A93" s="270" t="s">
        <v>6</v>
      </c>
      <c r="B93" s="24" t="s">
        <v>427</v>
      </c>
      <c r="C93" s="183">
        <f>+C94+C95+C96+C97+C98+C111</f>
        <v>113722025</v>
      </c>
    </row>
    <row r="94" spans="1:3" ht="12" customHeight="1" x14ac:dyDescent="0.2">
      <c r="A94" s="305" t="s">
        <v>67</v>
      </c>
      <c r="B94" s="8" t="s">
        <v>36</v>
      </c>
      <c r="C94" s="185">
        <v>75518983</v>
      </c>
    </row>
    <row r="95" spans="1:3" ht="12" customHeight="1" x14ac:dyDescent="0.2">
      <c r="A95" s="298" t="s">
        <v>68</v>
      </c>
      <c r="B95" s="6" t="s">
        <v>127</v>
      </c>
      <c r="C95" s="186">
        <v>11692042</v>
      </c>
    </row>
    <row r="96" spans="1:3" ht="12" customHeight="1" x14ac:dyDescent="0.2">
      <c r="A96" s="298" t="s">
        <v>69</v>
      </c>
      <c r="B96" s="6" t="s">
        <v>95</v>
      </c>
      <c r="C96" s="188">
        <v>26511000</v>
      </c>
    </row>
    <row r="97" spans="1:3" ht="12" customHeight="1" x14ac:dyDescent="0.2">
      <c r="A97" s="298" t="s">
        <v>70</v>
      </c>
      <c r="B97" s="9" t="s">
        <v>128</v>
      </c>
      <c r="C97" s="188"/>
    </row>
    <row r="98" spans="1:3" ht="12" customHeight="1" x14ac:dyDescent="0.2">
      <c r="A98" s="298" t="s">
        <v>78</v>
      </c>
      <c r="B98" s="17" t="s">
        <v>129</v>
      </c>
      <c r="C98" s="188"/>
    </row>
    <row r="99" spans="1:3" ht="12" customHeight="1" x14ac:dyDescent="0.2">
      <c r="A99" s="298" t="s">
        <v>71</v>
      </c>
      <c r="B99" s="6" t="s">
        <v>424</v>
      </c>
      <c r="C99" s="188"/>
    </row>
    <row r="100" spans="1:3" ht="12" customHeight="1" x14ac:dyDescent="0.2">
      <c r="A100" s="298" t="s">
        <v>72</v>
      </c>
      <c r="B100" s="70" t="s">
        <v>364</v>
      </c>
      <c r="C100" s="188"/>
    </row>
    <row r="101" spans="1:3" ht="12" customHeight="1" x14ac:dyDescent="0.2">
      <c r="A101" s="298" t="s">
        <v>79</v>
      </c>
      <c r="B101" s="70" t="s">
        <v>363</v>
      </c>
      <c r="C101" s="188"/>
    </row>
    <row r="102" spans="1:3" ht="12" customHeight="1" x14ac:dyDescent="0.2">
      <c r="A102" s="298" t="s">
        <v>80</v>
      </c>
      <c r="B102" s="70" t="s">
        <v>296</v>
      </c>
      <c r="C102" s="188"/>
    </row>
    <row r="103" spans="1:3" ht="12" customHeight="1" x14ac:dyDescent="0.2">
      <c r="A103" s="298" t="s">
        <v>81</v>
      </c>
      <c r="B103" s="71" t="s">
        <v>297</v>
      </c>
      <c r="C103" s="188"/>
    </row>
    <row r="104" spans="1:3" ht="12" customHeight="1" x14ac:dyDescent="0.2">
      <c r="A104" s="298" t="s">
        <v>82</v>
      </c>
      <c r="B104" s="71" t="s">
        <v>298</v>
      </c>
      <c r="C104" s="188"/>
    </row>
    <row r="105" spans="1:3" ht="12" customHeight="1" x14ac:dyDescent="0.2">
      <c r="A105" s="298" t="s">
        <v>84</v>
      </c>
      <c r="B105" s="70" t="s">
        <v>299</v>
      </c>
      <c r="C105" s="188"/>
    </row>
    <row r="106" spans="1:3" ht="12" customHeight="1" x14ac:dyDescent="0.2">
      <c r="A106" s="298" t="s">
        <v>130</v>
      </c>
      <c r="B106" s="70" t="s">
        <v>300</v>
      </c>
      <c r="C106" s="188"/>
    </row>
    <row r="107" spans="1:3" ht="12" customHeight="1" x14ac:dyDescent="0.2">
      <c r="A107" s="298" t="s">
        <v>294</v>
      </c>
      <c r="B107" s="71" t="s">
        <v>301</v>
      </c>
      <c r="C107" s="188"/>
    </row>
    <row r="108" spans="1:3" ht="12" customHeight="1" x14ac:dyDescent="0.2">
      <c r="A108" s="306" t="s">
        <v>295</v>
      </c>
      <c r="B108" s="72" t="s">
        <v>302</v>
      </c>
      <c r="C108" s="188"/>
    </row>
    <row r="109" spans="1:3" ht="12" customHeight="1" x14ac:dyDescent="0.2">
      <c r="A109" s="298" t="s">
        <v>361</v>
      </c>
      <c r="B109" s="72" t="s">
        <v>303</v>
      </c>
      <c r="C109" s="188"/>
    </row>
    <row r="110" spans="1:3" ht="12" customHeight="1" x14ac:dyDescent="0.2">
      <c r="A110" s="298" t="s">
        <v>362</v>
      </c>
      <c r="B110" s="71" t="s">
        <v>304</v>
      </c>
      <c r="C110" s="186"/>
    </row>
    <row r="111" spans="1:3" ht="12" customHeight="1" x14ac:dyDescent="0.2">
      <c r="A111" s="298" t="s">
        <v>366</v>
      </c>
      <c r="B111" s="9" t="s">
        <v>37</v>
      </c>
      <c r="C111" s="186"/>
    </row>
    <row r="112" spans="1:3" ht="12" customHeight="1" x14ac:dyDescent="0.2">
      <c r="A112" s="299" t="s">
        <v>367</v>
      </c>
      <c r="B112" s="6" t="s">
        <v>425</v>
      </c>
      <c r="C112" s="188"/>
    </row>
    <row r="113" spans="1:3" ht="12" customHeight="1" thickBot="1" x14ac:dyDescent="0.25">
      <c r="A113" s="307" t="s">
        <v>368</v>
      </c>
      <c r="B113" s="73" t="s">
        <v>426</v>
      </c>
      <c r="C113" s="192"/>
    </row>
    <row r="114" spans="1:3" ht="12" customHeight="1" thickBot="1" x14ac:dyDescent="0.25">
      <c r="A114" s="25" t="s">
        <v>7</v>
      </c>
      <c r="B114" s="23" t="s">
        <v>305</v>
      </c>
      <c r="C114" s="184">
        <f>+C115+C117+C119</f>
        <v>0</v>
      </c>
    </row>
    <row r="115" spans="1:3" ht="12" customHeight="1" x14ac:dyDescent="0.2">
      <c r="A115" s="297" t="s">
        <v>73</v>
      </c>
      <c r="B115" s="6" t="s">
        <v>170</v>
      </c>
      <c r="C115" s="187"/>
    </row>
    <row r="116" spans="1:3" ht="12" customHeight="1" x14ac:dyDescent="0.2">
      <c r="A116" s="297" t="s">
        <v>74</v>
      </c>
      <c r="B116" s="10" t="s">
        <v>309</v>
      </c>
      <c r="C116" s="187"/>
    </row>
    <row r="117" spans="1:3" ht="12" customHeight="1" x14ac:dyDescent="0.2">
      <c r="A117" s="297" t="s">
        <v>75</v>
      </c>
      <c r="B117" s="10" t="s">
        <v>131</v>
      </c>
      <c r="C117" s="186"/>
    </row>
    <row r="118" spans="1:3" ht="12" customHeight="1" x14ac:dyDescent="0.2">
      <c r="A118" s="297" t="s">
        <v>76</v>
      </c>
      <c r="B118" s="10" t="s">
        <v>310</v>
      </c>
      <c r="C118" s="177"/>
    </row>
    <row r="119" spans="1:3" ht="12" customHeight="1" x14ac:dyDescent="0.2">
      <c r="A119" s="297" t="s">
        <v>77</v>
      </c>
      <c r="B119" s="181" t="s">
        <v>173</v>
      </c>
      <c r="C119" s="177"/>
    </row>
    <row r="120" spans="1:3" ht="12" customHeight="1" x14ac:dyDescent="0.2">
      <c r="A120" s="297" t="s">
        <v>83</v>
      </c>
      <c r="B120" s="180" t="s">
        <v>352</v>
      </c>
      <c r="C120" s="177"/>
    </row>
    <row r="121" spans="1:3" ht="12" customHeight="1" x14ac:dyDescent="0.2">
      <c r="A121" s="297" t="s">
        <v>85</v>
      </c>
      <c r="B121" s="274" t="s">
        <v>315</v>
      </c>
      <c r="C121" s="177"/>
    </row>
    <row r="122" spans="1:3" ht="12" customHeight="1" x14ac:dyDescent="0.2">
      <c r="A122" s="297" t="s">
        <v>132</v>
      </c>
      <c r="B122" s="71" t="s">
        <v>298</v>
      </c>
      <c r="C122" s="177"/>
    </row>
    <row r="123" spans="1:3" ht="12" customHeight="1" x14ac:dyDescent="0.2">
      <c r="A123" s="297" t="s">
        <v>133</v>
      </c>
      <c r="B123" s="71" t="s">
        <v>314</v>
      </c>
      <c r="C123" s="177"/>
    </row>
    <row r="124" spans="1:3" ht="12" customHeight="1" x14ac:dyDescent="0.2">
      <c r="A124" s="297" t="s">
        <v>134</v>
      </c>
      <c r="B124" s="71" t="s">
        <v>313</v>
      </c>
      <c r="C124" s="177"/>
    </row>
    <row r="125" spans="1:3" ht="12" customHeight="1" x14ac:dyDescent="0.2">
      <c r="A125" s="297" t="s">
        <v>306</v>
      </c>
      <c r="B125" s="71" t="s">
        <v>301</v>
      </c>
      <c r="C125" s="177"/>
    </row>
    <row r="126" spans="1:3" ht="12" customHeight="1" x14ac:dyDescent="0.2">
      <c r="A126" s="297" t="s">
        <v>307</v>
      </c>
      <c r="B126" s="71" t="s">
        <v>312</v>
      </c>
      <c r="C126" s="177"/>
    </row>
    <row r="127" spans="1:3" ht="12" customHeight="1" thickBot="1" x14ac:dyDescent="0.25">
      <c r="A127" s="306" t="s">
        <v>308</v>
      </c>
      <c r="B127" s="71" t="s">
        <v>311</v>
      </c>
      <c r="C127" s="178"/>
    </row>
    <row r="128" spans="1:3" ht="12" customHeight="1" thickBot="1" x14ac:dyDescent="0.25">
      <c r="A128" s="25" t="s">
        <v>8</v>
      </c>
      <c r="B128" s="66" t="s">
        <v>371</v>
      </c>
      <c r="C128" s="184">
        <f>+C93+C114</f>
        <v>113722025</v>
      </c>
    </row>
    <row r="129" spans="1:11" ht="12" customHeight="1" thickBot="1" x14ac:dyDescent="0.25">
      <c r="A129" s="25" t="s">
        <v>9</v>
      </c>
      <c r="B129" s="66" t="s">
        <v>372</v>
      </c>
      <c r="C129" s="184">
        <f>+C130+C131+C132</f>
        <v>0</v>
      </c>
    </row>
    <row r="130" spans="1:11" s="62" customFormat="1" ht="12" customHeight="1" x14ac:dyDescent="0.2">
      <c r="A130" s="297" t="s">
        <v>211</v>
      </c>
      <c r="B130" s="7" t="s">
        <v>430</v>
      </c>
      <c r="C130" s="177"/>
    </row>
    <row r="131" spans="1:11" ht="12" customHeight="1" x14ac:dyDescent="0.2">
      <c r="A131" s="297" t="s">
        <v>212</v>
      </c>
      <c r="B131" s="7" t="s">
        <v>380</v>
      </c>
      <c r="C131" s="177"/>
    </row>
    <row r="132" spans="1:11" ht="12" customHeight="1" thickBot="1" x14ac:dyDescent="0.25">
      <c r="A132" s="306" t="s">
        <v>213</v>
      </c>
      <c r="B132" s="5" t="s">
        <v>429</v>
      </c>
      <c r="C132" s="177"/>
    </row>
    <row r="133" spans="1:11" ht="12" customHeight="1" thickBot="1" x14ac:dyDescent="0.25">
      <c r="A133" s="25" t="s">
        <v>10</v>
      </c>
      <c r="B133" s="66" t="s">
        <v>373</v>
      </c>
      <c r="C133" s="184">
        <f>+C134+C135+C136+C137+C138+C139</f>
        <v>0</v>
      </c>
    </row>
    <row r="134" spans="1:11" ht="12" customHeight="1" x14ac:dyDescent="0.2">
      <c r="A134" s="297" t="s">
        <v>60</v>
      </c>
      <c r="B134" s="7" t="s">
        <v>382</v>
      </c>
      <c r="C134" s="177"/>
    </row>
    <row r="135" spans="1:11" ht="12" customHeight="1" x14ac:dyDescent="0.2">
      <c r="A135" s="297" t="s">
        <v>61</v>
      </c>
      <c r="B135" s="7" t="s">
        <v>374</v>
      </c>
      <c r="C135" s="177"/>
    </row>
    <row r="136" spans="1:11" ht="12" customHeight="1" x14ac:dyDescent="0.2">
      <c r="A136" s="297" t="s">
        <v>62</v>
      </c>
      <c r="B136" s="7" t="s">
        <v>375</v>
      </c>
      <c r="C136" s="177"/>
    </row>
    <row r="137" spans="1:11" ht="12" customHeight="1" x14ac:dyDescent="0.2">
      <c r="A137" s="297" t="s">
        <v>119</v>
      </c>
      <c r="B137" s="7" t="s">
        <v>428</v>
      </c>
      <c r="C137" s="177"/>
    </row>
    <row r="138" spans="1:11" ht="12" customHeight="1" x14ac:dyDescent="0.2">
      <c r="A138" s="297" t="s">
        <v>120</v>
      </c>
      <c r="B138" s="7" t="s">
        <v>377</v>
      </c>
      <c r="C138" s="177"/>
    </row>
    <row r="139" spans="1:11" s="62" customFormat="1" ht="12" customHeight="1" thickBot="1" x14ac:dyDescent="0.25">
      <c r="A139" s="306" t="s">
        <v>121</v>
      </c>
      <c r="B139" s="5" t="s">
        <v>378</v>
      </c>
      <c r="C139" s="177"/>
    </row>
    <row r="140" spans="1:11" ht="12" customHeight="1" thickBot="1" x14ac:dyDescent="0.25">
      <c r="A140" s="25" t="s">
        <v>11</v>
      </c>
      <c r="B140" s="66" t="s">
        <v>434</v>
      </c>
      <c r="C140" s="190">
        <f>+C141+C142+C144+C145+C143</f>
        <v>0</v>
      </c>
      <c r="K140" s="160"/>
    </row>
    <row r="141" spans="1:11" x14ac:dyDescent="0.2">
      <c r="A141" s="297" t="s">
        <v>63</v>
      </c>
      <c r="B141" s="7" t="s">
        <v>316</v>
      </c>
      <c r="C141" s="177"/>
    </row>
    <row r="142" spans="1:11" ht="12" customHeight="1" x14ac:dyDescent="0.2">
      <c r="A142" s="297" t="s">
        <v>64</v>
      </c>
      <c r="B142" s="7" t="s">
        <v>317</v>
      </c>
      <c r="C142" s="177"/>
    </row>
    <row r="143" spans="1:11" s="62" customFormat="1" ht="12" customHeight="1" x14ac:dyDescent="0.2">
      <c r="A143" s="297" t="s">
        <v>230</v>
      </c>
      <c r="B143" s="7" t="s">
        <v>433</v>
      </c>
      <c r="C143" s="177"/>
    </row>
    <row r="144" spans="1:11" s="62" customFormat="1" ht="12" customHeight="1" x14ac:dyDescent="0.2">
      <c r="A144" s="297" t="s">
        <v>231</v>
      </c>
      <c r="B144" s="7" t="s">
        <v>387</v>
      </c>
      <c r="C144" s="177"/>
    </row>
    <row r="145" spans="1:3" s="62" customFormat="1" ht="12" customHeight="1" thickBot="1" x14ac:dyDescent="0.25">
      <c r="A145" s="306" t="s">
        <v>232</v>
      </c>
      <c r="B145" s="5" t="s">
        <v>336</v>
      </c>
      <c r="C145" s="177"/>
    </row>
    <row r="146" spans="1:3" s="62" customFormat="1" ht="12" customHeight="1" thickBot="1" x14ac:dyDescent="0.25">
      <c r="A146" s="25" t="s">
        <v>12</v>
      </c>
      <c r="B146" s="66" t="s">
        <v>388</v>
      </c>
      <c r="C146" s="193">
        <f>+C147+C148+C149+C150+C151</f>
        <v>0</v>
      </c>
    </row>
    <row r="147" spans="1:3" s="62" customFormat="1" ht="12" customHeight="1" x14ac:dyDescent="0.2">
      <c r="A147" s="297" t="s">
        <v>65</v>
      </c>
      <c r="B147" s="7" t="s">
        <v>383</v>
      </c>
      <c r="C147" s="177"/>
    </row>
    <row r="148" spans="1:3" s="62" customFormat="1" ht="12" customHeight="1" x14ac:dyDescent="0.2">
      <c r="A148" s="297" t="s">
        <v>66</v>
      </c>
      <c r="B148" s="7" t="s">
        <v>390</v>
      </c>
      <c r="C148" s="177"/>
    </row>
    <row r="149" spans="1:3" s="62" customFormat="1" ht="12" customHeight="1" x14ac:dyDescent="0.2">
      <c r="A149" s="297" t="s">
        <v>242</v>
      </c>
      <c r="B149" s="7" t="s">
        <v>385</v>
      </c>
      <c r="C149" s="177"/>
    </row>
    <row r="150" spans="1:3" ht="12.75" customHeight="1" x14ac:dyDescent="0.2">
      <c r="A150" s="297" t="s">
        <v>243</v>
      </c>
      <c r="B150" s="7" t="s">
        <v>431</v>
      </c>
      <c r="C150" s="177"/>
    </row>
    <row r="151" spans="1:3" ht="12.75" customHeight="1" thickBot="1" x14ac:dyDescent="0.25">
      <c r="A151" s="306" t="s">
        <v>389</v>
      </c>
      <c r="B151" s="5" t="s">
        <v>392</v>
      </c>
      <c r="C151" s="178"/>
    </row>
    <row r="152" spans="1:3" ht="12.75" customHeight="1" thickBot="1" x14ac:dyDescent="0.25">
      <c r="A152" s="329" t="s">
        <v>13</v>
      </c>
      <c r="B152" s="66" t="s">
        <v>393</v>
      </c>
      <c r="C152" s="193"/>
    </row>
    <row r="153" spans="1:3" ht="12" customHeight="1" thickBot="1" x14ac:dyDescent="0.25">
      <c r="A153" s="329" t="s">
        <v>14</v>
      </c>
      <c r="B153" s="66" t="s">
        <v>394</v>
      </c>
      <c r="C153" s="193"/>
    </row>
    <row r="154" spans="1:3" ht="15" customHeight="1" thickBot="1" x14ac:dyDescent="0.25">
      <c r="A154" s="25" t="s">
        <v>15</v>
      </c>
      <c r="B154" s="66" t="s">
        <v>396</v>
      </c>
      <c r="C154" s="288">
        <f>+C129+C133+C140+C146+C152+C153</f>
        <v>0</v>
      </c>
    </row>
    <row r="155" spans="1:3" ht="13.5" thickBot="1" x14ac:dyDescent="0.25">
      <c r="A155" s="308" t="s">
        <v>16</v>
      </c>
      <c r="B155" s="252" t="s">
        <v>395</v>
      </c>
      <c r="C155" s="288">
        <f>+C128+C154</f>
        <v>113722025</v>
      </c>
    </row>
    <row r="156" spans="1:3" ht="15" customHeight="1" thickBot="1" x14ac:dyDescent="0.25">
      <c r="A156" s="258"/>
      <c r="B156" s="259"/>
      <c r="C156" s="260"/>
    </row>
    <row r="157" spans="1:3" ht="14.25" customHeight="1" thickBot="1" x14ac:dyDescent="0.25">
      <c r="A157" s="158" t="s">
        <v>432</v>
      </c>
      <c r="B157" s="159"/>
      <c r="C157" s="64">
        <v>21</v>
      </c>
    </row>
    <row r="158" spans="1:3" ht="13.5" thickBot="1" x14ac:dyDescent="0.25">
      <c r="A158" s="158" t="s">
        <v>148</v>
      </c>
      <c r="B158" s="159"/>
      <c r="C158" s="64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K158"/>
  <sheetViews>
    <sheetView topLeftCell="A142" zoomScale="130" zoomScaleNormal="130" zoomScaleSheetLayoutView="85" workbookViewId="0">
      <selection activeCell="G124" sqref="G124"/>
    </sheetView>
  </sheetViews>
  <sheetFormatPr defaultRowHeight="12.75" x14ac:dyDescent="0.2"/>
  <cols>
    <col min="1" max="1" width="19.5" style="261" customWidth="1"/>
    <col min="2" max="2" width="72" style="262" customWidth="1"/>
    <col min="3" max="3" width="25" style="263" customWidth="1"/>
    <col min="4" max="16384" width="9.33203125" style="2"/>
  </cols>
  <sheetData>
    <row r="1" spans="1:3" s="1" customFormat="1" ht="16.5" customHeight="1" thickBot="1" x14ac:dyDescent="0.25">
      <c r="A1" s="146"/>
      <c r="B1" s="147"/>
      <c r="C1" s="333" t="s">
        <v>489</v>
      </c>
    </row>
    <row r="2" spans="1:3" s="58" customFormat="1" ht="21" customHeight="1" x14ac:dyDescent="0.2">
      <c r="A2" s="268" t="s">
        <v>48</v>
      </c>
      <c r="B2" s="244" t="s">
        <v>459</v>
      </c>
      <c r="C2" s="246" t="s">
        <v>40</v>
      </c>
    </row>
    <row r="3" spans="1:3" s="58" customFormat="1" ht="16.5" thickBot="1" x14ac:dyDescent="0.25">
      <c r="A3" s="148" t="s">
        <v>146</v>
      </c>
      <c r="B3" s="245" t="s">
        <v>354</v>
      </c>
      <c r="C3" s="328" t="s">
        <v>46</v>
      </c>
    </row>
    <row r="4" spans="1:3" s="59" customFormat="1" ht="15.95" customHeight="1" thickBot="1" x14ac:dyDescent="0.3">
      <c r="A4" s="149"/>
      <c r="B4" s="149"/>
      <c r="C4" s="150" t="s">
        <v>452</v>
      </c>
    </row>
    <row r="5" spans="1:3" ht="13.5" thickBot="1" x14ac:dyDescent="0.25">
      <c r="A5" s="269" t="s">
        <v>147</v>
      </c>
      <c r="B5" s="151" t="s">
        <v>448</v>
      </c>
      <c r="C5" s="247" t="s">
        <v>42</v>
      </c>
    </row>
    <row r="6" spans="1:3" s="47" customFormat="1" ht="12.95" customHeight="1" thickBot="1" x14ac:dyDescent="0.25">
      <c r="A6" s="126"/>
      <c r="B6" s="127" t="s">
        <v>410</v>
      </c>
      <c r="C6" s="128" t="s">
        <v>411</v>
      </c>
    </row>
    <row r="7" spans="1:3" s="47" customFormat="1" ht="15.95" customHeight="1" thickBot="1" x14ac:dyDescent="0.25">
      <c r="A7" s="152"/>
      <c r="B7" s="153" t="s">
        <v>43</v>
      </c>
      <c r="C7" s="248"/>
    </row>
    <row r="8" spans="1:3" s="47" customFormat="1" ht="12" customHeight="1" thickBot="1" x14ac:dyDescent="0.25">
      <c r="A8" s="25" t="s">
        <v>6</v>
      </c>
      <c r="B8" s="19" t="s">
        <v>196</v>
      </c>
      <c r="C8" s="184">
        <f>+C9+C10+C11+C12+C13+C14</f>
        <v>0</v>
      </c>
    </row>
    <row r="9" spans="1:3" s="60" customFormat="1" ht="12" customHeight="1" x14ac:dyDescent="0.2">
      <c r="A9" s="297" t="s">
        <v>67</v>
      </c>
      <c r="B9" s="278" t="s">
        <v>197</v>
      </c>
      <c r="C9" s="187"/>
    </row>
    <row r="10" spans="1:3" s="61" customFormat="1" ht="12" customHeight="1" x14ac:dyDescent="0.2">
      <c r="A10" s="298" t="s">
        <v>68</v>
      </c>
      <c r="B10" s="279" t="s">
        <v>198</v>
      </c>
      <c r="C10" s="186"/>
    </row>
    <row r="11" spans="1:3" s="61" customFormat="1" ht="12" customHeight="1" x14ac:dyDescent="0.2">
      <c r="A11" s="298" t="s">
        <v>69</v>
      </c>
      <c r="B11" s="279" t="s">
        <v>435</v>
      </c>
      <c r="C11" s="186"/>
    </row>
    <row r="12" spans="1:3" s="61" customFormat="1" ht="12" customHeight="1" x14ac:dyDescent="0.2">
      <c r="A12" s="298" t="s">
        <v>70</v>
      </c>
      <c r="B12" s="279" t="s">
        <v>199</v>
      </c>
      <c r="C12" s="186"/>
    </row>
    <row r="13" spans="1:3" s="61" customFormat="1" ht="12" customHeight="1" x14ac:dyDescent="0.2">
      <c r="A13" s="298" t="s">
        <v>103</v>
      </c>
      <c r="B13" s="279" t="s">
        <v>419</v>
      </c>
      <c r="C13" s="186"/>
    </row>
    <row r="14" spans="1:3" s="60" customFormat="1" ht="12" customHeight="1" thickBot="1" x14ac:dyDescent="0.25">
      <c r="A14" s="299" t="s">
        <v>71</v>
      </c>
      <c r="B14" s="280" t="s">
        <v>356</v>
      </c>
      <c r="C14" s="186"/>
    </row>
    <row r="15" spans="1:3" s="60" customFormat="1" ht="12" customHeight="1" thickBot="1" x14ac:dyDescent="0.25">
      <c r="A15" s="25" t="s">
        <v>7</v>
      </c>
      <c r="B15" s="179" t="s">
        <v>200</v>
      </c>
      <c r="C15" s="184">
        <f>+C16+C17+C18+C19+C20</f>
        <v>0</v>
      </c>
    </row>
    <row r="16" spans="1:3" s="60" customFormat="1" ht="12" customHeight="1" x14ac:dyDescent="0.2">
      <c r="A16" s="297" t="s">
        <v>73</v>
      </c>
      <c r="B16" s="278" t="s">
        <v>201</v>
      </c>
      <c r="C16" s="187"/>
    </row>
    <row r="17" spans="1:3" s="60" customFormat="1" ht="12" customHeight="1" x14ac:dyDescent="0.2">
      <c r="A17" s="298" t="s">
        <v>74</v>
      </c>
      <c r="B17" s="279" t="s">
        <v>202</v>
      </c>
      <c r="C17" s="186"/>
    </row>
    <row r="18" spans="1:3" s="60" customFormat="1" ht="12" customHeight="1" x14ac:dyDescent="0.2">
      <c r="A18" s="298" t="s">
        <v>75</v>
      </c>
      <c r="B18" s="279" t="s">
        <v>346</v>
      </c>
      <c r="C18" s="186"/>
    </row>
    <row r="19" spans="1:3" s="60" customFormat="1" ht="12" customHeight="1" x14ac:dyDescent="0.2">
      <c r="A19" s="298" t="s">
        <v>76</v>
      </c>
      <c r="B19" s="279" t="s">
        <v>347</v>
      </c>
      <c r="C19" s="186"/>
    </row>
    <row r="20" spans="1:3" s="60" customFormat="1" ht="12" customHeight="1" x14ac:dyDescent="0.2">
      <c r="A20" s="298" t="s">
        <v>77</v>
      </c>
      <c r="B20" s="279" t="s">
        <v>203</v>
      </c>
      <c r="C20" s="186"/>
    </row>
    <row r="21" spans="1:3" s="61" customFormat="1" ht="12" customHeight="1" thickBot="1" x14ac:dyDescent="0.25">
      <c r="A21" s="299" t="s">
        <v>83</v>
      </c>
      <c r="B21" s="280" t="s">
        <v>204</v>
      </c>
      <c r="C21" s="188"/>
    </row>
    <row r="22" spans="1:3" s="61" customFormat="1" ht="12" customHeight="1" thickBot="1" x14ac:dyDescent="0.25">
      <c r="A22" s="25" t="s">
        <v>8</v>
      </c>
      <c r="B22" s="19" t="s">
        <v>205</v>
      </c>
      <c r="C22" s="184">
        <f>+C23+C24+C25+C26+C27</f>
        <v>0</v>
      </c>
    </row>
    <row r="23" spans="1:3" s="61" customFormat="1" ht="12" customHeight="1" x14ac:dyDescent="0.2">
      <c r="A23" s="297" t="s">
        <v>56</v>
      </c>
      <c r="B23" s="278" t="s">
        <v>206</v>
      </c>
      <c r="C23" s="187"/>
    </row>
    <row r="24" spans="1:3" s="60" customFormat="1" ht="12" customHeight="1" x14ac:dyDescent="0.2">
      <c r="A24" s="298" t="s">
        <v>57</v>
      </c>
      <c r="B24" s="279" t="s">
        <v>207</v>
      </c>
      <c r="C24" s="186"/>
    </row>
    <row r="25" spans="1:3" s="61" customFormat="1" ht="12" customHeight="1" x14ac:dyDescent="0.2">
      <c r="A25" s="298" t="s">
        <v>58</v>
      </c>
      <c r="B25" s="279" t="s">
        <v>348</v>
      </c>
      <c r="C25" s="186"/>
    </row>
    <row r="26" spans="1:3" s="61" customFormat="1" ht="12" customHeight="1" x14ac:dyDescent="0.2">
      <c r="A26" s="298" t="s">
        <v>59</v>
      </c>
      <c r="B26" s="279" t="s">
        <v>349</v>
      </c>
      <c r="C26" s="186"/>
    </row>
    <row r="27" spans="1:3" s="61" customFormat="1" ht="12" customHeight="1" x14ac:dyDescent="0.2">
      <c r="A27" s="298" t="s">
        <v>115</v>
      </c>
      <c r="B27" s="279" t="s">
        <v>208</v>
      </c>
      <c r="C27" s="186"/>
    </row>
    <row r="28" spans="1:3" s="61" customFormat="1" ht="12" customHeight="1" thickBot="1" x14ac:dyDescent="0.25">
      <c r="A28" s="299" t="s">
        <v>116</v>
      </c>
      <c r="B28" s="280" t="s">
        <v>209</v>
      </c>
      <c r="C28" s="188"/>
    </row>
    <row r="29" spans="1:3" s="61" customFormat="1" ht="12" customHeight="1" thickBot="1" x14ac:dyDescent="0.25">
      <c r="A29" s="25" t="s">
        <v>117</v>
      </c>
      <c r="B29" s="19" t="s">
        <v>210</v>
      </c>
      <c r="C29" s="190">
        <f>SUM(C30:C36)</f>
        <v>0</v>
      </c>
    </row>
    <row r="30" spans="1:3" s="61" customFormat="1" ht="12" customHeight="1" x14ac:dyDescent="0.2">
      <c r="A30" s="297" t="s">
        <v>211</v>
      </c>
      <c r="B30" s="278" t="s">
        <v>440</v>
      </c>
      <c r="C30" s="187"/>
    </row>
    <row r="31" spans="1:3" s="61" customFormat="1" ht="12" customHeight="1" x14ac:dyDescent="0.2">
      <c r="A31" s="298" t="s">
        <v>212</v>
      </c>
      <c r="B31" s="279" t="s">
        <v>441</v>
      </c>
      <c r="C31" s="186"/>
    </row>
    <row r="32" spans="1:3" s="61" customFormat="1" ht="12" customHeight="1" x14ac:dyDescent="0.2">
      <c r="A32" s="298" t="s">
        <v>213</v>
      </c>
      <c r="B32" s="279" t="s">
        <v>442</v>
      </c>
      <c r="C32" s="186"/>
    </row>
    <row r="33" spans="1:3" s="61" customFormat="1" ht="12" customHeight="1" x14ac:dyDescent="0.2">
      <c r="A33" s="298" t="s">
        <v>214</v>
      </c>
      <c r="B33" s="279" t="s">
        <v>443</v>
      </c>
      <c r="C33" s="186"/>
    </row>
    <row r="34" spans="1:3" s="61" customFormat="1" ht="12" customHeight="1" x14ac:dyDescent="0.2">
      <c r="A34" s="298" t="s">
        <v>437</v>
      </c>
      <c r="B34" s="279" t="s">
        <v>215</v>
      </c>
      <c r="C34" s="186"/>
    </row>
    <row r="35" spans="1:3" s="61" customFormat="1" ht="12" customHeight="1" x14ac:dyDescent="0.2">
      <c r="A35" s="298" t="s">
        <v>438</v>
      </c>
      <c r="B35" s="279" t="s">
        <v>216</v>
      </c>
      <c r="C35" s="186"/>
    </row>
    <row r="36" spans="1:3" s="61" customFormat="1" ht="12" customHeight="1" thickBot="1" x14ac:dyDescent="0.25">
      <c r="A36" s="299" t="s">
        <v>439</v>
      </c>
      <c r="B36" s="280" t="s">
        <v>217</v>
      </c>
      <c r="C36" s="188"/>
    </row>
    <row r="37" spans="1:3" s="61" customFormat="1" ht="12" customHeight="1" thickBot="1" x14ac:dyDescent="0.25">
      <c r="A37" s="25" t="s">
        <v>10</v>
      </c>
      <c r="B37" s="19" t="s">
        <v>357</v>
      </c>
      <c r="C37" s="184">
        <f>SUM(C38:C48)</f>
        <v>380000</v>
      </c>
    </row>
    <row r="38" spans="1:3" s="61" customFormat="1" ht="12" customHeight="1" x14ac:dyDescent="0.2">
      <c r="A38" s="297" t="s">
        <v>60</v>
      </c>
      <c r="B38" s="278" t="s">
        <v>220</v>
      </c>
      <c r="C38" s="187"/>
    </row>
    <row r="39" spans="1:3" s="61" customFormat="1" ht="12" customHeight="1" x14ac:dyDescent="0.2">
      <c r="A39" s="298" t="s">
        <v>61</v>
      </c>
      <c r="B39" s="279" t="s">
        <v>221</v>
      </c>
      <c r="C39" s="186">
        <v>380000</v>
      </c>
    </row>
    <row r="40" spans="1:3" s="61" customFormat="1" ht="12" customHeight="1" x14ac:dyDescent="0.2">
      <c r="A40" s="298" t="s">
        <v>62</v>
      </c>
      <c r="B40" s="279" t="s">
        <v>222</v>
      </c>
      <c r="C40" s="186"/>
    </row>
    <row r="41" spans="1:3" s="61" customFormat="1" ht="12" customHeight="1" x14ac:dyDescent="0.2">
      <c r="A41" s="298" t="s">
        <v>119</v>
      </c>
      <c r="B41" s="279" t="s">
        <v>223</v>
      </c>
      <c r="C41" s="186"/>
    </row>
    <row r="42" spans="1:3" s="61" customFormat="1" ht="12" customHeight="1" x14ac:dyDescent="0.2">
      <c r="A42" s="298" t="s">
        <v>120</v>
      </c>
      <c r="B42" s="279" t="s">
        <v>224</v>
      </c>
      <c r="C42" s="186"/>
    </row>
    <row r="43" spans="1:3" s="61" customFormat="1" ht="12" customHeight="1" x14ac:dyDescent="0.2">
      <c r="A43" s="298" t="s">
        <v>121</v>
      </c>
      <c r="B43" s="279" t="s">
        <v>225</v>
      </c>
      <c r="C43" s="186"/>
    </row>
    <row r="44" spans="1:3" s="61" customFormat="1" ht="12" customHeight="1" x14ac:dyDescent="0.2">
      <c r="A44" s="298" t="s">
        <v>122</v>
      </c>
      <c r="B44" s="279" t="s">
        <v>226</v>
      </c>
      <c r="C44" s="186"/>
    </row>
    <row r="45" spans="1:3" s="61" customFormat="1" ht="12" customHeight="1" x14ac:dyDescent="0.2">
      <c r="A45" s="298" t="s">
        <v>123</v>
      </c>
      <c r="B45" s="279" t="s">
        <v>446</v>
      </c>
      <c r="C45" s="186"/>
    </row>
    <row r="46" spans="1:3" s="61" customFormat="1" ht="12" customHeight="1" x14ac:dyDescent="0.2">
      <c r="A46" s="298" t="s">
        <v>218</v>
      </c>
      <c r="B46" s="279" t="s">
        <v>227</v>
      </c>
      <c r="C46" s="189"/>
    </row>
    <row r="47" spans="1:3" s="61" customFormat="1" ht="12" customHeight="1" x14ac:dyDescent="0.2">
      <c r="A47" s="299" t="s">
        <v>219</v>
      </c>
      <c r="B47" s="280" t="s">
        <v>359</v>
      </c>
      <c r="C47" s="267"/>
    </row>
    <row r="48" spans="1:3" s="61" customFormat="1" ht="12" customHeight="1" thickBot="1" x14ac:dyDescent="0.25">
      <c r="A48" s="299" t="s">
        <v>358</v>
      </c>
      <c r="B48" s="280" t="s">
        <v>228</v>
      </c>
      <c r="C48" s="267"/>
    </row>
    <row r="49" spans="1:3" s="61" customFormat="1" ht="12" customHeight="1" thickBot="1" x14ac:dyDescent="0.25">
      <c r="A49" s="25" t="s">
        <v>11</v>
      </c>
      <c r="B49" s="19" t="s">
        <v>229</v>
      </c>
      <c r="C49" s="184">
        <f>SUM(C50:C54)</f>
        <v>0</v>
      </c>
    </row>
    <row r="50" spans="1:3" s="61" customFormat="1" ht="12" customHeight="1" x14ac:dyDescent="0.2">
      <c r="A50" s="297" t="s">
        <v>63</v>
      </c>
      <c r="B50" s="278" t="s">
        <v>233</v>
      </c>
      <c r="C50" s="309"/>
    </row>
    <row r="51" spans="1:3" s="61" customFormat="1" ht="12" customHeight="1" x14ac:dyDescent="0.2">
      <c r="A51" s="298" t="s">
        <v>64</v>
      </c>
      <c r="B51" s="279" t="s">
        <v>234</v>
      </c>
      <c r="C51" s="189"/>
    </row>
    <row r="52" spans="1:3" s="61" customFormat="1" ht="12" customHeight="1" x14ac:dyDescent="0.2">
      <c r="A52" s="298" t="s">
        <v>230</v>
      </c>
      <c r="B52" s="279" t="s">
        <v>235</v>
      </c>
      <c r="C52" s="189"/>
    </row>
    <row r="53" spans="1:3" s="61" customFormat="1" ht="12" customHeight="1" x14ac:dyDescent="0.2">
      <c r="A53" s="298" t="s">
        <v>231</v>
      </c>
      <c r="B53" s="279" t="s">
        <v>236</v>
      </c>
      <c r="C53" s="189"/>
    </row>
    <row r="54" spans="1:3" s="61" customFormat="1" ht="12" customHeight="1" thickBot="1" x14ac:dyDescent="0.25">
      <c r="A54" s="299" t="s">
        <v>232</v>
      </c>
      <c r="B54" s="280" t="s">
        <v>237</v>
      </c>
      <c r="C54" s="267"/>
    </row>
    <row r="55" spans="1:3" s="61" customFormat="1" ht="12" customHeight="1" thickBot="1" x14ac:dyDescent="0.25">
      <c r="A55" s="25" t="s">
        <v>124</v>
      </c>
      <c r="B55" s="19" t="s">
        <v>238</v>
      </c>
      <c r="C55" s="184">
        <f>SUM(C56:C58)</f>
        <v>0</v>
      </c>
    </row>
    <row r="56" spans="1:3" s="61" customFormat="1" ht="12" customHeight="1" x14ac:dyDescent="0.2">
      <c r="A56" s="297" t="s">
        <v>65</v>
      </c>
      <c r="B56" s="278" t="s">
        <v>239</v>
      </c>
      <c r="C56" s="187"/>
    </row>
    <row r="57" spans="1:3" s="61" customFormat="1" ht="12" customHeight="1" x14ac:dyDescent="0.2">
      <c r="A57" s="298" t="s">
        <v>66</v>
      </c>
      <c r="B57" s="279" t="s">
        <v>350</v>
      </c>
      <c r="C57" s="186"/>
    </row>
    <row r="58" spans="1:3" s="61" customFormat="1" ht="12" customHeight="1" x14ac:dyDescent="0.2">
      <c r="A58" s="298" t="s">
        <v>242</v>
      </c>
      <c r="B58" s="279" t="s">
        <v>240</v>
      </c>
      <c r="C58" s="186"/>
    </row>
    <row r="59" spans="1:3" s="61" customFormat="1" ht="12" customHeight="1" thickBot="1" x14ac:dyDescent="0.25">
      <c r="A59" s="299" t="s">
        <v>243</v>
      </c>
      <c r="B59" s="280" t="s">
        <v>241</v>
      </c>
      <c r="C59" s="188"/>
    </row>
    <row r="60" spans="1:3" s="61" customFormat="1" ht="12" customHeight="1" thickBot="1" x14ac:dyDescent="0.25">
      <c r="A60" s="25" t="s">
        <v>13</v>
      </c>
      <c r="B60" s="179" t="s">
        <v>244</v>
      </c>
      <c r="C60" s="184">
        <f>SUM(C61:C63)</f>
        <v>0</v>
      </c>
    </row>
    <row r="61" spans="1:3" s="61" customFormat="1" ht="12" customHeight="1" x14ac:dyDescent="0.2">
      <c r="A61" s="297" t="s">
        <v>125</v>
      </c>
      <c r="B61" s="278" t="s">
        <v>246</v>
      </c>
      <c r="C61" s="189"/>
    </row>
    <row r="62" spans="1:3" s="61" customFormat="1" ht="12" customHeight="1" x14ac:dyDescent="0.2">
      <c r="A62" s="298" t="s">
        <v>126</v>
      </c>
      <c r="B62" s="279" t="s">
        <v>351</v>
      </c>
      <c r="C62" s="189"/>
    </row>
    <row r="63" spans="1:3" s="61" customFormat="1" ht="12" customHeight="1" x14ac:dyDescent="0.2">
      <c r="A63" s="298" t="s">
        <v>172</v>
      </c>
      <c r="B63" s="279" t="s">
        <v>247</v>
      </c>
      <c r="C63" s="189"/>
    </row>
    <row r="64" spans="1:3" s="61" customFormat="1" ht="12" customHeight="1" thickBot="1" x14ac:dyDescent="0.25">
      <c r="A64" s="299" t="s">
        <v>245</v>
      </c>
      <c r="B64" s="280" t="s">
        <v>248</v>
      </c>
      <c r="C64" s="189"/>
    </row>
    <row r="65" spans="1:3" s="61" customFormat="1" ht="12" customHeight="1" thickBot="1" x14ac:dyDescent="0.25">
      <c r="A65" s="25" t="s">
        <v>14</v>
      </c>
      <c r="B65" s="19" t="s">
        <v>249</v>
      </c>
      <c r="C65" s="190">
        <f>+C8+C15+C22+C29+C37+C49+C55+C60</f>
        <v>380000</v>
      </c>
    </row>
    <row r="66" spans="1:3" s="61" customFormat="1" ht="12" customHeight="1" thickBot="1" x14ac:dyDescent="0.2">
      <c r="A66" s="300" t="s">
        <v>340</v>
      </c>
      <c r="B66" s="179" t="s">
        <v>251</v>
      </c>
      <c r="C66" s="184">
        <f>SUM(C67:C69)</f>
        <v>0</v>
      </c>
    </row>
    <row r="67" spans="1:3" s="61" customFormat="1" ht="12" customHeight="1" x14ac:dyDescent="0.2">
      <c r="A67" s="297" t="s">
        <v>282</v>
      </c>
      <c r="B67" s="278" t="s">
        <v>252</v>
      </c>
      <c r="C67" s="189"/>
    </row>
    <row r="68" spans="1:3" s="61" customFormat="1" ht="12" customHeight="1" x14ac:dyDescent="0.2">
      <c r="A68" s="298" t="s">
        <v>291</v>
      </c>
      <c r="B68" s="279" t="s">
        <v>253</v>
      </c>
      <c r="C68" s="189"/>
    </row>
    <row r="69" spans="1:3" s="61" customFormat="1" ht="12" customHeight="1" thickBot="1" x14ac:dyDescent="0.25">
      <c r="A69" s="299" t="s">
        <v>292</v>
      </c>
      <c r="B69" s="281" t="s">
        <v>254</v>
      </c>
      <c r="C69" s="189"/>
    </row>
    <row r="70" spans="1:3" s="61" customFormat="1" ht="12" customHeight="1" thickBot="1" x14ac:dyDescent="0.2">
      <c r="A70" s="300" t="s">
        <v>255</v>
      </c>
      <c r="B70" s="179" t="s">
        <v>256</v>
      </c>
      <c r="C70" s="184">
        <f>SUM(C71:C74)</f>
        <v>0</v>
      </c>
    </row>
    <row r="71" spans="1:3" s="61" customFormat="1" ht="12" customHeight="1" x14ac:dyDescent="0.2">
      <c r="A71" s="297" t="s">
        <v>104</v>
      </c>
      <c r="B71" s="278" t="s">
        <v>257</v>
      </c>
      <c r="C71" s="189"/>
    </row>
    <row r="72" spans="1:3" s="61" customFormat="1" ht="12" customHeight="1" x14ac:dyDescent="0.2">
      <c r="A72" s="298" t="s">
        <v>105</v>
      </c>
      <c r="B72" s="279" t="s">
        <v>258</v>
      </c>
      <c r="C72" s="189"/>
    </row>
    <row r="73" spans="1:3" s="61" customFormat="1" ht="12" customHeight="1" x14ac:dyDescent="0.2">
      <c r="A73" s="298" t="s">
        <v>283</v>
      </c>
      <c r="B73" s="279" t="s">
        <v>259</v>
      </c>
      <c r="C73" s="189"/>
    </row>
    <row r="74" spans="1:3" s="61" customFormat="1" ht="12" customHeight="1" thickBot="1" x14ac:dyDescent="0.25">
      <c r="A74" s="299" t="s">
        <v>284</v>
      </c>
      <c r="B74" s="280" t="s">
        <v>260</v>
      </c>
      <c r="C74" s="189"/>
    </row>
    <row r="75" spans="1:3" s="61" customFormat="1" ht="12" customHeight="1" thickBot="1" x14ac:dyDescent="0.2">
      <c r="A75" s="300" t="s">
        <v>261</v>
      </c>
      <c r="B75" s="179" t="s">
        <v>262</v>
      </c>
      <c r="C75" s="184">
        <f>SUM(C76:C77)</f>
        <v>0</v>
      </c>
    </row>
    <row r="76" spans="1:3" s="61" customFormat="1" ht="12" customHeight="1" x14ac:dyDescent="0.2">
      <c r="A76" s="297" t="s">
        <v>285</v>
      </c>
      <c r="B76" s="278" t="s">
        <v>263</v>
      </c>
      <c r="C76" s="189"/>
    </row>
    <row r="77" spans="1:3" s="61" customFormat="1" ht="12" customHeight="1" thickBot="1" x14ac:dyDescent="0.25">
      <c r="A77" s="299" t="s">
        <v>286</v>
      </c>
      <c r="B77" s="280" t="s">
        <v>264</v>
      </c>
      <c r="C77" s="189"/>
    </row>
    <row r="78" spans="1:3" s="60" customFormat="1" ht="12" customHeight="1" thickBot="1" x14ac:dyDescent="0.2">
      <c r="A78" s="300" t="s">
        <v>265</v>
      </c>
      <c r="B78" s="179" t="s">
        <v>266</v>
      </c>
      <c r="C78" s="184">
        <f>SUM(C79:C81)</f>
        <v>0</v>
      </c>
    </row>
    <row r="79" spans="1:3" s="61" customFormat="1" ht="12" customHeight="1" x14ac:dyDescent="0.2">
      <c r="A79" s="297" t="s">
        <v>287</v>
      </c>
      <c r="B79" s="278" t="s">
        <v>267</v>
      </c>
      <c r="C79" s="189"/>
    </row>
    <row r="80" spans="1:3" s="61" customFormat="1" ht="12" customHeight="1" x14ac:dyDescent="0.2">
      <c r="A80" s="298" t="s">
        <v>288</v>
      </c>
      <c r="B80" s="279" t="s">
        <v>268</v>
      </c>
      <c r="C80" s="189"/>
    </row>
    <row r="81" spans="1:3" s="61" customFormat="1" ht="12" customHeight="1" thickBot="1" x14ac:dyDescent="0.25">
      <c r="A81" s="299" t="s">
        <v>289</v>
      </c>
      <c r="B81" s="280" t="s">
        <v>269</v>
      </c>
      <c r="C81" s="189"/>
    </row>
    <row r="82" spans="1:3" s="61" customFormat="1" ht="12" customHeight="1" thickBot="1" x14ac:dyDescent="0.2">
      <c r="A82" s="300" t="s">
        <v>270</v>
      </c>
      <c r="B82" s="179" t="s">
        <v>290</v>
      </c>
      <c r="C82" s="184">
        <f>SUM(C83:C86)</f>
        <v>0</v>
      </c>
    </row>
    <row r="83" spans="1:3" s="61" customFormat="1" ht="12" customHeight="1" x14ac:dyDescent="0.2">
      <c r="A83" s="301" t="s">
        <v>271</v>
      </c>
      <c r="B83" s="278" t="s">
        <v>272</v>
      </c>
      <c r="C83" s="189"/>
    </row>
    <row r="84" spans="1:3" s="61" customFormat="1" ht="12" customHeight="1" x14ac:dyDescent="0.2">
      <c r="A84" s="302" t="s">
        <v>273</v>
      </c>
      <c r="B84" s="279" t="s">
        <v>274</v>
      </c>
      <c r="C84" s="189"/>
    </row>
    <row r="85" spans="1:3" s="61" customFormat="1" ht="12" customHeight="1" x14ac:dyDescent="0.2">
      <c r="A85" s="302" t="s">
        <v>275</v>
      </c>
      <c r="B85" s="279" t="s">
        <v>276</v>
      </c>
      <c r="C85" s="189"/>
    </row>
    <row r="86" spans="1:3" s="60" customFormat="1" ht="12" customHeight="1" thickBot="1" x14ac:dyDescent="0.25">
      <c r="A86" s="303" t="s">
        <v>277</v>
      </c>
      <c r="B86" s="280" t="s">
        <v>278</v>
      </c>
      <c r="C86" s="189"/>
    </row>
    <row r="87" spans="1:3" s="60" customFormat="1" ht="12" customHeight="1" thickBot="1" x14ac:dyDescent="0.2">
      <c r="A87" s="300" t="s">
        <v>279</v>
      </c>
      <c r="B87" s="179" t="s">
        <v>398</v>
      </c>
      <c r="C87" s="310"/>
    </row>
    <row r="88" spans="1:3" s="60" customFormat="1" ht="12" customHeight="1" thickBot="1" x14ac:dyDescent="0.2">
      <c r="A88" s="300" t="s">
        <v>420</v>
      </c>
      <c r="B88" s="179" t="s">
        <v>461</v>
      </c>
      <c r="C88" s="310">
        <v>14386867</v>
      </c>
    </row>
    <row r="89" spans="1:3" s="60" customFormat="1" ht="12" customHeight="1" thickBot="1" x14ac:dyDescent="0.2">
      <c r="A89" s="300" t="s">
        <v>421</v>
      </c>
      <c r="B89" s="285" t="s">
        <v>401</v>
      </c>
      <c r="C89" s="190">
        <f>+C66+C70+C75+C78+C82+C88+C87</f>
        <v>14386867</v>
      </c>
    </row>
    <row r="90" spans="1:3" s="60" customFormat="1" ht="12" customHeight="1" thickBot="1" x14ac:dyDescent="0.2">
      <c r="A90" s="304" t="s">
        <v>422</v>
      </c>
      <c r="B90" s="286" t="s">
        <v>423</v>
      </c>
      <c r="C90" s="190">
        <f>+C65+C89</f>
        <v>14766867</v>
      </c>
    </row>
    <row r="91" spans="1:3" s="61" customFormat="1" ht="15" customHeight="1" thickBot="1" x14ac:dyDescent="0.25">
      <c r="A91" s="154"/>
      <c r="B91" s="155"/>
      <c r="C91" s="250"/>
    </row>
    <row r="92" spans="1:3" s="47" customFormat="1" ht="16.5" customHeight="1" thickBot="1" x14ac:dyDescent="0.25">
      <c r="A92" s="156"/>
      <c r="B92" s="157" t="s">
        <v>44</v>
      </c>
      <c r="C92" s="251"/>
    </row>
    <row r="93" spans="1:3" s="62" customFormat="1" ht="12" customHeight="1" thickBot="1" x14ac:dyDescent="0.25">
      <c r="A93" s="270" t="s">
        <v>6</v>
      </c>
      <c r="B93" s="24" t="s">
        <v>427</v>
      </c>
      <c r="C93" s="183">
        <f>+C94+C95+C96+C97+C98+C111</f>
        <v>14766867</v>
      </c>
    </row>
    <row r="94" spans="1:3" ht="12" customHeight="1" x14ac:dyDescent="0.2">
      <c r="A94" s="305" t="s">
        <v>67</v>
      </c>
      <c r="B94" s="8" t="s">
        <v>36</v>
      </c>
      <c r="C94" s="185">
        <v>8494552</v>
      </c>
    </row>
    <row r="95" spans="1:3" ht="12" customHeight="1" x14ac:dyDescent="0.2">
      <c r="A95" s="298" t="s">
        <v>68</v>
      </c>
      <c r="B95" s="6" t="s">
        <v>127</v>
      </c>
      <c r="C95" s="186">
        <v>1317315</v>
      </c>
    </row>
    <row r="96" spans="1:3" ht="12" customHeight="1" x14ac:dyDescent="0.2">
      <c r="A96" s="298" t="s">
        <v>69</v>
      </c>
      <c r="B96" s="6" t="s">
        <v>95</v>
      </c>
      <c r="C96" s="188">
        <v>4955000</v>
      </c>
    </row>
    <row r="97" spans="1:3" ht="12" customHeight="1" x14ac:dyDescent="0.2">
      <c r="A97" s="298" t="s">
        <v>70</v>
      </c>
      <c r="B97" s="9" t="s">
        <v>128</v>
      </c>
      <c r="C97" s="188"/>
    </row>
    <row r="98" spans="1:3" ht="12" customHeight="1" x14ac:dyDescent="0.2">
      <c r="A98" s="298" t="s">
        <v>78</v>
      </c>
      <c r="B98" s="17" t="s">
        <v>129</v>
      </c>
      <c r="C98" s="188"/>
    </row>
    <row r="99" spans="1:3" ht="12" customHeight="1" x14ac:dyDescent="0.2">
      <c r="A99" s="298" t="s">
        <v>71</v>
      </c>
      <c r="B99" s="6" t="s">
        <v>424</v>
      </c>
      <c r="C99" s="188"/>
    </row>
    <row r="100" spans="1:3" ht="12" customHeight="1" x14ac:dyDescent="0.2">
      <c r="A100" s="298" t="s">
        <v>72</v>
      </c>
      <c r="B100" s="70" t="s">
        <v>364</v>
      </c>
      <c r="C100" s="188"/>
    </row>
    <row r="101" spans="1:3" ht="12" customHeight="1" x14ac:dyDescent="0.2">
      <c r="A101" s="298" t="s">
        <v>79</v>
      </c>
      <c r="B101" s="70" t="s">
        <v>363</v>
      </c>
      <c r="C101" s="188"/>
    </row>
    <row r="102" spans="1:3" ht="12" customHeight="1" x14ac:dyDescent="0.2">
      <c r="A102" s="298" t="s">
        <v>80</v>
      </c>
      <c r="B102" s="70" t="s">
        <v>296</v>
      </c>
      <c r="C102" s="188"/>
    </row>
    <row r="103" spans="1:3" ht="12" customHeight="1" x14ac:dyDescent="0.2">
      <c r="A103" s="298" t="s">
        <v>81</v>
      </c>
      <c r="B103" s="71" t="s">
        <v>297</v>
      </c>
      <c r="C103" s="188"/>
    </row>
    <row r="104" spans="1:3" ht="12" customHeight="1" x14ac:dyDescent="0.2">
      <c r="A104" s="298" t="s">
        <v>82</v>
      </c>
      <c r="B104" s="71" t="s">
        <v>298</v>
      </c>
      <c r="C104" s="188"/>
    </row>
    <row r="105" spans="1:3" ht="12" customHeight="1" x14ac:dyDescent="0.2">
      <c r="A105" s="298" t="s">
        <v>84</v>
      </c>
      <c r="B105" s="70" t="s">
        <v>299</v>
      </c>
      <c r="C105" s="188"/>
    </row>
    <row r="106" spans="1:3" ht="12" customHeight="1" x14ac:dyDescent="0.2">
      <c r="A106" s="298" t="s">
        <v>130</v>
      </c>
      <c r="B106" s="70" t="s">
        <v>300</v>
      </c>
      <c r="C106" s="188"/>
    </row>
    <row r="107" spans="1:3" ht="12" customHeight="1" x14ac:dyDescent="0.2">
      <c r="A107" s="298" t="s">
        <v>294</v>
      </c>
      <c r="B107" s="71" t="s">
        <v>301</v>
      </c>
      <c r="C107" s="188"/>
    </row>
    <row r="108" spans="1:3" ht="12" customHeight="1" x14ac:dyDescent="0.2">
      <c r="A108" s="306" t="s">
        <v>295</v>
      </c>
      <c r="B108" s="72" t="s">
        <v>302</v>
      </c>
      <c r="C108" s="188"/>
    </row>
    <row r="109" spans="1:3" ht="12" customHeight="1" x14ac:dyDescent="0.2">
      <c r="A109" s="298" t="s">
        <v>361</v>
      </c>
      <c r="B109" s="72" t="s">
        <v>303</v>
      </c>
      <c r="C109" s="188"/>
    </row>
    <row r="110" spans="1:3" ht="12" customHeight="1" x14ac:dyDescent="0.2">
      <c r="A110" s="298" t="s">
        <v>362</v>
      </c>
      <c r="B110" s="71" t="s">
        <v>304</v>
      </c>
      <c r="C110" s="186"/>
    </row>
    <row r="111" spans="1:3" ht="12" customHeight="1" x14ac:dyDescent="0.2">
      <c r="A111" s="298" t="s">
        <v>366</v>
      </c>
      <c r="B111" s="9" t="s">
        <v>37</v>
      </c>
      <c r="C111" s="186"/>
    </row>
    <row r="112" spans="1:3" ht="12" customHeight="1" x14ac:dyDescent="0.2">
      <c r="A112" s="299" t="s">
        <v>367</v>
      </c>
      <c r="B112" s="6" t="s">
        <v>425</v>
      </c>
      <c r="C112" s="188"/>
    </row>
    <row r="113" spans="1:3" ht="12" customHeight="1" thickBot="1" x14ac:dyDescent="0.25">
      <c r="A113" s="307" t="s">
        <v>368</v>
      </c>
      <c r="B113" s="73" t="s">
        <v>426</v>
      </c>
      <c r="C113" s="192"/>
    </row>
    <row r="114" spans="1:3" ht="12" customHeight="1" thickBot="1" x14ac:dyDescent="0.25">
      <c r="A114" s="25" t="s">
        <v>7</v>
      </c>
      <c r="B114" s="23" t="s">
        <v>305</v>
      </c>
      <c r="C114" s="184">
        <f>+C115+C117+C119</f>
        <v>0</v>
      </c>
    </row>
    <row r="115" spans="1:3" ht="12" customHeight="1" x14ac:dyDescent="0.2">
      <c r="A115" s="297" t="s">
        <v>73</v>
      </c>
      <c r="B115" s="6" t="s">
        <v>170</v>
      </c>
      <c r="C115" s="187"/>
    </row>
    <row r="116" spans="1:3" ht="12" customHeight="1" x14ac:dyDescent="0.2">
      <c r="A116" s="297" t="s">
        <v>74</v>
      </c>
      <c r="B116" s="10" t="s">
        <v>309</v>
      </c>
      <c r="C116" s="187"/>
    </row>
    <row r="117" spans="1:3" ht="12" customHeight="1" x14ac:dyDescent="0.2">
      <c r="A117" s="297" t="s">
        <v>75</v>
      </c>
      <c r="B117" s="10" t="s">
        <v>131</v>
      </c>
      <c r="C117" s="186"/>
    </row>
    <row r="118" spans="1:3" ht="12" customHeight="1" x14ac:dyDescent="0.2">
      <c r="A118" s="297" t="s">
        <v>76</v>
      </c>
      <c r="B118" s="10" t="s">
        <v>310</v>
      </c>
      <c r="C118" s="177"/>
    </row>
    <row r="119" spans="1:3" ht="12" customHeight="1" x14ac:dyDescent="0.2">
      <c r="A119" s="297" t="s">
        <v>77</v>
      </c>
      <c r="B119" s="181" t="s">
        <v>173</v>
      </c>
      <c r="C119" s="177"/>
    </row>
    <row r="120" spans="1:3" ht="12" customHeight="1" x14ac:dyDescent="0.2">
      <c r="A120" s="297" t="s">
        <v>83</v>
      </c>
      <c r="B120" s="180" t="s">
        <v>352</v>
      </c>
      <c r="C120" s="177"/>
    </row>
    <row r="121" spans="1:3" ht="12" customHeight="1" x14ac:dyDescent="0.2">
      <c r="A121" s="297" t="s">
        <v>85</v>
      </c>
      <c r="B121" s="274" t="s">
        <v>315</v>
      </c>
      <c r="C121" s="177"/>
    </row>
    <row r="122" spans="1:3" ht="12" customHeight="1" x14ac:dyDescent="0.2">
      <c r="A122" s="297" t="s">
        <v>132</v>
      </c>
      <c r="B122" s="71" t="s">
        <v>298</v>
      </c>
      <c r="C122" s="177"/>
    </row>
    <row r="123" spans="1:3" ht="12" customHeight="1" x14ac:dyDescent="0.2">
      <c r="A123" s="297" t="s">
        <v>133</v>
      </c>
      <c r="B123" s="71" t="s">
        <v>314</v>
      </c>
      <c r="C123" s="177"/>
    </row>
    <row r="124" spans="1:3" ht="12" customHeight="1" x14ac:dyDescent="0.2">
      <c r="A124" s="297" t="s">
        <v>134</v>
      </c>
      <c r="B124" s="71" t="s">
        <v>313</v>
      </c>
      <c r="C124" s="177"/>
    </row>
    <row r="125" spans="1:3" ht="12" customHeight="1" x14ac:dyDescent="0.2">
      <c r="A125" s="297" t="s">
        <v>306</v>
      </c>
      <c r="B125" s="71" t="s">
        <v>301</v>
      </c>
      <c r="C125" s="177"/>
    </row>
    <row r="126" spans="1:3" ht="12" customHeight="1" x14ac:dyDescent="0.2">
      <c r="A126" s="297" t="s">
        <v>307</v>
      </c>
      <c r="B126" s="71" t="s">
        <v>312</v>
      </c>
      <c r="C126" s="177"/>
    </row>
    <row r="127" spans="1:3" ht="12" customHeight="1" thickBot="1" x14ac:dyDescent="0.25">
      <c r="A127" s="306" t="s">
        <v>308</v>
      </c>
      <c r="B127" s="71" t="s">
        <v>311</v>
      </c>
      <c r="C127" s="178"/>
    </row>
    <row r="128" spans="1:3" ht="12" customHeight="1" thickBot="1" x14ac:dyDescent="0.25">
      <c r="A128" s="25" t="s">
        <v>8</v>
      </c>
      <c r="B128" s="66" t="s">
        <v>371</v>
      </c>
      <c r="C128" s="184">
        <f>+C93+C114</f>
        <v>14766867</v>
      </c>
    </row>
    <row r="129" spans="1:11" ht="12" customHeight="1" thickBot="1" x14ac:dyDescent="0.25">
      <c r="A129" s="25" t="s">
        <v>9</v>
      </c>
      <c r="B129" s="66" t="s">
        <v>372</v>
      </c>
      <c r="C129" s="184">
        <f>+C130+C131+C132</f>
        <v>0</v>
      </c>
    </row>
    <row r="130" spans="1:11" s="62" customFormat="1" ht="12" customHeight="1" x14ac:dyDescent="0.2">
      <c r="A130" s="297" t="s">
        <v>211</v>
      </c>
      <c r="B130" s="7" t="s">
        <v>430</v>
      </c>
      <c r="C130" s="177"/>
    </row>
    <row r="131" spans="1:11" ht="12" customHeight="1" x14ac:dyDescent="0.2">
      <c r="A131" s="297" t="s">
        <v>212</v>
      </c>
      <c r="B131" s="7" t="s">
        <v>380</v>
      </c>
      <c r="C131" s="177"/>
    </row>
    <row r="132" spans="1:11" ht="12" customHeight="1" thickBot="1" x14ac:dyDescent="0.25">
      <c r="A132" s="306" t="s">
        <v>213</v>
      </c>
      <c r="B132" s="5" t="s">
        <v>429</v>
      </c>
      <c r="C132" s="177"/>
    </row>
    <row r="133" spans="1:11" ht="12" customHeight="1" thickBot="1" x14ac:dyDescent="0.25">
      <c r="A133" s="25" t="s">
        <v>10</v>
      </c>
      <c r="B133" s="66" t="s">
        <v>373</v>
      </c>
      <c r="C133" s="184">
        <f>+C134+C135+C136+C137+C138+C139</f>
        <v>0</v>
      </c>
    </row>
    <row r="134" spans="1:11" ht="12" customHeight="1" x14ac:dyDescent="0.2">
      <c r="A134" s="297" t="s">
        <v>60</v>
      </c>
      <c r="B134" s="7" t="s">
        <v>382</v>
      </c>
      <c r="C134" s="177"/>
    </row>
    <row r="135" spans="1:11" ht="12" customHeight="1" x14ac:dyDescent="0.2">
      <c r="A135" s="297" t="s">
        <v>61</v>
      </c>
      <c r="B135" s="7" t="s">
        <v>374</v>
      </c>
      <c r="C135" s="177"/>
    </row>
    <row r="136" spans="1:11" ht="12" customHeight="1" x14ac:dyDescent="0.2">
      <c r="A136" s="297" t="s">
        <v>62</v>
      </c>
      <c r="B136" s="7" t="s">
        <v>375</v>
      </c>
      <c r="C136" s="177"/>
    </row>
    <row r="137" spans="1:11" ht="12" customHeight="1" x14ac:dyDescent="0.2">
      <c r="A137" s="297" t="s">
        <v>119</v>
      </c>
      <c r="B137" s="7" t="s">
        <v>428</v>
      </c>
      <c r="C137" s="177"/>
    </row>
    <row r="138" spans="1:11" ht="12" customHeight="1" x14ac:dyDescent="0.2">
      <c r="A138" s="297" t="s">
        <v>120</v>
      </c>
      <c r="B138" s="7" t="s">
        <v>377</v>
      </c>
      <c r="C138" s="177"/>
    </row>
    <row r="139" spans="1:11" s="62" customFormat="1" ht="12" customHeight="1" thickBot="1" x14ac:dyDescent="0.25">
      <c r="A139" s="306" t="s">
        <v>121</v>
      </c>
      <c r="B139" s="5" t="s">
        <v>378</v>
      </c>
      <c r="C139" s="177"/>
    </row>
    <row r="140" spans="1:11" ht="12" customHeight="1" thickBot="1" x14ac:dyDescent="0.25">
      <c r="A140" s="25" t="s">
        <v>11</v>
      </c>
      <c r="B140" s="66" t="s">
        <v>434</v>
      </c>
      <c r="C140" s="190">
        <f>+C141+C142+C144+C145+C143</f>
        <v>0</v>
      </c>
      <c r="K140" s="160"/>
    </row>
    <row r="141" spans="1:11" x14ac:dyDescent="0.2">
      <c r="A141" s="297" t="s">
        <v>63</v>
      </c>
      <c r="B141" s="7" t="s">
        <v>316</v>
      </c>
      <c r="C141" s="177"/>
    </row>
    <row r="142" spans="1:11" ht="12" customHeight="1" x14ac:dyDescent="0.2">
      <c r="A142" s="297" t="s">
        <v>64</v>
      </c>
      <c r="B142" s="7" t="s">
        <v>317</v>
      </c>
      <c r="C142" s="177"/>
    </row>
    <row r="143" spans="1:11" s="62" customFormat="1" ht="12" customHeight="1" x14ac:dyDescent="0.2">
      <c r="A143" s="297" t="s">
        <v>230</v>
      </c>
      <c r="B143" s="7" t="s">
        <v>433</v>
      </c>
      <c r="C143" s="177"/>
    </row>
    <row r="144" spans="1:11" s="62" customFormat="1" ht="12" customHeight="1" x14ac:dyDescent="0.2">
      <c r="A144" s="297" t="s">
        <v>231</v>
      </c>
      <c r="B144" s="7" t="s">
        <v>387</v>
      </c>
      <c r="C144" s="177"/>
    </row>
    <row r="145" spans="1:3" s="62" customFormat="1" ht="12" customHeight="1" thickBot="1" x14ac:dyDescent="0.25">
      <c r="A145" s="306" t="s">
        <v>232</v>
      </c>
      <c r="B145" s="5" t="s">
        <v>336</v>
      </c>
      <c r="C145" s="177"/>
    </row>
    <row r="146" spans="1:3" s="62" customFormat="1" ht="12" customHeight="1" thickBot="1" x14ac:dyDescent="0.25">
      <c r="A146" s="25" t="s">
        <v>12</v>
      </c>
      <c r="B146" s="66" t="s">
        <v>388</v>
      </c>
      <c r="C146" s="193">
        <f>+C147+C148+C149+C150+C151</f>
        <v>0</v>
      </c>
    </row>
    <row r="147" spans="1:3" s="62" customFormat="1" ht="12" customHeight="1" x14ac:dyDescent="0.2">
      <c r="A147" s="297" t="s">
        <v>65</v>
      </c>
      <c r="B147" s="7" t="s">
        <v>383</v>
      </c>
      <c r="C147" s="177"/>
    </row>
    <row r="148" spans="1:3" s="62" customFormat="1" ht="12" customHeight="1" x14ac:dyDescent="0.2">
      <c r="A148" s="297" t="s">
        <v>66</v>
      </c>
      <c r="B148" s="7" t="s">
        <v>390</v>
      </c>
      <c r="C148" s="177"/>
    </row>
    <row r="149" spans="1:3" s="62" customFormat="1" ht="12" customHeight="1" x14ac:dyDescent="0.2">
      <c r="A149" s="297" t="s">
        <v>242</v>
      </c>
      <c r="B149" s="7" t="s">
        <v>385</v>
      </c>
      <c r="C149" s="177"/>
    </row>
    <row r="150" spans="1:3" ht="12.75" customHeight="1" x14ac:dyDescent="0.2">
      <c r="A150" s="297" t="s">
        <v>243</v>
      </c>
      <c r="B150" s="7" t="s">
        <v>431</v>
      </c>
      <c r="C150" s="177"/>
    </row>
    <row r="151" spans="1:3" ht="12.75" customHeight="1" thickBot="1" x14ac:dyDescent="0.25">
      <c r="A151" s="306" t="s">
        <v>389</v>
      </c>
      <c r="B151" s="5" t="s">
        <v>392</v>
      </c>
      <c r="C151" s="178"/>
    </row>
    <row r="152" spans="1:3" ht="12.75" customHeight="1" thickBot="1" x14ac:dyDescent="0.25">
      <c r="A152" s="329" t="s">
        <v>13</v>
      </c>
      <c r="B152" s="66" t="s">
        <v>393</v>
      </c>
      <c r="C152" s="193"/>
    </row>
    <row r="153" spans="1:3" ht="12" customHeight="1" thickBot="1" x14ac:dyDescent="0.25">
      <c r="A153" s="329" t="s">
        <v>14</v>
      </c>
      <c r="B153" s="66" t="s">
        <v>394</v>
      </c>
      <c r="C153" s="193"/>
    </row>
    <row r="154" spans="1:3" ht="15" customHeight="1" thickBot="1" x14ac:dyDescent="0.25">
      <c r="A154" s="25" t="s">
        <v>15</v>
      </c>
      <c r="B154" s="66" t="s">
        <v>396</v>
      </c>
      <c r="C154" s="288">
        <f>+C129+C133+C140+C146+C152+C153</f>
        <v>0</v>
      </c>
    </row>
    <row r="155" spans="1:3" ht="13.5" thickBot="1" x14ac:dyDescent="0.25">
      <c r="A155" s="308" t="s">
        <v>16</v>
      </c>
      <c r="B155" s="252" t="s">
        <v>395</v>
      </c>
      <c r="C155" s="288">
        <f>+C128+C154</f>
        <v>14766867</v>
      </c>
    </row>
    <row r="156" spans="1:3" ht="15" customHeight="1" thickBot="1" x14ac:dyDescent="0.25">
      <c r="A156" s="258"/>
      <c r="B156" s="259"/>
      <c r="C156" s="260"/>
    </row>
    <row r="157" spans="1:3" ht="14.25" customHeight="1" thickBot="1" x14ac:dyDescent="0.25">
      <c r="A157" s="158" t="s">
        <v>432</v>
      </c>
      <c r="B157" s="159"/>
      <c r="C157" s="64">
        <v>2</v>
      </c>
    </row>
    <row r="158" spans="1:3" ht="13.5" thickBot="1" x14ac:dyDescent="0.25">
      <c r="A158" s="158" t="s">
        <v>148</v>
      </c>
      <c r="B158" s="159"/>
      <c r="C158" s="64">
        <v>2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26"/>
  <sheetViews>
    <sheetView tabSelected="1" view="pageLayout" zoomScaleNormal="100" workbookViewId="0">
      <selection activeCell="G5" sqref="C5:G5"/>
    </sheetView>
  </sheetViews>
  <sheetFormatPr defaultRowHeight="12.75" x14ac:dyDescent="0.2"/>
  <cols>
    <col min="1" max="1" width="5.5" style="33" customWidth="1"/>
    <col min="2" max="2" width="33.1640625" style="33" customWidth="1"/>
    <col min="3" max="3" width="12.33203125" style="33" customWidth="1"/>
    <col min="4" max="4" width="11.5" style="33" customWidth="1"/>
    <col min="5" max="5" width="11.33203125" style="33" customWidth="1"/>
    <col min="6" max="6" width="11" style="33" customWidth="1"/>
    <col min="7" max="7" width="14.33203125" style="33" customWidth="1"/>
    <col min="8" max="16384" width="9.33203125" style="33"/>
  </cols>
  <sheetData>
    <row r="1" spans="1:7" ht="43.5" customHeight="1" x14ac:dyDescent="0.25">
      <c r="A1" s="407" t="s">
        <v>1</v>
      </c>
      <c r="B1" s="407"/>
      <c r="C1" s="407"/>
      <c r="D1" s="407"/>
      <c r="E1" s="407"/>
      <c r="F1" s="407"/>
      <c r="G1" s="407"/>
    </row>
    <row r="3" spans="1:7" s="89" customFormat="1" ht="27" customHeight="1" x14ac:dyDescent="0.25">
      <c r="A3" s="87" t="s">
        <v>149</v>
      </c>
      <c r="B3" s="88"/>
      <c r="C3" s="406" t="s">
        <v>150</v>
      </c>
      <c r="D3" s="406"/>
      <c r="E3" s="406"/>
      <c r="F3" s="406"/>
      <c r="G3" s="406"/>
    </row>
    <row r="4" spans="1:7" s="89" customFormat="1" ht="15.75" x14ac:dyDescent="0.25">
      <c r="A4" s="88"/>
      <c r="B4" s="88"/>
      <c r="C4" s="88"/>
      <c r="D4" s="88"/>
      <c r="E4" s="88"/>
      <c r="F4" s="88"/>
      <c r="G4" s="88"/>
    </row>
    <row r="5" spans="1:7" s="89" customFormat="1" ht="24.75" customHeight="1" x14ac:dyDescent="0.25">
      <c r="A5" s="87" t="s">
        <v>151</v>
      </c>
      <c r="B5" s="88"/>
      <c r="C5" s="406" t="s">
        <v>150</v>
      </c>
      <c r="D5" s="406"/>
      <c r="E5" s="406"/>
      <c r="F5" s="406"/>
      <c r="G5" s="88"/>
    </row>
    <row r="6" spans="1:7" s="90" customFormat="1" x14ac:dyDescent="0.2">
      <c r="A6" s="131"/>
      <c r="B6" s="131"/>
      <c r="C6" s="131"/>
      <c r="D6" s="131"/>
      <c r="E6" s="131"/>
      <c r="F6" s="131"/>
      <c r="G6" s="131"/>
    </row>
    <row r="7" spans="1:7" s="91" customFormat="1" ht="15" customHeight="1" x14ac:dyDescent="0.25">
      <c r="A7" s="176" t="s">
        <v>152</v>
      </c>
      <c r="B7" s="175"/>
      <c r="C7" s="175"/>
      <c r="D7" s="161"/>
      <c r="E7" s="161"/>
      <c r="F7" s="161"/>
      <c r="G7" s="161"/>
    </row>
    <row r="8" spans="1:7" s="91" customFormat="1" ht="15" customHeight="1" thickBot="1" x14ac:dyDescent="0.3">
      <c r="A8" s="176" t="s">
        <v>153</v>
      </c>
      <c r="B8" s="161"/>
      <c r="C8" s="161"/>
      <c r="D8" s="161"/>
      <c r="E8" s="161"/>
      <c r="F8" s="161"/>
      <c r="G8" s="161"/>
    </row>
    <row r="9" spans="1:7" s="48" customFormat="1" ht="42" customHeight="1" thickBot="1" x14ac:dyDescent="0.25">
      <c r="A9" s="123" t="s">
        <v>4</v>
      </c>
      <c r="B9" s="124" t="s">
        <v>154</v>
      </c>
      <c r="C9" s="124" t="s">
        <v>155</v>
      </c>
      <c r="D9" s="124" t="s">
        <v>156</v>
      </c>
      <c r="E9" s="124" t="s">
        <v>157</v>
      </c>
      <c r="F9" s="124" t="s">
        <v>158</v>
      </c>
      <c r="G9" s="125" t="s">
        <v>39</v>
      </c>
    </row>
    <row r="10" spans="1:7" ht="24" customHeight="1" x14ac:dyDescent="0.2">
      <c r="A10" s="162" t="s">
        <v>6</v>
      </c>
      <c r="B10" s="129" t="s">
        <v>159</v>
      </c>
      <c r="C10" s="92"/>
      <c r="D10" s="92"/>
      <c r="E10" s="92"/>
      <c r="F10" s="92"/>
      <c r="G10" s="163">
        <f>SUM(C10:F10)</f>
        <v>0</v>
      </c>
    </row>
    <row r="11" spans="1:7" ht="24" customHeight="1" x14ac:dyDescent="0.2">
      <c r="A11" s="164" t="s">
        <v>7</v>
      </c>
      <c r="B11" s="130" t="s">
        <v>160</v>
      </c>
      <c r="C11" s="93"/>
      <c r="D11" s="93"/>
      <c r="E11" s="93"/>
      <c r="F11" s="93"/>
      <c r="G11" s="165">
        <f t="shared" ref="G11:G16" si="0">SUM(C11:F11)</f>
        <v>0</v>
      </c>
    </row>
    <row r="12" spans="1:7" ht="24" customHeight="1" x14ac:dyDescent="0.2">
      <c r="A12" s="164" t="s">
        <v>8</v>
      </c>
      <c r="B12" s="130" t="s">
        <v>161</v>
      </c>
      <c r="C12" s="93"/>
      <c r="D12" s="93"/>
      <c r="E12" s="93"/>
      <c r="F12" s="93"/>
      <c r="G12" s="165">
        <f t="shared" si="0"/>
        <v>0</v>
      </c>
    </row>
    <row r="13" spans="1:7" ht="24" customHeight="1" x14ac:dyDescent="0.2">
      <c r="A13" s="164" t="s">
        <v>9</v>
      </c>
      <c r="B13" s="130" t="s">
        <v>162</v>
      </c>
      <c r="C13" s="93"/>
      <c r="D13" s="93"/>
      <c r="E13" s="93"/>
      <c r="F13" s="93"/>
      <c r="G13" s="165">
        <f t="shared" si="0"/>
        <v>0</v>
      </c>
    </row>
    <row r="14" spans="1:7" ht="24" customHeight="1" x14ac:dyDescent="0.2">
      <c r="A14" s="164" t="s">
        <v>10</v>
      </c>
      <c r="B14" s="130" t="s">
        <v>163</v>
      </c>
      <c r="C14" s="93"/>
      <c r="D14" s="93"/>
      <c r="E14" s="93"/>
      <c r="F14" s="93"/>
      <c r="G14" s="165">
        <f t="shared" si="0"/>
        <v>0</v>
      </c>
    </row>
    <row r="15" spans="1:7" ht="24" customHeight="1" thickBot="1" x14ac:dyDescent="0.25">
      <c r="A15" s="166" t="s">
        <v>11</v>
      </c>
      <c r="B15" s="167" t="s">
        <v>164</v>
      </c>
      <c r="C15" s="94"/>
      <c r="D15" s="94"/>
      <c r="E15" s="94"/>
      <c r="F15" s="94"/>
      <c r="G15" s="168">
        <f t="shared" si="0"/>
        <v>0</v>
      </c>
    </row>
    <row r="16" spans="1:7" s="95" customFormat="1" ht="24" customHeight="1" thickBot="1" x14ac:dyDescent="0.25">
      <c r="A16" s="169" t="s">
        <v>12</v>
      </c>
      <c r="B16" s="170" t="s">
        <v>39</v>
      </c>
      <c r="C16" s="171">
        <f>SUM(C10:C15)</f>
        <v>0</v>
      </c>
      <c r="D16" s="171">
        <f>SUM(D10:D15)</f>
        <v>0</v>
      </c>
      <c r="E16" s="171">
        <f>SUM(E10:E15)</f>
        <v>0</v>
      </c>
      <c r="F16" s="171">
        <f>SUM(F10:F15)</f>
        <v>0</v>
      </c>
      <c r="G16" s="172">
        <f t="shared" si="0"/>
        <v>0</v>
      </c>
    </row>
    <row r="17" spans="1:7" s="90" customFormat="1" x14ac:dyDescent="0.2">
      <c r="A17" s="131"/>
      <c r="B17" s="131"/>
      <c r="C17" s="131"/>
      <c r="D17" s="131"/>
      <c r="E17" s="131"/>
      <c r="F17" s="131"/>
      <c r="G17" s="131"/>
    </row>
    <row r="18" spans="1:7" s="90" customFormat="1" x14ac:dyDescent="0.2">
      <c r="A18" s="131"/>
      <c r="B18" s="131"/>
      <c r="C18" s="131"/>
      <c r="D18" s="131"/>
      <c r="E18" s="131"/>
      <c r="F18" s="131"/>
      <c r="G18" s="131"/>
    </row>
    <row r="19" spans="1:7" s="90" customFormat="1" x14ac:dyDescent="0.2">
      <c r="A19" s="131"/>
      <c r="B19" s="131"/>
      <c r="C19" s="131"/>
      <c r="D19" s="131"/>
      <c r="E19" s="131"/>
      <c r="F19" s="131"/>
      <c r="G19" s="131"/>
    </row>
    <row r="20" spans="1:7" s="90" customFormat="1" ht="15.75" x14ac:dyDescent="0.25">
      <c r="A20" s="89"/>
      <c r="B20" s="131"/>
      <c r="C20" s="131"/>
      <c r="D20" s="131"/>
      <c r="E20" s="131"/>
      <c r="F20" s="131"/>
      <c r="G20" s="131"/>
    </row>
    <row r="21" spans="1:7" s="90" customFormat="1" x14ac:dyDescent="0.2">
      <c r="A21" s="131"/>
      <c r="B21" s="131"/>
      <c r="C21" s="131"/>
      <c r="D21" s="131"/>
      <c r="E21" s="131"/>
      <c r="F21" s="131"/>
      <c r="G21" s="131"/>
    </row>
    <row r="22" spans="1:7" x14ac:dyDescent="0.2">
      <c r="A22" s="131"/>
      <c r="B22" s="131"/>
      <c r="C22" s="131"/>
      <c r="D22" s="131"/>
      <c r="E22" s="131"/>
      <c r="F22" s="131"/>
      <c r="G22" s="131"/>
    </row>
    <row r="23" spans="1:7" x14ac:dyDescent="0.2">
      <c r="A23" s="131"/>
      <c r="B23" s="131"/>
      <c r="C23" s="90"/>
      <c r="D23" s="90"/>
      <c r="E23" s="90"/>
      <c r="F23" s="90"/>
      <c r="G23" s="131"/>
    </row>
    <row r="24" spans="1:7" ht="13.5" x14ac:dyDescent="0.25">
      <c r="A24" s="131"/>
      <c r="B24" s="131"/>
      <c r="C24" s="173"/>
      <c r="D24" s="174" t="s">
        <v>165</v>
      </c>
      <c r="E24" s="174"/>
      <c r="F24" s="173"/>
      <c r="G24" s="131"/>
    </row>
    <row r="25" spans="1:7" ht="13.5" x14ac:dyDescent="0.25">
      <c r="C25" s="96"/>
      <c r="D25" s="97"/>
      <c r="E25" s="97"/>
      <c r="F25" s="96"/>
    </row>
    <row r="26" spans="1:7" ht="13.5" x14ac:dyDescent="0.25">
      <c r="C26" s="96"/>
      <c r="D26" s="97"/>
      <c r="E26" s="97"/>
      <c r="F26" s="96"/>
    </row>
  </sheetData>
  <sheetProtection sheet="1"/>
  <mergeCells count="3">
    <mergeCell ref="C3:G3"/>
    <mergeCell ref="C5:F5"/>
    <mergeCell ref="A1:G1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az 1/2021.(III.12.)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33"/>
  <sheetViews>
    <sheetView view="pageLayout" topLeftCell="A13" zoomScaleNormal="115" zoomScaleSheetLayoutView="100" workbookViewId="0">
      <selection activeCell="D4" sqref="D4"/>
    </sheetView>
  </sheetViews>
  <sheetFormatPr defaultRowHeight="12.75" x14ac:dyDescent="0.2"/>
  <cols>
    <col min="1" max="1" width="6.83203125" style="37" customWidth="1"/>
    <col min="2" max="2" width="55.1640625" style="118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 x14ac:dyDescent="0.2">
      <c r="B1" s="206" t="s">
        <v>111</v>
      </c>
      <c r="C1" s="207"/>
      <c r="D1" s="207"/>
      <c r="E1" s="207"/>
      <c r="F1" s="366" t="s">
        <v>482</v>
      </c>
    </row>
    <row r="2" spans="1:6" ht="14.25" thickBot="1" x14ac:dyDescent="0.25">
      <c r="E2" s="208" t="s">
        <v>47</v>
      </c>
      <c r="F2" s="366"/>
    </row>
    <row r="3" spans="1:6" ht="18" customHeight="1" thickBot="1" x14ac:dyDescent="0.25">
      <c r="A3" s="364" t="s">
        <v>55</v>
      </c>
      <c r="B3" s="209" t="s">
        <v>43</v>
      </c>
      <c r="C3" s="210"/>
      <c r="D3" s="209" t="s">
        <v>44</v>
      </c>
      <c r="E3" s="211"/>
      <c r="F3" s="366"/>
    </row>
    <row r="4" spans="1:6" s="212" customFormat="1" ht="35.25" customHeight="1" thickBot="1" x14ac:dyDescent="0.25">
      <c r="A4" s="365"/>
      <c r="B4" s="119" t="s">
        <v>48</v>
      </c>
      <c r="C4" s="120">
        <f>+'1. mell.'!C3</f>
        <v>0</v>
      </c>
      <c r="D4" s="119" t="s">
        <v>48</v>
      </c>
      <c r="E4" s="36">
        <f>+C4</f>
        <v>0</v>
      </c>
      <c r="F4" s="366"/>
    </row>
    <row r="5" spans="1:6" s="217" customFormat="1" ht="12" customHeight="1" thickBot="1" x14ac:dyDescent="0.25">
      <c r="A5" s="213"/>
      <c r="B5" s="214" t="s">
        <v>410</v>
      </c>
      <c r="C5" s="215" t="s">
        <v>411</v>
      </c>
      <c r="D5" s="214" t="s">
        <v>412</v>
      </c>
      <c r="E5" s="216" t="s">
        <v>414</v>
      </c>
      <c r="F5" s="366"/>
    </row>
    <row r="6" spans="1:6" ht="12.95" customHeight="1" x14ac:dyDescent="0.2">
      <c r="A6" s="218" t="s">
        <v>6</v>
      </c>
      <c r="B6" s="219" t="s">
        <v>319</v>
      </c>
      <c r="C6" s="187">
        <v>281786562</v>
      </c>
      <c r="D6" s="219" t="s">
        <v>49</v>
      </c>
      <c r="E6" s="185">
        <v>217855700</v>
      </c>
      <c r="F6" s="366"/>
    </row>
    <row r="7" spans="1:6" ht="12.95" customHeight="1" x14ac:dyDescent="0.2">
      <c r="A7" s="220" t="s">
        <v>7</v>
      </c>
      <c r="B7" s="221" t="s">
        <v>320</v>
      </c>
      <c r="C7" s="186">
        <v>86482000</v>
      </c>
      <c r="D7" s="221" t="s">
        <v>127</v>
      </c>
      <c r="E7" s="186">
        <v>30526426</v>
      </c>
      <c r="F7" s="366"/>
    </row>
    <row r="8" spans="1:6" ht="12.95" customHeight="1" x14ac:dyDescent="0.2">
      <c r="A8" s="220" t="s">
        <v>8</v>
      </c>
      <c r="B8" s="221" t="s">
        <v>341</v>
      </c>
      <c r="C8" s="186"/>
      <c r="D8" s="221" t="s">
        <v>176</v>
      </c>
      <c r="E8" s="188">
        <v>62447200</v>
      </c>
      <c r="F8" s="366"/>
    </row>
    <row r="9" spans="1:6" ht="12.95" customHeight="1" x14ac:dyDescent="0.2">
      <c r="A9" s="220" t="s">
        <v>9</v>
      </c>
      <c r="B9" s="221" t="s">
        <v>118</v>
      </c>
      <c r="C9" s="186">
        <v>30600000</v>
      </c>
      <c r="D9" s="221" t="s">
        <v>128</v>
      </c>
      <c r="E9" s="188">
        <v>28000000</v>
      </c>
      <c r="F9" s="366"/>
    </row>
    <row r="10" spans="1:6" ht="12.95" customHeight="1" x14ac:dyDescent="0.2">
      <c r="A10" s="220" t="s">
        <v>10</v>
      </c>
      <c r="B10" s="222" t="s">
        <v>345</v>
      </c>
      <c r="C10" s="186">
        <v>18000000</v>
      </c>
      <c r="D10" s="221" t="s">
        <v>129</v>
      </c>
      <c r="E10" s="188">
        <v>2100000</v>
      </c>
      <c r="F10" s="366"/>
    </row>
    <row r="11" spans="1:6" ht="12.95" customHeight="1" x14ac:dyDescent="0.2">
      <c r="A11" s="220" t="s">
        <v>11</v>
      </c>
      <c r="B11" s="221" t="s">
        <v>321</v>
      </c>
      <c r="C11" s="197"/>
      <c r="D11" s="221" t="s">
        <v>37</v>
      </c>
      <c r="E11" s="202">
        <v>6864822</v>
      </c>
      <c r="F11" s="366"/>
    </row>
    <row r="12" spans="1:6" ht="12.95" customHeight="1" x14ac:dyDescent="0.2">
      <c r="A12" s="220" t="s">
        <v>12</v>
      </c>
      <c r="B12" s="221" t="s">
        <v>404</v>
      </c>
      <c r="C12" s="196"/>
      <c r="D12" s="32"/>
      <c r="E12" s="202"/>
      <c r="F12" s="366"/>
    </row>
    <row r="13" spans="1:6" ht="12.95" customHeight="1" x14ac:dyDescent="0.2">
      <c r="A13" s="220" t="s">
        <v>13</v>
      </c>
      <c r="B13" s="32"/>
      <c r="C13" s="196"/>
      <c r="D13" s="32"/>
      <c r="E13" s="202"/>
      <c r="F13" s="366"/>
    </row>
    <row r="14" spans="1:6" ht="12.95" customHeight="1" x14ac:dyDescent="0.2">
      <c r="A14" s="220" t="s">
        <v>14</v>
      </c>
      <c r="B14" s="292"/>
      <c r="C14" s="197"/>
      <c r="D14" s="32"/>
      <c r="E14" s="202"/>
      <c r="F14" s="366"/>
    </row>
    <row r="15" spans="1:6" ht="12.95" customHeight="1" x14ac:dyDescent="0.2">
      <c r="A15" s="220" t="s">
        <v>15</v>
      </c>
      <c r="B15" s="32"/>
      <c r="C15" s="196"/>
      <c r="D15" s="32"/>
      <c r="E15" s="202"/>
      <c r="F15" s="366"/>
    </row>
    <row r="16" spans="1:6" ht="12.95" customHeight="1" x14ac:dyDescent="0.2">
      <c r="A16" s="220" t="s">
        <v>16</v>
      </c>
      <c r="B16" s="32"/>
      <c r="C16" s="196"/>
      <c r="D16" s="32"/>
      <c r="E16" s="202"/>
      <c r="F16" s="366"/>
    </row>
    <row r="17" spans="1:6" ht="12.95" customHeight="1" thickBot="1" x14ac:dyDescent="0.25">
      <c r="A17" s="220" t="s">
        <v>17</v>
      </c>
      <c r="B17" s="38"/>
      <c r="C17" s="198"/>
      <c r="D17" s="32"/>
      <c r="E17" s="203"/>
      <c r="F17" s="366"/>
    </row>
    <row r="18" spans="1:6" ht="15.95" customHeight="1" thickBot="1" x14ac:dyDescent="0.25">
      <c r="A18" s="223" t="s">
        <v>18</v>
      </c>
      <c r="B18" s="67" t="s">
        <v>405</v>
      </c>
      <c r="C18" s="199">
        <f>SUM(C6:C17)</f>
        <v>416868562</v>
      </c>
      <c r="D18" s="67" t="s">
        <v>327</v>
      </c>
      <c r="E18" s="204">
        <f>SUM(E6:E17)</f>
        <v>347794148</v>
      </c>
      <c r="F18" s="366"/>
    </row>
    <row r="19" spans="1:6" ht="12.95" customHeight="1" x14ac:dyDescent="0.2">
      <c r="A19" s="224" t="s">
        <v>19</v>
      </c>
      <c r="B19" s="225" t="s">
        <v>324</v>
      </c>
      <c r="C19" s="408">
        <v>273000000</v>
      </c>
      <c r="D19" s="226" t="s">
        <v>135</v>
      </c>
      <c r="E19" s="205"/>
      <c r="F19" s="366"/>
    </row>
    <row r="20" spans="1:6" ht="12.95" customHeight="1" x14ac:dyDescent="0.2">
      <c r="A20" s="227" t="s">
        <v>20</v>
      </c>
      <c r="B20" s="226" t="s">
        <v>168</v>
      </c>
      <c r="C20" s="50">
        <v>273000000</v>
      </c>
      <c r="D20" s="226" t="s">
        <v>326</v>
      </c>
      <c r="E20" s="51"/>
      <c r="F20" s="366"/>
    </row>
    <row r="21" spans="1:6" ht="12.95" customHeight="1" x14ac:dyDescent="0.2">
      <c r="A21" s="227" t="s">
        <v>21</v>
      </c>
      <c r="B21" s="226" t="s">
        <v>169</v>
      </c>
      <c r="C21" s="50"/>
      <c r="D21" s="226" t="s">
        <v>109</v>
      </c>
      <c r="E21" s="51"/>
      <c r="F21" s="366"/>
    </row>
    <row r="22" spans="1:6" ht="12.95" customHeight="1" x14ac:dyDescent="0.2">
      <c r="A22" s="227" t="s">
        <v>22</v>
      </c>
      <c r="B22" s="226" t="s">
        <v>174</v>
      </c>
      <c r="C22" s="50"/>
      <c r="D22" s="226" t="s">
        <v>110</v>
      </c>
      <c r="E22" s="51"/>
      <c r="F22" s="366"/>
    </row>
    <row r="23" spans="1:6" ht="12.95" customHeight="1" x14ac:dyDescent="0.2">
      <c r="A23" s="227" t="s">
        <v>23</v>
      </c>
      <c r="B23" s="226" t="s">
        <v>175</v>
      </c>
      <c r="C23" s="50"/>
      <c r="D23" s="225" t="s">
        <v>177</v>
      </c>
      <c r="E23" s="51"/>
      <c r="F23" s="366"/>
    </row>
    <row r="24" spans="1:6" ht="12.95" customHeight="1" x14ac:dyDescent="0.2">
      <c r="A24" s="227" t="s">
        <v>24</v>
      </c>
      <c r="B24" s="226" t="s">
        <v>325</v>
      </c>
      <c r="C24" s="228">
        <f>+C25+C26</f>
        <v>0</v>
      </c>
      <c r="D24" s="226" t="s">
        <v>136</v>
      </c>
      <c r="E24" s="51"/>
      <c r="F24" s="366"/>
    </row>
    <row r="25" spans="1:6" ht="12.95" customHeight="1" x14ac:dyDescent="0.2">
      <c r="A25" s="224" t="s">
        <v>25</v>
      </c>
      <c r="B25" s="225" t="s">
        <v>322</v>
      </c>
      <c r="C25" s="200"/>
      <c r="D25" s="219" t="s">
        <v>387</v>
      </c>
      <c r="E25" s="205"/>
      <c r="F25" s="366"/>
    </row>
    <row r="26" spans="1:6" ht="12.95" customHeight="1" x14ac:dyDescent="0.2">
      <c r="A26" s="227" t="s">
        <v>26</v>
      </c>
      <c r="B26" s="226" t="s">
        <v>323</v>
      </c>
      <c r="C26" s="50"/>
      <c r="D26" s="221" t="s">
        <v>393</v>
      </c>
      <c r="E26" s="51"/>
      <c r="F26" s="366"/>
    </row>
    <row r="27" spans="1:6" ht="12.95" customHeight="1" x14ac:dyDescent="0.2">
      <c r="A27" s="220" t="s">
        <v>27</v>
      </c>
      <c r="B27" s="226" t="s">
        <v>398</v>
      </c>
      <c r="C27" s="50"/>
      <c r="D27" s="221" t="s">
        <v>394</v>
      </c>
      <c r="E27" s="51"/>
      <c r="F27" s="366"/>
    </row>
    <row r="28" spans="1:6" ht="12.95" customHeight="1" thickBot="1" x14ac:dyDescent="0.25">
      <c r="A28" s="264" t="s">
        <v>28</v>
      </c>
      <c r="B28" s="225" t="s">
        <v>280</v>
      </c>
      <c r="C28" s="200"/>
      <c r="D28" s="294"/>
      <c r="E28" s="205"/>
      <c r="F28" s="366"/>
    </row>
    <row r="29" spans="1:6" ht="15.95" customHeight="1" thickBot="1" x14ac:dyDescent="0.25">
      <c r="A29" s="223" t="s">
        <v>29</v>
      </c>
      <c r="B29" s="67" t="s">
        <v>406</v>
      </c>
      <c r="C29" s="199">
        <f>+C19+C24+C27+C28</f>
        <v>273000000</v>
      </c>
      <c r="D29" s="67" t="s">
        <v>408</v>
      </c>
      <c r="E29" s="204">
        <f>SUM(E19:E28)</f>
        <v>0</v>
      </c>
      <c r="F29" s="366"/>
    </row>
    <row r="30" spans="1:6" ht="13.5" thickBot="1" x14ac:dyDescent="0.25">
      <c r="A30" s="223" t="s">
        <v>30</v>
      </c>
      <c r="B30" s="229" t="s">
        <v>407</v>
      </c>
      <c r="C30" s="230">
        <f>+C18+C29</f>
        <v>689868562</v>
      </c>
      <c r="D30" s="229" t="s">
        <v>409</v>
      </c>
      <c r="E30" s="230">
        <f>+E18+E29</f>
        <v>347794148</v>
      </c>
      <c r="F30" s="366"/>
    </row>
    <row r="31" spans="1:6" ht="13.5" thickBot="1" x14ac:dyDescent="0.25">
      <c r="A31" s="223" t="s">
        <v>31</v>
      </c>
      <c r="B31" s="229" t="s">
        <v>113</v>
      </c>
      <c r="C31" s="230" t="str">
        <f>IF(C18-E18&lt;0,E18-C18,"-")</f>
        <v>-</v>
      </c>
      <c r="D31" s="229" t="s">
        <v>114</v>
      </c>
      <c r="E31" s="230">
        <f>IF(C18-E18&gt;0,C18-E18,"-")</f>
        <v>69074414</v>
      </c>
      <c r="F31" s="366"/>
    </row>
    <row r="32" spans="1:6" ht="13.5" thickBot="1" x14ac:dyDescent="0.25">
      <c r="A32" s="223" t="s">
        <v>32</v>
      </c>
      <c r="B32" s="229" t="s">
        <v>178</v>
      </c>
      <c r="C32" s="230" t="str">
        <f>IF(C18+C29-E30&lt;0,E30-(C18+C29),"-")</f>
        <v>-</v>
      </c>
      <c r="D32" s="229" t="s">
        <v>179</v>
      </c>
      <c r="E32" s="230">
        <f>IF(C18+C29-E30&gt;0,C18+C29-E30,"-")</f>
        <v>342074414</v>
      </c>
      <c r="F32" s="366"/>
    </row>
    <row r="33" spans="2:4" ht="18.75" x14ac:dyDescent="0.2">
      <c r="B33" s="367"/>
      <c r="C33" s="367"/>
      <c r="D33" s="367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33"/>
  <sheetViews>
    <sheetView zoomScaleNormal="100" zoomScaleSheetLayoutView="115" workbookViewId="0">
      <selection activeCell="B39" sqref="B39"/>
    </sheetView>
  </sheetViews>
  <sheetFormatPr defaultRowHeight="12.75" x14ac:dyDescent="0.2"/>
  <cols>
    <col min="1" max="1" width="6.83203125" style="37" customWidth="1"/>
    <col min="2" max="2" width="55.1640625" style="118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1.5" x14ac:dyDescent="0.2">
      <c r="B1" s="206" t="s">
        <v>112</v>
      </c>
      <c r="C1" s="207"/>
      <c r="D1" s="207"/>
      <c r="E1" s="207"/>
      <c r="F1" s="366" t="s">
        <v>483</v>
      </c>
    </row>
    <row r="2" spans="1:6" ht="14.25" thickBot="1" x14ac:dyDescent="0.25">
      <c r="E2" s="208" t="s">
        <v>47</v>
      </c>
      <c r="F2" s="366"/>
    </row>
    <row r="3" spans="1:6" ht="13.5" thickBot="1" x14ac:dyDescent="0.25">
      <c r="A3" s="368" t="s">
        <v>55</v>
      </c>
      <c r="B3" s="209" t="s">
        <v>43</v>
      </c>
      <c r="C3" s="210"/>
      <c r="D3" s="209" t="s">
        <v>44</v>
      </c>
      <c r="E3" s="211"/>
      <c r="F3" s="366"/>
    </row>
    <row r="4" spans="1:6" s="212" customFormat="1" ht="13.5" thickBot="1" x14ac:dyDescent="0.25">
      <c r="A4" s="369"/>
      <c r="B4" s="119" t="s">
        <v>48</v>
      </c>
      <c r="C4" s="120">
        <f>+'2.1. mell  '!C4</f>
        <v>0</v>
      </c>
      <c r="D4" s="119" t="s">
        <v>48</v>
      </c>
      <c r="E4" s="120">
        <f>+'2.1. mell  '!C4</f>
        <v>0</v>
      </c>
      <c r="F4" s="366"/>
    </row>
    <row r="5" spans="1:6" s="212" customFormat="1" ht="13.5" thickBot="1" x14ac:dyDescent="0.25">
      <c r="A5" s="213"/>
      <c r="B5" s="214" t="s">
        <v>410</v>
      </c>
      <c r="C5" s="215" t="s">
        <v>411</v>
      </c>
      <c r="D5" s="214" t="s">
        <v>412</v>
      </c>
      <c r="E5" s="216" t="s">
        <v>414</v>
      </c>
      <c r="F5" s="366"/>
    </row>
    <row r="6" spans="1:6" ht="12.95" customHeight="1" x14ac:dyDescent="0.2">
      <c r="A6" s="218" t="s">
        <v>6</v>
      </c>
      <c r="B6" s="219" t="s">
        <v>328</v>
      </c>
      <c r="C6" s="195">
        <v>116986750</v>
      </c>
      <c r="D6" s="219" t="s">
        <v>170</v>
      </c>
      <c r="E6" s="201">
        <v>459061164</v>
      </c>
      <c r="F6" s="366"/>
    </row>
    <row r="7" spans="1:6" x14ac:dyDescent="0.2">
      <c r="A7" s="220" t="s">
        <v>7</v>
      </c>
      <c r="B7" s="221" t="s">
        <v>329</v>
      </c>
      <c r="C7" s="196">
        <v>347172929</v>
      </c>
      <c r="D7" s="221" t="s">
        <v>334</v>
      </c>
      <c r="E7" s="202"/>
      <c r="F7" s="366"/>
    </row>
    <row r="8" spans="1:6" ht="12.95" customHeight="1" x14ac:dyDescent="0.2">
      <c r="A8" s="220" t="s">
        <v>8</v>
      </c>
      <c r="B8" s="221" t="s">
        <v>2</v>
      </c>
      <c r="C8" s="196"/>
      <c r="D8" s="221" t="s">
        <v>131</v>
      </c>
      <c r="E8" s="202"/>
      <c r="F8" s="366"/>
    </row>
    <row r="9" spans="1:6" ht="12.95" customHeight="1" x14ac:dyDescent="0.2">
      <c r="A9" s="220" t="s">
        <v>9</v>
      </c>
      <c r="B9" s="221" t="s">
        <v>330</v>
      </c>
      <c r="C9" s="196"/>
      <c r="D9" s="221" t="s">
        <v>335</v>
      </c>
      <c r="E9" s="202"/>
      <c r="F9" s="366"/>
    </row>
    <row r="10" spans="1:6" ht="12.75" customHeight="1" x14ac:dyDescent="0.2">
      <c r="A10" s="220" t="s">
        <v>10</v>
      </c>
      <c r="B10" s="221" t="s">
        <v>331</v>
      </c>
      <c r="C10" s="196"/>
      <c r="D10" s="221" t="s">
        <v>173</v>
      </c>
      <c r="E10" s="202"/>
      <c r="F10" s="366"/>
    </row>
    <row r="11" spans="1:6" ht="12.95" customHeight="1" x14ac:dyDescent="0.2">
      <c r="A11" s="220" t="s">
        <v>11</v>
      </c>
      <c r="B11" s="221" t="s">
        <v>332</v>
      </c>
      <c r="C11" s="197"/>
      <c r="D11" s="295"/>
      <c r="E11" s="202"/>
      <c r="F11" s="366"/>
    </row>
    <row r="12" spans="1:6" ht="12.95" customHeight="1" x14ac:dyDescent="0.2">
      <c r="A12" s="220" t="s">
        <v>12</v>
      </c>
      <c r="B12" s="32"/>
      <c r="C12" s="196"/>
      <c r="D12" s="295"/>
      <c r="E12" s="202"/>
      <c r="F12" s="366"/>
    </row>
    <row r="13" spans="1:6" ht="12.95" customHeight="1" x14ac:dyDescent="0.2">
      <c r="A13" s="220" t="s">
        <v>13</v>
      </c>
      <c r="B13" s="32"/>
      <c r="C13" s="196"/>
      <c r="D13" s="296"/>
      <c r="E13" s="202"/>
      <c r="F13" s="366"/>
    </row>
    <row r="14" spans="1:6" ht="12.95" customHeight="1" x14ac:dyDescent="0.2">
      <c r="A14" s="220" t="s">
        <v>14</v>
      </c>
      <c r="B14" s="293"/>
      <c r="C14" s="197"/>
      <c r="D14" s="295"/>
      <c r="E14" s="202"/>
      <c r="F14" s="366"/>
    </row>
    <row r="15" spans="1:6" x14ac:dyDescent="0.2">
      <c r="A15" s="220" t="s">
        <v>15</v>
      </c>
      <c r="B15" s="32"/>
      <c r="C15" s="197"/>
      <c r="D15" s="295"/>
      <c r="E15" s="202"/>
      <c r="F15" s="366"/>
    </row>
    <row r="16" spans="1:6" ht="12.95" customHeight="1" thickBot="1" x14ac:dyDescent="0.25">
      <c r="A16" s="264" t="s">
        <v>16</v>
      </c>
      <c r="B16" s="294"/>
      <c r="C16" s="266"/>
      <c r="D16" s="265" t="s">
        <v>37</v>
      </c>
      <c r="E16" s="249"/>
      <c r="F16" s="366"/>
    </row>
    <row r="17" spans="1:6" ht="15.95" customHeight="1" thickBot="1" x14ac:dyDescent="0.25">
      <c r="A17" s="223" t="s">
        <v>17</v>
      </c>
      <c r="B17" s="67" t="s">
        <v>342</v>
      </c>
      <c r="C17" s="199">
        <f>+C6+C8+C9+C11+C12+C13+C14+C15+C16</f>
        <v>116986750</v>
      </c>
      <c r="D17" s="67" t="s">
        <v>343</v>
      </c>
      <c r="E17" s="204">
        <f>+E6+E8+E10+E11+E12+E13+E14+E15+E16</f>
        <v>459061164</v>
      </c>
      <c r="F17" s="366"/>
    </row>
    <row r="18" spans="1:6" ht="12.95" customHeight="1" x14ac:dyDescent="0.2">
      <c r="A18" s="218" t="s">
        <v>18</v>
      </c>
      <c r="B18" s="232" t="s">
        <v>191</v>
      </c>
      <c r="C18" s="239">
        <f>+C19+C20+C21+C22+C23</f>
        <v>0</v>
      </c>
      <c r="D18" s="226" t="s">
        <v>135</v>
      </c>
      <c r="E18" s="49"/>
      <c r="F18" s="366"/>
    </row>
    <row r="19" spans="1:6" ht="12.95" customHeight="1" x14ac:dyDescent="0.2">
      <c r="A19" s="220" t="s">
        <v>19</v>
      </c>
      <c r="B19" s="233" t="s">
        <v>180</v>
      </c>
      <c r="C19" s="50"/>
      <c r="D19" s="226" t="s">
        <v>138</v>
      </c>
      <c r="E19" s="51"/>
      <c r="F19" s="366"/>
    </row>
    <row r="20" spans="1:6" ht="12.95" customHeight="1" x14ac:dyDescent="0.2">
      <c r="A20" s="218" t="s">
        <v>20</v>
      </c>
      <c r="B20" s="233" t="s">
        <v>181</v>
      </c>
      <c r="C20" s="50"/>
      <c r="D20" s="226" t="s">
        <v>109</v>
      </c>
      <c r="E20" s="51"/>
      <c r="F20" s="366"/>
    </row>
    <row r="21" spans="1:6" ht="12.95" customHeight="1" x14ac:dyDescent="0.2">
      <c r="A21" s="220" t="s">
        <v>21</v>
      </c>
      <c r="B21" s="233" t="s">
        <v>182</v>
      </c>
      <c r="C21" s="50"/>
      <c r="D21" s="226" t="s">
        <v>110</v>
      </c>
      <c r="E21" s="51"/>
      <c r="F21" s="366"/>
    </row>
    <row r="22" spans="1:6" ht="12.95" customHeight="1" x14ac:dyDescent="0.2">
      <c r="A22" s="218" t="s">
        <v>22</v>
      </c>
      <c r="B22" s="233" t="s">
        <v>183</v>
      </c>
      <c r="C22" s="50"/>
      <c r="D22" s="225" t="s">
        <v>177</v>
      </c>
      <c r="E22" s="51"/>
      <c r="F22" s="366"/>
    </row>
    <row r="23" spans="1:6" ht="12.95" customHeight="1" x14ac:dyDescent="0.2">
      <c r="A23" s="220" t="s">
        <v>23</v>
      </c>
      <c r="B23" s="234" t="s">
        <v>184</v>
      </c>
      <c r="C23" s="50"/>
      <c r="D23" s="226" t="s">
        <v>139</v>
      </c>
      <c r="E23" s="51"/>
      <c r="F23" s="366"/>
    </row>
    <row r="24" spans="1:6" ht="12.95" customHeight="1" x14ac:dyDescent="0.2">
      <c r="A24" s="218" t="s">
        <v>24</v>
      </c>
      <c r="B24" s="235" t="s">
        <v>185</v>
      </c>
      <c r="C24" s="228">
        <f>+C25+C26+C27+C28+C29</f>
        <v>0</v>
      </c>
      <c r="D24" s="236" t="s">
        <v>137</v>
      </c>
      <c r="E24" s="51"/>
      <c r="F24" s="366"/>
    </row>
    <row r="25" spans="1:6" ht="12.95" customHeight="1" x14ac:dyDescent="0.2">
      <c r="A25" s="220" t="s">
        <v>25</v>
      </c>
      <c r="B25" s="234" t="s">
        <v>186</v>
      </c>
      <c r="C25" s="50"/>
      <c r="D25" s="236" t="s">
        <v>336</v>
      </c>
      <c r="E25" s="51"/>
      <c r="F25" s="366"/>
    </row>
    <row r="26" spans="1:6" ht="12.95" customHeight="1" x14ac:dyDescent="0.2">
      <c r="A26" s="218" t="s">
        <v>26</v>
      </c>
      <c r="B26" s="234" t="s">
        <v>187</v>
      </c>
      <c r="C26" s="50"/>
      <c r="D26" s="231"/>
      <c r="E26" s="51"/>
      <c r="F26" s="366"/>
    </row>
    <row r="27" spans="1:6" ht="12.95" customHeight="1" x14ac:dyDescent="0.2">
      <c r="A27" s="220" t="s">
        <v>27</v>
      </c>
      <c r="B27" s="233" t="s">
        <v>188</v>
      </c>
      <c r="C27" s="50"/>
      <c r="D27" s="65"/>
      <c r="E27" s="51"/>
      <c r="F27" s="366"/>
    </row>
    <row r="28" spans="1:6" ht="12.95" customHeight="1" x14ac:dyDescent="0.2">
      <c r="A28" s="218" t="s">
        <v>28</v>
      </c>
      <c r="B28" s="237" t="s">
        <v>189</v>
      </c>
      <c r="C28" s="50"/>
      <c r="D28" s="32"/>
      <c r="E28" s="51"/>
      <c r="F28" s="366"/>
    </row>
    <row r="29" spans="1:6" ht="12.95" customHeight="1" thickBot="1" x14ac:dyDescent="0.25">
      <c r="A29" s="220" t="s">
        <v>29</v>
      </c>
      <c r="B29" s="238" t="s">
        <v>190</v>
      </c>
      <c r="C29" s="50"/>
      <c r="D29" s="65"/>
      <c r="E29" s="51"/>
      <c r="F29" s="366"/>
    </row>
    <row r="30" spans="1:6" ht="21.75" customHeight="1" thickBot="1" x14ac:dyDescent="0.25">
      <c r="A30" s="223" t="s">
        <v>30</v>
      </c>
      <c r="B30" s="67" t="s">
        <v>333</v>
      </c>
      <c r="C30" s="199">
        <f>+C18+C24</f>
        <v>0</v>
      </c>
      <c r="D30" s="67" t="s">
        <v>337</v>
      </c>
      <c r="E30" s="204">
        <f>SUM(E18:E29)</f>
        <v>0</v>
      </c>
      <c r="F30" s="366"/>
    </row>
    <row r="31" spans="1:6" ht="13.5" thickBot="1" x14ac:dyDescent="0.25">
      <c r="A31" s="223" t="s">
        <v>31</v>
      </c>
      <c r="B31" s="229" t="s">
        <v>338</v>
      </c>
      <c r="C31" s="230">
        <f>+C17+C30</f>
        <v>116986750</v>
      </c>
      <c r="D31" s="229" t="s">
        <v>339</v>
      </c>
      <c r="E31" s="230">
        <f>+E17+E30</f>
        <v>459061164</v>
      </c>
      <c r="F31" s="366"/>
    </row>
    <row r="32" spans="1:6" ht="13.5" thickBot="1" x14ac:dyDescent="0.25">
      <c r="A32" s="223" t="s">
        <v>32</v>
      </c>
      <c r="B32" s="229" t="s">
        <v>113</v>
      </c>
      <c r="C32" s="230">
        <f>IF(C17-E17&lt;0,E17-C17,"-")</f>
        <v>342074414</v>
      </c>
      <c r="D32" s="229" t="s">
        <v>114</v>
      </c>
      <c r="E32" s="230" t="str">
        <f>IF(C17-E17&gt;0,C17-E17,"-")</f>
        <v>-</v>
      </c>
      <c r="F32" s="366"/>
    </row>
    <row r="33" spans="1:6" ht="13.5" thickBot="1" x14ac:dyDescent="0.25">
      <c r="A33" s="223" t="s">
        <v>33</v>
      </c>
      <c r="B33" s="229" t="s">
        <v>178</v>
      </c>
      <c r="C33" s="230" t="str">
        <f>IF(C17+C30-E26&lt;0,E26-(C17+C30),"-")</f>
        <v>-</v>
      </c>
      <c r="D33" s="229" t="s">
        <v>179</v>
      </c>
      <c r="E33" s="230">
        <f>IF(C17+C30-E26&gt;0,C17+C30-E26,"-")</f>
        <v>116986750</v>
      </c>
      <c r="F33" s="366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11"/>
  <sheetViews>
    <sheetView view="pageLayout" zoomScaleNormal="120" workbookViewId="0">
      <selection activeCell="D4" sqref="D4"/>
    </sheetView>
  </sheetViews>
  <sheetFormatPr defaultRowHeight="15" x14ac:dyDescent="0.25"/>
  <cols>
    <col min="1" max="1" width="5.6640625" style="74" customWidth="1"/>
    <col min="2" max="2" width="35.6640625" style="74" customWidth="1"/>
    <col min="3" max="6" width="14" style="74" customWidth="1"/>
    <col min="7" max="16384" width="9.33203125" style="74"/>
  </cols>
  <sheetData>
    <row r="1" spans="1:7" ht="33" customHeight="1" x14ac:dyDescent="0.25">
      <c r="A1" s="370" t="s">
        <v>450</v>
      </c>
      <c r="B1" s="370"/>
      <c r="C1" s="370"/>
      <c r="D1" s="370"/>
      <c r="E1" s="370"/>
      <c r="F1" s="370"/>
    </row>
    <row r="2" spans="1:7" ht="15.95" customHeight="1" thickBot="1" x14ac:dyDescent="0.3">
      <c r="A2" s="75"/>
      <c r="B2" s="75"/>
      <c r="C2" s="371"/>
      <c r="D2" s="371"/>
      <c r="E2" s="378" t="s">
        <v>41</v>
      </c>
      <c r="F2" s="378"/>
      <c r="G2" s="81"/>
    </row>
    <row r="3" spans="1:7" ht="63" customHeight="1" x14ac:dyDescent="0.25">
      <c r="A3" s="374" t="s">
        <v>4</v>
      </c>
      <c r="B3" s="376" t="s">
        <v>141</v>
      </c>
      <c r="C3" s="376" t="s">
        <v>195</v>
      </c>
      <c r="D3" s="376"/>
      <c r="E3" s="376"/>
      <c r="F3" s="372" t="s">
        <v>415</v>
      </c>
    </row>
    <row r="4" spans="1:7" ht="15.75" thickBot="1" x14ac:dyDescent="0.3">
      <c r="A4" s="375"/>
      <c r="B4" s="377"/>
      <c r="C4" s="320">
        <v>2021</v>
      </c>
      <c r="D4" s="320">
        <f>+C4+1</f>
        <v>2022</v>
      </c>
      <c r="E4" s="320">
        <f>+D4+1</f>
        <v>2023</v>
      </c>
      <c r="F4" s="373"/>
    </row>
    <row r="5" spans="1:7" ht="15.75" thickBot="1" x14ac:dyDescent="0.3">
      <c r="A5" s="78"/>
      <c r="B5" s="79" t="s">
        <v>410</v>
      </c>
      <c r="C5" s="79" t="s">
        <v>411</v>
      </c>
      <c r="D5" s="79" t="s">
        <v>412</v>
      </c>
      <c r="E5" s="79" t="s">
        <v>414</v>
      </c>
      <c r="F5" s="80" t="s">
        <v>413</v>
      </c>
    </row>
    <row r="6" spans="1:7" x14ac:dyDescent="0.25">
      <c r="A6" s="77" t="s">
        <v>6</v>
      </c>
      <c r="B6" s="98" t="s">
        <v>466</v>
      </c>
      <c r="C6" s="99">
        <v>1200000</v>
      </c>
      <c r="D6" s="99">
        <v>1200000</v>
      </c>
      <c r="E6" s="99">
        <v>1200000</v>
      </c>
      <c r="F6" s="84">
        <f>SUM(C6:E6)</f>
        <v>3600000</v>
      </c>
    </row>
    <row r="7" spans="1:7" x14ac:dyDescent="0.25">
      <c r="A7" s="76" t="s">
        <v>7</v>
      </c>
      <c r="B7" s="100"/>
      <c r="C7" s="101"/>
      <c r="D7" s="101"/>
      <c r="E7" s="101"/>
      <c r="F7" s="85">
        <f>SUM(C7:E7)</f>
        <v>0</v>
      </c>
    </row>
    <row r="8" spans="1:7" x14ac:dyDescent="0.25">
      <c r="A8" s="76" t="s">
        <v>8</v>
      </c>
      <c r="B8" s="100"/>
      <c r="C8" s="101"/>
      <c r="D8" s="101"/>
      <c r="E8" s="101"/>
      <c r="F8" s="85">
        <f>SUM(C8:E8)</f>
        <v>0</v>
      </c>
    </row>
    <row r="9" spans="1:7" x14ac:dyDescent="0.25">
      <c r="A9" s="76" t="s">
        <v>9</v>
      </c>
      <c r="B9" s="100"/>
      <c r="C9" s="101"/>
      <c r="D9" s="101"/>
      <c r="E9" s="101"/>
      <c r="F9" s="85">
        <f>SUM(C9:E9)</f>
        <v>0</v>
      </c>
    </row>
    <row r="10" spans="1:7" ht="15.75" thickBot="1" x14ac:dyDescent="0.3">
      <c r="A10" s="82" t="s">
        <v>10</v>
      </c>
      <c r="B10" s="102"/>
      <c r="C10" s="103"/>
      <c r="D10" s="103"/>
      <c r="E10" s="103"/>
      <c r="F10" s="85">
        <f>SUM(C10:E10)</f>
        <v>0</v>
      </c>
    </row>
    <row r="11" spans="1:7" s="316" customFormat="1" thickBot="1" x14ac:dyDescent="0.25">
      <c r="A11" s="313" t="s">
        <v>11</v>
      </c>
      <c r="B11" s="83" t="s">
        <v>142</v>
      </c>
      <c r="C11" s="314">
        <f>SUM(C6:C10)</f>
        <v>1200000</v>
      </c>
      <c r="D11" s="314">
        <f>SUM(D6:D10)</f>
        <v>1200000</v>
      </c>
      <c r="E11" s="314">
        <f>SUM(E6:E10)</f>
        <v>1200000</v>
      </c>
      <c r="F11" s="315">
        <f>SUM(F6:F10)</f>
        <v>3600000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1/2021. (III.12.)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12"/>
  <sheetViews>
    <sheetView view="pageLayout" zoomScaleNormal="120" workbookViewId="0">
      <selection activeCell="C8" sqref="C8"/>
    </sheetView>
  </sheetViews>
  <sheetFormatPr defaultRowHeight="15" x14ac:dyDescent="0.25"/>
  <cols>
    <col min="1" max="1" width="5.6640625" style="74" customWidth="1"/>
    <col min="2" max="2" width="68.6640625" style="74" customWidth="1"/>
    <col min="3" max="3" width="19.5" style="74" customWidth="1"/>
    <col min="4" max="16384" width="9.33203125" style="74"/>
  </cols>
  <sheetData>
    <row r="1" spans="1:4" ht="33" customHeight="1" x14ac:dyDescent="0.25">
      <c r="A1" s="370" t="s">
        <v>451</v>
      </c>
      <c r="B1" s="370"/>
      <c r="C1" s="370"/>
    </row>
    <row r="2" spans="1:4" ht="15.95" customHeight="1" thickBot="1" x14ac:dyDescent="0.3">
      <c r="A2" s="75"/>
      <c r="B2" s="75"/>
      <c r="C2" s="86" t="s">
        <v>452</v>
      </c>
      <c r="D2" s="81"/>
    </row>
    <row r="3" spans="1:4" ht="26.25" customHeight="1" thickBot="1" x14ac:dyDescent="0.3">
      <c r="A3" s="104" t="s">
        <v>4</v>
      </c>
      <c r="B3" s="105" t="s">
        <v>140</v>
      </c>
      <c r="C3" s="106">
        <v>2021</v>
      </c>
    </row>
    <row r="4" spans="1:4" ht="15.75" thickBot="1" x14ac:dyDescent="0.3">
      <c r="A4" s="107"/>
      <c r="B4" s="331" t="s">
        <v>410</v>
      </c>
      <c r="C4" s="332" t="s">
        <v>411</v>
      </c>
    </row>
    <row r="5" spans="1:4" x14ac:dyDescent="0.25">
      <c r="A5" s="108" t="s">
        <v>6</v>
      </c>
      <c r="B5" s="243" t="s">
        <v>416</v>
      </c>
      <c r="C5" s="240">
        <v>30000000</v>
      </c>
    </row>
    <row r="6" spans="1:4" ht="24.75" x14ac:dyDescent="0.25">
      <c r="A6" s="109" t="s">
        <v>7</v>
      </c>
      <c r="B6" s="255" t="s">
        <v>192</v>
      </c>
      <c r="C6" s="241"/>
    </row>
    <row r="7" spans="1:4" x14ac:dyDescent="0.25">
      <c r="A7" s="109" t="s">
        <v>8</v>
      </c>
      <c r="B7" s="256" t="s">
        <v>417</v>
      </c>
      <c r="C7" s="241"/>
    </row>
    <row r="8" spans="1:4" ht="24.75" x14ac:dyDescent="0.25">
      <c r="A8" s="109" t="s">
        <v>9</v>
      </c>
      <c r="B8" s="256" t="s">
        <v>194</v>
      </c>
      <c r="C8" s="241"/>
    </row>
    <row r="9" spans="1:4" x14ac:dyDescent="0.25">
      <c r="A9" s="110" t="s">
        <v>10</v>
      </c>
      <c r="B9" s="256" t="s">
        <v>193</v>
      </c>
      <c r="C9" s="242">
        <v>600000</v>
      </c>
    </row>
    <row r="10" spans="1:4" ht="15.75" thickBot="1" x14ac:dyDescent="0.3">
      <c r="A10" s="109" t="s">
        <v>11</v>
      </c>
      <c r="B10" s="257" t="s">
        <v>418</v>
      </c>
      <c r="C10" s="241"/>
    </row>
    <row r="11" spans="1:4" ht="15.75" thickBot="1" x14ac:dyDescent="0.3">
      <c r="A11" s="379" t="s">
        <v>143</v>
      </c>
      <c r="B11" s="380"/>
      <c r="C11" s="111">
        <f>SUM(C5:C10)</f>
        <v>30600000</v>
      </c>
    </row>
    <row r="12" spans="1:4" ht="23.25" customHeight="1" x14ac:dyDescent="0.25">
      <c r="A12" s="381" t="s">
        <v>167</v>
      </c>
      <c r="B12" s="381"/>
      <c r="C12" s="381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1/2021.(III.12.)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8"/>
  <sheetViews>
    <sheetView view="pageLayout" zoomScaleNormal="120" workbookViewId="0">
      <selection activeCell="B15" sqref="B15"/>
    </sheetView>
  </sheetViews>
  <sheetFormatPr defaultRowHeight="15" x14ac:dyDescent="0.25"/>
  <cols>
    <col min="1" max="1" width="5.6640625" style="74" customWidth="1"/>
    <col min="2" max="2" width="66.83203125" style="74" customWidth="1"/>
    <col min="3" max="3" width="27" style="74" customWidth="1"/>
    <col min="4" max="16384" width="9.33203125" style="74"/>
  </cols>
  <sheetData>
    <row r="1" spans="1:4" ht="33" customHeight="1" x14ac:dyDescent="0.25">
      <c r="A1" s="370" t="s">
        <v>484</v>
      </c>
      <c r="B1" s="370"/>
      <c r="C1" s="370"/>
    </row>
    <row r="2" spans="1:4" ht="15.95" customHeight="1" thickBot="1" x14ac:dyDescent="0.3">
      <c r="A2" s="75"/>
      <c r="B2" s="75"/>
      <c r="C2" s="86" t="s">
        <v>452</v>
      </c>
      <c r="D2" s="81"/>
    </row>
    <row r="3" spans="1:4" ht="26.25" customHeight="1" thickBot="1" x14ac:dyDescent="0.3">
      <c r="A3" s="104" t="s">
        <v>4</v>
      </c>
      <c r="B3" s="105" t="s">
        <v>144</v>
      </c>
      <c r="C3" s="106" t="s">
        <v>166</v>
      </c>
    </row>
    <row r="4" spans="1:4" ht="15.75" thickBot="1" x14ac:dyDescent="0.3">
      <c r="A4" s="107"/>
      <c r="B4" s="331" t="s">
        <v>410</v>
      </c>
      <c r="C4" s="332" t="s">
        <v>411</v>
      </c>
    </row>
    <row r="5" spans="1:4" x14ac:dyDescent="0.25">
      <c r="A5" s="108" t="s">
        <v>6</v>
      </c>
      <c r="B5" s="115" t="s">
        <v>465</v>
      </c>
      <c r="C5" s="112">
        <v>1200000</v>
      </c>
    </row>
    <row r="6" spans="1:4" x14ac:dyDescent="0.25">
      <c r="A6" s="109" t="s">
        <v>7</v>
      </c>
      <c r="B6" s="116"/>
      <c r="C6" s="113"/>
    </row>
    <row r="7" spans="1:4" ht="15.75" thickBot="1" x14ac:dyDescent="0.3">
      <c r="A7" s="110" t="s">
        <v>8</v>
      </c>
      <c r="B7" s="117"/>
      <c r="C7" s="114"/>
    </row>
    <row r="8" spans="1:4" s="316" customFormat="1" ht="17.25" customHeight="1" thickBot="1" x14ac:dyDescent="0.25">
      <c r="A8" s="317" t="s">
        <v>9</v>
      </c>
      <c r="B8" s="68" t="s">
        <v>145</v>
      </c>
      <c r="C8" s="111">
        <f>SUM(C5:C7)</f>
        <v>1200000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1/2021. (III.12.)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F629-E442-40EC-B0E1-9D7F086B7E62}">
  <sheetPr>
    <tabColor rgb="FF92D050"/>
  </sheetPr>
  <dimension ref="A1:E9"/>
  <sheetViews>
    <sheetView view="pageLayout" zoomScaleNormal="100" workbookViewId="0">
      <selection activeCell="E8" sqref="E8"/>
    </sheetView>
  </sheetViews>
  <sheetFormatPr defaultRowHeight="12.75" x14ac:dyDescent="0.2"/>
  <cols>
    <col min="1" max="1" width="47.1640625" style="347" customWidth="1"/>
    <col min="2" max="2" width="23" style="334" customWidth="1"/>
    <col min="3" max="3" width="16.33203125" style="334" customWidth="1"/>
    <col min="4" max="4" width="18" style="334" customWidth="1"/>
    <col min="5" max="5" width="18.83203125" style="334" customWidth="1"/>
    <col min="6" max="7" width="12.83203125" style="334" customWidth="1"/>
    <col min="8" max="8" width="13.83203125" style="334" customWidth="1"/>
    <col min="9" max="255" width="9.33203125" style="334"/>
    <col min="256" max="256" width="50.6640625" style="334" customWidth="1"/>
    <col min="257" max="257" width="15.6640625" style="334" customWidth="1"/>
    <col min="258" max="258" width="16.33203125" style="334" customWidth="1"/>
    <col min="259" max="259" width="18" style="334" customWidth="1"/>
    <col min="260" max="260" width="16.6640625" style="334" customWidth="1"/>
    <col min="261" max="261" width="18.83203125" style="334" customWidth="1"/>
    <col min="262" max="263" width="12.83203125" style="334" customWidth="1"/>
    <col min="264" max="264" width="13.83203125" style="334" customWidth="1"/>
    <col min="265" max="511" width="9.33203125" style="334"/>
    <col min="512" max="512" width="50.6640625" style="334" customWidth="1"/>
    <col min="513" max="513" width="15.6640625" style="334" customWidth="1"/>
    <col min="514" max="514" width="16.33203125" style="334" customWidth="1"/>
    <col min="515" max="515" width="18" style="334" customWidth="1"/>
    <col min="516" max="516" width="16.6640625" style="334" customWidth="1"/>
    <col min="517" max="517" width="18.83203125" style="334" customWidth="1"/>
    <col min="518" max="519" width="12.83203125" style="334" customWidth="1"/>
    <col min="520" max="520" width="13.83203125" style="334" customWidth="1"/>
    <col min="521" max="767" width="9.33203125" style="334"/>
    <col min="768" max="768" width="50.6640625" style="334" customWidth="1"/>
    <col min="769" max="769" width="15.6640625" style="334" customWidth="1"/>
    <col min="770" max="770" width="16.33203125" style="334" customWidth="1"/>
    <col min="771" max="771" width="18" style="334" customWidth="1"/>
    <col min="772" max="772" width="16.6640625" style="334" customWidth="1"/>
    <col min="773" max="773" width="18.83203125" style="334" customWidth="1"/>
    <col min="774" max="775" width="12.83203125" style="334" customWidth="1"/>
    <col min="776" max="776" width="13.83203125" style="334" customWidth="1"/>
    <col min="777" max="1023" width="9.33203125" style="334"/>
    <col min="1024" max="1024" width="50.6640625" style="334" customWidth="1"/>
    <col min="1025" max="1025" width="15.6640625" style="334" customWidth="1"/>
    <col min="1026" max="1026" width="16.33203125" style="334" customWidth="1"/>
    <col min="1027" max="1027" width="18" style="334" customWidth="1"/>
    <col min="1028" max="1028" width="16.6640625" style="334" customWidth="1"/>
    <col min="1029" max="1029" width="18.83203125" style="334" customWidth="1"/>
    <col min="1030" max="1031" width="12.83203125" style="334" customWidth="1"/>
    <col min="1032" max="1032" width="13.83203125" style="334" customWidth="1"/>
    <col min="1033" max="1279" width="9.33203125" style="334"/>
    <col min="1280" max="1280" width="50.6640625" style="334" customWidth="1"/>
    <col min="1281" max="1281" width="15.6640625" style="334" customWidth="1"/>
    <col min="1282" max="1282" width="16.33203125" style="334" customWidth="1"/>
    <col min="1283" max="1283" width="18" style="334" customWidth="1"/>
    <col min="1284" max="1284" width="16.6640625" style="334" customWidth="1"/>
    <col min="1285" max="1285" width="18.83203125" style="334" customWidth="1"/>
    <col min="1286" max="1287" width="12.83203125" style="334" customWidth="1"/>
    <col min="1288" max="1288" width="13.83203125" style="334" customWidth="1"/>
    <col min="1289" max="1535" width="9.33203125" style="334"/>
    <col min="1536" max="1536" width="50.6640625" style="334" customWidth="1"/>
    <col min="1537" max="1537" width="15.6640625" style="334" customWidth="1"/>
    <col min="1538" max="1538" width="16.33203125" style="334" customWidth="1"/>
    <col min="1539" max="1539" width="18" style="334" customWidth="1"/>
    <col min="1540" max="1540" width="16.6640625" style="334" customWidth="1"/>
    <col min="1541" max="1541" width="18.83203125" style="334" customWidth="1"/>
    <col min="1542" max="1543" width="12.83203125" style="334" customWidth="1"/>
    <col min="1544" max="1544" width="13.83203125" style="334" customWidth="1"/>
    <col min="1545" max="1791" width="9.33203125" style="334"/>
    <col min="1792" max="1792" width="50.6640625" style="334" customWidth="1"/>
    <col min="1793" max="1793" width="15.6640625" style="334" customWidth="1"/>
    <col min="1794" max="1794" width="16.33203125" style="334" customWidth="1"/>
    <col min="1795" max="1795" width="18" style="334" customWidth="1"/>
    <col min="1796" max="1796" width="16.6640625" style="334" customWidth="1"/>
    <col min="1797" max="1797" width="18.83203125" style="334" customWidth="1"/>
    <col min="1798" max="1799" width="12.83203125" style="334" customWidth="1"/>
    <col min="1800" max="1800" width="13.83203125" style="334" customWidth="1"/>
    <col min="1801" max="2047" width="9.33203125" style="334"/>
    <col min="2048" max="2048" width="50.6640625" style="334" customWidth="1"/>
    <col min="2049" max="2049" width="15.6640625" style="334" customWidth="1"/>
    <col min="2050" max="2050" width="16.33203125" style="334" customWidth="1"/>
    <col min="2051" max="2051" width="18" style="334" customWidth="1"/>
    <col min="2052" max="2052" width="16.6640625" style="334" customWidth="1"/>
    <col min="2053" max="2053" width="18.83203125" style="334" customWidth="1"/>
    <col min="2054" max="2055" width="12.83203125" style="334" customWidth="1"/>
    <col min="2056" max="2056" width="13.83203125" style="334" customWidth="1"/>
    <col min="2057" max="2303" width="9.33203125" style="334"/>
    <col min="2304" max="2304" width="50.6640625" style="334" customWidth="1"/>
    <col min="2305" max="2305" width="15.6640625" style="334" customWidth="1"/>
    <col min="2306" max="2306" width="16.33203125" style="334" customWidth="1"/>
    <col min="2307" max="2307" width="18" style="334" customWidth="1"/>
    <col min="2308" max="2308" width="16.6640625" style="334" customWidth="1"/>
    <col min="2309" max="2309" width="18.83203125" style="334" customWidth="1"/>
    <col min="2310" max="2311" width="12.83203125" style="334" customWidth="1"/>
    <col min="2312" max="2312" width="13.83203125" style="334" customWidth="1"/>
    <col min="2313" max="2559" width="9.33203125" style="334"/>
    <col min="2560" max="2560" width="50.6640625" style="334" customWidth="1"/>
    <col min="2561" max="2561" width="15.6640625" style="334" customWidth="1"/>
    <col min="2562" max="2562" width="16.33203125" style="334" customWidth="1"/>
    <col min="2563" max="2563" width="18" style="334" customWidth="1"/>
    <col min="2564" max="2564" width="16.6640625" style="334" customWidth="1"/>
    <col min="2565" max="2565" width="18.83203125" style="334" customWidth="1"/>
    <col min="2566" max="2567" width="12.83203125" style="334" customWidth="1"/>
    <col min="2568" max="2568" width="13.83203125" style="334" customWidth="1"/>
    <col min="2569" max="2815" width="9.33203125" style="334"/>
    <col min="2816" max="2816" width="50.6640625" style="334" customWidth="1"/>
    <col min="2817" max="2817" width="15.6640625" style="334" customWidth="1"/>
    <col min="2818" max="2818" width="16.33203125" style="334" customWidth="1"/>
    <col min="2819" max="2819" width="18" style="334" customWidth="1"/>
    <col min="2820" max="2820" width="16.6640625" style="334" customWidth="1"/>
    <col min="2821" max="2821" width="18.83203125" style="334" customWidth="1"/>
    <col min="2822" max="2823" width="12.83203125" style="334" customWidth="1"/>
    <col min="2824" max="2824" width="13.83203125" style="334" customWidth="1"/>
    <col min="2825" max="3071" width="9.33203125" style="334"/>
    <col min="3072" max="3072" width="50.6640625" style="334" customWidth="1"/>
    <col min="3073" max="3073" width="15.6640625" style="334" customWidth="1"/>
    <col min="3074" max="3074" width="16.33203125" style="334" customWidth="1"/>
    <col min="3075" max="3075" width="18" style="334" customWidth="1"/>
    <col min="3076" max="3076" width="16.6640625" style="334" customWidth="1"/>
    <col min="3077" max="3077" width="18.83203125" style="334" customWidth="1"/>
    <col min="3078" max="3079" width="12.83203125" style="334" customWidth="1"/>
    <col min="3080" max="3080" width="13.83203125" style="334" customWidth="1"/>
    <col min="3081" max="3327" width="9.33203125" style="334"/>
    <col min="3328" max="3328" width="50.6640625" style="334" customWidth="1"/>
    <col min="3329" max="3329" width="15.6640625" style="334" customWidth="1"/>
    <col min="3330" max="3330" width="16.33203125" style="334" customWidth="1"/>
    <col min="3331" max="3331" width="18" style="334" customWidth="1"/>
    <col min="3332" max="3332" width="16.6640625" style="334" customWidth="1"/>
    <col min="3333" max="3333" width="18.83203125" style="334" customWidth="1"/>
    <col min="3334" max="3335" width="12.83203125" style="334" customWidth="1"/>
    <col min="3336" max="3336" width="13.83203125" style="334" customWidth="1"/>
    <col min="3337" max="3583" width="9.33203125" style="334"/>
    <col min="3584" max="3584" width="50.6640625" style="334" customWidth="1"/>
    <col min="3585" max="3585" width="15.6640625" style="334" customWidth="1"/>
    <col min="3586" max="3586" width="16.33203125" style="334" customWidth="1"/>
    <col min="3587" max="3587" width="18" style="334" customWidth="1"/>
    <col min="3588" max="3588" width="16.6640625" style="334" customWidth="1"/>
    <col min="3589" max="3589" width="18.83203125" style="334" customWidth="1"/>
    <col min="3590" max="3591" width="12.83203125" style="334" customWidth="1"/>
    <col min="3592" max="3592" width="13.83203125" style="334" customWidth="1"/>
    <col min="3593" max="3839" width="9.33203125" style="334"/>
    <col min="3840" max="3840" width="50.6640625" style="334" customWidth="1"/>
    <col min="3841" max="3841" width="15.6640625" style="334" customWidth="1"/>
    <col min="3842" max="3842" width="16.33203125" style="334" customWidth="1"/>
    <col min="3843" max="3843" width="18" style="334" customWidth="1"/>
    <col min="3844" max="3844" width="16.6640625" style="334" customWidth="1"/>
    <col min="3845" max="3845" width="18.83203125" style="334" customWidth="1"/>
    <col min="3846" max="3847" width="12.83203125" style="334" customWidth="1"/>
    <col min="3848" max="3848" width="13.83203125" style="334" customWidth="1"/>
    <col min="3849" max="4095" width="9.33203125" style="334"/>
    <col min="4096" max="4096" width="50.6640625" style="334" customWidth="1"/>
    <col min="4097" max="4097" width="15.6640625" style="334" customWidth="1"/>
    <col min="4098" max="4098" width="16.33203125" style="334" customWidth="1"/>
    <col min="4099" max="4099" width="18" style="334" customWidth="1"/>
    <col min="4100" max="4100" width="16.6640625" style="334" customWidth="1"/>
    <col min="4101" max="4101" width="18.83203125" style="334" customWidth="1"/>
    <col min="4102" max="4103" width="12.83203125" style="334" customWidth="1"/>
    <col min="4104" max="4104" width="13.83203125" style="334" customWidth="1"/>
    <col min="4105" max="4351" width="9.33203125" style="334"/>
    <col min="4352" max="4352" width="50.6640625" style="334" customWidth="1"/>
    <col min="4353" max="4353" width="15.6640625" style="334" customWidth="1"/>
    <col min="4354" max="4354" width="16.33203125" style="334" customWidth="1"/>
    <col min="4355" max="4355" width="18" style="334" customWidth="1"/>
    <col min="4356" max="4356" width="16.6640625" style="334" customWidth="1"/>
    <col min="4357" max="4357" width="18.83203125" style="334" customWidth="1"/>
    <col min="4358" max="4359" width="12.83203125" style="334" customWidth="1"/>
    <col min="4360" max="4360" width="13.83203125" style="334" customWidth="1"/>
    <col min="4361" max="4607" width="9.33203125" style="334"/>
    <col min="4608" max="4608" width="50.6640625" style="334" customWidth="1"/>
    <col min="4609" max="4609" width="15.6640625" style="334" customWidth="1"/>
    <col min="4610" max="4610" width="16.33203125" style="334" customWidth="1"/>
    <col min="4611" max="4611" width="18" style="334" customWidth="1"/>
    <col min="4612" max="4612" width="16.6640625" style="334" customWidth="1"/>
    <col min="4613" max="4613" width="18.83203125" style="334" customWidth="1"/>
    <col min="4614" max="4615" width="12.83203125" style="334" customWidth="1"/>
    <col min="4616" max="4616" width="13.83203125" style="334" customWidth="1"/>
    <col min="4617" max="4863" width="9.33203125" style="334"/>
    <col min="4864" max="4864" width="50.6640625" style="334" customWidth="1"/>
    <col min="4865" max="4865" width="15.6640625" style="334" customWidth="1"/>
    <col min="4866" max="4866" width="16.33203125" style="334" customWidth="1"/>
    <col min="4867" max="4867" width="18" style="334" customWidth="1"/>
    <col min="4868" max="4868" width="16.6640625" style="334" customWidth="1"/>
    <col min="4869" max="4869" width="18.83203125" style="334" customWidth="1"/>
    <col min="4870" max="4871" width="12.83203125" style="334" customWidth="1"/>
    <col min="4872" max="4872" width="13.83203125" style="334" customWidth="1"/>
    <col min="4873" max="5119" width="9.33203125" style="334"/>
    <col min="5120" max="5120" width="50.6640625" style="334" customWidth="1"/>
    <col min="5121" max="5121" width="15.6640625" style="334" customWidth="1"/>
    <col min="5122" max="5122" width="16.33203125" style="334" customWidth="1"/>
    <col min="5123" max="5123" width="18" style="334" customWidth="1"/>
    <col min="5124" max="5124" width="16.6640625" style="334" customWidth="1"/>
    <col min="5125" max="5125" width="18.83203125" style="334" customWidth="1"/>
    <col min="5126" max="5127" width="12.83203125" style="334" customWidth="1"/>
    <col min="5128" max="5128" width="13.83203125" style="334" customWidth="1"/>
    <col min="5129" max="5375" width="9.33203125" style="334"/>
    <col min="5376" max="5376" width="50.6640625" style="334" customWidth="1"/>
    <col min="5377" max="5377" width="15.6640625" style="334" customWidth="1"/>
    <col min="5378" max="5378" width="16.33203125" style="334" customWidth="1"/>
    <col min="5379" max="5379" width="18" style="334" customWidth="1"/>
    <col min="5380" max="5380" width="16.6640625" style="334" customWidth="1"/>
    <col min="5381" max="5381" width="18.83203125" style="334" customWidth="1"/>
    <col min="5382" max="5383" width="12.83203125" style="334" customWidth="1"/>
    <col min="5384" max="5384" width="13.83203125" style="334" customWidth="1"/>
    <col min="5385" max="5631" width="9.33203125" style="334"/>
    <col min="5632" max="5632" width="50.6640625" style="334" customWidth="1"/>
    <col min="5633" max="5633" width="15.6640625" style="334" customWidth="1"/>
    <col min="5634" max="5634" width="16.33203125" style="334" customWidth="1"/>
    <col min="5635" max="5635" width="18" style="334" customWidth="1"/>
    <col min="5636" max="5636" width="16.6640625" style="334" customWidth="1"/>
    <col min="5637" max="5637" width="18.83203125" style="334" customWidth="1"/>
    <col min="5638" max="5639" width="12.83203125" style="334" customWidth="1"/>
    <col min="5640" max="5640" width="13.83203125" style="334" customWidth="1"/>
    <col min="5641" max="5887" width="9.33203125" style="334"/>
    <col min="5888" max="5888" width="50.6640625" style="334" customWidth="1"/>
    <col min="5889" max="5889" width="15.6640625" style="334" customWidth="1"/>
    <col min="5890" max="5890" width="16.33203125" style="334" customWidth="1"/>
    <col min="5891" max="5891" width="18" style="334" customWidth="1"/>
    <col min="5892" max="5892" width="16.6640625" style="334" customWidth="1"/>
    <col min="5893" max="5893" width="18.83203125" style="334" customWidth="1"/>
    <col min="5894" max="5895" width="12.83203125" style="334" customWidth="1"/>
    <col min="5896" max="5896" width="13.83203125" style="334" customWidth="1"/>
    <col min="5897" max="6143" width="9.33203125" style="334"/>
    <col min="6144" max="6144" width="50.6640625" style="334" customWidth="1"/>
    <col min="6145" max="6145" width="15.6640625" style="334" customWidth="1"/>
    <col min="6146" max="6146" width="16.33203125" style="334" customWidth="1"/>
    <col min="6147" max="6147" width="18" style="334" customWidth="1"/>
    <col min="6148" max="6148" width="16.6640625" style="334" customWidth="1"/>
    <col min="6149" max="6149" width="18.83203125" style="334" customWidth="1"/>
    <col min="6150" max="6151" width="12.83203125" style="334" customWidth="1"/>
    <col min="6152" max="6152" width="13.83203125" style="334" customWidth="1"/>
    <col min="6153" max="6399" width="9.33203125" style="334"/>
    <col min="6400" max="6400" width="50.6640625" style="334" customWidth="1"/>
    <col min="6401" max="6401" width="15.6640625" style="334" customWidth="1"/>
    <col min="6402" max="6402" width="16.33203125" style="334" customWidth="1"/>
    <col min="6403" max="6403" width="18" style="334" customWidth="1"/>
    <col min="6404" max="6404" width="16.6640625" style="334" customWidth="1"/>
    <col min="6405" max="6405" width="18.83203125" style="334" customWidth="1"/>
    <col min="6406" max="6407" width="12.83203125" style="334" customWidth="1"/>
    <col min="6408" max="6408" width="13.83203125" style="334" customWidth="1"/>
    <col min="6409" max="6655" width="9.33203125" style="334"/>
    <col min="6656" max="6656" width="50.6640625" style="334" customWidth="1"/>
    <col min="6657" max="6657" width="15.6640625" style="334" customWidth="1"/>
    <col min="6658" max="6658" width="16.33203125" style="334" customWidth="1"/>
    <col min="6659" max="6659" width="18" style="334" customWidth="1"/>
    <col min="6660" max="6660" width="16.6640625" style="334" customWidth="1"/>
    <col min="6661" max="6661" width="18.83203125" style="334" customWidth="1"/>
    <col min="6662" max="6663" width="12.83203125" style="334" customWidth="1"/>
    <col min="6664" max="6664" width="13.83203125" style="334" customWidth="1"/>
    <col min="6665" max="6911" width="9.33203125" style="334"/>
    <col min="6912" max="6912" width="50.6640625" style="334" customWidth="1"/>
    <col min="6913" max="6913" width="15.6640625" style="334" customWidth="1"/>
    <col min="6914" max="6914" width="16.33203125" style="334" customWidth="1"/>
    <col min="6915" max="6915" width="18" style="334" customWidth="1"/>
    <col min="6916" max="6916" width="16.6640625" style="334" customWidth="1"/>
    <col min="6917" max="6917" width="18.83203125" style="334" customWidth="1"/>
    <col min="6918" max="6919" width="12.83203125" style="334" customWidth="1"/>
    <col min="6920" max="6920" width="13.83203125" style="334" customWidth="1"/>
    <col min="6921" max="7167" width="9.33203125" style="334"/>
    <col min="7168" max="7168" width="50.6640625" style="334" customWidth="1"/>
    <col min="7169" max="7169" width="15.6640625" style="334" customWidth="1"/>
    <col min="7170" max="7170" width="16.33203125" style="334" customWidth="1"/>
    <col min="7171" max="7171" width="18" style="334" customWidth="1"/>
    <col min="7172" max="7172" width="16.6640625" style="334" customWidth="1"/>
    <col min="7173" max="7173" width="18.83203125" style="334" customWidth="1"/>
    <col min="7174" max="7175" width="12.83203125" style="334" customWidth="1"/>
    <col min="7176" max="7176" width="13.83203125" style="334" customWidth="1"/>
    <col min="7177" max="7423" width="9.33203125" style="334"/>
    <col min="7424" max="7424" width="50.6640625" style="334" customWidth="1"/>
    <col min="7425" max="7425" width="15.6640625" style="334" customWidth="1"/>
    <col min="7426" max="7426" width="16.33203125" style="334" customWidth="1"/>
    <col min="7427" max="7427" width="18" style="334" customWidth="1"/>
    <col min="7428" max="7428" width="16.6640625" style="334" customWidth="1"/>
    <col min="7429" max="7429" width="18.83203125" style="334" customWidth="1"/>
    <col min="7430" max="7431" width="12.83203125" style="334" customWidth="1"/>
    <col min="7432" max="7432" width="13.83203125" style="334" customWidth="1"/>
    <col min="7433" max="7679" width="9.33203125" style="334"/>
    <col min="7680" max="7680" width="50.6640625" style="334" customWidth="1"/>
    <col min="7681" max="7681" width="15.6640625" style="334" customWidth="1"/>
    <col min="7682" max="7682" width="16.33203125" style="334" customWidth="1"/>
    <col min="7683" max="7683" width="18" style="334" customWidth="1"/>
    <col min="7684" max="7684" width="16.6640625" style="334" customWidth="1"/>
    <col min="7685" max="7685" width="18.83203125" style="334" customWidth="1"/>
    <col min="7686" max="7687" width="12.83203125" style="334" customWidth="1"/>
    <col min="7688" max="7688" width="13.83203125" style="334" customWidth="1"/>
    <col min="7689" max="7935" width="9.33203125" style="334"/>
    <col min="7936" max="7936" width="50.6640625" style="334" customWidth="1"/>
    <col min="7937" max="7937" width="15.6640625" style="334" customWidth="1"/>
    <col min="7938" max="7938" width="16.33203125" style="334" customWidth="1"/>
    <col min="7939" max="7939" width="18" style="334" customWidth="1"/>
    <col min="7940" max="7940" width="16.6640625" style="334" customWidth="1"/>
    <col min="7941" max="7941" width="18.83203125" style="334" customWidth="1"/>
    <col min="7942" max="7943" width="12.83203125" style="334" customWidth="1"/>
    <col min="7944" max="7944" width="13.83203125" style="334" customWidth="1"/>
    <col min="7945" max="8191" width="9.33203125" style="334"/>
    <col min="8192" max="8192" width="50.6640625" style="334" customWidth="1"/>
    <col min="8193" max="8193" width="15.6640625" style="334" customWidth="1"/>
    <col min="8194" max="8194" width="16.33203125" style="334" customWidth="1"/>
    <col min="8195" max="8195" width="18" style="334" customWidth="1"/>
    <col min="8196" max="8196" width="16.6640625" style="334" customWidth="1"/>
    <col min="8197" max="8197" width="18.83203125" style="334" customWidth="1"/>
    <col min="8198" max="8199" width="12.83203125" style="334" customWidth="1"/>
    <col min="8200" max="8200" width="13.83203125" style="334" customWidth="1"/>
    <col min="8201" max="8447" width="9.33203125" style="334"/>
    <col min="8448" max="8448" width="50.6640625" style="334" customWidth="1"/>
    <col min="8449" max="8449" width="15.6640625" style="334" customWidth="1"/>
    <col min="8450" max="8450" width="16.33203125" style="334" customWidth="1"/>
    <col min="8451" max="8451" width="18" style="334" customWidth="1"/>
    <col min="8452" max="8452" width="16.6640625" style="334" customWidth="1"/>
    <col min="8453" max="8453" width="18.83203125" style="334" customWidth="1"/>
    <col min="8454" max="8455" width="12.83203125" style="334" customWidth="1"/>
    <col min="8456" max="8456" width="13.83203125" style="334" customWidth="1"/>
    <col min="8457" max="8703" width="9.33203125" style="334"/>
    <col min="8704" max="8704" width="50.6640625" style="334" customWidth="1"/>
    <col min="8705" max="8705" width="15.6640625" style="334" customWidth="1"/>
    <col min="8706" max="8706" width="16.33203125" style="334" customWidth="1"/>
    <col min="8707" max="8707" width="18" style="334" customWidth="1"/>
    <col min="8708" max="8708" width="16.6640625" style="334" customWidth="1"/>
    <col min="8709" max="8709" width="18.83203125" style="334" customWidth="1"/>
    <col min="8710" max="8711" width="12.83203125" style="334" customWidth="1"/>
    <col min="8712" max="8712" width="13.83203125" style="334" customWidth="1"/>
    <col min="8713" max="8959" width="9.33203125" style="334"/>
    <col min="8960" max="8960" width="50.6640625" style="334" customWidth="1"/>
    <col min="8961" max="8961" width="15.6640625" style="334" customWidth="1"/>
    <col min="8962" max="8962" width="16.33203125" style="334" customWidth="1"/>
    <col min="8963" max="8963" width="18" style="334" customWidth="1"/>
    <col min="8964" max="8964" width="16.6640625" style="334" customWidth="1"/>
    <col min="8965" max="8965" width="18.83203125" style="334" customWidth="1"/>
    <col min="8966" max="8967" width="12.83203125" style="334" customWidth="1"/>
    <col min="8968" max="8968" width="13.83203125" style="334" customWidth="1"/>
    <col min="8969" max="9215" width="9.33203125" style="334"/>
    <col min="9216" max="9216" width="50.6640625" style="334" customWidth="1"/>
    <col min="9217" max="9217" width="15.6640625" style="334" customWidth="1"/>
    <col min="9218" max="9218" width="16.33203125" style="334" customWidth="1"/>
    <col min="9219" max="9219" width="18" style="334" customWidth="1"/>
    <col min="9220" max="9220" width="16.6640625" style="334" customWidth="1"/>
    <col min="9221" max="9221" width="18.83203125" style="334" customWidth="1"/>
    <col min="9222" max="9223" width="12.83203125" style="334" customWidth="1"/>
    <col min="9224" max="9224" width="13.83203125" style="334" customWidth="1"/>
    <col min="9225" max="9471" width="9.33203125" style="334"/>
    <col min="9472" max="9472" width="50.6640625" style="334" customWidth="1"/>
    <col min="9473" max="9473" width="15.6640625" style="334" customWidth="1"/>
    <col min="9474" max="9474" width="16.33203125" style="334" customWidth="1"/>
    <col min="9475" max="9475" width="18" style="334" customWidth="1"/>
    <col min="9476" max="9476" width="16.6640625" style="334" customWidth="1"/>
    <col min="9477" max="9477" width="18.83203125" style="334" customWidth="1"/>
    <col min="9478" max="9479" width="12.83203125" style="334" customWidth="1"/>
    <col min="9480" max="9480" width="13.83203125" style="334" customWidth="1"/>
    <col min="9481" max="9727" width="9.33203125" style="334"/>
    <col min="9728" max="9728" width="50.6640625" style="334" customWidth="1"/>
    <col min="9729" max="9729" width="15.6640625" style="334" customWidth="1"/>
    <col min="9730" max="9730" width="16.33203125" style="334" customWidth="1"/>
    <col min="9731" max="9731" width="18" style="334" customWidth="1"/>
    <col min="9732" max="9732" width="16.6640625" style="334" customWidth="1"/>
    <col min="9733" max="9733" width="18.83203125" style="334" customWidth="1"/>
    <col min="9734" max="9735" width="12.83203125" style="334" customWidth="1"/>
    <col min="9736" max="9736" width="13.83203125" style="334" customWidth="1"/>
    <col min="9737" max="9983" width="9.33203125" style="334"/>
    <col min="9984" max="9984" width="50.6640625" style="334" customWidth="1"/>
    <col min="9985" max="9985" width="15.6640625" style="334" customWidth="1"/>
    <col min="9986" max="9986" width="16.33203125" style="334" customWidth="1"/>
    <col min="9987" max="9987" width="18" style="334" customWidth="1"/>
    <col min="9988" max="9988" width="16.6640625" style="334" customWidth="1"/>
    <col min="9989" max="9989" width="18.83203125" style="334" customWidth="1"/>
    <col min="9990" max="9991" width="12.83203125" style="334" customWidth="1"/>
    <col min="9992" max="9992" width="13.83203125" style="334" customWidth="1"/>
    <col min="9993" max="10239" width="9.33203125" style="334"/>
    <col min="10240" max="10240" width="50.6640625" style="334" customWidth="1"/>
    <col min="10241" max="10241" width="15.6640625" style="334" customWidth="1"/>
    <col min="10242" max="10242" width="16.33203125" style="334" customWidth="1"/>
    <col min="10243" max="10243" width="18" style="334" customWidth="1"/>
    <col min="10244" max="10244" width="16.6640625" style="334" customWidth="1"/>
    <col min="10245" max="10245" width="18.83203125" style="334" customWidth="1"/>
    <col min="10246" max="10247" width="12.83203125" style="334" customWidth="1"/>
    <col min="10248" max="10248" width="13.83203125" style="334" customWidth="1"/>
    <col min="10249" max="10495" width="9.33203125" style="334"/>
    <col min="10496" max="10496" width="50.6640625" style="334" customWidth="1"/>
    <col min="10497" max="10497" width="15.6640625" style="334" customWidth="1"/>
    <col min="10498" max="10498" width="16.33203125" style="334" customWidth="1"/>
    <col min="10499" max="10499" width="18" style="334" customWidth="1"/>
    <col min="10500" max="10500" width="16.6640625" style="334" customWidth="1"/>
    <col min="10501" max="10501" width="18.83203125" style="334" customWidth="1"/>
    <col min="10502" max="10503" width="12.83203125" style="334" customWidth="1"/>
    <col min="10504" max="10504" width="13.83203125" style="334" customWidth="1"/>
    <col min="10505" max="10751" width="9.33203125" style="334"/>
    <col min="10752" max="10752" width="50.6640625" style="334" customWidth="1"/>
    <col min="10753" max="10753" width="15.6640625" style="334" customWidth="1"/>
    <col min="10754" max="10754" width="16.33203125" style="334" customWidth="1"/>
    <col min="10755" max="10755" width="18" style="334" customWidth="1"/>
    <col min="10756" max="10756" width="16.6640625" style="334" customWidth="1"/>
    <col min="10757" max="10757" width="18.83203125" style="334" customWidth="1"/>
    <col min="10758" max="10759" width="12.83203125" style="334" customWidth="1"/>
    <col min="10760" max="10760" width="13.83203125" style="334" customWidth="1"/>
    <col min="10761" max="11007" width="9.33203125" style="334"/>
    <col min="11008" max="11008" width="50.6640625" style="334" customWidth="1"/>
    <col min="11009" max="11009" width="15.6640625" style="334" customWidth="1"/>
    <col min="11010" max="11010" width="16.33203125" style="334" customWidth="1"/>
    <col min="11011" max="11011" width="18" style="334" customWidth="1"/>
    <col min="11012" max="11012" width="16.6640625" style="334" customWidth="1"/>
    <col min="11013" max="11013" width="18.83203125" style="334" customWidth="1"/>
    <col min="11014" max="11015" width="12.83203125" style="334" customWidth="1"/>
    <col min="11016" max="11016" width="13.83203125" style="334" customWidth="1"/>
    <col min="11017" max="11263" width="9.33203125" style="334"/>
    <col min="11264" max="11264" width="50.6640625" style="334" customWidth="1"/>
    <col min="11265" max="11265" width="15.6640625" style="334" customWidth="1"/>
    <col min="11266" max="11266" width="16.33203125" style="334" customWidth="1"/>
    <col min="11267" max="11267" width="18" style="334" customWidth="1"/>
    <col min="11268" max="11268" width="16.6640625" style="334" customWidth="1"/>
    <col min="11269" max="11269" width="18.83203125" style="334" customWidth="1"/>
    <col min="11270" max="11271" width="12.83203125" style="334" customWidth="1"/>
    <col min="11272" max="11272" width="13.83203125" style="334" customWidth="1"/>
    <col min="11273" max="11519" width="9.33203125" style="334"/>
    <col min="11520" max="11520" width="50.6640625" style="334" customWidth="1"/>
    <col min="11521" max="11521" width="15.6640625" style="334" customWidth="1"/>
    <col min="11522" max="11522" width="16.33203125" style="334" customWidth="1"/>
    <col min="11523" max="11523" width="18" style="334" customWidth="1"/>
    <col min="11524" max="11524" width="16.6640625" style="334" customWidth="1"/>
    <col min="11525" max="11525" width="18.83203125" style="334" customWidth="1"/>
    <col min="11526" max="11527" width="12.83203125" style="334" customWidth="1"/>
    <col min="11528" max="11528" width="13.83203125" style="334" customWidth="1"/>
    <col min="11529" max="11775" width="9.33203125" style="334"/>
    <col min="11776" max="11776" width="50.6640625" style="334" customWidth="1"/>
    <col min="11777" max="11777" width="15.6640625" style="334" customWidth="1"/>
    <col min="11778" max="11778" width="16.33203125" style="334" customWidth="1"/>
    <col min="11779" max="11779" width="18" style="334" customWidth="1"/>
    <col min="11780" max="11780" width="16.6640625" style="334" customWidth="1"/>
    <col min="11781" max="11781" width="18.83203125" style="334" customWidth="1"/>
    <col min="11782" max="11783" width="12.83203125" style="334" customWidth="1"/>
    <col min="11784" max="11784" width="13.83203125" style="334" customWidth="1"/>
    <col min="11785" max="12031" width="9.33203125" style="334"/>
    <col min="12032" max="12032" width="50.6640625" style="334" customWidth="1"/>
    <col min="12033" max="12033" width="15.6640625" style="334" customWidth="1"/>
    <col min="12034" max="12034" width="16.33203125" style="334" customWidth="1"/>
    <col min="12035" max="12035" width="18" style="334" customWidth="1"/>
    <col min="12036" max="12036" width="16.6640625" style="334" customWidth="1"/>
    <col min="12037" max="12037" width="18.83203125" style="334" customWidth="1"/>
    <col min="12038" max="12039" width="12.83203125" style="334" customWidth="1"/>
    <col min="12040" max="12040" width="13.83203125" style="334" customWidth="1"/>
    <col min="12041" max="12287" width="9.33203125" style="334"/>
    <col min="12288" max="12288" width="50.6640625" style="334" customWidth="1"/>
    <col min="12289" max="12289" width="15.6640625" style="334" customWidth="1"/>
    <col min="12290" max="12290" width="16.33203125" style="334" customWidth="1"/>
    <col min="12291" max="12291" width="18" style="334" customWidth="1"/>
    <col min="12292" max="12292" width="16.6640625" style="334" customWidth="1"/>
    <col min="12293" max="12293" width="18.83203125" style="334" customWidth="1"/>
    <col min="12294" max="12295" width="12.83203125" style="334" customWidth="1"/>
    <col min="12296" max="12296" width="13.83203125" style="334" customWidth="1"/>
    <col min="12297" max="12543" width="9.33203125" style="334"/>
    <col min="12544" max="12544" width="50.6640625" style="334" customWidth="1"/>
    <col min="12545" max="12545" width="15.6640625" style="334" customWidth="1"/>
    <col min="12546" max="12546" width="16.33203125" style="334" customWidth="1"/>
    <col min="12547" max="12547" width="18" style="334" customWidth="1"/>
    <col min="12548" max="12548" width="16.6640625" style="334" customWidth="1"/>
    <col min="12549" max="12549" width="18.83203125" style="334" customWidth="1"/>
    <col min="12550" max="12551" width="12.83203125" style="334" customWidth="1"/>
    <col min="12552" max="12552" width="13.83203125" style="334" customWidth="1"/>
    <col min="12553" max="12799" width="9.33203125" style="334"/>
    <col min="12800" max="12800" width="50.6640625" style="334" customWidth="1"/>
    <col min="12801" max="12801" width="15.6640625" style="334" customWidth="1"/>
    <col min="12802" max="12802" width="16.33203125" style="334" customWidth="1"/>
    <col min="12803" max="12803" width="18" style="334" customWidth="1"/>
    <col min="12804" max="12804" width="16.6640625" style="334" customWidth="1"/>
    <col min="12805" max="12805" width="18.83203125" style="334" customWidth="1"/>
    <col min="12806" max="12807" width="12.83203125" style="334" customWidth="1"/>
    <col min="12808" max="12808" width="13.83203125" style="334" customWidth="1"/>
    <col min="12809" max="13055" width="9.33203125" style="334"/>
    <col min="13056" max="13056" width="50.6640625" style="334" customWidth="1"/>
    <col min="13057" max="13057" width="15.6640625" style="334" customWidth="1"/>
    <col min="13058" max="13058" width="16.33203125" style="334" customWidth="1"/>
    <col min="13059" max="13059" width="18" style="334" customWidth="1"/>
    <col min="13060" max="13060" width="16.6640625" style="334" customWidth="1"/>
    <col min="13061" max="13061" width="18.83203125" style="334" customWidth="1"/>
    <col min="13062" max="13063" width="12.83203125" style="334" customWidth="1"/>
    <col min="13064" max="13064" width="13.83203125" style="334" customWidth="1"/>
    <col min="13065" max="13311" width="9.33203125" style="334"/>
    <col min="13312" max="13312" width="50.6640625" style="334" customWidth="1"/>
    <col min="13313" max="13313" width="15.6640625" style="334" customWidth="1"/>
    <col min="13314" max="13314" width="16.33203125" style="334" customWidth="1"/>
    <col min="13315" max="13315" width="18" style="334" customWidth="1"/>
    <col min="13316" max="13316" width="16.6640625" style="334" customWidth="1"/>
    <col min="13317" max="13317" width="18.83203125" style="334" customWidth="1"/>
    <col min="13318" max="13319" width="12.83203125" style="334" customWidth="1"/>
    <col min="13320" max="13320" width="13.83203125" style="334" customWidth="1"/>
    <col min="13321" max="13567" width="9.33203125" style="334"/>
    <col min="13568" max="13568" width="50.6640625" style="334" customWidth="1"/>
    <col min="13569" max="13569" width="15.6640625" style="334" customWidth="1"/>
    <col min="13570" max="13570" width="16.33203125" style="334" customWidth="1"/>
    <col min="13571" max="13571" width="18" style="334" customWidth="1"/>
    <col min="13572" max="13572" width="16.6640625" style="334" customWidth="1"/>
    <col min="13573" max="13573" width="18.83203125" style="334" customWidth="1"/>
    <col min="13574" max="13575" width="12.83203125" style="334" customWidth="1"/>
    <col min="13576" max="13576" width="13.83203125" style="334" customWidth="1"/>
    <col min="13577" max="13823" width="9.33203125" style="334"/>
    <col min="13824" max="13824" width="50.6640625" style="334" customWidth="1"/>
    <col min="13825" max="13825" width="15.6640625" style="334" customWidth="1"/>
    <col min="13826" max="13826" width="16.33203125" style="334" customWidth="1"/>
    <col min="13827" max="13827" width="18" style="334" customWidth="1"/>
    <col min="13828" max="13828" width="16.6640625" style="334" customWidth="1"/>
    <col min="13829" max="13829" width="18.83203125" style="334" customWidth="1"/>
    <col min="13830" max="13831" width="12.83203125" style="334" customWidth="1"/>
    <col min="13832" max="13832" width="13.83203125" style="334" customWidth="1"/>
    <col min="13833" max="14079" width="9.33203125" style="334"/>
    <col min="14080" max="14080" width="50.6640625" style="334" customWidth="1"/>
    <col min="14081" max="14081" width="15.6640625" style="334" customWidth="1"/>
    <col min="14082" max="14082" width="16.33203125" style="334" customWidth="1"/>
    <col min="14083" max="14083" width="18" style="334" customWidth="1"/>
    <col min="14084" max="14084" width="16.6640625" style="334" customWidth="1"/>
    <col min="14085" max="14085" width="18.83203125" style="334" customWidth="1"/>
    <col min="14086" max="14087" width="12.83203125" style="334" customWidth="1"/>
    <col min="14088" max="14088" width="13.83203125" style="334" customWidth="1"/>
    <col min="14089" max="14335" width="9.33203125" style="334"/>
    <col min="14336" max="14336" width="50.6640625" style="334" customWidth="1"/>
    <col min="14337" max="14337" width="15.6640625" style="334" customWidth="1"/>
    <col min="14338" max="14338" width="16.33203125" style="334" customWidth="1"/>
    <col min="14339" max="14339" width="18" style="334" customWidth="1"/>
    <col min="14340" max="14340" width="16.6640625" style="334" customWidth="1"/>
    <col min="14341" max="14341" width="18.83203125" style="334" customWidth="1"/>
    <col min="14342" max="14343" width="12.83203125" style="334" customWidth="1"/>
    <col min="14344" max="14344" width="13.83203125" style="334" customWidth="1"/>
    <col min="14345" max="14591" width="9.33203125" style="334"/>
    <col min="14592" max="14592" width="50.6640625" style="334" customWidth="1"/>
    <col min="14593" max="14593" width="15.6640625" style="334" customWidth="1"/>
    <col min="14594" max="14594" width="16.33203125" style="334" customWidth="1"/>
    <col min="14595" max="14595" width="18" style="334" customWidth="1"/>
    <col min="14596" max="14596" width="16.6640625" style="334" customWidth="1"/>
    <col min="14597" max="14597" width="18.83203125" style="334" customWidth="1"/>
    <col min="14598" max="14599" width="12.83203125" style="334" customWidth="1"/>
    <col min="14600" max="14600" width="13.83203125" style="334" customWidth="1"/>
    <col min="14601" max="14847" width="9.33203125" style="334"/>
    <col min="14848" max="14848" width="50.6640625" style="334" customWidth="1"/>
    <col min="14849" max="14849" width="15.6640625" style="334" customWidth="1"/>
    <col min="14850" max="14850" width="16.33203125" style="334" customWidth="1"/>
    <col min="14851" max="14851" width="18" style="334" customWidth="1"/>
    <col min="14852" max="14852" width="16.6640625" style="334" customWidth="1"/>
    <col min="14853" max="14853" width="18.83203125" style="334" customWidth="1"/>
    <col min="14854" max="14855" width="12.83203125" style="334" customWidth="1"/>
    <col min="14856" max="14856" width="13.83203125" style="334" customWidth="1"/>
    <col min="14857" max="15103" width="9.33203125" style="334"/>
    <col min="15104" max="15104" width="50.6640625" style="334" customWidth="1"/>
    <col min="15105" max="15105" width="15.6640625" style="334" customWidth="1"/>
    <col min="15106" max="15106" width="16.33203125" style="334" customWidth="1"/>
    <col min="15107" max="15107" width="18" style="334" customWidth="1"/>
    <col min="15108" max="15108" width="16.6640625" style="334" customWidth="1"/>
    <col min="15109" max="15109" width="18.83203125" style="334" customWidth="1"/>
    <col min="15110" max="15111" width="12.83203125" style="334" customWidth="1"/>
    <col min="15112" max="15112" width="13.83203125" style="334" customWidth="1"/>
    <col min="15113" max="15359" width="9.33203125" style="334"/>
    <col min="15360" max="15360" width="50.6640625" style="334" customWidth="1"/>
    <col min="15361" max="15361" width="15.6640625" style="334" customWidth="1"/>
    <col min="15362" max="15362" width="16.33203125" style="334" customWidth="1"/>
    <col min="15363" max="15363" width="18" style="334" customWidth="1"/>
    <col min="15364" max="15364" width="16.6640625" style="334" customWidth="1"/>
    <col min="15365" max="15365" width="18.83203125" style="334" customWidth="1"/>
    <col min="15366" max="15367" width="12.83203125" style="334" customWidth="1"/>
    <col min="15368" max="15368" width="13.83203125" style="334" customWidth="1"/>
    <col min="15369" max="15615" width="9.33203125" style="334"/>
    <col min="15616" max="15616" width="50.6640625" style="334" customWidth="1"/>
    <col min="15617" max="15617" width="15.6640625" style="334" customWidth="1"/>
    <col min="15618" max="15618" width="16.33203125" style="334" customWidth="1"/>
    <col min="15619" max="15619" width="18" style="334" customWidth="1"/>
    <col min="15620" max="15620" width="16.6640625" style="334" customWidth="1"/>
    <col min="15621" max="15621" width="18.83203125" style="334" customWidth="1"/>
    <col min="15622" max="15623" width="12.83203125" style="334" customWidth="1"/>
    <col min="15624" max="15624" width="13.83203125" style="334" customWidth="1"/>
    <col min="15625" max="15871" width="9.33203125" style="334"/>
    <col min="15872" max="15872" width="50.6640625" style="334" customWidth="1"/>
    <col min="15873" max="15873" width="15.6640625" style="334" customWidth="1"/>
    <col min="15874" max="15874" width="16.33203125" style="334" customWidth="1"/>
    <col min="15875" max="15875" width="18" style="334" customWidth="1"/>
    <col min="15876" max="15876" width="16.6640625" style="334" customWidth="1"/>
    <col min="15877" max="15877" width="18.83203125" style="334" customWidth="1"/>
    <col min="15878" max="15879" width="12.83203125" style="334" customWidth="1"/>
    <col min="15880" max="15880" width="13.83203125" style="334" customWidth="1"/>
    <col min="15881" max="16127" width="9.33203125" style="334"/>
    <col min="16128" max="16128" width="50.6640625" style="334" customWidth="1"/>
    <col min="16129" max="16129" width="15.6640625" style="334" customWidth="1"/>
    <col min="16130" max="16130" width="16.33203125" style="334" customWidth="1"/>
    <col min="16131" max="16131" width="18" style="334" customWidth="1"/>
    <col min="16132" max="16132" width="16.6640625" style="334" customWidth="1"/>
    <col min="16133" max="16133" width="18.83203125" style="334" customWidth="1"/>
    <col min="16134" max="16135" width="12.83203125" style="334" customWidth="1"/>
    <col min="16136" max="16136" width="13.83203125" style="334" customWidth="1"/>
    <col min="16137" max="16384" width="9.33203125" style="334"/>
  </cols>
  <sheetData>
    <row r="1" spans="1:5" ht="25.5" customHeight="1" x14ac:dyDescent="0.2">
      <c r="A1" s="382" t="s">
        <v>477</v>
      </c>
      <c r="B1" s="382"/>
      <c r="C1" s="382"/>
      <c r="D1" s="382"/>
      <c r="E1" s="382"/>
    </row>
    <row r="2" spans="1:5" ht="22.5" customHeight="1" thickBot="1" x14ac:dyDescent="0.3">
      <c r="A2" s="348"/>
      <c r="B2" s="349"/>
      <c r="C2" s="349"/>
      <c r="D2" s="349"/>
      <c r="E2" s="350" t="s">
        <v>453</v>
      </c>
    </row>
    <row r="3" spans="1:5" s="336" customFormat="1" ht="51" customHeight="1" thickBot="1" x14ac:dyDescent="0.25">
      <c r="A3" s="351" t="s">
        <v>51</v>
      </c>
      <c r="B3" s="351" t="s">
        <v>478</v>
      </c>
      <c r="C3" s="351" t="s">
        <v>53</v>
      </c>
      <c r="D3" s="351" t="s">
        <v>479</v>
      </c>
      <c r="E3" s="351" t="s">
        <v>38</v>
      </c>
    </row>
    <row r="4" spans="1:5" ht="12" customHeight="1" thickBot="1" x14ac:dyDescent="0.25">
      <c r="A4" s="351" t="s">
        <v>410</v>
      </c>
      <c r="B4" s="351" t="s">
        <v>411</v>
      </c>
      <c r="C4" s="351" t="s">
        <v>412</v>
      </c>
      <c r="D4" s="351" t="s">
        <v>414</v>
      </c>
      <c r="E4" s="352" t="s">
        <v>447</v>
      </c>
    </row>
    <row r="5" spans="1:5" ht="43.5" thickBot="1" x14ac:dyDescent="0.25">
      <c r="A5" s="353" t="s">
        <v>480</v>
      </c>
      <c r="B5" s="354">
        <v>126259512</v>
      </c>
      <c r="C5" s="355" t="s">
        <v>492</v>
      </c>
      <c r="D5" s="354">
        <v>1542450</v>
      </c>
      <c r="E5" s="354">
        <f>B5+D5</f>
        <v>127801962</v>
      </c>
    </row>
    <row r="6" spans="1:5" ht="29.25" thickBot="1" x14ac:dyDescent="0.25">
      <c r="A6" s="353" t="s">
        <v>481</v>
      </c>
      <c r="B6" s="354">
        <v>150000000</v>
      </c>
      <c r="C6" s="355" t="s">
        <v>491</v>
      </c>
      <c r="D6" s="354">
        <v>10500000</v>
      </c>
      <c r="E6" s="354">
        <f t="shared" ref="E6:E8" si="0">B6+D6</f>
        <v>160500000</v>
      </c>
    </row>
    <row r="7" spans="1:5" ht="15.75" thickBot="1" x14ac:dyDescent="0.25">
      <c r="A7" s="356" t="s">
        <v>493</v>
      </c>
      <c r="B7" s="354">
        <v>24991222</v>
      </c>
      <c r="C7" s="355" t="s">
        <v>492</v>
      </c>
      <c r="D7" s="354">
        <v>0</v>
      </c>
      <c r="E7" s="354">
        <v>24991222</v>
      </c>
    </row>
    <row r="8" spans="1:5" ht="15.75" thickBot="1" x14ac:dyDescent="0.25">
      <c r="A8" s="356"/>
      <c r="B8" s="354"/>
      <c r="C8" s="355"/>
      <c r="D8" s="354"/>
      <c r="E8" s="354"/>
    </row>
    <row r="9" spans="1:5" ht="15" thickBot="1" x14ac:dyDescent="0.25">
      <c r="A9" s="357" t="s">
        <v>50</v>
      </c>
      <c r="B9" s="358">
        <f>SUM(B5:B8)</f>
        <v>301250734</v>
      </c>
      <c r="C9" s="359"/>
      <c r="D9" s="358">
        <f>SUM(D5:D8)</f>
        <v>12042450</v>
      </c>
      <c r="E9" s="358">
        <f>SUM(E5:E8)</f>
        <v>313293184</v>
      </c>
    </row>
  </sheetData>
  <mergeCells count="1">
    <mergeCell ref="A1:E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 xml:space="preserve">&amp;R6./1.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B207-F931-4997-B660-5ADE9D44DBE4}">
  <sheetPr>
    <tabColor rgb="FF92D050"/>
  </sheetPr>
  <dimension ref="A1:SA20"/>
  <sheetViews>
    <sheetView view="pageLayout" zoomScaleNormal="100" workbookViewId="0">
      <selection activeCell="D8" sqref="D8"/>
    </sheetView>
  </sheetViews>
  <sheetFormatPr defaultRowHeight="12.75" x14ac:dyDescent="0.2"/>
  <cols>
    <col min="1" max="1" width="58.1640625" style="347" bestFit="1" customWidth="1"/>
    <col min="2" max="2" width="14.83203125" style="334" bestFit="1" customWidth="1"/>
    <col min="3" max="3" width="13.6640625" style="347" bestFit="1" customWidth="1"/>
    <col min="4" max="4" width="13.5" style="334" bestFit="1" customWidth="1"/>
    <col min="5" max="5" width="14.5" style="334" bestFit="1" customWidth="1"/>
    <col min="6" max="6" width="15.33203125" style="334" customWidth="1"/>
    <col min="7" max="8" width="12.83203125" style="334" customWidth="1"/>
    <col min="9" max="9" width="13.83203125" style="334" customWidth="1"/>
    <col min="10" max="16384" width="9.33203125" style="334"/>
  </cols>
  <sheetData>
    <row r="1" spans="1:495" ht="15" thickBot="1" x14ac:dyDescent="0.25">
      <c r="A1" s="382" t="s">
        <v>467</v>
      </c>
      <c r="B1" s="382"/>
      <c r="C1" s="382"/>
      <c r="D1" s="382"/>
      <c r="E1" s="382"/>
      <c r="F1" s="382"/>
    </row>
    <row r="2" spans="1:495" s="336" customFormat="1" ht="58.5" thickTop="1" thickBot="1" x14ac:dyDescent="0.25">
      <c r="A2" s="335" t="s">
        <v>51</v>
      </c>
      <c r="B2" s="335" t="s">
        <v>52</v>
      </c>
      <c r="C2" s="335" t="s">
        <v>53</v>
      </c>
      <c r="D2" s="335" t="s">
        <v>454</v>
      </c>
      <c r="E2" s="335" t="s">
        <v>495</v>
      </c>
      <c r="F2" s="413">
        <v>2021</v>
      </c>
    </row>
    <row r="3" spans="1:495" ht="15.75" thickTop="1" thickBot="1" x14ac:dyDescent="0.25">
      <c r="A3" s="346" t="s">
        <v>410</v>
      </c>
      <c r="B3" s="346" t="s">
        <v>411</v>
      </c>
      <c r="C3" s="346" t="s">
        <v>412</v>
      </c>
      <c r="D3" s="346" t="s">
        <v>414</v>
      </c>
      <c r="E3" s="346" t="s">
        <v>413</v>
      </c>
      <c r="F3" s="346" t="s">
        <v>447</v>
      </c>
    </row>
    <row r="4" spans="1:495" s="340" customFormat="1" ht="16.5" thickTop="1" thickBot="1" x14ac:dyDescent="0.25">
      <c r="A4" s="337" t="s">
        <v>496</v>
      </c>
      <c r="B4" s="338">
        <v>25000000</v>
      </c>
      <c r="C4" s="339" t="s">
        <v>490</v>
      </c>
      <c r="D4" s="338">
        <v>5000000</v>
      </c>
      <c r="E4" s="338">
        <v>20000000</v>
      </c>
      <c r="F4" s="338">
        <f>D4+E4</f>
        <v>25000000</v>
      </c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334"/>
      <c r="CW4" s="334"/>
      <c r="CX4" s="334"/>
      <c r="CY4" s="334"/>
      <c r="CZ4" s="334"/>
      <c r="DA4" s="334"/>
      <c r="DB4" s="334"/>
      <c r="DC4" s="334"/>
      <c r="DD4" s="334"/>
      <c r="DE4" s="334"/>
      <c r="DF4" s="334"/>
      <c r="DG4" s="334"/>
      <c r="DH4" s="334"/>
      <c r="DI4" s="334"/>
      <c r="DJ4" s="334"/>
      <c r="DK4" s="334"/>
      <c r="DL4" s="334"/>
      <c r="DM4" s="334"/>
      <c r="DN4" s="334"/>
      <c r="DO4" s="334"/>
      <c r="DP4" s="334"/>
      <c r="DQ4" s="334"/>
      <c r="DR4" s="334"/>
      <c r="DS4" s="334"/>
      <c r="DT4" s="334"/>
      <c r="DU4" s="334"/>
      <c r="DV4" s="334"/>
      <c r="DW4" s="334"/>
      <c r="DX4" s="334"/>
      <c r="DY4" s="334"/>
      <c r="DZ4" s="334"/>
      <c r="EA4" s="334"/>
      <c r="EB4" s="334"/>
      <c r="EC4" s="334"/>
      <c r="ED4" s="334"/>
      <c r="EE4" s="334"/>
      <c r="EF4" s="334"/>
      <c r="EG4" s="334"/>
      <c r="EH4" s="334"/>
      <c r="EI4" s="334"/>
      <c r="EJ4" s="334"/>
      <c r="EK4" s="334"/>
      <c r="EL4" s="334"/>
      <c r="EM4" s="334"/>
      <c r="EN4" s="334"/>
      <c r="EO4" s="334"/>
      <c r="EP4" s="334"/>
      <c r="EQ4" s="334"/>
      <c r="ER4" s="334"/>
      <c r="ES4" s="334"/>
      <c r="ET4" s="334"/>
      <c r="EU4" s="334"/>
      <c r="EV4" s="334"/>
      <c r="EW4" s="334"/>
      <c r="EX4" s="334"/>
      <c r="EY4" s="334"/>
      <c r="EZ4" s="334"/>
      <c r="FA4" s="334"/>
      <c r="FB4" s="334"/>
      <c r="FC4" s="334"/>
      <c r="FD4" s="334"/>
      <c r="FE4" s="334"/>
      <c r="FF4" s="334"/>
      <c r="FG4" s="334"/>
      <c r="FH4" s="334"/>
      <c r="FI4" s="334"/>
      <c r="FJ4" s="334"/>
      <c r="FK4" s="334"/>
      <c r="FL4" s="334"/>
      <c r="FM4" s="334"/>
      <c r="FN4" s="334"/>
      <c r="FO4" s="334"/>
      <c r="FP4" s="334"/>
      <c r="FQ4" s="334"/>
      <c r="FR4" s="334"/>
      <c r="FS4" s="334"/>
      <c r="FT4" s="334"/>
      <c r="FU4" s="334"/>
      <c r="FV4" s="334"/>
      <c r="FW4" s="334"/>
      <c r="FX4" s="334"/>
      <c r="FY4" s="334"/>
      <c r="FZ4" s="334"/>
      <c r="GA4" s="334"/>
      <c r="GB4" s="334"/>
      <c r="GC4" s="334"/>
      <c r="GD4" s="334"/>
      <c r="GE4" s="334"/>
      <c r="GF4" s="334"/>
      <c r="GG4" s="334"/>
      <c r="GH4" s="334"/>
      <c r="GI4" s="334"/>
      <c r="GJ4" s="334"/>
      <c r="GK4" s="334"/>
      <c r="GL4" s="334"/>
      <c r="GM4" s="334"/>
      <c r="GN4" s="334"/>
      <c r="GO4" s="334"/>
      <c r="GP4" s="334"/>
      <c r="GQ4" s="334"/>
      <c r="GR4" s="334"/>
      <c r="GS4" s="334"/>
      <c r="GT4" s="334"/>
      <c r="GU4" s="334"/>
      <c r="GV4" s="334"/>
      <c r="GW4" s="334"/>
      <c r="GX4" s="334"/>
      <c r="GY4" s="334"/>
      <c r="GZ4" s="334"/>
      <c r="HA4" s="334"/>
      <c r="HB4" s="334"/>
      <c r="HC4" s="334"/>
      <c r="HD4" s="334"/>
      <c r="HE4" s="334"/>
      <c r="HF4" s="334"/>
      <c r="HG4" s="334"/>
      <c r="HH4" s="334"/>
      <c r="HI4" s="334"/>
      <c r="HJ4" s="334"/>
      <c r="HK4" s="334"/>
      <c r="HL4" s="334"/>
      <c r="HM4" s="334"/>
      <c r="HN4" s="334"/>
      <c r="HO4" s="334"/>
      <c r="HP4" s="334"/>
      <c r="HQ4" s="334"/>
      <c r="HR4" s="334"/>
      <c r="HS4" s="334"/>
      <c r="HT4" s="334"/>
      <c r="HU4" s="334"/>
      <c r="HV4" s="334"/>
      <c r="HW4" s="334"/>
      <c r="HX4" s="334"/>
      <c r="HY4" s="334"/>
      <c r="HZ4" s="334"/>
      <c r="IA4" s="334"/>
      <c r="IB4" s="334"/>
      <c r="IC4" s="334"/>
      <c r="ID4" s="334"/>
      <c r="IE4" s="334"/>
      <c r="IF4" s="334"/>
      <c r="IG4" s="334"/>
      <c r="IH4" s="334"/>
      <c r="II4" s="334"/>
      <c r="IJ4" s="334"/>
      <c r="IK4" s="334"/>
      <c r="IL4" s="334"/>
      <c r="IM4" s="334"/>
      <c r="IN4" s="334"/>
      <c r="IO4" s="334"/>
      <c r="IP4" s="334"/>
      <c r="IQ4" s="334"/>
      <c r="IR4" s="334"/>
      <c r="IS4" s="334"/>
      <c r="IT4" s="334"/>
      <c r="IU4" s="334"/>
      <c r="IV4" s="334"/>
      <c r="IW4" s="334"/>
      <c r="IX4" s="334"/>
      <c r="IY4" s="334"/>
      <c r="IZ4" s="334"/>
      <c r="JA4" s="334"/>
      <c r="JB4" s="334"/>
      <c r="JC4" s="334"/>
      <c r="JD4" s="334"/>
      <c r="JE4" s="334"/>
      <c r="JF4" s="334"/>
      <c r="JG4" s="334"/>
      <c r="JH4" s="334"/>
      <c r="JI4" s="334"/>
      <c r="JJ4" s="334"/>
      <c r="JK4" s="334"/>
      <c r="JL4" s="334"/>
      <c r="JM4" s="334"/>
      <c r="JN4" s="334"/>
      <c r="JO4" s="334"/>
      <c r="JP4" s="334"/>
      <c r="JQ4" s="334"/>
      <c r="JR4" s="334"/>
      <c r="JS4" s="334"/>
      <c r="JT4" s="334"/>
      <c r="JU4" s="334"/>
      <c r="JV4" s="334"/>
      <c r="JW4" s="334"/>
      <c r="JX4" s="334"/>
      <c r="JY4" s="334"/>
      <c r="JZ4" s="334"/>
      <c r="KA4" s="334"/>
      <c r="KB4" s="334"/>
      <c r="KC4" s="334"/>
      <c r="KD4" s="334"/>
      <c r="KE4" s="334"/>
      <c r="KF4" s="334"/>
      <c r="KG4" s="334"/>
      <c r="KH4" s="334"/>
      <c r="KI4" s="334"/>
      <c r="KJ4" s="334"/>
      <c r="KK4" s="334"/>
      <c r="KL4" s="334"/>
      <c r="KM4" s="334"/>
      <c r="KN4" s="334"/>
      <c r="KO4" s="334"/>
      <c r="KP4" s="334"/>
      <c r="KQ4" s="334"/>
      <c r="KR4" s="334"/>
      <c r="KS4" s="334"/>
      <c r="KT4" s="334"/>
      <c r="KU4" s="334"/>
      <c r="KV4" s="334"/>
      <c r="KW4" s="334"/>
      <c r="KX4" s="334"/>
      <c r="KY4" s="334"/>
      <c r="KZ4" s="334"/>
      <c r="LA4" s="334"/>
      <c r="LB4" s="334"/>
      <c r="LC4" s="334"/>
      <c r="LD4" s="334"/>
      <c r="LE4" s="334"/>
      <c r="LF4" s="334"/>
      <c r="LG4" s="334"/>
      <c r="LH4" s="334"/>
      <c r="LI4" s="334"/>
      <c r="LJ4" s="334"/>
      <c r="LK4" s="334"/>
      <c r="LL4" s="334"/>
      <c r="LM4" s="334"/>
      <c r="LN4" s="334"/>
      <c r="LO4" s="334"/>
      <c r="LP4" s="334"/>
      <c r="LQ4" s="334"/>
      <c r="LR4" s="334"/>
      <c r="LS4" s="334"/>
      <c r="LT4" s="334"/>
      <c r="LU4" s="334"/>
      <c r="LV4" s="334"/>
      <c r="LW4" s="334"/>
      <c r="LX4" s="334"/>
      <c r="LY4" s="334"/>
      <c r="LZ4" s="334"/>
      <c r="MA4" s="334"/>
      <c r="MB4" s="334"/>
      <c r="MC4" s="334"/>
      <c r="MD4" s="334"/>
      <c r="ME4" s="334"/>
      <c r="MF4" s="334"/>
      <c r="MG4" s="334"/>
      <c r="MH4" s="334"/>
      <c r="MI4" s="334"/>
      <c r="MJ4" s="334"/>
      <c r="MK4" s="334"/>
      <c r="ML4" s="334"/>
      <c r="MM4" s="334"/>
      <c r="MN4" s="334"/>
      <c r="MO4" s="334"/>
      <c r="MP4" s="334"/>
      <c r="MQ4" s="334"/>
      <c r="MR4" s="334"/>
      <c r="MS4" s="334"/>
      <c r="MT4" s="334"/>
      <c r="MU4" s="334"/>
      <c r="MV4" s="334"/>
      <c r="MW4" s="334"/>
      <c r="MX4" s="334"/>
      <c r="MY4" s="334"/>
      <c r="MZ4" s="334"/>
      <c r="NA4" s="334"/>
      <c r="NB4" s="334"/>
      <c r="NC4" s="334"/>
      <c r="ND4" s="334"/>
      <c r="NE4" s="334"/>
      <c r="NF4" s="334"/>
      <c r="NG4" s="334"/>
      <c r="NH4" s="334"/>
      <c r="NI4" s="334"/>
      <c r="NJ4" s="334"/>
      <c r="NK4" s="334"/>
      <c r="NL4" s="334"/>
      <c r="NM4" s="334"/>
      <c r="NN4" s="334"/>
      <c r="NO4" s="334"/>
      <c r="NP4" s="334"/>
      <c r="NQ4" s="334"/>
      <c r="NR4" s="334"/>
      <c r="NS4" s="334"/>
      <c r="NT4" s="334"/>
      <c r="NU4" s="334"/>
      <c r="NV4" s="334"/>
      <c r="NW4" s="334"/>
      <c r="NX4" s="334"/>
      <c r="NY4" s="334"/>
      <c r="NZ4" s="334"/>
      <c r="OA4" s="334"/>
      <c r="OB4" s="334"/>
      <c r="OC4" s="334"/>
      <c r="OD4" s="334"/>
      <c r="OE4" s="334"/>
      <c r="OF4" s="334"/>
      <c r="OG4" s="334"/>
      <c r="OH4" s="334"/>
      <c r="OI4" s="334"/>
      <c r="OJ4" s="334"/>
      <c r="OK4" s="334"/>
      <c r="OL4" s="334"/>
      <c r="OM4" s="334"/>
      <c r="ON4" s="334"/>
      <c r="OO4" s="334"/>
      <c r="OP4" s="334"/>
      <c r="OQ4" s="334"/>
      <c r="OR4" s="334"/>
      <c r="OS4" s="334"/>
      <c r="OT4" s="334"/>
      <c r="OU4" s="334"/>
      <c r="OV4" s="334"/>
      <c r="OW4" s="334"/>
      <c r="OX4" s="334"/>
      <c r="OY4" s="334"/>
      <c r="OZ4" s="334"/>
      <c r="PA4" s="334"/>
      <c r="PB4" s="334"/>
      <c r="PC4" s="334"/>
      <c r="PD4" s="334"/>
      <c r="PE4" s="334"/>
      <c r="PF4" s="334"/>
      <c r="PG4" s="334"/>
      <c r="PH4" s="334"/>
      <c r="PI4" s="334"/>
      <c r="PJ4" s="334"/>
      <c r="PK4" s="334"/>
      <c r="PL4" s="334"/>
      <c r="PM4" s="334"/>
      <c r="PN4" s="334"/>
      <c r="PO4" s="334"/>
      <c r="PP4" s="334"/>
      <c r="PQ4" s="334"/>
      <c r="PR4" s="334"/>
      <c r="PS4" s="334"/>
      <c r="PT4" s="334"/>
      <c r="PU4" s="334"/>
      <c r="PV4" s="334"/>
      <c r="PW4" s="334"/>
      <c r="PX4" s="334"/>
      <c r="PY4" s="334"/>
      <c r="PZ4" s="334"/>
      <c r="QA4" s="334"/>
      <c r="QB4" s="334"/>
      <c r="QC4" s="334"/>
      <c r="QD4" s="334"/>
      <c r="QE4" s="334"/>
      <c r="QF4" s="334"/>
      <c r="QG4" s="334"/>
      <c r="QH4" s="334"/>
      <c r="QI4" s="334"/>
      <c r="QJ4" s="334"/>
      <c r="QK4" s="334"/>
      <c r="QL4" s="334"/>
      <c r="QM4" s="334"/>
      <c r="QN4" s="334"/>
      <c r="QO4" s="334"/>
      <c r="QP4" s="334"/>
      <c r="QQ4" s="334"/>
      <c r="QR4" s="334"/>
      <c r="QS4" s="334"/>
      <c r="QT4" s="334"/>
      <c r="QU4" s="334"/>
      <c r="QV4" s="334"/>
      <c r="QW4" s="334"/>
      <c r="QX4" s="334"/>
      <c r="QY4" s="334"/>
      <c r="QZ4" s="334"/>
      <c r="RA4" s="334"/>
      <c r="RB4" s="334"/>
      <c r="RC4" s="334"/>
      <c r="RD4" s="334"/>
      <c r="RE4" s="334"/>
      <c r="RF4" s="334"/>
      <c r="RG4" s="334"/>
      <c r="RH4" s="334"/>
      <c r="RI4" s="334"/>
      <c r="RJ4" s="334"/>
      <c r="RK4" s="334"/>
      <c r="RL4" s="334"/>
      <c r="RM4" s="334"/>
      <c r="RN4" s="334"/>
      <c r="RO4" s="334"/>
      <c r="RP4" s="334"/>
      <c r="RQ4" s="334"/>
      <c r="RR4" s="334"/>
      <c r="RS4" s="334"/>
      <c r="RT4" s="334"/>
      <c r="RU4" s="334"/>
      <c r="RV4" s="334"/>
      <c r="RW4" s="334"/>
      <c r="RX4" s="334"/>
      <c r="RY4" s="334"/>
      <c r="RZ4" s="334"/>
      <c r="SA4" s="334"/>
    </row>
    <row r="5" spans="1:495" s="340" customFormat="1" ht="16.5" thickTop="1" thickBot="1" x14ac:dyDescent="0.25">
      <c r="A5" s="337" t="s">
        <v>497</v>
      </c>
      <c r="B5" s="338">
        <v>2710000</v>
      </c>
      <c r="C5" s="339" t="s">
        <v>490</v>
      </c>
      <c r="D5" s="338">
        <v>1000000</v>
      </c>
      <c r="E5" s="338"/>
      <c r="F5" s="338">
        <v>2710000</v>
      </c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4"/>
      <c r="BL5" s="334"/>
      <c r="BM5" s="334"/>
      <c r="BN5" s="334"/>
      <c r="BO5" s="334"/>
      <c r="BP5" s="334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334"/>
      <c r="CN5" s="334"/>
      <c r="CO5" s="334"/>
      <c r="CP5" s="334"/>
      <c r="CQ5" s="334"/>
      <c r="CR5" s="334"/>
      <c r="CS5" s="334"/>
      <c r="CT5" s="334"/>
      <c r="CU5" s="334"/>
      <c r="CV5" s="334"/>
      <c r="CW5" s="334"/>
      <c r="CX5" s="334"/>
      <c r="CY5" s="334"/>
      <c r="CZ5" s="334"/>
      <c r="DA5" s="334"/>
      <c r="DB5" s="334"/>
      <c r="DC5" s="334"/>
      <c r="DD5" s="334"/>
      <c r="DE5" s="334"/>
      <c r="DF5" s="334"/>
      <c r="DG5" s="334"/>
      <c r="DH5" s="334"/>
      <c r="DI5" s="334"/>
      <c r="DJ5" s="334"/>
      <c r="DK5" s="334"/>
      <c r="DL5" s="334"/>
      <c r="DM5" s="334"/>
      <c r="DN5" s="334"/>
      <c r="DO5" s="334"/>
      <c r="DP5" s="334"/>
      <c r="DQ5" s="334"/>
      <c r="DR5" s="334"/>
      <c r="DS5" s="334"/>
      <c r="DT5" s="334"/>
      <c r="DU5" s="334"/>
      <c r="DV5" s="334"/>
      <c r="DW5" s="334"/>
      <c r="DX5" s="334"/>
      <c r="DY5" s="334"/>
      <c r="DZ5" s="334"/>
      <c r="EA5" s="334"/>
      <c r="EB5" s="334"/>
      <c r="EC5" s="334"/>
      <c r="ED5" s="334"/>
      <c r="EE5" s="334"/>
      <c r="EF5" s="334"/>
      <c r="EG5" s="334"/>
      <c r="EH5" s="334"/>
      <c r="EI5" s="334"/>
      <c r="EJ5" s="334"/>
      <c r="EK5" s="334"/>
      <c r="EL5" s="334"/>
      <c r="EM5" s="334"/>
      <c r="EN5" s="334"/>
      <c r="EO5" s="334"/>
      <c r="EP5" s="334"/>
      <c r="EQ5" s="334"/>
      <c r="ER5" s="334"/>
      <c r="ES5" s="334"/>
      <c r="ET5" s="334"/>
      <c r="EU5" s="334"/>
      <c r="EV5" s="334"/>
      <c r="EW5" s="334"/>
      <c r="EX5" s="334"/>
      <c r="EY5" s="334"/>
      <c r="EZ5" s="334"/>
      <c r="FA5" s="334"/>
      <c r="FB5" s="334"/>
      <c r="FC5" s="334"/>
      <c r="FD5" s="334"/>
      <c r="FE5" s="334"/>
      <c r="FF5" s="334"/>
      <c r="FG5" s="334"/>
      <c r="FH5" s="334"/>
      <c r="FI5" s="334"/>
      <c r="FJ5" s="334"/>
      <c r="FK5" s="334"/>
      <c r="FL5" s="334"/>
      <c r="FM5" s="334"/>
      <c r="FN5" s="334"/>
      <c r="FO5" s="334"/>
      <c r="FP5" s="334"/>
      <c r="FQ5" s="334"/>
      <c r="FR5" s="334"/>
      <c r="FS5" s="334"/>
      <c r="FT5" s="334"/>
      <c r="FU5" s="334"/>
      <c r="FV5" s="334"/>
      <c r="FW5" s="334"/>
      <c r="FX5" s="334"/>
      <c r="FY5" s="334"/>
      <c r="FZ5" s="334"/>
      <c r="GA5" s="334"/>
      <c r="GB5" s="334"/>
      <c r="GC5" s="334"/>
      <c r="GD5" s="334"/>
      <c r="GE5" s="334"/>
      <c r="GF5" s="334"/>
      <c r="GG5" s="334"/>
      <c r="GH5" s="334"/>
      <c r="GI5" s="334"/>
      <c r="GJ5" s="334"/>
      <c r="GK5" s="334"/>
      <c r="GL5" s="334"/>
      <c r="GM5" s="334"/>
      <c r="GN5" s="334"/>
      <c r="GO5" s="334"/>
      <c r="GP5" s="334"/>
      <c r="GQ5" s="334"/>
      <c r="GR5" s="334"/>
      <c r="GS5" s="334"/>
      <c r="GT5" s="334"/>
      <c r="GU5" s="334"/>
      <c r="GV5" s="334"/>
      <c r="GW5" s="334"/>
      <c r="GX5" s="334"/>
      <c r="GY5" s="334"/>
      <c r="GZ5" s="334"/>
      <c r="HA5" s="334"/>
      <c r="HB5" s="334"/>
      <c r="HC5" s="334"/>
      <c r="HD5" s="334"/>
      <c r="HE5" s="334"/>
      <c r="HF5" s="334"/>
      <c r="HG5" s="334"/>
      <c r="HH5" s="334"/>
      <c r="HI5" s="334"/>
      <c r="HJ5" s="334"/>
      <c r="HK5" s="334"/>
      <c r="HL5" s="334"/>
      <c r="HM5" s="334"/>
      <c r="HN5" s="334"/>
      <c r="HO5" s="334"/>
      <c r="HP5" s="334"/>
      <c r="HQ5" s="334"/>
      <c r="HR5" s="334"/>
      <c r="HS5" s="334"/>
      <c r="HT5" s="334"/>
      <c r="HU5" s="334"/>
      <c r="HV5" s="334"/>
      <c r="HW5" s="334"/>
      <c r="HX5" s="334"/>
      <c r="HY5" s="334"/>
      <c r="HZ5" s="334"/>
      <c r="IA5" s="334"/>
      <c r="IB5" s="334"/>
      <c r="IC5" s="334"/>
      <c r="ID5" s="334"/>
      <c r="IE5" s="334"/>
      <c r="IF5" s="334"/>
      <c r="IG5" s="334"/>
      <c r="IH5" s="334"/>
      <c r="II5" s="334"/>
      <c r="IJ5" s="334"/>
      <c r="IK5" s="334"/>
      <c r="IL5" s="334"/>
      <c r="IM5" s="334"/>
      <c r="IN5" s="334"/>
      <c r="IO5" s="334"/>
      <c r="IP5" s="334"/>
      <c r="IQ5" s="334"/>
      <c r="IR5" s="334"/>
      <c r="IS5" s="334"/>
      <c r="IT5" s="334"/>
      <c r="IU5" s="334"/>
      <c r="IV5" s="334"/>
      <c r="IW5" s="334"/>
      <c r="IX5" s="334"/>
      <c r="IY5" s="334"/>
      <c r="IZ5" s="334"/>
      <c r="JA5" s="334"/>
      <c r="JB5" s="334"/>
      <c r="JC5" s="334"/>
      <c r="JD5" s="334"/>
      <c r="JE5" s="334"/>
      <c r="JF5" s="334"/>
      <c r="JG5" s="334"/>
      <c r="JH5" s="334"/>
      <c r="JI5" s="334"/>
      <c r="JJ5" s="334"/>
      <c r="JK5" s="334"/>
      <c r="JL5" s="334"/>
      <c r="JM5" s="334"/>
      <c r="JN5" s="334"/>
      <c r="JO5" s="334"/>
      <c r="JP5" s="334"/>
      <c r="JQ5" s="334"/>
      <c r="JR5" s="334"/>
      <c r="JS5" s="334"/>
      <c r="JT5" s="334"/>
      <c r="JU5" s="334"/>
      <c r="JV5" s="334"/>
      <c r="JW5" s="334"/>
      <c r="JX5" s="334"/>
      <c r="JY5" s="334"/>
      <c r="JZ5" s="334"/>
      <c r="KA5" s="334"/>
      <c r="KB5" s="334"/>
      <c r="KC5" s="334"/>
      <c r="KD5" s="334"/>
      <c r="KE5" s="334"/>
      <c r="KF5" s="334"/>
      <c r="KG5" s="334"/>
      <c r="KH5" s="334"/>
      <c r="KI5" s="334"/>
      <c r="KJ5" s="334"/>
      <c r="KK5" s="334"/>
      <c r="KL5" s="334"/>
      <c r="KM5" s="334"/>
      <c r="KN5" s="334"/>
      <c r="KO5" s="334"/>
      <c r="KP5" s="334"/>
      <c r="KQ5" s="334"/>
      <c r="KR5" s="334"/>
      <c r="KS5" s="334"/>
      <c r="KT5" s="334"/>
      <c r="KU5" s="334"/>
      <c r="KV5" s="334"/>
      <c r="KW5" s="334"/>
      <c r="KX5" s="334"/>
      <c r="KY5" s="334"/>
      <c r="KZ5" s="334"/>
      <c r="LA5" s="334"/>
      <c r="LB5" s="334"/>
      <c r="LC5" s="334"/>
      <c r="LD5" s="334"/>
      <c r="LE5" s="334"/>
      <c r="LF5" s="334"/>
      <c r="LG5" s="334"/>
      <c r="LH5" s="334"/>
      <c r="LI5" s="334"/>
      <c r="LJ5" s="334"/>
      <c r="LK5" s="334"/>
      <c r="LL5" s="334"/>
      <c r="LM5" s="334"/>
      <c r="LN5" s="334"/>
      <c r="LO5" s="334"/>
      <c r="LP5" s="334"/>
      <c r="LQ5" s="334"/>
      <c r="LR5" s="334"/>
      <c r="LS5" s="334"/>
      <c r="LT5" s="334"/>
      <c r="LU5" s="334"/>
      <c r="LV5" s="334"/>
      <c r="LW5" s="334"/>
      <c r="LX5" s="334"/>
      <c r="LY5" s="334"/>
      <c r="LZ5" s="334"/>
      <c r="MA5" s="334"/>
      <c r="MB5" s="334"/>
      <c r="MC5" s="334"/>
      <c r="MD5" s="334"/>
      <c r="ME5" s="334"/>
      <c r="MF5" s="334"/>
      <c r="MG5" s="334"/>
      <c r="MH5" s="334"/>
      <c r="MI5" s="334"/>
      <c r="MJ5" s="334"/>
      <c r="MK5" s="334"/>
      <c r="ML5" s="334"/>
      <c r="MM5" s="334"/>
      <c r="MN5" s="334"/>
      <c r="MO5" s="334"/>
      <c r="MP5" s="334"/>
      <c r="MQ5" s="334"/>
      <c r="MR5" s="334"/>
      <c r="MS5" s="334"/>
      <c r="MT5" s="334"/>
      <c r="MU5" s="334"/>
      <c r="MV5" s="334"/>
      <c r="MW5" s="334"/>
      <c r="MX5" s="334"/>
      <c r="MY5" s="334"/>
      <c r="MZ5" s="334"/>
      <c r="NA5" s="334"/>
      <c r="NB5" s="334"/>
      <c r="NC5" s="334"/>
      <c r="ND5" s="334"/>
      <c r="NE5" s="334"/>
      <c r="NF5" s="334"/>
      <c r="NG5" s="334"/>
      <c r="NH5" s="334"/>
      <c r="NI5" s="334"/>
      <c r="NJ5" s="334"/>
      <c r="NK5" s="334"/>
      <c r="NL5" s="334"/>
      <c r="NM5" s="334"/>
      <c r="NN5" s="334"/>
      <c r="NO5" s="334"/>
      <c r="NP5" s="334"/>
      <c r="NQ5" s="334"/>
      <c r="NR5" s="334"/>
      <c r="NS5" s="334"/>
      <c r="NT5" s="334"/>
      <c r="NU5" s="334"/>
      <c r="NV5" s="334"/>
      <c r="NW5" s="334"/>
      <c r="NX5" s="334"/>
      <c r="NY5" s="334"/>
      <c r="NZ5" s="334"/>
      <c r="OA5" s="334"/>
      <c r="OB5" s="334"/>
      <c r="OC5" s="334"/>
      <c r="OD5" s="334"/>
      <c r="OE5" s="334"/>
      <c r="OF5" s="334"/>
      <c r="OG5" s="334"/>
      <c r="OH5" s="334"/>
      <c r="OI5" s="334"/>
      <c r="OJ5" s="334"/>
      <c r="OK5" s="334"/>
      <c r="OL5" s="334"/>
      <c r="OM5" s="334"/>
      <c r="ON5" s="334"/>
      <c r="OO5" s="334"/>
      <c r="OP5" s="334"/>
      <c r="OQ5" s="334"/>
      <c r="OR5" s="334"/>
      <c r="OS5" s="334"/>
      <c r="OT5" s="334"/>
      <c r="OU5" s="334"/>
      <c r="OV5" s="334"/>
      <c r="OW5" s="334"/>
      <c r="OX5" s="334"/>
      <c r="OY5" s="334"/>
      <c r="OZ5" s="334"/>
      <c r="PA5" s="334"/>
      <c r="PB5" s="334"/>
      <c r="PC5" s="334"/>
      <c r="PD5" s="334"/>
      <c r="PE5" s="334"/>
      <c r="PF5" s="334"/>
      <c r="PG5" s="334"/>
      <c r="PH5" s="334"/>
      <c r="PI5" s="334"/>
      <c r="PJ5" s="334"/>
      <c r="PK5" s="334"/>
      <c r="PL5" s="334"/>
      <c r="PM5" s="334"/>
      <c r="PN5" s="334"/>
      <c r="PO5" s="334"/>
      <c r="PP5" s="334"/>
      <c r="PQ5" s="334"/>
      <c r="PR5" s="334"/>
      <c r="PS5" s="334"/>
      <c r="PT5" s="334"/>
      <c r="PU5" s="334"/>
      <c r="PV5" s="334"/>
      <c r="PW5" s="334"/>
      <c r="PX5" s="334"/>
      <c r="PY5" s="334"/>
      <c r="PZ5" s="334"/>
      <c r="QA5" s="334"/>
      <c r="QB5" s="334"/>
      <c r="QC5" s="334"/>
      <c r="QD5" s="334"/>
      <c r="QE5" s="334"/>
      <c r="QF5" s="334"/>
      <c r="QG5" s="334"/>
      <c r="QH5" s="334"/>
      <c r="QI5" s="334"/>
      <c r="QJ5" s="334"/>
      <c r="QK5" s="334"/>
      <c r="QL5" s="334"/>
      <c r="QM5" s="334"/>
      <c r="QN5" s="334"/>
      <c r="QO5" s="334"/>
      <c r="QP5" s="334"/>
      <c r="QQ5" s="334"/>
      <c r="QR5" s="334"/>
      <c r="QS5" s="334"/>
      <c r="QT5" s="334"/>
      <c r="QU5" s="334"/>
      <c r="QV5" s="334"/>
      <c r="QW5" s="334"/>
      <c r="QX5" s="334"/>
      <c r="QY5" s="334"/>
      <c r="QZ5" s="334"/>
      <c r="RA5" s="334"/>
      <c r="RB5" s="334"/>
      <c r="RC5" s="334"/>
      <c r="RD5" s="334"/>
      <c r="RE5" s="334"/>
      <c r="RF5" s="334"/>
      <c r="RG5" s="334"/>
      <c r="RH5" s="334"/>
      <c r="RI5" s="334"/>
      <c r="RJ5" s="334"/>
      <c r="RK5" s="334"/>
      <c r="RL5" s="334"/>
      <c r="RM5" s="334"/>
      <c r="RN5" s="334"/>
      <c r="RO5" s="334"/>
      <c r="RP5" s="334"/>
      <c r="RQ5" s="334"/>
      <c r="RR5" s="334"/>
      <c r="RS5" s="334"/>
      <c r="RT5" s="334"/>
      <c r="RU5" s="334"/>
      <c r="RV5" s="334"/>
      <c r="RW5" s="334"/>
      <c r="RX5" s="334"/>
      <c r="RY5" s="334"/>
      <c r="RZ5" s="334"/>
      <c r="SA5" s="334"/>
    </row>
    <row r="6" spans="1:495" ht="30" thickTop="1" thickBot="1" x14ac:dyDescent="0.25">
      <c r="A6" s="409" t="s">
        <v>468</v>
      </c>
      <c r="B6" s="410">
        <v>10000000</v>
      </c>
      <c r="C6" s="411"/>
      <c r="D6" s="410">
        <v>10000000</v>
      </c>
      <c r="E6" s="410">
        <v>0</v>
      </c>
      <c r="F6" s="410">
        <f t="shared" ref="F6:F18" si="0">D6+E6</f>
        <v>10000000</v>
      </c>
    </row>
    <row r="7" spans="1:495" ht="44.25" thickTop="1" thickBot="1" x14ac:dyDescent="0.25">
      <c r="A7" s="341" t="s">
        <v>469</v>
      </c>
      <c r="B7" s="338">
        <v>15000000</v>
      </c>
      <c r="C7" s="339" t="s">
        <v>490</v>
      </c>
      <c r="D7" s="338">
        <v>5000000</v>
      </c>
      <c r="E7" s="338">
        <v>10000000</v>
      </c>
      <c r="F7" s="338">
        <f t="shared" si="0"/>
        <v>15000000</v>
      </c>
    </row>
    <row r="8" spans="1:495" ht="16.5" thickTop="1" thickBot="1" x14ac:dyDescent="0.25">
      <c r="A8" s="341" t="s">
        <v>470</v>
      </c>
      <c r="B8" s="338">
        <v>30000000</v>
      </c>
      <c r="C8" s="339" t="s">
        <v>490</v>
      </c>
      <c r="D8" s="338">
        <v>0</v>
      </c>
      <c r="E8" s="338"/>
      <c r="F8" s="338">
        <v>30000000</v>
      </c>
    </row>
    <row r="9" spans="1:495" ht="16.5" thickTop="1" thickBot="1" x14ac:dyDescent="0.25">
      <c r="A9" s="341" t="s">
        <v>498</v>
      </c>
      <c r="B9" s="338">
        <v>8486750</v>
      </c>
      <c r="C9" s="339" t="s">
        <v>490</v>
      </c>
      <c r="D9" s="338"/>
      <c r="E9" s="338">
        <v>8486750</v>
      </c>
      <c r="F9" s="338">
        <f>SUM(D9:E9)</f>
        <v>8486750</v>
      </c>
    </row>
    <row r="10" spans="1:495" ht="16.5" thickTop="1" thickBot="1" x14ac:dyDescent="0.25">
      <c r="A10" s="341" t="s">
        <v>499</v>
      </c>
      <c r="B10" s="338">
        <v>30000000</v>
      </c>
      <c r="C10" s="339" t="s">
        <v>490</v>
      </c>
      <c r="D10" s="338"/>
      <c r="E10" s="338">
        <v>30000000</v>
      </c>
      <c r="F10" s="338">
        <f t="shared" si="0"/>
        <v>30000000</v>
      </c>
    </row>
    <row r="11" spans="1:495" ht="16.5" thickTop="1" thickBot="1" x14ac:dyDescent="0.25">
      <c r="A11" s="341" t="s">
        <v>471</v>
      </c>
      <c r="B11" s="338">
        <v>4000000</v>
      </c>
      <c r="C11" s="339" t="s">
        <v>490</v>
      </c>
      <c r="D11" s="338">
        <v>4000000</v>
      </c>
      <c r="E11" s="338"/>
      <c r="F11" s="338">
        <f t="shared" si="0"/>
        <v>4000000</v>
      </c>
    </row>
    <row r="12" spans="1:495" ht="30" thickTop="1" thickBot="1" x14ac:dyDescent="0.25">
      <c r="A12" s="341" t="s">
        <v>500</v>
      </c>
      <c r="B12" s="338">
        <v>30000000</v>
      </c>
      <c r="C12" s="339" t="s">
        <v>490</v>
      </c>
      <c r="D12" s="338">
        <v>1500000</v>
      </c>
      <c r="E12" s="338">
        <v>28500000</v>
      </c>
      <c r="F12" s="338">
        <f t="shared" si="0"/>
        <v>30000000</v>
      </c>
    </row>
    <row r="13" spans="1:495" ht="16.5" thickTop="1" thickBot="1" x14ac:dyDescent="0.25">
      <c r="A13" s="341" t="s">
        <v>501</v>
      </c>
      <c r="B13" s="338">
        <v>23602902</v>
      </c>
      <c r="C13" s="339" t="s">
        <v>490</v>
      </c>
      <c r="D13" s="338">
        <v>3602902</v>
      </c>
      <c r="E13" s="338">
        <v>20000000</v>
      </c>
      <c r="F13" s="338">
        <f t="shared" si="0"/>
        <v>23602902</v>
      </c>
    </row>
    <row r="14" spans="1:495" ht="16.5" thickTop="1" thickBot="1" x14ac:dyDescent="0.25">
      <c r="A14" s="344" t="s">
        <v>472</v>
      </c>
      <c r="B14" s="412">
        <v>3000000</v>
      </c>
      <c r="C14" s="339" t="s">
        <v>490</v>
      </c>
      <c r="D14" s="412">
        <v>3000000</v>
      </c>
      <c r="E14" s="412"/>
      <c r="F14" s="338">
        <f t="shared" si="0"/>
        <v>3000000</v>
      </c>
    </row>
    <row r="15" spans="1:495" ht="16.5" thickTop="1" thickBot="1" x14ac:dyDescent="0.25">
      <c r="A15" s="342" t="s">
        <v>473</v>
      </c>
      <c r="B15" s="338">
        <v>1000000</v>
      </c>
      <c r="C15" s="339" t="s">
        <v>490</v>
      </c>
      <c r="D15" s="338">
        <v>1000000</v>
      </c>
      <c r="E15" s="338">
        <v>0</v>
      </c>
      <c r="F15" s="338">
        <f t="shared" si="0"/>
        <v>1000000</v>
      </c>
    </row>
    <row r="16" spans="1:495" ht="16.5" thickTop="1" thickBot="1" x14ac:dyDescent="0.25">
      <c r="A16" s="342" t="s">
        <v>474</v>
      </c>
      <c r="B16" s="338">
        <v>2000000</v>
      </c>
      <c r="C16" s="339" t="s">
        <v>490</v>
      </c>
      <c r="D16" s="338">
        <v>2000000</v>
      </c>
      <c r="E16" s="338"/>
      <c r="F16" s="338">
        <f t="shared" si="0"/>
        <v>2000000</v>
      </c>
    </row>
    <row r="17" spans="1:6" ht="16.5" thickTop="1" thickBot="1" x14ac:dyDescent="0.25">
      <c r="A17" s="344" t="s">
        <v>475</v>
      </c>
      <c r="B17" s="412">
        <v>4000000</v>
      </c>
      <c r="C17" s="339" t="s">
        <v>490</v>
      </c>
      <c r="D17" s="412">
        <v>4000000</v>
      </c>
      <c r="E17" s="412"/>
      <c r="F17" s="338">
        <f t="shared" si="0"/>
        <v>4000000</v>
      </c>
    </row>
    <row r="18" spans="1:6" ht="16.5" thickTop="1" thickBot="1" x14ac:dyDescent="0.25">
      <c r="A18" s="343" t="s">
        <v>502</v>
      </c>
      <c r="B18" s="338">
        <v>1152000</v>
      </c>
      <c r="C18" s="339" t="s">
        <v>476</v>
      </c>
      <c r="D18" s="338">
        <v>1152000</v>
      </c>
      <c r="E18" s="338"/>
      <c r="F18" s="338">
        <f t="shared" si="0"/>
        <v>1152000</v>
      </c>
    </row>
    <row r="19" spans="1:6" ht="15.75" thickTop="1" thickBot="1" x14ac:dyDescent="0.25">
      <c r="A19" s="344" t="s">
        <v>50</v>
      </c>
      <c r="B19" s="345">
        <f>SUM(B4:B18)</f>
        <v>189951652</v>
      </c>
      <c r="C19" s="346"/>
      <c r="D19" s="345">
        <f>SUM(D4:D18)</f>
        <v>41254902</v>
      </c>
      <c r="E19" s="345">
        <f>SUM(E4:E18)</f>
        <v>116986750</v>
      </c>
      <c r="F19" s="343">
        <f>SUM(F4:F18)</f>
        <v>189951652</v>
      </c>
    </row>
    <row r="20" spans="1:6" ht="13.5" thickTop="1" x14ac:dyDescent="0.2"/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&amp;R6/2.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24"/>
  <sheetViews>
    <sheetView view="pageLayout" zoomScaleNormal="100" workbookViewId="0">
      <selection activeCell="F12" sqref="F12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414" t="s">
        <v>0</v>
      </c>
      <c r="B1" s="414"/>
      <c r="C1" s="414"/>
      <c r="D1" s="414"/>
      <c r="E1" s="414"/>
      <c r="F1" s="414"/>
    </row>
    <row r="2" spans="1:6" ht="23.25" customHeight="1" thickBot="1" x14ac:dyDescent="0.3">
      <c r="A2" s="415"/>
      <c r="B2" s="416"/>
      <c r="C2" s="416"/>
      <c r="D2" s="416"/>
      <c r="E2" s="416"/>
      <c r="F2" s="417" t="s">
        <v>47</v>
      </c>
    </row>
    <row r="3" spans="1:6" s="31" customFormat="1" ht="48.75" customHeight="1" thickBot="1" x14ac:dyDescent="0.25">
      <c r="A3" s="418" t="s">
        <v>54</v>
      </c>
      <c r="B3" s="419" t="s">
        <v>52</v>
      </c>
      <c r="C3" s="419" t="s">
        <v>53</v>
      </c>
      <c r="D3" s="419" t="s">
        <v>454</v>
      </c>
      <c r="E3" s="419" t="s">
        <v>504</v>
      </c>
      <c r="F3" s="420" t="s">
        <v>492</v>
      </c>
    </row>
    <row r="4" spans="1:6" s="37" customFormat="1" ht="15" customHeight="1" thickBot="1" x14ac:dyDescent="0.25">
      <c r="A4" s="421" t="s">
        <v>410</v>
      </c>
      <c r="B4" s="422" t="s">
        <v>411</v>
      </c>
      <c r="C4" s="422" t="s">
        <v>412</v>
      </c>
      <c r="D4" s="422" t="s">
        <v>414</v>
      </c>
      <c r="E4" s="422" t="s">
        <v>413</v>
      </c>
      <c r="F4" s="423" t="s">
        <v>447</v>
      </c>
    </row>
    <row r="5" spans="1:6" ht="15.95" customHeight="1" thickBot="1" x14ac:dyDescent="0.25">
      <c r="A5" s="356" t="s">
        <v>503</v>
      </c>
      <c r="B5" s="424">
        <v>23602902</v>
      </c>
      <c r="C5" s="425" t="s">
        <v>490</v>
      </c>
      <c r="D5" s="424">
        <v>3602902</v>
      </c>
      <c r="E5" s="424">
        <v>20000000</v>
      </c>
      <c r="F5" s="426">
        <f>SUM(D5:E5)</f>
        <v>23602902</v>
      </c>
    </row>
    <row r="6" spans="1:6" ht="15.95" customHeight="1" thickBot="1" x14ac:dyDescent="0.25">
      <c r="A6" s="427" t="s">
        <v>472</v>
      </c>
      <c r="B6" s="424">
        <v>3000000</v>
      </c>
      <c r="C6" s="425" t="s">
        <v>490</v>
      </c>
      <c r="D6" s="424">
        <v>3000000</v>
      </c>
      <c r="E6" s="424">
        <v>0</v>
      </c>
      <c r="F6" s="426">
        <f t="shared" ref="F6:F7" si="0">SUM(D6:E6)</f>
        <v>3000000</v>
      </c>
    </row>
    <row r="7" spans="1:6" ht="15.95" customHeight="1" thickBot="1" x14ac:dyDescent="0.25">
      <c r="A7" s="428" t="s">
        <v>473</v>
      </c>
      <c r="B7" s="424">
        <v>1000000</v>
      </c>
      <c r="C7" s="425" t="s">
        <v>490</v>
      </c>
      <c r="D7" s="424">
        <v>1000000</v>
      </c>
      <c r="E7" s="424">
        <v>0</v>
      </c>
      <c r="F7" s="426">
        <f t="shared" si="0"/>
        <v>1000000</v>
      </c>
    </row>
    <row r="8" spans="1:6" ht="15.95" customHeight="1" x14ac:dyDescent="0.2">
      <c r="A8" s="429"/>
      <c r="B8" s="424"/>
      <c r="C8" s="425"/>
      <c r="D8" s="424"/>
      <c r="E8" s="424"/>
      <c r="F8" s="426">
        <f t="shared" ref="F8:F23" si="1">B8-D8-E8</f>
        <v>0</v>
      </c>
    </row>
    <row r="9" spans="1:6" ht="15.95" customHeight="1" x14ac:dyDescent="0.2">
      <c r="A9" s="429"/>
      <c r="B9" s="424"/>
      <c r="C9" s="425"/>
      <c r="D9" s="424"/>
      <c r="E9" s="424"/>
      <c r="F9" s="426">
        <f t="shared" si="1"/>
        <v>0</v>
      </c>
    </row>
    <row r="10" spans="1:6" ht="15.95" customHeight="1" x14ac:dyDescent="0.2">
      <c r="A10" s="40"/>
      <c r="B10" s="41"/>
      <c r="C10" s="318"/>
      <c r="D10" s="41"/>
      <c r="E10" s="41"/>
      <c r="F10" s="42">
        <f t="shared" si="1"/>
        <v>0</v>
      </c>
    </row>
    <row r="11" spans="1:6" ht="15.95" customHeight="1" x14ac:dyDescent="0.2">
      <c r="A11" s="40"/>
      <c r="B11" s="41"/>
      <c r="C11" s="318"/>
      <c r="D11" s="41"/>
      <c r="E11" s="41"/>
      <c r="F11" s="42">
        <f t="shared" si="1"/>
        <v>0</v>
      </c>
    </row>
    <row r="12" spans="1:6" ht="15.95" customHeight="1" x14ac:dyDescent="0.2">
      <c r="A12" s="40"/>
      <c r="B12" s="41"/>
      <c r="C12" s="318"/>
      <c r="D12" s="41"/>
      <c r="E12" s="41"/>
      <c r="F12" s="42">
        <f t="shared" si="1"/>
        <v>0</v>
      </c>
    </row>
    <row r="13" spans="1:6" ht="15.95" customHeight="1" x14ac:dyDescent="0.2">
      <c r="A13" s="40"/>
      <c r="B13" s="41"/>
      <c r="C13" s="318"/>
      <c r="D13" s="41"/>
      <c r="E13" s="41"/>
      <c r="F13" s="42">
        <f t="shared" si="1"/>
        <v>0</v>
      </c>
    </row>
    <row r="14" spans="1:6" ht="15.95" customHeight="1" x14ac:dyDescent="0.2">
      <c r="A14" s="40"/>
      <c r="B14" s="41"/>
      <c r="C14" s="318"/>
      <c r="D14" s="41"/>
      <c r="E14" s="41"/>
      <c r="F14" s="42">
        <f t="shared" si="1"/>
        <v>0</v>
      </c>
    </row>
    <row r="15" spans="1:6" ht="15.95" customHeight="1" x14ac:dyDescent="0.2">
      <c r="A15" s="40"/>
      <c r="B15" s="41"/>
      <c r="C15" s="318"/>
      <c r="D15" s="41"/>
      <c r="E15" s="41"/>
      <c r="F15" s="42">
        <f t="shared" si="1"/>
        <v>0</v>
      </c>
    </row>
    <row r="16" spans="1:6" ht="15.95" customHeight="1" x14ac:dyDescent="0.2">
      <c r="A16" s="40"/>
      <c r="B16" s="41"/>
      <c r="C16" s="318"/>
      <c r="D16" s="41"/>
      <c r="E16" s="41"/>
      <c r="F16" s="42">
        <f t="shared" si="1"/>
        <v>0</v>
      </c>
    </row>
    <row r="17" spans="1:6" ht="15.95" customHeight="1" x14ac:dyDescent="0.2">
      <c r="A17" s="40"/>
      <c r="B17" s="41"/>
      <c r="C17" s="318"/>
      <c r="D17" s="41"/>
      <c r="E17" s="41"/>
      <c r="F17" s="42">
        <f t="shared" si="1"/>
        <v>0</v>
      </c>
    </row>
    <row r="18" spans="1:6" ht="15.95" customHeight="1" x14ac:dyDescent="0.2">
      <c r="A18" s="40"/>
      <c r="B18" s="41"/>
      <c r="C18" s="318"/>
      <c r="D18" s="41"/>
      <c r="E18" s="41"/>
      <c r="F18" s="42">
        <f t="shared" si="1"/>
        <v>0</v>
      </c>
    </row>
    <row r="19" spans="1:6" ht="15.95" customHeight="1" x14ac:dyDescent="0.2">
      <c r="A19" s="40"/>
      <c r="B19" s="41"/>
      <c r="C19" s="318"/>
      <c r="D19" s="41"/>
      <c r="E19" s="41"/>
      <c r="F19" s="42">
        <f t="shared" si="1"/>
        <v>0</v>
      </c>
    </row>
    <row r="20" spans="1:6" ht="15.95" customHeight="1" x14ac:dyDescent="0.2">
      <c r="A20" s="40"/>
      <c r="B20" s="41"/>
      <c r="C20" s="318"/>
      <c r="D20" s="41"/>
      <c r="E20" s="41"/>
      <c r="F20" s="42">
        <f t="shared" si="1"/>
        <v>0</v>
      </c>
    </row>
    <row r="21" spans="1:6" ht="15.95" customHeight="1" x14ac:dyDescent="0.2">
      <c r="A21" s="40"/>
      <c r="B21" s="41"/>
      <c r="C21" s="318"/>
      <c r="D21" s="41"/>
      <c r="E21" s="41"/>
      <c r="F21" s="42">
        <f t="shared" si="1"/>
        <v>0</v>
      </c>
    </row>
    <row r="22" spans="1:6" ht="15.95" customHeight="1" x14ac:dyDescent="0.2">
      <c r="A22" s="40"/>
      <c r="B22" s="41"/>
      <c r="C22" s="318"/>
      <c r="D22" s="41"/>
      <c r="E22" s="41"/>
      <c r="F22" s="42">
        <f t="shared" si="1"/>
        <v>0</v>
      </c>
    </row>
    <row r="23" spans="1:6" ht="15.95" customHeight="1" thickBot="1" x14ac:dyDescent="0.25">
      <c r="A23" s="43"/>
      <c r="B23" s="44"/>
      <c r="C23" s="319"/>
      <c r="D23" s="44"/>
      <c r="E23" s="44"/>
      <c r="F23" s="45">
        <f t="shared" si="1"/>
        <v>0</v>
      </c>
    </row>
    <row r="24" spans="1:6" s="39" customFormat="1" ht="18" customHeight="1" thickBot="1" x14ac:dyDescent="0.25">
      <c r="A24" s="121" t="s">
        <v>50</v>
      </c>
      <c r="B24" s="122">
        <f>SUM(B5:B23)</f>
        <v>27602902</v>
      </c>
      <c r="C24" s="63"/>
      <c r="D24" s="122">
        <f>SUM(D5:D23)</f>
        <v>7602902</v>
      </c>
      <c r="E24" s="122">
        <f>SUM(E5:E23)</f>
        <v>20000000</v>
      </c>
      <c r="F24" s="46">
        <f>SUM(F5:F23)</f>
        <v>27602902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1/2021. (III.12.)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5</vt:i4>
      </vt:variant>
    </vt:vector>
  </HeadingPairs>
  <TitlesOfParts>
    <vt:vector size="21" baseType="lpstr">
      <vt:lpstr>1. mell.</vt:lpstr>
      <vt:lpstr>2.1. mell  </vt:lpstr>
      <vt:lpstr>2.2. mell  </vt:lpstr>
      <vt:lpstr>3. mell.  </vt:lpstr>
      <vt:lpstr>4. mell.</vt:lpstr>
      <vt:lpstr>5. mell.</vt:lpstr>
      <vt:lpstr>6. mell. (1)</vt:lpstr>
      <vt:lpstr>6. mell. (2)</vt:lpstr>
      <vt:lpstr>7. mell.</vt:lpstr>
      <vt:lpstr>8.1 mell. </vt:lpstr>
      <vt:lpstr>8.2 mell.</vt:lpstr>
      <vt:lpstr>9.1 mell </vt:lpstr>
      <vt:lpstr>9.2 mell</vt:lpstr>
      <vt:lpstr>9.3 mell </vt:lpstr>
      <vt:lpstr>9.4 mell </vt:lpstr>
      <vt:lpstr>10. mell</vt:lpstr>
      <vt:lpstr>'9.1 mell '!Nyomtatási_cím</vt:lpstr>
      <vt:lpstr>'9.2 mell'!Nyomtatási_cím</vt:lpstr>
      <vt:lpstr>'9.3 mell '!Nyomtatási_cím</vt:lpstr>
      <vt:lpstr>'9.4 mell '!Nyomtatási_cím</vt:lpstr>
      <vt:lpstr>'1.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Maya</cp:lastModifiedBy>
  <cp:lastPrinted>2021-03-25T14:29:24Z</cp:lastPrinted>
  <dcterms:created xsi:type="dcterms:W3CDTF">1999-10-30T10:30:45Z</dcterms:created>
  <dcterms:modified xsi:type="dcterms:W3CDTF">2021-03-25T14:29:26Z</dcterms:modified>
</cp:coreProperties>
</file>