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955" activeTab="2"/>
  </bookViews>
  <sheets>
    <sheet name="ÖSSZEFÜGGÉSEK" sheetId="1" r:id="rId1"/>
    <sheet name="1.-2.mell." sheetId="2" r:id="rId2"/>
    <sheet name="Normatíva 3.mell" sheetId="3" r:id="rId3"/>
    <sheet name="4.mell" sheetId="4" r:id="rId4"/>
    <sheet name="5.mell." sheetId="5" r:id="rId5"/>
    <sheet name="6.mell" sheetId="6" r:id="rId6"/>
    <sheet name="ELLENŐRZÉS-1.sz.2.a.sz.2.b.sz." sheetId="7" r:id="rId7"/>
    <sheet name="7.mell" sheetId="8" r:id="rId8"/>
    <sheet name="8.mell" sheetId="9" r:id="rId9"/>
    <sheet name="9.mell" sheetId="10" r:id="rId10"/>
    <sheet name="10.mell." sheetId="11" r:id="rId11"/>
    <sheet name="11.mell." sheetId="12" r:id="rId12"/>
    <sheet name="12. mell " sheetId="13" r:id="rId13"/>
    <sheet name="13. mell" sheetId="14" r:id="rId14"/>
    <sheet name="14. mell" sheetId="15" r:id="rId15"/>
    <sheet name="15. mell" sheetId="16" r:id="rId16"/>
  </sheets>
  <externalReferences>
    <externalReference r:id="rId19"/>
  </externalReferences>
  <definedNames>
    <definedName name="_xlnm.Print_Titles" localSheetId="12">'12. mell '!$1:$6</definedName>
    <definedName name="_xlnm.Print_Titles" localSheetId="13">'13. mell'!$1:$6</definedName>
    <definedName name="_xlnm.Print_Titles" localSheetId="14">'14. mell'!$1:$6</definedName>
    <definedName name="_xlnm.Print_Area" localSheetId="1">'1.-2.mell.'!$A$1:$C$128</definedName>
  </definedNames>
  <calcPr fullCalcOnLoad="1"/>
</workbook>
</file>

<file path=xl/sharedStrings.xml><?xml version="1.0" encoding="utf-8"?>
<sst xmlns="http://schemas.openxmlformats.org/spreadsheetml/2006/main" count="991" uniqueCount="534">
  <si>
    <t>Költségvetési rendelet űrlapjainak összefüggései:</t>
  </si>
  <si>
    <t>2012. évi előirányzat BEVÉTELEK</t>
  </si>
  <si>
    <t>1. sz. melléklet Bevételek táblázat 3. oszlop 10 sora =</t>
  </si>
  <si>
    <t xml:space="preserve">2/a. számú melléklet 3. oszlop 13. sor + 2/b. számú melléklet 3. oszlop 11. sor </t>
  </si>
  <si>
    <t>1. sz. melléklet Bevételek táblázat 3. oszlop 12 sora =</t>
  </si>
  <si>
    <t xml:space="preserve">2/a. számú melléklet 3. oszlop 25. sor + 2/b. számú melléklet 3. oszlop 22. sor </t>
  </si>
  <si>
    <t>1. sz. melléklet Bevételek táblázat 3. oszlop 13 sora =</t>
  </si>
  <si>
    <t xml:space="preserve">2/a. számú melléklet 3. oszlop 26. sor + 2/b. számú melléklet 3. oszlop 23. sor </t>
  </si>
  <si>
    <t>2012. évi előirányzat KIADÁSOK</t>
  </si>
  <si>
    <t>1. sz. melléklet Kiadások táblázat 3. oszlop 5 sora =</t>
  </si>
  <si>
    <t xml:space="preserve">2/a. számú melléklet 5. oszlop 13. sor + 2/b. számú melléklet 5. oszlop 11. sor </t>
  </si>
  <si>
    <t>1. sz. melléklet Kiadások táblázat 3. oszlop 6 sora =</t>
  </si>
  <si>
    <t xml:space="preserve">2/a. számú melléklet 5. oszlop 25. sor + 2/b. számú melléklet 5. oszlop 22. sor </t>
  </si>
  <si>
    <t>1. sz. melléklet Kiadások táblázat 3. oszlop 7 sora =</t>
  </si>
  <si>
    <t xml:space="preserve">2/a. számú melléklet 5. oszlop 26. sor + 2/b. számú melléklet 5. oszlop 23. sor </t>
  </si>
  <si>
    <t>B E V É T E L E K</t>
  </si>
  <si>
    <t>Sor-
szám</t>
  </si>
  <si>
    <t>Bevételi jogcím</t>
  </si>
  <si>
    <t>1.</t>
  </si>
  <si>
    <t>2.</t>
  </si>
  <si>
    <t>2.1.</t>
  </si>
  <si>
    <t>Helyi adók</t>
  </si>
  <si>
    <t>2.2.</t>
  </si>
  <si>
    <t>2.3.</t>
  </si>
  <si>
    <t>2.4.</t>
  </si>
  <si>
    <t>2.5.</t>
  </si>
  <si>
    <t>2.6.</t>
  </si>
  <si>
    <t>3.</t>
  </si>
  <si>
    <t>Áru- és készletértékesítés</t>
  </si>
  <si>
    <t>Alkalmazottak térítése</t>
  </si>
  <si>
    <t>Általános forgalmi adó bevétel</t>
  </si>
  <si>
    <t>Működési célú hozam- és kamatbevételek</t>
  </si>
  <si>
    <t>Egyéb működési célú bevétel</t>
  </si>
  <si>
    <t>II. Közhatalmi bevételek</t>
  </si>
  <si>
    <t>5.</t>
  </si>
  <si>
    <t>Címzett és céltámogatások</t>
  </si>
  <si>
    <t>6.</t>
  </si>
  <si>
    <t>6.1.</t>
  </si>
  <si>
    <t>6.1.1.</t>
  </si>
  <si>
    <t>6.1.2.</t>
  </si>
  <si>
    <t>6.1.3.</t>
  </si>
  <si>
    <t>6.1.4.</t>
  </si>
  <si>
    <t>6.1.5.</t>
  </si>
  <si>
    <t>6.2.</t>
  </si>
  <si>
    <t>6.2.1.</t>
  </si>
  <si>
    <t>6.2.2.</t>
  </si>
  <si>
    <t>6.2.3.</t>
  </si>
  <si>
    <t>6.2.4.</t>
  </si>
  <si>
    <t>6.2.5.</t>
  </si>
  <si>
    <t>Tárgyi eszközök és immateriális javak értékesítése (vagyonhasznosítás)</t>
  </si>
  <si>
    <t>Önkormányzatot megillető vagyoni értékű jog értékesítése, hasznosítása</t>
  </si>
  <si>
    <t>Pénzügyi befektetésekből származó bevétel</t>
  </si>
  <si>
    <t>8.</t>
  </si>
  <si>
    <t>Működési célú pénzeszköz átvétel államháztartáson kívülről</t>
  </si>
  <si>
    <t>Felhalmozási célú pénzeszk. átvétel államháztartáson kívülről</t>
  </si>
  <si>
    <t>VII. Kölcsön (munkavállalónak adott kölcsön) visszatérülése</t>
  </si>
  <si>
    <t>10.</t>
  </si>
  <si>
    <t>11.</t>
  </si>
  <si>
    <t>Előző évek működési célú pénzmaradványa, vállalkozási maradványa</t>
  </si>
  <si>
    <t>Előző évek felhalmozási célú pénzmaradványa, vállalkozási maradványa</t>
  </si>
  <si>
    <t>12.</t>
  </si>
  <si>
    <t>12.1.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</si>
  <si>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</si>
  <si>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</si>
  <si>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</si>
  <si>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</si>
  <si>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</si>
  <si>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</si>
  <si>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</si>
  <si>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</si>
  <si>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</si>
  <si>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</si>
  <si>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</si>
  <si>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</si>
  <si>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</si>
  <si>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</si>
  <si>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</si>
  <si>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</si>
  <si>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</si>
  <si>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</si>
  <si>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</si>
  <si>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</si>
  <si>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</si>
  <si>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</si>
  <si>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</si>
  <si>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</si>
  <si>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t>13.</t>
  </si>
  <si>
    <t>K I A D Á S O K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</si>
  <si>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</si>
  <si>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</si>
  <si>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</si>
  <si>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</si>
  <si>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</si>
  <si>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</si>
  <si>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</si>
  <si>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</si>
  <si>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</si>
  <si>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</si>
  <si>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</si>
  <si>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</si>
  <si>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</si>
  <si>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>1.7.</t>
  </si>
  <si>
    <t xml:space="preserve">   - Szociális, rászorultság jellegű ellátások</t>
  </si>
  <si>
    <t>1.8.</t>
  </si>
  <si>
    <t>1.9.</t>
  </si>
  <si>
    <t xml:space="preserve">   - Működési célú pénzeszköz átadás államháztartáson kívülre</t>
  </si>
  <si>
    <t>1.10.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</si>
  <si>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</si>
  <si>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</si>
  <si>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</si>
  <si>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</si>
  <si>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</si>
  <si>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</si>
  <si>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</si>
  <si>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</si>
  <si>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</si>
  <si>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</si>
  <si>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</si>
  <si>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</si>
  <si>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</si>
  <si>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</si>
  <si>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</si>
  <si>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</si>
  <si>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</si>
  <si>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</si>
  <si>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</si>
  <si>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</si>
  <si>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</si>
  <si>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</si>
  <si>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</si>
  <si>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4.</t>
  </si>
  <si>
    <t>4.1.</t>
  </si>
  <si>
    <t>Általános tartalék</t>
  </si>
  <si>
    <t>4.2.</t>
  </si>
  <si>
    <t>Céltartalék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</si>
  <si>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</si>
  <si>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</si>
  <si>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</si>
  <si>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</si>
  <si>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</si>
  <si>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</si>
  <si>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</si>
  <si>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</si>
  <si>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</si>
  <si>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</si>
  <si>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</si>
  <si>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</si>
  <si>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</si>
  <si>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</si>
  <si>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</si>
  <si>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</si>
  <si>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 xml:space="preserve">                                                                                                           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</si>
  <si>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</si>
  <si>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</si>
  <si>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</si>
  <si>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</si>
  <si>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</si>
  <si>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>7.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</si>
  <si>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</si>
  <si>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</si>
  <si>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</si>
  <si>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</si>
  <si>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>FINANSZÍROZÁSI CÉLÚ PÉNZÜGYI BEVÉTELEK ÉS KIADÁSOK EGYENLEGE</t>
  </si>
  <si>
    <t>4. sz. táblázat</t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</si>
  <si>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</si>
  <si>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</si>
  <si>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</si>
  <si>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</si>
  <si>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</si>
  <si>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</si>
  <si>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</si>
  <si>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</si>
  <si>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</si>
  <si>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</si>
  <si>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</si>
  <si>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</si>
  <si>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</si>
  <si>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</si>
  <si>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</si>
  <si>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</si>
  <si>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</si>
  <si>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</si>
  <si>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</si>
  <si>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Személyi juttatások</t>
  </si>
  <si>
    <t>Munkaadókat terhelő járulék</t>
  </si>
  <si>
    <t>Dologi kiadások</t>
  </si>
  <si>
    <t>Tartalékok</t>
  </si>
  <si>
    <t>9.</t>
  </si>
  <si>
    <t>Költségvetési bevételek összesen:</t>
  </si>
  <si>
    <t>Költségvetési kiadások összesen:</t>
  </si>
  <si>
    <t>14.</t>
  </si>
  <si>
    <t>Előző évi műk. célú pénzm. igénybev.</t>
  </si>
  <si>
    <t>15.</t>
  </si>
  <si>
    <t>Előző évi váll. maradv. igénybev.</t>
  </si>
  <si>
    <t>16.</t>
  </si>
  <si>
    <t>Rövid lejáratú hitelek tölresztése</t>
  </si>
  <si>
    <t>17.</t>
  </si>
  <si>
    <t>18.</t>
  </si>
  <si>
    <t>Kapott kölcsön, nyújtott kölcsön visszatér.</t>
  </si>
  <si>
    <t>19.</t>
  </si>
  <si>
    <t>Forgatási célú belf., külf. értékpapírok kibocsátása, értékesítése</t>
  </si>
  <si>
    <t>Befektetési célú belf., külf. értékpapírok vásárlása</t>
  </si>
  <si>
    <t>20.</t>
  </si>
  <si>
    <t>21.</t>
  </si>
  <si>
    <t>Egyéb működési finanszírozási célú bevétel</t>
  </si>
  <si>
    <t>22.</t>
  </si>
  <si>
    <t xml:space="preserve">Egyéb </t>
  </si>
  <si>
    <t>23.</t>
  </si>
  <si>
    <t>24.</t>
  </si>
  <si>
    <t>25.</t>
  </si>
  <si>
    <t>Finanszírozási célú bevételek (16+…+24)</t>
  </si>
  <si>
    <t>Finanszírozási célú kiadások (14+…+24)</t>
  </si>
  <si>
    <t>26.</t>
  </si>
  <si>
    <t>BEVÉTELEK ÖSSZESEN (13+14+15+25)</t>
  </si>
  <si>
    <t>KIADÁSOK ÖSSZESEN (13+25)</t>
  </si>
  <si>
    <t>27.</t>
  </si>
  <si>
    <t>Költségvetési hiány:</t>
  </si>
  <si>
    <t>Költségvetési többlet:</t>
  </si>
  <si>
    <t>II. Felhalmozási célú bevételek és kiadások mérlege
(Önkormányzati szinten)</t>
  </si>
  <si>
    <t>Tárgyi eszközök, immateriális javak értékesítése</t>
  </si>
  <si>
    <t>Vagyoni értékű jogok értékesítése, hasznosítása</t>
  </si>
  <si>
    <t>Egyéb központi támogatás</t>
  </si>
  <si>
    <t>EU-s forrásból finansz. támogatással megv. progr., projektek kiadásai</t>
  </si>
  <si>
    <t>Központosított előirányzatokból támogatás</t>
  </si>
  <si>
    <t>EU-s forrásból finansz., önkormányzati hozzájáurlásának kiadásai</t>
  </si>
  <si>
    <t>EU-s támogatásból származó forrás</t>
  </si>
  <si>
    <t>Előző évi felh. célú pénzm. igénybev.</t>
  </si>
  <si>
    <t>Befektetési célú belföldi, külföldi értékpapírok kibocsátása, érték.</t>
  </si>
  <si>
    <t>Finansírozási célú bev. (13+…+21)</t>
  </si>
  <si>
    <t>Finansírozási célú kiad. (12+...+21)</t>
  </si>
  <si>
    <t>BEVÉTELEK ÖSSZESEN (11+12+22)</t>
  </si>
  <si>
    <t>KIADÁSOK ÖSSZESEN (11+22)</t>
  </si>
  <si>
    <t>ELTÉRÉS</t>
  </si>
  <si>
    <t>Hernádnémeti Önkormányzat adósságot keletkeztető ügyletekből és kezességvállalásokból fennálló kötelezettségei</t>
  </si>
  <si>
    <t>Ezer forintban !</t>
  </si>
  <si>
    <t>MEGNEVEZÉS</t>
  </si>
  <si>
    <t>Évek</t>
  </si>
  <si>
    <t>Összesen
(7=3+4+5+6)</t>
  </si>
  <si>
    <t>2013.</t>
  </si>
  <si>
    <t>2014.</t>
  </si>
  <si>
    <t>ÖSSZES KÖTELEZETTSÉG</t>
  </si>
  <si>
    <t>Hernádnémeti Önkormányzat saját bevételeinek részletezése az adósságot keletkeztető ügyletből származó tárgyévi fizetési kötelezettség megállapításához</t>
  </si>
  <si>
    <t>Bevételi jogcímek</t>
  </si>
  <si>
    <t>Osztalékok, koncessziós díjak, hozam</t>
  </si>
  <si>
    <t>Díjak, pótlékok bírságok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</si>
  <si>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</si>
  <si>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</si>
  <si>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</si>
  <si>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</si>
  <si>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</si>
  <si>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</si>
  <si>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Beruházás  megnevezése</t>
  </si>
  <si>
    <t>Teljes költség</t>
  </si>
  <si>
    <t>Kivitelezés kezdési és befejezési éve</t>
  </si>
  <si>
    <t>6=(2-4-5)</t>
  </si>
  <si>
    <t>ÖSSZESEN: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</si>
  <si>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</si>
  <si>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</si>
  <si>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</si>
  <si>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</si>
  <si>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</si>
  <si>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</si>
  <si>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</si>
  <si>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</si>
  <si>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</si>
  <si>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</si>
  <si>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</si>
  <si>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</si>
  <si>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</si>
  <si>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</si>
  <si>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</si>
  <si>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</si>
  <si>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</si>
  <si>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01</t>
  </si>
  <si>
    <t>Feladat megnevezése</t>
  </si>
  <si>
    <t>saját</t>
  </si>
  <si>
    <t>--------</t>
  </si>
  <si>
    <t>Száma</t>
  </si>
  <si>
    <t>Előirányzat-csoport, kiemelt előirányzat megnevezése</t>
  </si>
  <si>
    <t>Előirányzat</t>
  </si>
  <si>
    <t>02</t>
  </si>
  <si>
    <t>04</t>
  </si>
  <si>
    <t>05</t>
  </si>
  <si>
    <t>Hernádnémeti Alapszolgáltatási Központ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</si>
  <si>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</si>
  <si>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</si>
  <si>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</si>
  <si>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</si>
  <si>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</si>
  <si>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</si>
  <si>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</si>
  <si>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</si>
  <si>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</si>
  <si>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</si>
  <si>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</si>
  <si>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</si>
  <si>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</si>
  <si>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</si>
  <si>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</si>
  <si>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</si>
  <si>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</si>
  <si>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</si>
  <si>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</si>
  <si>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</si>
  <si>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</si>
  <si>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</si>
  <si>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</si>
  <si>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</si>
  <si>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</si>
  <si>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</si>
  <si>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</si>
  <si>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</si>
  <si>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</si>
  <si>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</si>
  <si>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</si>
  <si>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Finanszírozási célú bevételek</t>
  </si>
  <si>
    <t>Bevételek összesen:</t>
  </si>
  <si>
    <t>Ellátottak pénzbeli juttatása</t>
  </si>
  <si>
    <t>Kiadások összesen:</t>
  </si>
  <si>
    <t>Egyenleg</t>
  </si>
  <si>
    <t>Jogcím</t>
  </si>
  <si>
    <t xml:space="preserve">Fajlagos
mérték </t>
  </si>
  <si>
    <t xml:space="preserve">
Mutató-
szám
</t>
  </si>
  <si>
    <t>Összesen
(2x3)</t>
  </si>
  <si>
    <t>Ft/fő</t>
  </si>
  <si>
    <t>fő (ellátott)</t>
  </si>
  <si>
    <t>forintban</t>
  </si>
  <si>
    <t>Szociális étkeztetés</t>
  </si>
  <si>
    <t>Időskorúak nappali ellátása</t>
  </si>
  <si>
    <t>1. melléklet</t>
  </si>
  <si>
    <t>2. melléklet</t>
  </si>
  <si>
    <t>nincs</t>
  </si>
  <si>
    <t>12. melléklet</t>
  </si>
  <si>
    <t>13. melléklet</t>
  </si>
  <si>
    <t>14. melléklet</t>
  </si>
  <si>
    <t>4. melléklet</t>
  </si>
  <si>
    <t>5. melléklet</t>
  </si>
  <si>
    <t>11. melléklet</t>
  </si>
  <si>
    <t>6. melléklet</t>
  </si>
  <si>
    <t>Önkormányzati hivatal működésének támogatása</t>
  </si>
  <si>
    <t>Hozzájárulás pénzbeli szociális ellátásokhoz</t>
  </si>
  <si>
    <t>Felhalmozási célú pénzeszköz átvétel államháztartáson kívülről</t>
  </si>
  <si>
    <t>Átvett pénzeszközök államháztartáson belülről</t>
  </si>
  <si>
    <t>2015.</t>
  </si>
  <si>
    <t>2016.</t>
  </si>
  <si>
    <t>Az önkormányzatnak jelenleg nincs adóságállománya.</t>
  </si>
  <si>
    <t>Árvízvédelmi beruházás</t>
  </si>
  <si>
    <t>Adatok ezer forintban</t>
  </si>
  <si>
    <t>Önkormányzat</t>
  </si>
  <si>
    <t>Hivatal</t>
  </si>
  <si>
    <t>HAK</t>
  </si>
  <si>
    <t>a) Működési</t>
  </si>
  <si>
    <t>b) Felhalmozási</t>
  </si>
  <si>
    <t>Költségvetési kiadások intézményenként, feladatonként</t>
  </si>
  <si>
    <t>Intézményfinanszírozás</t>
  </si>
  <si>
    <t>Összes kiadás</t>
  </si>
  <si>
    <t>I.Együtt</t>
  </si>
  <si>
    <t>II.Együtt</t>
  </si>
  <si>
    <t>III.Együtt</t>
  </si>
  <si>
    <t>II.Önként vállalt feladat</t>
  </si>
  <si>
    <t>III.Állami (államigazgatási) feladat</t>
  </si>
  <si>
    <t>I.Kötelező feladat (2011. évi CLXXXIX. törvény 13.§-a alapján)</t>
  </si>
  <si>
    <t>Személyi juttatások (01+02+03)</t>
  </si>
  <si>
    <t>03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</si>
  <si>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</si>
  <si>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</si>
  <si>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</si>
  <si>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</si>
  <si>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</si>
  <si>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</si>
  <si>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</si>
  <si>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</si>
  <si>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</si>
  <si>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</si>
  <si>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</si>
  <si>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</si>
  <si>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</si>
  <si>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</si>
  <si>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</si>
  <si>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</si>
  <si>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</si>
  <si>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</si>
  <si>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</si>
  <si>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</si>
  <si>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</si>
  <si>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</si>
  <si>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</si>
  <si>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</si>
  <si>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</si>
  <si>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</si>
  <si>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</si>
  <si>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</si>
  <si>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</si>
  <si>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</si>
  <si>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</si>
  <si>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</si>
  <si>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</si>
  <si>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</si>
  <si>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</si>
  <si>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Hernádnémeti Közös Önkormányzati Hivatal</t>
  </si>
  <si>
    <t>15. melléklet</t>
  </si>
  <si>
    <t>Óvodapedagógusok munkáját segítők bértámogatása 8 hóra</t>
  </si>
  <si>
    <t>Óvodapedagógusok bérének támogatása 8 hóra</t>
  </si>
  <si>
    <t>Óvodapedagógusok bérének támogatása 4 hóra</t>
  </si>
  <si>
    <t>Óvodapedagógusok munkáját segítők bértámogatása 4 hóra</t>
  </si>
  <si>
    <t>Óvodapedagógusok béremelésének támogatása 4 hóra</t>
  </si>
  <si>
    <t>Óvoda épületének fenntartása 8 hóra</t>
  </si>
  <si>
    <t>Óvoda épületének fenntartása 4 hóra</t>
  </si>
  <si>
    <t>Egyéb önkormányzati feladatok támogatása</t>
  </si>
  <si>
    <t>A 2014. évi állami támogatások  alakulása jogcímenként</t>
  </si>
  <si>
    <t>2014. évi előirányzat</t>
  </si>
  <si>
    <t>Előirányzat-felhasználási terv
2014. évre</t>
  </si>
  <si>
    <t>2015. évi előirányzat</t>
  </si>
  <si>
    <t>2016. évi előirányzat</t>
  </si>
  <si>
    <t>2017. évi előirányzat</t>
  </si>
  <si>
    <t>Helyi önkormányzatok működésének általános támogatása</t>
  </si>
  <si>
    <t>Települési önkormányzatok szociális és gyermekjóléti feladatainak támolatása</t>
  </si>
  <si>
    <t>Települési önkormányzatok egyes köznevelési feladatainak támogatása</t>
  </si>
  <si>
    <t>Működési célú központosított előirányzatok</t>
  </si>
  <si>
    <t>Helyi önkormányzatok kiegészítő támogatása</t>
  </si>
  <si>
    <t>Működési célú támogatások államháztartáson belülről</t>
  </si>
  <si>
    <t xml:space="preserve">IV. Pénzeszköz átvétel államháztartáson belülről </t>
  </si>
  <si>
    <t>Felhalmozási célú támogatások államháztartáson belülről</t>
  </si>
  <si>
    <t>Tulajdonosi bevételek</t>
  </si>
  <si>
    <t>Ellátási díjak</t>
  </si>
  <si>
    <t>Szolgáltatások ellenértéke</t>
  </si>
  <si>
    <t>Közvetített szolgáltatások értéke</t>
  </si>
  <si>
    <t xml:space="preserve">   - Működési célú pénzeszkö átadás</t>
  </si>
  <si>
    <t xml:space="preserve"> - az 1.5-ből:     - Lakosságnak juttatott támogatások</t>
  </si>
  <si>
    <t xml:space="preserve">   - Működési célú pénzeszközátadás államháztartáson belülre</t>
  </si>
  <si>
    <t>Beruházási kiadások</t>
  </si>
  <si>
    <t>Önkormányzatok működési támogatásai</t>
  </si>
  <si>
    <t>Közhatalmi bevételek</t>
  </si>
  <si>
    <t>Működési bevételek</t>
  </si>
  <si>
    <t>ÉMOP D Belvízelvezető árok</t>
  </si>
  <si>
    <t>2015. után</t>
  </si>
  <si>
    <t>ESZTERLÁNC Családi napközi</t>
  </si>
  <si>
    <t>Felhasználás
2013. XII.31-ig</t>
  </si>
  <si>
    <t xml:space="preserve">
2014. év utáni szükséglet
</t>
  </si>
  <si>
    <t>Foglalkoztatottak személyi juttatásai</t>
  </si>
  <si>
    <t xml:space="preserve">Egyéb felhalmozási célú kiadások  </t>
  </si>
  <si>
    <t>Önkormányzatok működési támogatása</t>
  </si>
  <si>
    <t xml:space="preserve">Közhatalmi bevételek  </t>
  </si>
  <si>
    <t>Felhalmozási bevételek</t>
  </si>
  <si>
    <t xml:space="preserve">Felhalmozási célú támogatások államháztartáson belülről </t>
  </si>
  <si>
    <t>Működési célú átvett pénzeszközök</t>
  </si>
  <si>
    <t xml:space="preserve">Felhalmozási célú átvett pénzeszközök </t>
  </si>
  <si>
    <t>Hitel-, kölcsöntörlesztés államháztartáson kívülre</t>
  </si>
  <si>
    <t>Belföldi értékpapírok kiadásai</t>
  </si>
  <si>
    <t>Belföldi finanszírozás kiadásai</t>
  </si>
  <si>
    <t>Külföldi finanszírozás kiadásai</t>
  </si>
  <si>
    <t>Hitel-, kölcsönfelvétel államháztartáson kívülről</t>
  </si>
  <si>
    <t>Belföldi értékpapírok bevételei</t>
  </si>
  <si>
    <t>Előző év költségvetési maradványának igénybevétele</t>
  </si>
  <si>
    <t>Előző év vállalkozási maradványának igénybevétele</t>
  </si>
  <si>
    <t>Belföldi finanszírozás bevételei</t>
  </si>
  <si>
    <t>Külföldi finanszírozás bevételei</t>
  </si>
  <si>
    <t xml:space="preserve">Külső személyi juttatások </t>
  </si>
  <si>
    <t xml:space="preserve">Munkaadókat terhelő járulákok és szociális hozzájárulási adó </t>
  </si>
  <si>
    <t xml:space="preserve">Dologi kiadások </t>
  </si>
  <si>
    <t xml:space="preserve">Ellátottak pénzbeli juttatásai </t>
  </si>
  <si>
    <t>Beruházások (ÁFA-val)</t>
  </si>
  <si>
    <t xml:space="preserve">Felújítások (ÁFA-val) </t>
  </si>
  <si>
    <t>Felhalmozási kiadások összesen (09+…+11)</t>
  </si>
  <si>
    <t>Költségvetési bevételek mindösszesen(14+…+21))</t>
  </si>
  <si>
    <t>Muködési költségvetési kiadások és bevételek egyenlege (08 - 14-15-17-18-20)</t>
  </si>
  <si>
    <t>Felhalmozási költségvetési kiadások és bevételek egyenlege (12 - 16-19-21)</t>
  </si>
  <si>
    <t>Finanszírozási kiadások összesen(25+…+28)</t>
  </si>
  <si>
    <t>Finanszírozási bevételek összesen(30+…+35)</t>
  </si>
  <si>
    <t>Tárgyévi kiadások(13+29)</t>
  </si>
  <si>
    <t>Tárgyévi bevételek(22+36)</t>
  </si>
  <si>
    <t>Hernádnémeti Nagyközség Önkormányzata</t>
  </si>
  <si>
    <t>Működési kiadások összesen (03+…07)</t>
  </si>
  <si>
    <t>Költségvetési kiadások (08+12)</t>
  </si>
  <si>
    <t>Foglalkoztatottak létszáma</t>
  </si>
  <si>
    <t>Közfoglalkoztatottak létszáma</t>
  </si>
  <si>
    <t>2014. év</t>
  </si>
  <si>
    <t>a) Működési ( jegyző hatáskörében lévő segélyek)</t>
  </si>
  <si>
    <t>a) Működési (Társadalmi szervezetek támogatása, BURSA, önkormányzati segélyek,  képviselői tiszteletdíj, gyermekek napközbeni ellátása)</t>
  </si>
  <si>
    <t>Felhalmozási célra átvett pénzeszközök</t>
  </si>
  <si>
    <t>Beruházások</t>
  </si>
  <si>
    <t>Egyéb felhalmozási kiadások</t>
  </si>
  <si>
    <t>Finanszírozási kiadások</t>
  </si>
  <si>
    <t>1.1</t>
  </si>
  <si>
    <t>1.2</t>
  </si>
  <si>
    <t>1.3</t>
  </si>
  <si>
    <t>1.4</t>
  </si>
  <si>
    <t>1.6</t>
  </si>
  <si>
    <t>1.7</t>
  </si>
  <si>
    <t>1.8</t>
  </si>
  <si>
    <t>1.9</t>
  </si>
  <si>
    <t>3.1</t>
  </si>
  <si>
    <t>3.2</t>
  </si>
  <si>
    <t>3.3</t>
  </si>
  <si>
    <t>3.4</t>
  </si>
  <si>
    <t>3.5</t>
  </si>
  <si>
    <t>3.6</t>
  </si>
  <si>
    <t>4.1</t>
  </si>
  <si>
    <t>4.2</t>
  </si>
  <si>
    <t>5.1</t>
  </si>
  <si>
    <t>5.2</t>
  </si>
  <si>
    <t>5.3</t>
  </si>
  <si>
    <t>6.1</t>
  </si>
  <si>
    <t>6.2</t>
  </si>
  <si>
    <t>9.1</t>
  </si>
  <si>
    <t>9.2</t>
  </si>
  <si>
    <t xml:space="preserve">Működési célú pénzügyi műveletek bevételei </t>
  </si>
  <si>
    <t xml:space="preserve">Felhalmozási célú pénzügyi műveletek bevételei </t>
  </si>
  <si>
    <t xml:space="preserve">BEVÉTELEK ÖSSZESEN: </t>
  </si>
  <si>
    <t xml:space="preserve">IX. Finanszírozási célú pénzügyi műveletek bevételei </t>
  </si>
  <si>
    <t xml:space="preserve">VIII. Pénzmaradvány, vállalkozási tevékenység maradványa </t>
  </si>
  <si>
    <t>KÖLTSÉGVETÉSI BEVÉTELEK ÖSSZESEN:</t>
  </si>
  <si>
    <t xml:space="preserve">I/2. Működési bevételek </t>
  </si>
  <si>
    <t xml:space="preserve">III. Támogatások, kiegészítések </t>
  </si>
  <si>
    <t xml:space="preserve">V. Felhalmozási célú bevételek </t>
  </si>
  <si>
    <t xml:space="preserve">VI. Átvett pénzeszközök </t>
  </si>
  <si>
    <t>Felhalmozási célú támogatások államháztartáon belülről</t>
  </si>
  <si>
    <t>Házi segítségnyújtás</t>
  </si>
  <si>
    <t>2013-2014.</t>
  </si>
  <si>
    <t>Település-üzemeltetéshez kapcsolódó feladatellátás</t>
  </si>
  <si>
    <t>Szociális és gyermekjóléti alapszolgáltatások általános feladatai</t>
  </si>
  <si>
    <t>Gyermekek napközbeni ellátása</t>
  </si>
  <si>
    <t>Finanszírozás szempontjából elismert dolgozói létszám</t>
  </si>
  <si>
    <t>Gyermekétkeztetés üzemeltetési támogatása</t>
  </si>
  <si>
    <t>Könyvtári és múzeumi feladatok támogatása</t>
  </si>
  <si>
    <t>Települési önkkormányzatok egyéb kiegészítő támogatása</t>
  </si>
  <si>
    <t>Települési önkormányzatok könyvtári feladatainak támogatása</t>
  </si>
  <si>
    <t>3.7</t>
  </si>
  <si>
    <t>Egyes jövedelempótló támogatások kiegészülése</t>
  </si>
  <si>
    <t>Tanuszoda felújítása</t>
  </si>
  <si>
    <t>Volkswagen Transporter Kombi beszerzése</t>
  </si>
  <si>
    <t>2014. évi előirányzat BEVÉTELEK</t>
  </si>
  <si>
    <t>2014. évi előirányzat KIADÁSOK</t>
  </si>
  <si>
    <t>Gépjármű beszerzés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</si>
</sst>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yyyy\-mm\-dd"/>
    <numFmt numFmtId="172" formatCode="&quot;H-&quot;0000"/>
    <numFmt numFmtId="173" formatCode="0;[Red]0"/>
    <numFmt numFmtId="174" formatCode="#,##0\ _F_t"/>
    <numFmt numFmtId="175" formatCode="#,##0;[Red]#,##0"/>
    <numFmt numFmtId="176" formatCode="#,##0.0"/>
    <numFmt numFmtId="177" formatCode="#,##0.0000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0"/>
    </font>
    <font>
      <b/>
      <sz val="12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98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164" fontId="22" fillId="0" borderId="0" xfId="58" applyNumberFormat="1" applyFont="1" applyFill="1" applyBorder="1" applyAlignment="1" applyProtection="1">
      <alignment horizontal="centerContinuous" vertical="center"/>
      <protection/>
    </xf>
    <xf numFmtId="0" fontId="25" fillId="0" borderId="0" xfId="58" applyFill="1">
      <alignment/>
      <protection/>
    </xf>
    <xf numFmtId="0" fontId="28" fillId="0" borderId="10" xfId="58" applyFont="1" applyFill="1" applyBorder="1" applyAlignment="1" applyProtection="1">
      <alignment horizontal="center" vertical="center" wrapText="1"/>
      <protection/>
    </xf>
    <xf numFmtId="0" fontId="28" fillId="0" borderId="11" xfId="58" applyFont="1" applyFill="1" applyBorder="1" applyAlignment="1" applyProtection="1">
      <alignment horizontal="center" vertical="center" wrapText="1"/>
      <protection/>
    </xf>
    <xf numFmtId="0" fontId="28" fillId="0" borderId="12" xfId="58" applyFont="1" applyFill="1" applyBorder="1" applyAlignment="1" applyProtection="1">
      <alignment horizontal="center" vertical="center" wrapText="1"/>
      <protection/>
    </xf>
    <xf numFmtId="0" fontId="29" fillId="0" borderId="10" xfId="58" applyFont="1" applyFill="1" applyBorder="1" applyAlignment="1" applyProtection="1">
      <alignment horizontal="center" vertical="center" wrapText="1"/>
      <protection/>
    </xf>
    <xf numFmtId="0" fontId="29" fillId="0" borderId="11" xfId="58" applyFont="1" applyFill="1" applyBorder="1" applyAlignment="1" applyProtection="1">
      <alignment horizontal="center" vertical="center" wrapText="1"/>
      <protection/>
    </xf>
    <xf numFmtId="0" fontId="29" fillId="0" borderId="12" xfId="58" applyFont="1" applyFill="1" applyBorder="1" applyAlignment="1" applyProtection="1">
      <alignment horizontal="center" vertical="center" wrapText="1"/>
      <protection/>
    </xf>
    <xf numFmtId="0" fontId="20" fillId="0" borderId="0" xfId="58" applyFont="1" applyFill="1">
      <alignment/>
      <protection/>
    </xf>
    <xf numFmtId="0" fontId="29" fillId="0" borderId="13" xfId="58" applyFont="1" applyFill="1" applyBorder="1" applyAlignment="1" applyProtection="1">
      <alignment horizontal="left" vertical="center" wrapText="1" indent="1"/>
      <protection/>
    </xf>
    <xf numFmtId="0" fontId="29" fillId="0" borderId="14" xfId="58" applyFont="1" applyFill="1" applyBorder="1" applyAlignment="1" applyProtection="1">
      <alignment horizontal="left" vertical="center" wrapText="1" indent="1"/>
      <protection/>
    </xf>
    <xf numFmtId="164" fontId="29" fillId="0" borderId="15" xfId="58" applyNumberFormat="1" applyFont="1" applyFill="1" applyBorder="1" applyAlignment="1" applyProtection="1">
      <alignment horizontal="right" vertical="center" wrapText="1"/>
      <protection/>
    </xf>
    <xf numFmtId="0" fontId="0" fillId="0" borderId="0" xfId="58" applyFont="1" applyFill="1">
      <alignment/>
      <protection/>
    </xf>
    <xf numFmtId="0" fontId="29" fillId="0" borderId="10" xfId="58" applyFont="1" applyFill="1" applyBorder="1" applyAlignment="1" applyProtection="1">
      <alignment horizontal="left" vertical="center" wrapText="1" indent="1"/>
      <protection/>
    </xf>
    <xf numFmtId="0" fontId="29" fillId="0" borderId="11" xfId="58" applyFont="1" applyFill="1" applyBorder="1" applyAlignment="1" applyProtection="1">
      <alignment horizontal="left" vertical="center" wrapText="1" indent="1"/>
      <protection/>
    </xf>
    <xf numFmtId="49" fontId="20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17" xfId="58" applyFont="1" applyFill="1" applyBorder="1" applyAlignment="1" applyProtection="1">
      <alignment horizontal="left" vertical="center" wrapText="1" indent="1"/>
      <protection/>
    </xf>
    <xf numFmtId="164" fontId="20" fillId="0" borderId="18" xfId="58" applyNumberFormat="1" applyFont="1" applyFill="1" applyBorder="1" applyAlignment="1" applyProtection="1">
      <alignment horizontal="right" vertical="center" wrapText="1"/>
      <protection locked="0"/>
    </xf>
    <xf numFmtId="164" fontId="29" fillId="0" borderId="12" xfId="58" applyNumberFormat="1" applyFont="1" applyFill="1" applyBorder="1" applyAlignment="1" applyProtection="1">
      <alignment horizontal="right" vertical="center" wrapText="1"/>
      <protection/>
    </xf>
    <xf numFmtId="49" fontId="20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20" xfId="58" applyFont="1" applyFill="1" applyBorder="1" applyAlignment="1" applyProtection="1">
      <alignment horizontal="left" vertical="center" wrapText="1" indent="1"/>
      <protection/>
    </xf>
    <xf numFmtId="164" fontId="20" fillId="0" borderId="21" xfId="58" applyNumberFormat="1" applyFont="1" applyFill="1" applyBorder="1" applyAlignment="1" applyProtection="1">
      <alignment horizontal="right" vertical="center" wrapText="1"/>
      <protection locked="0"/>
    </xf>
    <xf numFmtId="49" fontId="20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23" xfId="58" applyFont="1" applyFill="1" applyBorder="1" applyAlignment="1" applyProtection="1">
      <alignment horizontal="left" vertical="center" wrapText="1" indent="1"/>
      <protection/>
    </xf>
    <xf numFmtId="164" fontId="20" fillId="0" borderId="24" xfId="58" applyNumberFormat="1" applyFont="1" applyFill="1" applyBorder="1" applyAlignment="1" applyProtection="1">
      <alignment horizontal="right" vertical="center" wrapText="1"/>
      <protection locked="0"/>
    </xf>
    <xf numFmtId="49" fontId="20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26" xfId="58" applyFont="1" applyFill="1" applyBorder="1" applyAlignment="1" applyProtection="1">
      <alignment horizontal="left" vertical="center" wrapText="1" indent="1"/>
      <protection/>
    </xf>
    <xf numFmtId="164" fontId="20" fillId="0" borderId="27" xfId="58" applyNumberFormat="1" applyFont="1" applyFill="1" applyBorder="1" applyAlignment="1" applyProtection="1">
      <alignment horizontal="right" vertical="center" wrapText="1"/>
      <protection locked="0"/>
    </xf>
    <xf numFmtId="164" fontId="29" fillId="0" borderId="27" xfId="58" applyNumberFormat="1" applyFont="1" applyFill="1" applyBorder="1" applyAlignment="1" applyProtection="1">
      <alignment horizontal="right" vertical="center" wrapText="1"/>
      <protection locked="0"/>
    </xf>
    <xf numFmtId="49" fontId="20" fillId="0" borderId="28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29" xfId="58" applyFont="1" applyFill="1" applyBorder="1" applyAlignment="1" applyProtection="1">
      <alignment horizontal="left" vertical="center" wrapText="1" indent="1"/>
      <protection/>
    </xf>
    <xf numFmtId="164" fontId="20" fillId="0" borderId="30" xfId="58" applyNumberFormat="1" applyFont="1" applyFill="1" applyBorder="1" applyAlignment="1" applyProtection="1">
      <alignment horizontal="right" vertical="center" wrapText="1"/>
      <protection locked="0"/>
    </xf>
    <xf numFmtId="49" fontId="20" fillId="0" borderId="31" xfId="58" applyNumberFormat="1" applyFont="1" applyFill="1" applyBorder="1" applyAlignment="1" applyProtection="1">
      <alignment horizontal="left" vertical="center" wrapText="1" indent="1"/>
      <protection/>
    </xf>
    <xf numFmtId="164" fontId="20" fillId="0" borderId="32" xfId="58" applyNumberFormat="1" applyFont="1" applyFill="1" applyBorder="1" applyAlignment="1" applyProtection="1">
      <alignment horizontal="right" vertical="center" wrapText="1"/>
      <protection locked="0"/>
    </xf>
    <xf numFmtId="164" fontId="20" fillId="0" borderId="18" xfId="58" applyNumberFormat="1" applyFont="1" applyFill="1" applyBorder="1" applyAlignment="1" applyProtection="1">
      <alignment horizontal="right" vertical="center" wrapText="1"/>
      <protection locked="0"/>
    </xf>
    <xf numFmtId="0" fontId="30" fillId="0" borderId="29" xfId="58" applyFont="1" applyFill="1" applyBorder="1" applyAlignment="1" applyProtection="1">
      <alignment horizontal="left" vertical="center" wrapText="1" indent="1"/>
      <protection/>
    </xf>
    <xf numFmtId="0" fontId="20" fillId="0" borderId="33" xfId="58" applyFont="1" applyFill="1" applyBorder="1" applyAlignment="1" applyProtection="1">
      <alignment horizontal="left" vertical="center" wrapText="1" indent="2"/>
      <protection/>
    </xf>
    <xf numFmtId="164" fontId="20" fillId="0" borderId="32" xfId="5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58" applyFont="1" applyFill="1" applyAlignment="1" applyProtection="1">
      <alignment horizontal="left" indent="1"/>
      <protection/>
    </xf>
    <xf numFmtId="164" fontId="20" fillId="0" borderId="30" xfId="58" applyNumberFormat="1" applyFont="1" applyFill="1" applyBorder="1" applyAlignment="1" applyProtection="1">
      <alignment horizontal="right" vertical="center" wrapText="1"/>
      <protection locked="0"/>
    </xf>
    <xf numFmtId="164" fontId="20" fillId="0" borderId="24" xfId="58" applyNumberFormat="1" applyFont="1" applyFill="1" applyBorder="1" applyAlignment="1" applyProtection="1">
      <alignment horizontal="right" vertical="center" wrapText="1"/>
      <protection locked="0"/>
    </xf>
    <xf numFmtId="164" fontId="29" fillId="0" borderId="12" xfId="58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58" applyFont="1" applyFill="1">
      <alignment/>
      <protection/>
    </xf>
    <xf numFmtId="0" fontId="32" fillId="0" borderId="11" xfId="58" applyFont="1" applyFill="1" applyBorder="1" applyAlignment="1" applyProtection="1">
      <alignment horizontal="left" vertical="center" wrapText="1" indent="1"/>
      <protection/>
    </xf>
    <xf numFmtId="164" fontId="32" fillId="0" borderId="12" xfId="58" applyNumberFormat="1" applyFont="1" applyFill="1" applyBorder="1" applyAlignment="1" applyProtection="1">
      <alignment horizontal="right" vertical="center" wrapText="1"/>
      <protection/>
    </xf>
    <xf numFmtId="49" fontId="29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29" fillId="0" borderId="11" xfId="58" applyFont="1" applyFill="1" applyBorder="1" applyAlignment="1" applyProtection="1">
      <alignment horizontal="left" vertical="center" wrapText="1" indent="1"/>
      <protection/>
    </xf>
    <xf numFmtId="164" fontId="29" fillId="0" borderId="12" xfId="58" applyNumberFormat="1" applyFont="1" applyFill="1" applyBorder="1" applyAlignment="1" applyProtection="1">
      <alignment horizontal="right" vertical="center" wrapText="1"/>
      <protection/>
    </xf>
    <xf numFmtId="49" fontId="20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20" xfId="58" applyFont="1" applyFill="1" applyBorder="1" applyAlignment="1" applyProtection="1">
      <alignment horizontal="left" vertical="center" wrapText="1" indent="1"/>
      <protection/>
    </xf>
    <xf numFmtId="164" fontId="20" fillId="0" borderId="21" xfId="58" applyNumberFormat="1" applyFont="1" applyFill="1" applyBorder="1" applyAlignment="1" applyProtection="1">
      <alignment horizontal="right" vertical="center" wrapText="1"/>
      <protection locked="0"/>
    </xf>
    <xf numFmtId="49" fontId="20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26" xfId="58" applyFont="1" applyFill="1" applyBorder="1" applyAlignment="1" applyProtection="1">
      <alignment horizontal="left" vertical="center" wrapText="1" indent="1"/>
      <protection/>
    </xf>
    <xf numFmtId="164" fontId="20" fillId="0" borderId="27" xfId="58" applyNumberFormat="1" applyFont="1" applyFill="1" applyBorder="1" applyAlignment="1" applyProtection="1">
      <alignment horizontal="right" vertical="center" wrapText="1"/>
      <protection locked="0"/>
    </xf>
    <xf numFmtId="164" fontId="30" fillId="0" borderId="24" xfId="58" applyNumberFormat="1" applyFont="1" applyFill="1" applyBorder="1" applyAlignment="1" applyProtection="1">
      <alignment horizontal="right" vertical="center" wrapText="1"/>
      <protection/>
    </xf>
    <xf numFmtId="0" fontId="20" fillId="0" borderId="29" xfId="58" applyFont="1" applyFill="1" applyBorder="1" applyAlignment="1" applyProtection="1">
      <alignment horizontal="left" vertical="center" wrapText="1" indent="2"/>
      <protection/>
    </xf>
    <xf numFmtId="164" fontId="30" fillId="0" borderId="32" xfId="58" applyNumberFormat="1" applyFont="1" applyFill="1" applyBorder="1" applyAlignment="1" applyProtection="1">
      <alignment horizontal="right" vertical="center" wrapText="1"/>
      <protection/>
    </xf>
    <xf numFmtId="49" fontId="20" fillId="0" borderId="34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35" xfId="58" applyFont="1" applyFill="1" applyBorder="1" applyAlignment="1" applyProtection="1">
      <alignment horizontal="left" vertical="center" wrapText="1" indent="2"/>
      <protection/>
    </xf>
    <xf numFmtId="164" fontId="20" fillId="0" borderId="36" xfId="58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58" applyFont="1" applyFill="1" applyBorder="1" applyAlignment="1" applyProtection="1">
      <alignment horizontal="left" vertical="center" wrapText="1" indent="1"/>
      <protection/>
    </xf>
    <xf numFmtId="0" fontId="0" fillId="0" borderId="37" xfId="58" applyFont="1" applyFill="1" applyBorder="1">
      <alignment/>
      <protection/>
    </xf>
    <xf numFmtId="0" fontId="22" fillId="0" borderId="0" xfId="58" applyFont="1" applyFill="1" applyBorder="1" applyAlignment="1" applyProtection="1">
      <alignment horizontal="center" vertical="center" wrapText="1"/>
      <protection/>
    </xf>
    <xf numFmtId="0" fontId="22" fillId="0" borderId="0" xfId="58" applyFont="1" applyFill="1" applyBorder="1" applyAlignment="1" applyProtection="1">
      <alignment vertical="center" wrapText="1"/>
      <protection/>
    </xf>
    <xf numFmtId="164" fontId="22" fillId="0" borderId="0" xfId="58" applyNumberFormat="1" applyFont="1" applyFill="1" applyBorder="1" applyAlignment="1" applyProtection="1">
      <alignment vertical="center" wrapText="1"/>
      <protection/>
    </xf>
    <xf numFmtId="0" fontId="29" fillId="0" borderId="14" xfId="58" applyFont="1" applyFill="1" applyBorder="1" applyAlignment="1" applyProtection="1">
      <alignment vertical="center" wrapText="1"/>
      <protection/>
    </xf>
    <xf numFmtId="164" fontId="29" fillId="0" borderId="15" xfId="58" applyNumberFormat="1" applyFont="1" applyFill="1" applyBorder="1" applyAlignment="1" applyProtection="1">
      <alignment vertical="center" wrapText="1"/>
      <protection/>
    </xf>
    <xf numFmtId="164" fontId="20" fillId="0" borderId="21" xfId="58" applyNumberFormat="1" applyFont="1" applyFill="1" applyBorder="1" applyAlignment="1" applyProtection="1">
      <alignment vertical="center" wrapText="1"/>
      <protection locked="0"/>
    </xf>
    <xf numFmtId="164" fontId="20" fillId="0" borderId="18" xfId="58" applyNumberFormat="1" applyFont="1" applyFill="1" applyBorder="1" applyAlignment="1" applyProtection="1">
      <alignment vertical="center" wrapText="1"/>
      <protection locked="0"/>
    </xf>
    <xf numFmtId="164" fontId="20" fillId="0" borderId="32" xfId="58" applyNumberFormat="1" applyFont="1" applyFill="1" applyBorder="1" applyAlignment="1" applyProtection="1">
      <alignment vertical="center" wrapText="1"/>
      <protection locked="0"/>
    </xf>
    <xf numFmtId="0" fontId="20" fillId="0" borderId="38" xfId="58" applyFont="1" applyFill="1" applyBorder="1" applyAlignment="1" applyProtection="1">
      <alignment horizontal="left" vertical="center" wrapText="1" indent="1"/>
      <protection/>
    </xf>
    <xf numFmtId="0" fontId="20" fillId="0" borderId="0" xfId="58" applyFont="1" applyFill="1" applyBorder="1" applyAlignment="1" applyProtection="1">
      <alignment horizontal="left" vertical="center" wrapText="1" indent="1"/>
      <protection/>
    </xf>
    <xf numFmtId="0" fontId="20" fillId="0" borderId="17" xfId="58" applyFont="1" applyFill="1" applyBorder="1" applyAlignment="1" applyProtection="1">
      <alignment horizontal="left" indent="6"/>
      <protection/>
    </xf>
    <xf numFmtId="0" fontId="20" fillId="0" borderId="17" xfId="58" applyFont="1" applyFill="1" applyBorder="1" applyAlignment="1" applyProtection="1">
      <alignment horizontal="left" vertical="center" wrapText="1" indent="6"/>
      <protection/>
    </xf>
    <xf numFmtId="0" fontId="20" fillId="0" borderId="33" xfId="58" applyFont="1" applyFill="1" applyBorder="1" applyAlignment="1" applyProtection="1">
      <alignment horizontal="left" vertical="center" wrapText="1" indent="6"/>
      <protection/>
    </xf>
    <xf numFmtId="0" fontId="20" fillId="0" borderId="35" xfId="58" applyFont="1" applyFill="1" applyBorder="1" applyAlignment="1" applyProtection="1">
      <alignment horizontal="left" vertical="center" wrapText="1" indent="6"/>
      <protection/>
    </xf>
    <xf numFmtId="164" fontId="20" fillId="0" borderId="36" xfId="58" applyNumberFormat="1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/>
    </xf>
    <xf numFmtId="164" fontId="29" fillId="0" borderId="12" xfId="58" applyNumberFormat="1" applyFont="1" applyFill="1" applyBorder="1" applyAlignment="1" applyProtection="1">
      <alignment vertical="center" wrapText="1"/>
      <protection/>
    </xf>
    <xf numFmtId="164" fontId="20" fillId="0" borderId="30" xfId="58" applyNumberFormat="1" applyFont="1" applyFill="1" applyBorder="1" applyAlignment="1" applyProtection="1">
      <alignment vertical="center" wrapText="1"/>
      <protection locked="0"/>
    </xf>
    <xf numFmtId="164" fontId="29" fillId="0" borderId="12" xfId="58" applyNumberFormat="1" applyFont="1" applyFill="1" applyBorder="1" applyAlignment="1" applyProtection="1">
      <alignment vertical="center" wrapText="1"/>
      <protection locked="0"/>
    </xf>
    <xf numFmtId="0" fontId="32" fillId="0" borderId="11" xfId="58" applyFont="1" applyFill="1" applyBorder="1" applyAlignment="1" applyProtection="1">
      <alignment horizontal="left" vertical="center" wrapText="1" indent="1"/>
      <protection/>
    </xf>
    <xf numFmtId="164" fontId="20" fillId="0" borderId="18" xfId="58" applyNumberFormat="1" applyFont="1" applyFill="1" applyBorder="1" applyAlignment="1" applyProtection="1">
      <alignment vertical="center" wrapText="1"/>
      <protection/>
    </xf>
    <xf numFmtId="164" fontId="20" fillId="0" borderId="24" xfId="58" applyNumberFormat="1" applyFont="1" applyFill="1" applyBorder="1" applyAlignment="1" applyProtection="1">
      <alignment vertical="center" wrapText="1"/>
      <protection locked="0"/>
    </xf>
    <xf numFmtId="164" fontId="20" fillId="18" borderId="36" xfId="58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58" applyFont="1" applyFill="1" applyBorder="1" applyAlignment="1" applyProtection="1">
      <alignment vertical="center" wrapText="1"/>
      <protection/>
    </xf>
    <xf numFmtId="0" fontId="22" fillId="0" borderId="0" xfId="58" applyFont="1" applyFill="1">
      <alignment/>
      <protection/>
    </xf>
    <xf numFmtId="164" fontId="29" fillId="0" borderId="39" xfId="58" applyNumberFormat="1" applyFont="1" applyFill="1" applyBorder="1" applyAlignment="1" applyProtection="1">
      <alignment horizontal="right" vertical="center" wrapText="1"/>
      <protection/>
    </xf>
    <xf numFmtId="0" fontId="25" fillId="0" borderId="37" xfId="58" applyFill="1" applyBorder="1">
      <alignment/>
      <protection/>
    </xf>
    <xf numFmtId="0" fontId="34" fillId="0" borderId="0" xfId="58" applyFont="1" applyFill="1">
      <alignment/>
      <protection/>
    </xf>
    <xf numFmtId="3" fontId="29" fillId="0" borderId="12" xfId="58" applyNumberFormat="1" applyFont="1" applyFill="1" applyBorder="1" applyAlignment="1" applyProtection="1">
      <alignment horizontal="right" vertical="center" wrapText="1"/>
      <protection/>
    </xf>
    <xf numFmtId="3" fontId="20" fillId="0" borderId="21" xfId="58" applyNumberFormat="1" applyFont="1" applyFill="1" applyBorder="1" applyAlignment="1" applyProtection="1">
      <alignment horizontal="right" vertical="center" wrapText="1"/>
      <protection/>
    </xf>
    <xf numFmtId="3" fontId="20" fillId="0" borderId="18" xfId="58" applyNumberFormat="1" applyFont="1" applyFill="1" applyBorder="1" applyAlignment="1" applyProtection="1">
      <alignment horizontal="right" vertical="center" wrapText="1"/>
      <protection/>
    </xf>
    <xf numFmtId="0" fontId="20" fillId="0" borderId="17" xfId="58" applyFont="1" applyFill="1" applyBorder="1" applyAlignment="1" applyProtection="1">
      <alignment horizontal="left" indent="5"/>
      <protection/>
    </xf>
    <xf numFmtId="3" fontId="20" fillId="0" borderId="24" xfId="58" applyNumberFormat="1" applyFont="1" applyFill="1" applyBorder="1" applyAlignment="1" applyProtection="1">
      <alignment horizontal="right" vertical="center" wrapText="1"/>
      <protection/>
    </xf>
    <xf numFmtId="0" fontId="20" fillId="0" borderId="33" xfId="58" applyFont="1" applyFill="1" applyBorder="1" applyAlignment="1" applyProtection="1">
      <alignment horizontal="left" vertical="center" wrapText="1" indent="1"/>
      <protection/>
    </xf>
    <xf numFmtId="3" fontId="20" fillId="0" borderId="32" xfId="58" applyNumberFormat="1" applyFont="1" applyFill="1" applyBorder="1" applyAlignment="1" applyProtection="1">
      <alignment horizontal="right" vertical="center" wrapText="1"/>
      <protection/>
    </xf>
    <xf numFmtId="0" fontId="20" fillId="0" borderId="35" xfId="58" applyFont="1" applyFill="1" applyBorder="1" applyAlignment="1" applyProtection="1">
      <alignment horizontal="left" indent="5"/>
      <protection/>
    </xf>
    <xf numFmtId="3" fontId="20" fillId="0" borderId="36" xfId="58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ill="1" applyAlignment="1">
      <alignment vertical="center" wrapText="1"/>
    </xf>
    <xf numFmtId="164" fontId="22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horizontal="center" vertical="center" wrapText="1"/>
    </xf>
    <xf numFmtId="164" fontId="27" fillId="0" borderId="0" xfId="0" applyNumberFormat="1" applyFont="1" applyFill="1" applyAlignment="1">
      <alignment horizontal="right" vertical="center"/>
    </xf>
    <xf numFmtId="164" fontId="28" fillId="0" borderId="10" xfId="0" applyNumberFormat="1" applyFont="1" applyFill="1" applyBorder="1" applyAlignment="1">
      <alignment horizontal="centerContinuous" vertical="center" wrapText="1"/>
    </xf>
    <xf numFmtId="164" fontId="28" fillId="0" borderId="11" xfId="0" applyNumberFormat="1" applyFont="1" applyFill="1" applyBorder="1" applyAlignment="1">
      <alignment horizontal="centerContinuous" vertical="center" wrapText="1"/>
    </xf>
    <xf numFmtId="164" fontId="28" fillId="0" borderId="12" xfId="0" applyNumberFormat="1" applyFont="1" applyFill="1" applyBorder="1" applyAlignment="1">
      <alignment horizontal="centerContinuous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164" fontId="28" fillId="0" borderId="11" xfId="0" applyNumberFormat="1" applyFont="1" applyFill="1" applyBorder="1" applyAlignment="1">
      <alignment horizontal="center" vertical="center" wrapText="1"/>
    </xf>
    <xf numFmtId="164" fontId="28" fillId="0" borderId="12" xfId="0" applyNumberFormat="1" applyFont="1" applyFill="1" applyBorder="1" applyAlignment="1">
      <alignment horizontal="center" vertical="center" wrapText="1"/>
    </xf>
    <xf numFmtId="164" fontId="36" fillId="0" borderId="0" xfId="0" applyNumberFormat="1" applyFont="1" applyFill="1" applyAlignment="1">
      <alignment horizontal="center" vertical="center" wrapText="1"/>
    </xf>
    <xf numFmtId="164" fontId="29" fillId="0" borderId="40" xfId="0" applyNumberFormat="1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center" vertical="center" wrapText="1"/>
    </xf>
    <xf numFmtId="164" fontId="29" fillId="0" borderId="11" xfId="0" applyNumberFormat="1" applyFont="1" applyFill="1" applyBorder="1" applyAlignment="1">
      <alignment horizontal="center" vertical="center" wrapText="1"/>
    </xf>
    <xf numFmtId="164" fontId="29" fillId="0" borderId="12" xfId="0" applyNumberFormat="1" applyFont="1" applyFill="1" applyBorder="1" applyAlignment="1">
      <alignment horizontal="center" vertical="center" wrapText="1"/>
    </xf>
    <xf numFmtId="164" fontId="29" fillId="0" borderId="0" xfId="0" applyNumberFormat="1" applyFont="1" applyFill="1" applyAlignment="1">
      <alignment horizontal="center" vertical="center" wrapText="1"/>
    </xf>
    <xf numFmtId="164" fontId="0" fillId="0" borderId="41" xfId="0" applyNumberFormat="1" applyFill="1" applyBorder="1" applyAlignment="1">
      <alignment horizontal="left" vertical="center" wrapText="1" indent="1"/>
    </xf>
    <xf numFmtId="164" fontId="2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29" xfId="0" applyNumberFormat="1" applyFont="1" applyFill="1" applyBorder="1" applyAlignment="1" applyProtection="1">
      <alignment vertical="center" wrapText="1"/>
      <protection locked="0"/>
    </xf>
    <xf numFmtId="164" fontId="20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42" xfId="0" applyNumberFormat="1" applyFill="1" applyBorder="1" applyAlignment="1">
      <alignment horizontal="left" vertical="center" wrapText="1" indent="1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7" xfId="0" applyNumberFormat="1" applyFont="1" applyFill="1" applyBorder="1" applyAlignment="1" applyProtection="1">
      <alignment vertical="center" wrapText="1"/>
      <protection locked="0"/>
    </xf>
    <xf numFmtId="164" fontId="20" fillId="0" borderId="18" xfId="0" applyNumberFormat="1" applyFont="1" applyFill="1" applyBorder="1" applyAlignment="1" applyProtection="1">
      <alignment vertical="center" wrapText="1"/>
      <protection locked="0"/>
    </xf>
    <xf numFmtId="164" fontId="20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43" xfId="0" applyNumberFormat="1" applyFont="1" applyFill="1" applyBorder="1" applyAlignment="1" applyProtection="1">
      <alignment vertical="center" wrapText="1"/>
      <protection locked="0"/>
    </xf>
    <xf numFmtId="164" fontId="2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33" xfId="0" applyNumberFormat="1" applyFont="1" applyFill="1" applyBorder="1" applyAlignment="1" applyProtection="1">
      <alignment vertical="center" wrapText="1"/>
      <protection locked="0"/>
    </xf>
    <xf numFmtId="164" fontId="20" fillId="0" borderId="32" xfId="0" applyNumberFormat="1" applyFont="1" applyFill="1" applyBorder="1" applyAlignment="1" applyProtection="1">
      <alignment vertical="center" wrapText="1"/>
      <protection locked="0"/>
    </xf>
    <xf numFmtId="164" fontId="36" fillId="0" borderId="40" xfId="0" applyNumberFormat="1" applyFont="1" applyFill="1" applyBorder="1" applyAlignment="1">
      <alignment horizontal="left" vertical="center" wrapText="1" indent="1"/>
    </xf>
    <xf numFmtId="164" fontId="2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1" xfId="0" applyNumberFormat="1" applyFont="1" applyFill="1" applyBorder="1" applyAlignment="1" applyProtection="1">
      <alignment vertical="center" wrapText="1"/>
      <protection/>
    </xf>
    <xf numFmtId="164" fontId="2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2" xfId="0" applyNumberFormat="1" applyFont="1" applyFill="1" applyBorder="1" applyAlignment="1" applyProtection="1">
      <alignment vertical="center" wrapText="1"/>
      <protection/>
    </xf>
    <xf numFmtId="164" fontId="36" fillId="0" borderId="44" xfId="0" applyNumberFormat="1" applyFont="1" applyFill="1" applyBorder="1" applyAlignment="1">
      <alignment horizontal="left" vertical="center" wrapText="1" indent="1"/>
    </xf>
    <xf numFmtId="164" fontId="2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42" xfId="0" applyNumberFormat="1" applyFont="1" applyFill="1" applyBorder="1" applyAlignment="1">
      <alignment horizontal="left" vertical="center" wrapText="1" indent="1"/>
    </xf>
    <xf numFmtId="164" fontId="2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2" xfId="0" applyNumberFormat="1" applyFont="1" applyFill="1" applyBorder="1" applyAlignment="1">
      <alignment horizontal="lef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4" xfId="0" applyNumberFormat="1" applyFont="1" applyFill="1" applyBorder="1" applyAlignment="1">
      <alignment horizontal="left" vertical="center" wrapText="1" indent="1"/>
    </xf>
    <xf numFmtId="164" fontId="20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5" xfId="0" applyNumberFormat="1" applyFill="1" applyBorder="1" applyAlignment="1">
      <alignment horizontal="lef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6" xfId="0" applyNumberFormat="1" applyFill="1" applyBorder="1" applyAlignment="1">
      <alignment horizontal="left" vertical="center" wrapText="1" indent="1"/>
    </xf>
    <xf numFmtId="164" fontId="2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18" borderId="35" xfId="0" applyNumberFormat="1" applyFont="1" applyFill="1" applyBorder="1" applyAlignment="1" applyProtection="1">
      <alignment horizontal="right" vertical="center" wrapText="1"/>
      <protection locked="0"/>
    </xf>
    <xf numFmtId="164" fontId="20" fillId="18" borderId="36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10" xfId="0" applyNumberFormat="1" applyFont="1" applyFill="1" applyBorder="1" applyAlignment="1">
      <alignment horizontal="left" vertical="center" wrapText="1" indent="1"/>
    </xf>
    <xf numFmtId="164" fontId="29" fillId="0" borderId="10" xfId="0" applyNumberFormat="1" applyFont="1" applyFill="1" applyBorder="1" applyAlignment="1">
      <alignment horizontal="left" vertical="center" wrapText="1" indent="1"/>
    </xf>
    <xf numFmtId="164" fontId="29" fillId="0" borderId="11" xfId="0" applyNumberFormat="1" applyFont="1" applyFill="1" applyBorder="1" applyAlignment="1" applyProtection="1">
      <alignment horizontal="right" vertical="center" wrapText="1"/>
      <protection/>
    </xf>
    <xf numFmtId="164" fontId="29" fillId="0" borderId="12" xfId="0" applyNumberFormat="1" applyFont="1" applyFill="1" applyBorder="1" applyAlignment="1" applyProtection="1">
      <alignment horizontal="right" vertical="center" wrapText="1"/>
      <protection/>
    </xf>
    <xf numFmtId="164" fontId="31" fillId="0" borderId="0" xfId="0" applyNumberFormat="1" applyFont="1" applyFill="1" applyAlignment="1">
      <alignment vertical="center" wrapText="1"/>
    </xf>
    <xf numFmtId="164" fontId="36" fillId="0" borderId="41" xfId="0" applyNumberFormat="1" applyFont="1" applyFill="1" applyBorder="1" applyAlignment="1">
      <alignment horizontal="left" vertical="center" wrapText="1" indent="1"/>
    </xf>
    <xf numFmtId="164" fontId="29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9" fillId="0" borderId="11" xfId="0" applyNumberFormat="1" applyFont="1" applyFill="1" applyBorder="1" applyAlignment="1">
      <alignment vertical="center" wrapText="1"/>
    </xf>
    <xf numFmtId="164" fontId="29" fillId="0" borderId="12" xfId="0" applyNumberFormat="1" applyFont="1" applyFill="1" applyBorder="1" applyAlignment="1">
      <alignment vertical="center" wrapText="1"/>
    </xf>
    <xf numFmtId="164" fontId="29" fillId="0" borderId="25" xfId="0" applyNumberFormat="1" applyFont="1" applyFill="1" applyBorder="1" applyAlignment="1">
      <alignment horizontal="left" vertical="center" wrapText="1" indent="1"/>
    </xf>
    <xf numFmtId="164" fontId="29" fillId="0" borderId="26" xfId="0" applyNumberFormat="1" applyFont="1" applyFill="1" applyBorder="1" applyAlignment="1" applyProtection="1">
      <alignment horizontal="right" vertical="center" wrapText="1"/>
      <protection/>
    </xf>
    <xf numFmtId="164" fontId="29" fillId="0" borderId="27" xfId="0" applyNumberFormat="1" applyFont="1" applyFill="1" applyBorder="1" applyAlignment="1" applyProtection="1">
      <alignment horizontal="right" vertical="center" wrapText="1"/>
      <protection/>
    </xf>
    <xf numFmtId="164" fontId="35" fillId="0" borderId="0" xfId="0" applyNumberFormat="1" applyFont="1" applyFill="1" applyAlignment="1">
      <alignment textRotation="180" wrapText="1"/>
    </xf>
    <xf numFmtId="0" fontId="37" fillId="0" borderId="0" xfId="0" applyFont="1" applyAlignment="1">
      <alignment/>
    </xf>
    <xf numFmtId="0" fontId="31" fillId="0" borderId="0" xfId="0" applyFont="1" applyAlignment="1">
      <alignment horizontal="center"/>
    </xf>
    <xf numFmtId="3" fontId="21" fillId="0" borderId="0" xfId="0" applyNumberFormat="1" applyFont="1" applyFill="1" applyAlignment="1">
      <alignment horizontal="right" indent="1"/>
    </xf>
    <xf numFmtId="0" fontId="21" fillId="0" borderId="0" xfId="0" applyFont="1" applyFill="1" applyAlignment="1">
      <alignment horizontal="right" indent="1"/>
    </xf>
    <xf numFmtId="3" fontId="28" fillId="0" borderId="0" xfId="0" applyNumberFormat="1" applyFont="1" applyFill="1" applyAlignment="1">
      <alignment horizontal="right" inden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 indent="1"/>
    </xf>
    <xf numFmtId="0" fontId="39" fillId="0" borderId="0" xfId="58" applyFont="1" applyFill="1">
      <alignment/>
      <protection/>
    </xf>
    <xf numFmtId="164" fontId="38" fillId="0" borderId="0" xfId="58" applyNumberFormat="1" applyFont="1" applyFill="1" applyBorder="1" applyAlignment="1" applyProtection="1">
      <alignment horizontal="centerContinuous" vertical="center"/>
      <protection/>
    </xf>
    <xf numFmtId="0" fontId="40" fillId="0" borderId="0" xfId="0" applyFont="1" applyFill="1" applyBorder="1" applyAlignment="1" applyProtection="1">
      <alignment/>
      <protection/>
    </xf>
    <xf numFmtId="0" fontId="36" fillId="0" borderId="33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28" xfId="58" applyFont="1" applyFill="1" applyBorder="1" applyAlignment="1">
      <alignment horizontal="center" vertical="center"/>
      <protection/>
    </xf>
    <xf numFmtId="0" fontId="0" fillId="0" borderId="29" xfId="58" applyFont="1" applyFill="1" applyBorder="1" applyProtection="1">
      <alignment/>
      <protection locked="0"/>
    </xf>
    <xf numFmtId="166" fontId="0" fillId="0" borderId="29" xfId="40" applyNumberFormat="1" applyFont="1" applyFill="1" applyBorder="1" applyAlignment="1" applyProtection="1">
      <alignment/>
      <protection locked="0"/>
    </xf>
    <xf numFmtId="166" fontId="0" fillId="0" borderId="30" xfId="40" applyNumberFormat="1" applyFont="1" applyFill="1" applyBorder="1" applyAlignment="1">
      <alignment/>
    </xf>
    <xf numFmtId="0" fontId="0" fillId="0" borderId="16" xfId="58" applyFont="1" applyFill="1" applyBorder="1" applyAlignment="1">
      <alignment horizontal="center" vertical="center"/>
      <protection/>
    </xf>
    <xf numFmtId="0" fontId="0" fillId="0" borderId="17" xfId="58" applyFont="1" applyFill="1" applyBorder="1" applyProtection="1">
      <alignment/>
      <protection locked="0"/>
    </xf>
    <xf numFmtId="166" fontId="0" fillId="0" borderId="17" xfId="40" applyNumberFormat="1" applyFont="1" applyFill="1" applyBorder="1" applyAlignment="1" applyProtection="1">
      <alignment/>
      <protection locked="0"/>
    </xf>
    <xf numFmtId="166" fontId="0" fillId="0" borderId="18" xfId="40" applyNumberFormat="1" applyFont="1" applyFill="1" applyBorder="1" applyAlignment="1">
      <alignment/>
    </xf>
    <xf numFmtId="0" fontId="0" fillId="0" borderId="31" xfId="58" applyFont="1" applyFill="1" applyBorder="1" applyAlignment="1">
      <alignment horizontal="center" vertical="center"/>
      <protection/>
    </xf>
    <xf numFmtId="0" fontId="0" fillId="0" borderId="33" xfId="58" applyFont="1" applyFill="1" applyBorder="1" applyProtection="1">
      <alignment/>
      <protection locked="0"/>
    </xf>
    <xf numFmtId="166" fontId="0" fillId="0" borderId="33" xfId="40" applyNumberFormat="1" applyFont="1" applyFill="1" applyBorder="1" applyAlignment="1" applyProtection="1">
      <alignment/>
      <protection locked="0"/>
    </xf>
    <xf numFmtId="0" fontId="36" fillId="0" borderId="11" xfId="58" applyFont="1" applyFill="1" applyBorder="1">
      <alignment/>
      <protection/>
    </xf>
    <xf numFmtId="166" fontId="0" fillId="0" borderId="11" xfId="58" applyNumberFormat="1" applyFont="1" applyFill="1" applyBorder="1">
      <alignment/>
      <protection/>
    </xf>
    <xf numFmtId="166" fontId="0" fillId="0" borderId="12" xfId="58" applyNumberFormat="1" applyFont="1" applyFill="1" applyBorder="1">
      <alignment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29" fillId="0" borderId="19" xfId="58" applyFont="1" applyFill="1" applyBorder="1" applyAlignment="1" applyProtection="1">
      <alignment horizontal="center" vertical="center" wrapText="1"/>
      <protection/>
    </xf>
    <xf numFmtId="0" fontId="29" fillId="0" borderId="20" xfId="58" applyFont="1" applyFill="1" applyBorder="1" applyAlignment="1" applyProtection="1">
      <alignment horizontal="center" vertical="center" wrapText="1"/>
      <protection/>
    </xf>
    <xf numFmtId="0" fontId="29" fillId="0" borderId="21" xfId="58" applyFont="1" applyFill="1" applyBorder="1" applyAlignment="1" applyProtection="1">
      <alignment horizontal="center" vertical="center" wrapText="1"/>
      <protection/>
    </xf>
    <xf numFmtId="0" fontId="20" fillId="0" borderId="10" xfId="58" applyFont="1" applyFill="1" applyBorder="1" applyAlignment="1" applyProtection="1">
      <alignment horizontal="center" vertical="center"/>
      <protection/>
    </xf>
    <xf numFmtId="0" fontId="20" fillId="0" borderId="11" xfId="58" applyFont="1" applyFill="1" applyBorder="1" applyAlignment="1" applyProtection="1">
      <alignment horizontal="center" vertical="center"/>
      <protection/>
    </xf>
    <xf numFmtId="0" fontId="20" fillId="0" borderId="12" xfId="58" applyFont="1" applyFill="1" applyBorder="1" applyAlignment="1" applyProtection="1">
      <alignment horizontal="center" vertical="center"/>
      <protection/>
    </xf>
    <xf numFmtId="0" fontId="20" fillId="0" borderId="19" xfId="58" applyFont="1" applyFill="1" applyBorder="1" applyAlignment="1" applyProtection="1">
      <alignment horizontal="center" vertical="center"/>
      <protection/>
    </xf>
    <xf numFmtId="0" fontId="20" fillId="0" borderId="20" xfId="58" applyFont="1" applyFill="1" applyBorder="1" applyProtection="1">
      <alignment/>
      <protection/>
    </xf>
    <xf numFmtId="0" fontId="20" fillId="0" borderId="16" xfId="58" applyFont="1" applyFill="1" applyBorder="1" applyAlignment="1" applyProtection="1">
      <alignment horizontal="center" vertical="center"/>
      <protection/>
    </xf>
    <xf numFmtId="0" fontId="20" fillId="0" borderId="17" xfId="58" applyFont="1" applyFill="1" applyBorder="1" applyProtection="1">
      <alignment/>
      <protection/>
    </xf>
    <xf numFmtId="0" fontId="20" fillId="0" borderId="17" xfId="58" applyFont="1" applyFill="1" applyBorder="1" applyAlignment="1" applyProtection="1">
      <alignment wrapText="1"/>
      <protection/>
    </xf>
    <xf numFmtId="0" fontId="20" fillId="0" borderId="31" xfId="58" applyFont="1" applyFill="1" applyBorder="1" applyAlignment="1" applyProtection="1">
      <alignment horizontal="center" vertical="center"/>
      <protection/>
    </xf>
    <xf numFmtId="0" fontId="20" fillId="0" borderId="33" xfId="58" applyFont="1" applyFill="1" applyBorder="1" applyProtection="1">
      <alignment/>
      <protection/>
    </xf>
    <xf numFmtId="166" fontId="29" fillId="0" borderId="12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7" fillId="0" borderId="0" xfId="0" applyNumberFormat="1" applyFont="1" applyFill="1" applyAlignment="1" applyProtection="1">
      <alignment horizontal="right" wrapText="1"/>
      <protection/>
    </xf>
    <xf numFmtId="164" fontId="28" fillId="0" borderId="10" xfId="0" applyNumberFormat="1" applyFont="1" applyFill="1" applyBorder="1" applyAlignment="1" applyProtection="1">
      <alignment horizontal="center" vertical="center" wrapText="1"/>
      <protection/>
    </xf>
    <xf numFmtId="164" fontId="28" fillId="0" borderId="11" xfId="0" applyNumberFormat="1" applyFont="1" applyFill="1" applyBorder="1" applyAlignment="1" applyProtection="1">
      <alignment horizontal="center" vertical="center" wrapText="1"/>
      <protection/>
    </xf>
    <xf numFmtId="164" fontId="28" fillId="0" borderId="12" xfId="0" applyNumberFormat="1" applyFont="1" applyFill="1" applyBorder="1" applyAlignment="1" applyProtection="1">
      <alignment horizontal="center" vertical="center" wrapText="1"/>
      <protection/>
    </xf>
    <xf numFmtId="164" fontId="29" fillId="0" borderId="25" xfId="0" applyNumberFormat="1" applyFont="1" applyFill="1" applyBorder="1" applyAlignment="1" applyProtection="1">
      <alignment horizontal="center" vertical="center" wrapText="1"/>
      <protection/>
    </xf>
    <xf numFmtId="164" fontId="29" fillId="0" borderId="26" xfId="0" applyNumberFormat="1" applyFont="1" applyFill="1" applyBorder="1" applyAlignment="1" applyProtection="1">
      <alignment horizontal="center" vertical="center" wrapText="1"/>
      <protection/>
    </xf>
    <xf numFmtId="164" fontId="29" fillId="0" borderId="27" xfId="0" applyNumberFormat="1" applyFont="1" applyFill="1" applyBorder="1" applyAlignment="1" applyProtection="1">
      <alignment horizontal="center" vertical="center" wrapText="1"/>
      <protection/>
    </xf>
    <xf numFmtId="1" fontId="20" fillId="0" borderId="17" xfId="0" applyNumberFormat="1" applyFont="1" applyFill="1" applyBorder="1" applyAlignment="1" applyProtection="1">
      <alignment vertical="center" wrapText="1"/>
      <protection locked="0"/>
    </xf>
    <xf numFmtId="164" fontId="20" fillId="0" borderId="18" xfId="0" applyNumberFormat="1" applyFont="1" applyFill="1" applyBorder="1" applyAlignment="1" applyProtection="1">
      <alignment vertical="center" wrapText="1"/>
      <protection/>
    </xf>
    <xf numFmtId="164" fontId="0" fillId="0" borderId="22" xfId="0" applyNumberFormat="1" applyFill="1" applyBorder="1" applyAlignment="1" applyProtection="1">
      <alignment horizontal="center" vertical="center" wrapText="1"/>
      <protection locked="0"/>
    </xf>
    <xf numFmtId="1" fontId="20" fillId="0" borderId="33" xfId="0" applyNumberFormat="1" applyFont="1" applyFill="1" applyBorder="1" applyAlignment="1" applyProtection="1">
      <alignment vertical="center" wrapText="1"/>
      <protection locked="0"/>
    </xf>
    <xf numFmtId="164" fontId="20" fillId="0" borderId="32" xfId="0" applyNumberFormat="1" applyFont="1" applyFill="1" applyBorder="1" applyAlignment="1" applyProtection="1">
      <alignment vertical="center" wrapText="1"/>
      <protection/>
    </xf>
    <xf numFmtId="164" fontId="28" fillId="0" borderId="10" xfId="0" applyNumberFormat="1" applyFont="1" applyFill="1" applyBorder="1" applyAlignment="1" applyProtection="1">
      <alignment horizontal="left" vertical="center" wrapText="1"/>
      <protection/>
    </xf>
    <xf numFmtId="164" fontId="29" fillId="0" borderId="11" xfId="0" applyNumberFormat="1" applyFont="1" applyFill="1" applyBorder="1" applyAlignment="1" applyProtection="1">
      <alignment vertical="center" wrapText="1"/>
      <protection/>
    </xf>
    <xf numFmtId="164" fontId="29" fillId="19" borderId="11" xfId="0" applyNumberFormat="1" applyFont="1" applyFill="1" applyBorder="1" applyAlignment="1" applyProtection="1">
      <alignment vertical="center" wrapText="1"/>
      <protection/>
    </xf>
    <xf numFmtId="164" fontId="29" fillId="0" borderId="12" xfId="0" applyNumberFormat="1" applyFont="1" applyFill="1" applyBorder="1" applyAlignment="1" applyProtection="1">
      <alignment vertical="center" wrapText="1"/>
      <protection/>
    </xf>
    <xf numFmtId="164" fontId="36" fillId="0" borderId="0" xfId="0" applyNumberFormat="1" applyFont="1" applyFill="1" applyAlignment="1">
      <alignment vertical="center" wrapText="1"/>
    </xf>
    <xf numFmtId="0" fontId="22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49" fontId="20" fillId="0" borderId="19" xfId="0" applyNumberFormat="1" applyFont="1" applyFill="1" applyBorder="1" applyAlignment="1" applyProtection="1">
      <alignment vertical="center"/>
      <protection/>
    </xf>
    <xf numFmtId="3" fontId="20" fillId="0" borderId="20" xfId="0" applyNumberFormat="1" applyFont="1" applyFill="1" applyBorder="1" applyAlignment="1" applyProtection="1">
      <alignment vertical="center"/>
      <protection locked="0"/>
    </xf>
    <xf numFmtId="3" fontId="20" fillId="0" borderId="21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30" fillId="0" borderId="17" xfId="0" applyNumberFormat="1" applyFont="1" applyFill="1" applyBorder="1" applyAlignment="1" applyProtection="1">
      <alignment vertical="center"/>
      <protection locked="0"/>
    </xf>
    <xf numFmtId="3" fontId="30" fillId="0" borderId="18" xfId="0" applyNumberFormat="1" applyFont="1" applyFill="1" applyBorder="1" applyAlignment="1" applyProtection="1">
      <alignment vertical="center"/>
      <protection/>
    </xf>
    <xf numFmtId="49" fontId="20" fillId="0" borderId="16" xfId="0" applyNumberFormat="1" applyFont="1" applyFill="1" applyBorder="1" applyAlignment="1" applyProtection="1">
      <alignment vertical="center"/>
      <protection/>
    </xf>
    <xf numFmtId="3" fontId="20" fillId="0" borderId="17" xfId="0" applyNumberFormat="1" applyFont="1" applyFill="1" applyBorder="1" applyAlignment="1" applyProtection="1">
      <alignment vertical="center"/>
      <protection locked="0"/>
    </xf>
    <xf numFmtId="3" fontId="20" fillId="0" borderId="18" xfId="0" applyNumberFormat="1" applyFont="1" applyFill="1" applyBorder="1" applyAlignment="1" applyProtection="1">
      <alignment vertical="center"/>
      <protection/>
    </xf>
    <xf numFmtId="49" fontId="20" fillId="0" borderId="31" xfId="0" applyNumberFormat="1" applyFont="1" applyFill="1" applyBorder="1" applyAlignment="1" applyProtection="1">
      <alignment vertical="center"/>
      <protection locked="0"/>
    </xf>
    <xf numFmtId="3" fontId="20" fillId="0" borderId="33" xfId="0" applyNumberFormat="1" applyFont="1" applyFill="1" applyBorder="1" applyAlignment="1" applyProtection="1">
      <alignment vertical="center"/>
      <protection locked="0"/>
    </xf>
    <xf numFmtId="49" fontId="28" fillId="0" borderId="10" xfId="0" applyNumberFormat="1" applyFont="1" applyFill="1" applyBorder="1" applyAlignment="1" applyProtection="1">
      <alignment vertical="center"/>
      <protection/>
    </xf>
    <xf numFmtId="3" fontId="20" fillId="0" borderId="11" xfId="0" applyNumberFormat="1" applyFont="1" applyFill="1" applyBorder="1" applyAlignment="1" applyProtection="1">
      <alignment vertical="center"/>
      <protection/>
    </xf>
    <xf numFmtId="3" fontId="2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0" fillId="0" borderId="16" xfId="0" applyNumberFormat="1" applyFont="1" applyFill="1" applyBorder="1" applyAlignment="1" applyProtection="1">
      <alignment horizontal="left" vertical="center"/>
      <protection/>
    </xf>
    <xf numFmtId="49" fontId="28" fillId="0" borderId="0" xfId="0" applyNumberFormat="1" applyFont="1" applyFill="1" applyBorder="1" applyAlignment="1" applyProtection="1">
      <alignment vertical="center"/>
      <protection/>
    </xf>
    <xf numFmtId="3" fontId="2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64" fontId="2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16" fontId="0" fillId="0" borderId="0" xfId="0" applyNumberFormat="1" applyFill="1" applyAlignment="1">
      <alignment vertical="center" wrapText="1"/>
    </xf>
    <xf numFmtId="164" fontId="41" fillId="0" borderId="0" xfId="0" applyNumberFormat="1" applyFont="1" applyFill="1" applyAlignment="1">
      <alignment horizontal="center" vertical="center" wrapText="1"/>
    </xf>
    <xf numFmtId="164" fontId="41" fillId="0" borderId="0" xfId="0" applyNumberFormat="1" applyFont="1" applyFill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 applyProtection="1">
      <alignment horizontal="left" vertical="center" wrapText="1" indent="1"/>
      <protection/>
    </xf>
    <xf numFmtId="164" fontId="20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 applyProtection="1">
      <alignment horizontal="left" vertical="center" wrapText="1" indent="1"/>
      <protection/>
    </xf>
    <xf numFmtId="164" fontId="2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38" xfId="0" applyFont="1" applyFill="1" applyBorder="1" applyAlignment="1" applyProtection="1">
      <alignment horizontal="left" vertical="center" wrapText="1" indent="8"/>
      <protection/>
    </xf>
    <xf numFmtId="0" fontId="20" fillId="0" borderId="29" xfId="0" applyFont="1" applyFill="1" applyBorder="1" applyAlignment="1" applyProtection="1">
      <alignment vertical="center" wrapText="1"/>
      <protection locked="0"/>
    </xf>
    <xf numFmtId="164" fontId="2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7" xfId="0" applyFont="1" applyFill="1" applyBorder="1" applyAlignment="1" applyProtection="1">
      <alignment vertical="center" wrapText="1"/>
      <protection locked="0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 applyProtection="1">
      <alignment vertical="center" wrapText="1"/>
      <protection locked="0"/>
    </xf>
    <xf numFmtId="164" fontId="2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0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 applyProtection="1">
      <alignment vertical="center" wrapText="1"/>
      <protection/>
    </xf>
    <xf numFmtId="164" fontId="29" fillId="0" borderId="26" xfId="0" applyNumberFormat="1" applyFont="1" applyFill="1" applyBorder="1" applyAlignment="1" applyProtection="1">
      <alignment vertical="center" wrapText="1"/>
      <protection/>
    </xf>
    <xf numFmtId="164" fontId="29" fillId="0" borderId="27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5" fillId="0" borderId="0" xfId="59" applyFill="1" applyProtection="1">
      <alignment/>
      <protection locked="0"/>
    </xf>
    <xf numFmtId="0" fontId="25" fillId="0" borderId="0" xfId="59" applyFill="1" applyProtection="1">
      <alignment/>
      <protection/>
    </xf>
    <xf numFmtId="0" fontId="27" fillId="0" borderId="0" xfId="0" applyFont="1" applyFill="1" applyAlignment="1">
      <alignment horizontal="right"/>
    </xf>
    <xf numFmtId="0" fontId="28" fillId="0" borderId="13" xfId="59" applyFont="1" applyFill="1" applyBorder="1" applyAlignment="1" applyProtection="1">
      <alignment horizontal="center" vertical="center" wrapText="1"/>
      <protection/>
    </xf>
    <xf numFmtId="0" fontId="28" fillId="0" borderId="14" xfId="59" applyFont="1" applyFill="1" applyBorder="1" applyAlignment="1" applyProtection="1">
      <alignment horizontal="center" vertical="center"/>
      <protection/>
    </xf>
    <xf numFmtId="0" fontId="28" fillId="0" borderId="15" xfId="59" applyFont="1" applyFill="1" applyBorder="1" applyAlignment="1" applyProtection="1">
      <alignment horizontal="center" vertical="center"/>
      <protection/>
    </xf>
    <xf numFmtId="0" fontId="20" fillId="0" borderId="10" xfId="59" applyFont="1" applyFill="1" applyBorder="1" applyAlignment="1" applyProtection="1">
      <alignment horizontal="left" vertical="center" indent="1"/>
      <protection/>
    </xf>
    <xf numFmtId="0" fontId="25" fillId="0" borderId="0" xfId="59" applyFill="1" applyAlignment="1" applyProtection="1">
      <alignment vertical="center"/>
      <protection/>
    </xf>
    <xf numFmtId="164" fontId="20" fillId="0" borderId="23" xfId="59" applyNumberFormat="1" applyFont="1" applyFill="1" applyBorder="1" applyAlignment="1" applyProtection="1">
      <alignment vertical="center"/>
      <protection locked="0"/>
    </xf>
    <xf numFmtId="164" fontId="20" fillId="0" borderId="24" xfId="59" applyNumberFormat="1" applyFont="1" applyFill="1" applyBorder="1" applyAlignment="1" applyProtection="1">
      <alignment vertical="center"/>
      <protection/>
    </xf>
    <xf numFmtId="164" fontId="20" fillId="0" borderId="17" xfId="59" applyNumberFormat="1" applyFont="1" applyFill="1" applyBorder="1" applyAlignment="1" applyProtection="1">
      <alignment vertical="center"/>
      <protection locked="0"/>
    </xf>
    <xf numFmtId="164" fontId="20" fillId="0" borderId="18" xfId="59" applyNumberFormat="1" applyFont="1" applyFill="1" applyBorder="1" applyAlignment="1" applyProtection="1">
      <alignment vertical="center"/>
      <protection/>
    </xf>
    <xf numFmtId="0" fontId="25" fillId="0" borderId="0" xfId="59" applyFill="1" applyAlignment="1" applyProtection="1">
      <alignment vertical="center"/>
      <protection locked="0"/>
    </xf>
    <xf numFmtId="0" fontId="20" fillId="0" borderId="29" xfId="59" applyFont="1" applyFill="1" applyBorder="1" applyAlignment="1" applyProtection="1">
      <alignment horizontal="left" vertical="center" wrapText="1" indent="1"/>
      <protection/>
    </xf>
    <xf numFmtId="164" fontId="20" fillId="0" borderId="29" xfId="59" applyNumberFormat="1" applyFont="1" applyFill="1" applyBorder="1" applyAlignment="1" applyProtection="1">
      <alignment vertical="center"/>
      <protection locked="0"/>
    </xf>
    <xf numFmtId="164" fontId="20" fillId="0" borderId="30" xfId="59" applyNumberFormat="1" applyFont="1" applyFill="1" applyBorder="1" applyAlignment="1" applyProtection="1">
      <alignment vertical="center"/>
      <protection/>
    </xf>
    <xf numFmtId="0" fontId="20" fillId="0" borderId="17" xfId="59" applyFont="1" applyFill="1" applyBorder="1" applyAlignment="1" applyProtection="1">
      <alignment horizontal="left" vertical="center" wrapText="1" indent="1"/>
      <protection/>
    </xf>
    <xf numFmtId="0" fontId="28" fillId="0" borderId="11" xfId="59" applyFont="1" applyFill="1" applyBorder="1" applyAlignment="1" applyProtection="1">
      <alignment horizontal="left" vertical="center" indent="1"/>
      <protection/>
    </xf>
    <xf numFmtId="164" fontId="29" fillId="0" borderId="11" xfId="59" applyNumberFormat="1" applyFont="1" applyFill="1" applyBorder="1" applyAlignment="1" applyProtection="1">
      <alignment vertical="center"/>
      <protection/>
    </xf>
    <xf numFmtId="164" fontId="29" fillId="0" borderId="12" xfId="59" applyNumberFormat="1" applyFont="1" applyFill="1" applyBorder="1" applyAlignment="1" applyProtection="1">
      <alignment vertical="center"/>
      <protection/>
    </xf>
    <xf numFmtId="0" fontId="28" fillId="0" borderId="11" xfId="59" applyFont="1" applyFill="1" applyBorder="1" applyAlignment="1" applyProtection="1">
      <alignment horizontal="left" indent="1"/>
      <protection/>
    </xf>
    <xf numFmtId="164" fontId="29" fillId="0" borderId="11" xfId="59" applyNumberFormat="1" applyFont="1" applyFill="1" applyBorder="1" applyProtection="1">
      <alignment/>
      <protection/>
    </xf>
    <xf numFmtId="164" fontId="29" fillId="0" borderId="12" xfId="59" applyNumberFormat="1" applyFont="1" applyFill="1" applyBorder="1" applyProtection="1">
      <alignment/>
      <protection/>
    </xf>
    <xf numFmtId="0" fontId="0" fillId="0" borderId="0" xfId="59" applyFont="1" applyFill="1" applyProtection="1">
      <alignment/>
      <protection/>
    </xf>
    <xf numFmtId="0" fontId="38" fillId="0" borderId="0" xfId="59" applyFont="1" applyFill="1" applyProtection="1">
      <alignment/>
      <protection locked="0"/>
    </xf>
    <xf numFmtId="0" fontId="22" fillId="0" borderId="0" xfId="59" applyFont="1" applyFill="1" applyProtection="1">
      <alignment/>
      <protection locked="0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0" xfId="58" applyNumberFormat="1" applyFont="1" applyFill="1" applyBorder="1" applyAlignment="1" applyProtection="1">
      <alignment vertical="center"/>
      <protection/>
    </xf>
    <xf numFmtId="164" fontId="40" fillId="0" borderId="0" xfId="58" applyNumberFormat="1" applyFont="1" applyFill="1" applyBorder="1" applyAlignment="1" applyProtection="1">
      <alignment vertical="center"/>
      <protection/>
    </xf>
    <xf numFmtId="0" fontId="40" fillId="0" borderId="48" xfId="0" applyFont="1" applyFill="1" applyBorder="1" applyAlignment="1" applyProtection="1">
      <alignment horizontal="right"/>
      <protection/>
    </xf>
    <xf numFmtId="0" fontId="46" fillId="0" borderId="0" xfId="56" applyFont="1" applyFill="1" applyAlignment="1" applyProtection="1">
      <alignment horizontal="centerContinuous" vertical="center"/>
      <protection/>
    </xf>
    <xf numFmtId="0" fontId="46" fillId="0" borderId="0" xfId="56" applyFont="1" applyFill="1" applyAlignment="1" applyProtection="1">
      <alignment horizontal="centerContinuous"/>
      <protection/>
    </xf>
    <xf numFmtId="0" fontId="44" fillId="0" borderId="0" xfId="56">
      <alignment/>
      <protection/>
    </xf>
    <xf numFmtId="0" fontId="47" fillId="0" borderId="26" xfId="56" applyFont="1" applyFill="1" applyBorder="1" applyAlignment="1" applyProtection="1">
      <alignment horizontal="center" vertical="center" wrapText="1"/>
      <protection/>
    </xf>
    <xf numFmtId="0" fontId="47" fillId="0" borderId="27" xfId="56" applyFont="1" applyFill="1" applyBorder="1" applyAlignment="1" applyProtection="1">
      <alignment horizontal="center" vertical="center" wrapText="1"/>
      <protection/>
    </xf>
    <xf numFmtId="0" fontId="48" fillId="0" borderId="10" xfId="56" applyFont="1" applyFill="1" applyBorder="1" applyAlignment="1" applyProtection="1">
      <alignment horizontal="center" vertical="center" wrapText="1"/>
      <protection/>
    </xf>
    <xf numFmtId="0" fontId="48" fillId="0" borderId="11" xfId="56" applyFont="1" applyFill="1" applyBorder="1" applyAlignment="1" applyProtection="1">
      <alignment horizontal="center" vertical="center" wrapText="1"/>
      <protection/>
    </xf>
    <xf numFmtId="0" fontId="48" fillId="0" borderId="12" xfId="56" applyFont="1" applyFill="1" applyBorder="1" applyAlignment="1" applyProtection="1">
      <alignment horizontal="center" vertical="center" wrapText="1"/>
      <protection/>
    </xf>
    <xf numFmtId="0" fontId="49" fillId="0" borderId="49" xfId="56" applyFont="1" applyBorder="1" applyAlignment="1">
      <alignment vertical="top" wrapText="1"/>
      <protection/>
    </xf>
    <xf numFmtId="3" fontId="50" fillId="0" borderId="50" xfId="56" applyNumberFormat="1" applyFont="1" applyFill="1" applyBorder="1" applyAlignment="1" applyProtection="1">
      <alignment horizontal="right" vertical="center" wrapText="1"/>
      <protection locked="0"/>
    </xf>
    <xf numFmtId="164" fontId="50" fillId="0" borderId="51" xfId="56" applyNumberFormat="1" applyFont="1" applyFill="1" applyBorder="1" applyAlignment="1" applyProtection="1">
      <alignment horizontal="right" vertical="center" wrapText="1"/>
      <protection/>
    </xf>
    <xf numFmtId="3" fontId="50" fillId="0" borderId="52" xfId="56" applyNumberFormat="1" applyFont="1" applyFill="1" applyBorder="1" applyAlignment="1" applyProtection="1">
      <alignment horizontal="right" vertical="center" wrapText="1"/>
      <protection locked="0"/>
    </xf>
    <xf numFmtId="177" fontId="50" fillId="0" borderId="52" xfId="56" applyNumberFormat="1" applyFont="1" applyFill="1" applyBorder="1" applyAlignment="1" applyProtection="1">
      <alignment horizontal="right" vertical="center" wrapText="1"/>
      <protection locked="0"/>
    </xf>
    <xf numFmtId="3" fontId="51" fillId="0" borderId="52" xfId="56" applyNumberFormat="1" applyFont="1" applyFill="1" applyBorder="1" applyAlignment="1" applyProtection="1">
      <alignment horizontal="right" vertical="center" wrapText="1"/>
      <protection locked="0"/>
    </xf>
    <xf numFmtId="0" fontId="47" fillId="0" borderId="10" xfId="56" applyFont="1" applyFill="1" applyBorder="1" applyAlignment="1" applyProtection="1">
      <alignment vertical="center" wrapText="1"/>
      <protection/>
    </xf>
    <xf numFmtId="3" fontId="42" fillId="19" borderId="11" xfId="56" applyNumberFormat="1" applyFont="1" applyFill="1" applyBorder="1" applyAlignment="1" applyProtection="1">
      <alignment horizontal="right" vertical="center" wrapText="1"/>
      <protection/>
    </xf>
    <xf numFmtId="164" fontId="42" fillId="0" borderId="12" xfId="56" applyNumberFormat="1" applyFont="1" applyFill="1" applyBorder="1" applyAlignment="1" applyProtection="1">
      <alignment horizontal="right" vertical="center" wrapText="1"/>
      <protection/>
    </xf>
    <xf numFmtId="0" fontId="47" fillId="0" borderId="0" xfId="56" applyFont="1" applyFill="1" applyBorder="1" applyAlignment="1" applyProtection="1">
      <alignment vertical="center" wrapText="1"/>
      <protection/>
    </xf>
    <xf numFmtId="3" fontId="42" fillId="0" borderId="0" xfId="56" applyNumberFormat="1" applyFont="1" applyFill="1" applyBorder="1" applyAlignment="1" applyProtection="1">
      <alignment horizontal="right" vertical="center" wrapText="1"/>
      <protection/>
    </xf>
    <xf numFmtId="164" fontId="42" fillId="0" borderId="0" xfId="56" applyNumberFormat="1" applyFont="1" applyFill="1" applyBorder="1" applyAlignment="1" applyProtection="1">
      <alignment horizontal="right" vertical="center" wrapText="1"/>
      <protection/>
    </xf>
    <xf numFmtId="3" fontId="42" fillId="0" borderId="0" xfId="56" applyNumberFormat="1" applyFont="1" applyFill="1" applyBorder="1" applyAlignment="1" applyProtection="1">
      <alignment horizontal="left" vertical="center" wrapText="1"/>
      <protection/>
    </xf>
    <xf numFmtId="164" fontId="30" fillId="0" borderId="18" xfId="58" applyNumberFormat="1" applyFont="1" applyFill="1" applyBorder="1" applyAlignment="1" applyProtection="1">
      <alignment horizontal="right" vertical="center" wrapText="1"/>
      <protection/>
    </xf>
    <xf numFmtId="164" fontId="30" fillId="0" borderId="30" xfId="58" applyNumberFormat="1" applyFont="1" applyFill="1" applyBorder="1" applyAlignment="1" applyProtection="1">
      <alignment horizontal="right" vertical="center" wrapText="1"/>
      <protection/>
    </xf>
    <xf numFmtId="0" fontId="20" fillId="0" borderId="23" xfId="59" applyFont="1" applyFill="1" applyBorder="1" applyAlignment="1" applyProtection="1">
      <alignment horizontal="left" vertical="center" wrapText="1" indent="1"/>
      <protection/>
    </xf>
    <xf numFmtId="0" fontId="28" fillId="0" borderId="11" xfId="59" applyFont="1" applyFill="1" applyBorder="1" applyAlignment="1" applyProtection="1">
      <alignment horizontal="left" vertical="center" wrapText="1" indent="1"/>
      <protection/>
    </xf>
    <xf numFmtId="0" fontId="49" fillId="0" borderId="49" xfId="0" applyFont="1" applyBorder="1" applyAlignment="1">
      <alignment vertical="top" wrapText="1"/>
    </xf>
    <xf numFmtId="0" fontId="44" fillId="0" borderId="0" xfId="57">
      <alignment/>
      <protection/>
    </xf>
    <xf numFmtId="0" fontId="51" fillId="0" borderId="0" xfId="57" applyFont="1">
      <alignment/>
      <protection/>
    </xf>
    <xf numFmtId="0" fontId="52" fillId="0" borderId="17" xfId="57" applyFont="1" applyBorder="1" applyAlignment="1">
      <alignment horizontal="center"/>
      <protection/>
    </xf>
    <xf numFmtId="0" fontId="52" fillId="0" borderId="0" xfId="57" applyFont="1">
      <alignment/>
      <protection/>
    </xf>
    <xf numFmtId="0" fontId="52" fillId="0" borderId="17" xfId="57" applyFont="1" applyBorder="1">
      <alignment/>
      <protection/>
    </xf>
    <xf numFmtId="3" fontId="52" fillId="0" borderId="17" xfId="57" applyNumberFormat="1" applyFont="1" applyBorder="1">
      <alignment/>
      <protection/>
    </xf>
    <xf numFmtId="0" fontId="44" fillId="0" borderId="17" xfId="57" applyBorder="1">
      <alignment/>
      <protection/>
    </xf>
    <xf numFmtId="3" fontId="44" fillId="0" borderId="17" xfId="57" applyNumberFormat="1" applyBorder="1">
      <alignment/>
      <protection/>
    </xf>
    <xf numFmtId="0" fontId="44" fillId="0" borderId="17" xfId="57" applyFont="1" applyBorder="1">
      <alignment/>
      <protection/>
    </xf>
    <xf numFmtId="0" fontId="44" fillId="0" borderId="17" xfId="57" applyFont="1" applyBorder="1" applyAlignment="1">
      <alignment wrapText="1"/>
      <protection/>
    </xf>
    <xf numFmtId="0" fontId="44" fillId="0" borderId="17" xfId="57" applyBorder="1" applyAlignment="1">
      <alignment horizontal="left" indent="3"/>
      <protection/>
    </xf>
    <xf numFmtId="0" fontId="44" fillId="0" borderId="17" xfId="57" applyFont="1" applyBorder="1" applyAlignment="1">
      <alignment horizontal="left" indent="3"/>
      <protection/>
    </xf>
    <xf numFmtId="0" fontId="52" fillId="0" borderId="17" xfId="57" applyFont="1" applyBorder="1" applyAlignment="1">
      <alignment horizontal="left" indent="3"/>
      <protection/>
    </xf>
    <xf numFmtId="0" fontId="44" fillId="0" borderId="17" xfId="57" applyFont="1" applyBorder="1" applyAlignment="1">
      <alignment horizontal="left" wrapText="1" indent="3"/>
      <protection/>
    </xf>
    <xf numFmtId="0" fontId="38" fillId="0" borderId="0" xfId="0" applyFont="1" applyFill="1" applyAlignment="1">
      <alignment vertical="center" wrapText="1"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164" fontId="39" fillId="0" borderId="0" xfId="0" applyNumberFormat="1" applyFont="1" applyFill="1" applyAlignment="1" applyProtection="1">
      <alignment horizontal="left" vertical="center" wrapText="1"/>
      <protection/>
    </xf>
    <xf numFmtId="164" fontId="39" fillId="0" borderId="0" xfId="0" applyNumberFormat="1" applyFont="1" applyFill="1" applyAlignment="1" applyProtection="1">
      <alignment vertical="center" wrapText="1"/>
      <protection/>
    </xf>
    <xf numFmtId="0" fontId="54" fillId="0" borderId="0" xfId="0" applyFont="1" applyAlignment="1" applyProtection="1">
      <alignment horizontal="right" vertical="top"/>
      <protection locked="0"/>
    </xf>
    <xf numFmtId="0" fontId="38" fillId="0" borderId="21" xfId="0" applyFont="1" applyFill="1" applyBorder="1" applyAlignment="1" applyProtection="1" quotePrefix="1">
      <alignment horizontal="right" vertical="center"/>
      <protection/>
    </xf>
    <xf numFmtId="0" fontId="38" fillId="0" borderId="53" xfId="0" applyFont="1" applyFill="1" applyBorder="1" applyAlignment="1" applyProtection="1">
      <alignment horizontal="center" vertical="center"/>
      <protection locked="0"/>
    </xf>
    <xf numFmtId="0" fontId="38" fillId="0" borderId="15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11" xfId="0" applyFont="1" applyFill="1" applyBorder="1" applyAlignment="1" applyProtection="1">
      <alignment horizontal="center" vertical="center" wrapText="1"/>
      <protection/>
    </xf>
    <xf numFmtId="0" fontId="38" fillId="0" borderId="12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vertical="center" wrapText="1"/>
    </xf>
    <xf numFmtId="164" fontId="0" fillId="0" borderId="0" xfId="0" applyNumberFormat="1" applyFont="1" applyFill="1" applyAlignment="1" applyProtection="1">
      <alignment vertical="center" wrapText="1"/>
      <protection/>
    </xf>
    <xf numFmtId="0" fontId="36" fillId="0" borderId="20" xfId="0" applyFont="1" applyFill="1" applyBorder="1" applyAlignment="1" applyProtection="1">
      <alignment horizontal="center" vertical="center" wrapText="1"/>
      <protection locked="0"/>
    </xf>
    <xf numFmtId="0" fontId="36" fillId="0" borderId="35" xfId="0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49" fontId="36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58" applyNumberFormat="1" applyFont="1" applyFill="1" applyBorder="1" applyAlignment="1" applyProtection="1">
      <alignment horizontal="left" vertical="center" wrapText="1"/>
      <protection/>
    </xf>
    <xf numFmtId="49" fontId="36" fillId="0" borderId="17" xfId="58" applyNumberFormat="1" applyFont="1" applyFill="1" applyBorder="1" applyAlignment="1" applyProtection="1">
      <alignment horizontal="left" vertical="center" wrapText="1"/>
      <protection/>
    </xf>
    <xf numFmtId="49" fontId="0" fillId="0" borderId="17" xfId="58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Alignment="1">
      <alignment vertical="center" wrapText="1"/>
    </xf>
    <xf numFmtId="0" fontId="38" fillId="0" borderId="37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 wrapText="1"/>
      <protection/>
    </xf>
    <xf numFmtId="0" fontId="40" fillId="0" borderId="54" xfId="0" applyFont="1" applyFill="1" applyBorder="1" applyAlignment="1" applyProtection="1">
      <alignment horizontal="right"/>
      <protection/>
    </xf>
    <xf numFmtId="0" fontId="38" fillId="0" borderId="28" xfId="0" applyFont="1" applyFill="1" applyBorder="1" applyAlignment="1" applyProtection="1">
      <alignment horizontal="center" vertical="center" wrapText="1"/>
      <protection/>
    </xf>
    <xf numFmtId="0" fontId="38" fillId="0" borderId="16" xfId="0" applyFont="1" applyFill="1" applyBorder="1" applyAlignment="1" applyProtection="1">
      <alignment horizontal="center" vertical="center" wrapText="1"/>
      <protection/>
    </xf>
    <xf numFmtId="0" fontId="38" fillId="0" borderId="16" xfId="0" applyFont="1" applyFill="1" applyBorder="1" applyAlignment="1" applyProtection="1">
      <alignment horizontal="center" vertical="center" wrapText="1"/>
      <protection/>
    </xf>
    <xf numFmtId="0" fontId="55" fillId="0" borderId="16" xfId="0" applyFont="1" applyBorder="1" applyAlignment="1" applyProtection="1">
      <alignment horizontal="center" vertical="center" wrapText="1"/>
      <protection/>
    </xf>
    <xf numFmtId="0" fontId="38" fillId="0" borderId="16" xfId="0" applyFont="1" applyFill="1" applyBorder="1" applyAlignment="1" applyProtection="1">
      <alignment horizontal="left" vertical="center"/>
      <protection/>
    </xf>
    <xf numFmtId="3" fontId="3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34" xfId="0" applyFont="1" applyFill="1" applyBorder="1" applyAlignment="1" applyProtection="1">
      <alignment horizontal="left" vertical="center"/>
      <protection/>
    </xf>
    <xf numFmtId="49" fontId="0" fillId="0" borderId="35" xfId="0" applyNumberFormat="1" applyFont="1" applyFill="1" applyBorder="1" applyAlignment="1" applyProtection="1">
      <alignment horizontal="left" vertical="center" wrapText="1"/>
      <protection/>
    </xf>
    <xf numFmtId="3" fontId="3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36" fillId="0" borderId="17" xfId="58" applyNumberFormat="1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49" fontId="36" fillId="0" borderId="17" xfId="58" applyNumberFormat="1" applyFont="1" applyFill="1" applyBorder="1" applyAlignment="1" applyProtection="1">
      <alignment horizontal="left" wrapText="1"/>
      <protection/>
    </xf>
    <xf numFmtId="176" fontId="50" fillId="0" borderId="52" xfId="56" applyNumberFormat="1" applyFont="1" applyFill="1" applyBorder="1" applyAlignment="1" applyProtection="1">
      <alignment horizontal="right" vertical="center" wrapText="1"/>
      <protection locked="0"/>
    </xf>
    <xf numFmtId="4" fontId="50" fillId="0" borderId="52" xfId="56" applyNumberFormat="1" applyFont="1" applyFill="1" applyBorder="1" applyAlignment="1" applyProtection="1">
      <alignment horizontal="right" vertical="center" wrapText="1"/>
      <protection locked="0"/>
    </xf>
    <xf numFmtId="0" fontId="29" fillId="0" borderId="55" xfId="58" applyFont="1" applyFill="1" applyBorder="1" applyAlignment="1" applyProtection="1">
      <alignment horizontal="center" vertical="center" wrapText="1"/>
      <protection/>
    </xf>
    <xf numFmtId="0" fontId="20" fillId="0" borderId="39" xfId="58" applyFont="1" applyFill="1" applyBorder="1" applyAlignment="1" applyProtection="1">
      <alignment horizontal="center" vertical="center"/>
      <protection/>
    </xf>
    <xf numFmtId="3" fontId="20" fillId="0" borderId="55" xfId="58" applyNumberFormat="1" applyFont="1" applyFill="1" applyBorder="1" applyProtection="1">
      <alignment/>
      <protection/>
    </xf>
    <xf numFmtId="3" fontId="20" fillId="0" borderId="21" xfId="40" applyNumberFormat="1" applyFont="1" applyFill="1" applyBorder="1" applyAlignment="1" applyProtection="1">
      <alignment/>
      <protection locked="0"/>
    </xf>
    <xf numFmtId="3" fontId="20" fillId="0" borderId="43" xfId="58" applyNumberFormat="1" applyFont="1" applyFill="1" applyBorder="1" applyProtection="1">
      <alignment/>
      <protection/>
    </xf>
    <xf numFmtId="3" fontId="20" fillId="0" borderId="18" xfId="40" applyNumberFormat="1" applyFont="1" applyFill="1" applyBorder="1" applyAlignment="1" applyProtection="1">
      <alignment/>
      <protection locked="0"/>
    </xf>
    <xf numFmtId="3" fontId="20" fillId="0" borderId="43" xfId="58" applyNumberFormat="1" applyFont="1" applyFill="1" applyBorder="1" applyAlignment="1" applyProtection="1">
      <alignment wrapText="1"/>
      <protection/>
    </xf>
    <xf numFmtId="3" fontId="20" fillId="0" borderId="56" xfId="58" applyNumberFormat="1" applyFont="1" applyFill="1" applyBorder="1" applyProtection="1">
      <alignment/>
      <protection/>
    </xf>
    <xf numFmtId="3" fontId="20" fillId="0" borderId="32" xfId="40" applyNumberFormat="1" applyFont="1" applyFill="1" applyBorder="1" applyAlignment="1" applyProtection="1">
      <alignment/>
      <protection locked="0"/>
    </xf>
    <xf numFmtId="0" fontId="49" fillId="0" borderId="49" xfId="56" applyFont="1" applyBorder="1" applyAlignment="1">
      <alignment horizontal="left" vertical="top" wrapText="1"/>
      <protection/>
    </xf>
    <xf numFmtId="3" fontId="28" fillId="0" borderId="39" xfId="58" applyNumberFormat="1" applyFont="1" applyFill="1" applyBorder="1" applyAlignment="1" applyProtection="1">
      <alignment horizontal="right"/>
      <protection/>
    </xf>
    <xf numFmtId="0" fontId="40" fillId="0" borderId="0" xfId="0" applyFont="1" applyFill="1" applyAlignment="1">
      <alignment vertical="center" wrapText="1"/>
    </xf>
    <xf numFmtId="49" fontId="42" fillId="0" borderId="17" xfId="0" applyNumberFormat="1" applyFont="1" applyBorder="1" applyAlignment="1" applyProtection="1">
      <alignment horizontal="left" wrapText="1"/>
      <protection/>
    </xf>
    <xf numFmtId="0" fontId="40" fillId="0" borderId="0" xfId="0" applyFont="1" applyFill="1" applyAlignment="1">
      <alignment vertical="center" wrapText="1"/>
    </xf>
    <xf numFmtId="49" fontId="0" fillId="0" borderId="17" xfId="58" applyNumberFormat="1" applyFont="1" applyFill="1" applyBorder="1" applyAlignment="1" applyProtection="1">
      <alignment horizontal="left" wrapText="1"/>
      <protection/>
    </xf>
    <xf numFmtId="3" fontId="38" fillId="0" borderId="18" xfId="0" applyNumberFormat="1" applyFont="1" applyFill="1" applyBorder="1" applyAlignment="1" applyProtection="1">
      <alignment vertical="center" wrapText="1"/>
      <protection locked="0"/>
    </xf>
    <xf numFmtId="3" fontId="39" fillId="0" borderId="18" xfId="0" applyNumberFormat="1" applyFont="1" applyFill="1" applyBorder="1" applyAlignment="1" applyProtection="1">
      <alignment vertical="center" wrapText="1"/>
      <protection/>
    </xf>
    <xf numFmtId="3" fontId="38" fillId="0" borderId="18" xfId="58" applyNumberFormat="1" applyFont="1" applyFill="1" applyBorder="1" applyAlignment="1" applyProtection="1">
      <alignment horizontal="right" vertical="center" wrapText="1"/>
      <protection locked="0"/>
    </xf>
    <xf numFmtId="3" fontId="39" fillId="0" borderId="18" xfId="0" applyNumberFormat="1" applyFont="1" applyFill="1" applyBorder="1" applyAlignment="1" applyProtection="1">
      <alignment vertical="center" wrapText="1"/>
      <protection locked="0"/>
    </xf>
    <xf numFmtId="3" fontId="38" fillId="0" borderId="18" xfId="0" applyNumberFormat="1" applyFont="1" applyFill="1" applyBorder="1" applyAlignment="1" applyProtection="1">
      <alignment vertical="center" wrapText="1"/>
      <protection/>
    </xf>
    <xf numFmtId="3" fontId="38" fillId="0" borderId="18" xfId="0" applyNumberFormat="1" applyFont="1" applyFill="1" applyBorder="1" applyAlignment="1" applyProtection="1">
      <alignment vertical="center" wrapText="1"/>
      <protection locked="0"/>
    </xf>
    <xf numFmtId="3" fontId="39" fillId="0" borderId="18" xfId="0" applyNumberFormat="1" applyFont="1" applyFill="1" applyBorder="1" applyAlignment="1" applyProtection="1">
      <alignment vertical="center" wrapText="1"/>
      <protection locked="0"/>
    </xf>
    <xf numFmtId="3" fontId="40" fillId="0" borderId="18" xfId="0" applyNumberFormat="1" applyFont="1" applyFill="1" applyBorder="1" applyAlignment="1" applyProtection="1">
      <alignment vertical="center" wrapText="1"/>
      <protection/>
    </xf>
    <xf numFmtId="49" fontId="39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3" fontId="39" fillId="0" borderId="21" xfId="0" applyNumberFormat="1" applyFont="1" applyFill="1" applyBorder="1" applyAlignment="1" applyProtection="1">
      <alignment horizontal="right" vertical="center" wrapText="1"/>
      <protection/>
    </xf>
    <xf numFmtId="49" fontId="39" fillId="0" borderId="17" xfId="0" applyNumberFormat="1" applyFont="1" applyFill="1" applyBorder="1" applyAlignment="1" applyProtection="1">
      <alignment horizontal="center" vertical="center" wrapText="1"/>
      <protection/>
    </xf>
    <xf numFmtId="49" fontId="38" fillId="0" borderId="17" xfId="0" applyNumberFormat="1" applyFont="1" applyFill="1" applyBorder="1" applyAlignment="1" applyProtection="1">
      <alignment horizontal="center" vertical="center" wrapText="1"/>
      <protection/>
    </xf>
    <xf numFmtId="0" fontId="40" fillId="0" borderId="16" xfId="0" applyFont="1" applyFill="1" applyBorder="1" applyAlignment="1" applyProtection="1">
      <alignment horizontal="center" vertical="center" wrapText="1"/>
      <protection/>
    </xf>
    <xf numFmtId="49" fontId="40" fillId="0" borderId="17" xfId="0" applyNumberFormat="1" applyFont="1" applyFill="1" applyBorder="1" applyAlignment="1" applyProtection="1">
      <alignment horizontal="center" vertical="center" wrapText="1"/>
      <protection/>
    </xf>
    <xf numFmtId="49" fontId="27" fillId="0" borderId="17" xfId="58" applyNumberFormat="1" applyFont="1" applyFill="1" applyBorder="1" applyAlignment="1" applyProtection="1">
      <alignment horizontal="left" vertical="center" wrapText="1"/>
      <protection/>
    </xf>
    <xf numFmtId="3" fontId="40" fillId="0" borderId="18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Alignment="1">
      <alignment vertical="center" wrapText="1"/>
    </xf>
    <xf numFmtId="164" fontId="44" fillId="0" borderId="0" xfId="56" applyNumberFormat="1">
      <alignment/>
      <protection/>
    </xf>
    <xf numFmtId="1" fontId="2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57" xfId="58" applyFont="1" applyFill="1" applyBorder="1" applyAlignment="1" applyProtection="1">
      <alignment horizontal="left" vertical="center" wrapText="1"/>
      <protection/>
    </xf>
    <xf numFmtId="164" fontId="26" fillId="0" borderId="48" xfId="58" applyNumberFormat="1" applyFont="1" applyFill="1" applyBorder="1" applyAlignment="1" applyProtection="1">
      <alignment horizontal="left" vertical="center"/>
      <protection/>
    </xf>
    <xf numFmtId="0" fontId="22" fillId="0" borderId="0" xfId="58" applyFont="1" applyFill="1" applyAlignment="1">
      <alignment horizontal="center"/>
      <protection/>
    </xf>
    <xf numFmtId="0" fontId="22" fillId="0" borderId="0" xfId="58" applyFont="1" applyFill="1" applyAlignment="1">
      <alignment horizontal="center" wrapText="1"/>
      <protection/>
    </xf>
    <xf numFmtId="164" fontId="22" fillId="0" borderId="0" xfId="58" applyNumberFormat="1" applyFont="1" applyFill="1" applyBorder="1" applyAlignment="1" applyProtection="1">
      <alignment horizontal="center" vertical="center"/>
      <protection/>
    </xf>
    <xf numFmtId="0" fontId="47" fillId="0" borderId="13" xfId="56" applyFont="1" applyFill="1" applyBorder="1" applyAlignment="1" applyProtection="1">
      <alignment horizontal="center" vertical="center" wrapText="1"/>
      <protection/>
    </xf>
    <xf numFmtId="0" fontId="47" fillId="0" borderId="22" xfId="56" applyFont="1" applyFill="1" applyBorder="1" applyAlignment="1" applyProtection="1">
      <alignment horizontal="center" vertical="center" wrapText="1"/>
      <protection/>
    </xf>
    <xf numFmtId="0" fontId="47" fillId="0" borderId="25" xfId="56" applyFont="1" applyFill="1" applyBorder="1" applyAlignment="1" applyProtection="1">
      <alignment horizontal="center" vertical="center" wrapText="1"/>
      <protection/>
    </xf>
    <xf numFmtId="0" fontId="47" fillId="0" borderId="14" xfId="56" applyFont="1" applyFill="1" applyBorder="1" applyAlignment="1" applyProtection="1">
      <alignment horizontal="center" vertical="center" wrapText="1"/>
      <protection/>
    </xf>
    <xf numFmtId="0" fontId="47" fillId="0" borderId="23" xfId="56" applyFont="1" applyFill="1" applyBorder="1" applyAlignment="1" applyProtection="1">
      <alignment horizontal="center" vertical="center" wrapText="1"/>
      <protection/>
    </xf>
    <xf numFmtId="0" fontId="47" fillId="0" borderId="15" xfId="56" applyFont="1" applyFill="1" applyBorder="1" applyAlignment="1" applyProtection="1">
      <alignment horizontal="center" vertical="center" wrapText="1"/>
      <protection/>
    </xf>
    <xf numFmtId="0" fontId="47" fillId="0" borderId="24" xfId="56" applyFont="1" applyFill="1" applyBorder="1" applyAlignment="1" applyProtection="1">
      <alignment horizontal="center" vertical="center" wrapText="1"/>
      <protection/>
    </xf>
    <xf numFmtId="164" fontId="28" fillId="0" borderId="58" xfId="0" applyNumberFormat="1" applyFont="1" applyFill="1" applyBorder="1" applyAlignment="1">
      <alignment horizontal="center" vertical="center" wrapText="1"/>
    </xf>
    <xf numFmtId="164" fontId="28" fillId="0" borderId="59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Alignment="1">
      <alignment horizontal="center" textRotation="180" wrapText="1"/>
    </xf>
    <xf numFmtId="164" fontId="28" fillId="0" borderId="60" xfId="0" applyNumberFormat="1" applyFont="1" applyFill="1" applyBorder="1" applyAlignment="1">
      <alignment horizontal="center" vertical="center" wrapText="1"/>
    </xf>
    <xf numFmtId="164" fontId="28" fillId="0" borderId="46" xfId="0" applyNumberFormat="1" applyFont="1" applyFill="1" applyBorder="1" applyAlignment="1">
      <alignment horizontal="center" vertical="center" wrapText="1"/>
    </xf>
    <xf numFmtId="0" fontId="26" fillId="0" borderId="39" xfId="59" applyFont="1" applyFill="1" applyBorder="1" applyAlignment="1" applyProtection="1">
      <alignment horizontal="left" vertical="center" indent="1"/>
      <protection/>
    </xf>
    <xf numFmtId="0" fontId="26" fillId="0" borderId="61" xfId="59" applyFont="1" applyFill="1" applyBorder="1" applyAlignment="1" applyProtection="1">
      <alignment horizontal="left" vertical="center" indent="1"/>
      <protection/>
    </xf>
    <xf numFmtId="0" fontId="26" fillId="0" borderId="62" xfId="59" applyFont="1" applyFill="1" applyBorder="1" applyAlignment="1" applyProtection="1">
      <alignment horizontal="left" vertical="center" indent="1"/>
      <protection/>
    </xf>
    <xf numFmtId="0" fontId="22" fillId="0" borderId="0" xfId="59" applyFont="1" applyFill="1" applyAlignment="1" applyProtection="1">
      <alignment horizontal="center" wrapText="1"/>
      <protection/>
    </xf>
    <xf numFmtId="0" fontId="22" fillId="0" borderId="0" xfId="59" applyFont="1" applyFill="1" applyAlignment="1" applyProtection="1">
      <alignment horizontal="center"/>
      <protection/>
    </xf>
    <xf numFmtId="0" fontId="27" fillId="0" borderId="0" xfId="59" applyFont="1" applyFill="1" applyAlignment="1" applyProtection="1">
      <alignment horizontal="center" textRotation="180"/>
      <protection locked="0"/>
    </xf>
    <xf numFmtId="0" fontId="39" fillId="0" borderId="0" xfId="58" applyFont="1" applyFill="1" applyAlignment="1">
      <alignment horizontal="left"/>
      <protection/>
    </xf>
    <xf numFmtId="164" fontId="38" fillId="0" borderId="0" xfId="58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right"/>
      <protection/>
    </xf>
    <xf numFmtId="0" fontId="36" fillId="0" borderId="21" xfId="58" applyFont="1" applyFill="1" applyBorder="1" applyAlignment="1">
      <alignment horizontal="center" vertical="center" wrapText="1"/>
      <protection/>
    </xf>
    <xf numFmtId="0" fontId="36" fillId="0" borderId="32" xfId="58" applyFont="1" applyFill="1" applyBorder="1" applyAlignment="1">
      <alignment horizontal="center" vertical="center" wrapText="1"/>
      <protection/>
    </xf>
    <xf numFmtId="0" fontId="36" fillId="0" borderId="19" xfId="58" applyFont="1" applyFill="1" applyBorder="1" applyAlignment="1">
      <alignment horizontal="center" vertical="center" wrapText="1"/>
      <protection/>
    </xf>
    <xf numFmtId="0" fontId="36" fillId="0" borderId="31" xfId="58" applyFont="1" applyFill="1" applyBorder="1" applyAlignment="1">
      <alignment horizontal="center" vertical="center" wrapText="1"/>
      <protection/>
    </xf>
    <xf numFmtId="0" fontId="36" fillId="0" borderId="20" xfId="58" applyFont="1" applyFill="1" applyBorder="1" applyAlignment="1">
      <alignment horizontal="center" vertical="center" wrapText="1"/>
      <protection/>
    </xf>
    <xf numFmtId="0" fontId="36" fillId="0" borderId="33" xfId="58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28" fillId="0" borderId="10" xfId="58" applyFont="1" applyFill="1" applyBorder="1" applyAlignment="1" applyProtection="1">
      <alignment horizontal="left"/>
      <protection/>
    </xf>
    <xf numFmtId="0" fontId="28" fillId="0" borderId="11" xfId="58" applyFont="1" applyFill="1" applyBorder="1" applyAlignment="1" applyProtection="1">
      <alignment horizontal="left"/>
      <protection/>
    </xf>
    <xf numFmtId="0" fontId="20" fillId="0" borderId="57" xfId="58" applyFont="1" applyFill="1" applyBorder="1" applyAlignment="1">
      <alignment horizontal="justify" vertical="center" wrapText="1"/>
      <protection/>
    </xf>
    <xf numFmtId="0" fontId="36" fillId="0" borderId="0" xfId="0" applyFont="1" applyFill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0" fillId="0" borderId="57" xfId="0" applyFont="1" applyFill="1" applyBorder="1" applyAlignment="1">
      <alignment horizontal="justify" vertical="center" wrapText="1"/>
    </xf>
    <xf numFmtId="0" fontId="38" fillId="0" borderId="63" xfId="0" applyFont="1" applyFill="1" applyBorder="1" applyAlignment="1" applyProtection="1">
      <alignment horizontal="center" vertical="center" wrapText="1"/>
      <protection/>
    </xf>
    <xf numFmtId="0" fontId="38" fillId="0" borderId="64" xfId="0" applyFont="1" applyFill="1" applyBorder="1" applyAlignment="1" applyProtection="1">
      <alignment horizontal="center" vertical="center" wrapText="1"/>
      <protection/>
    </xf>
    <xf numFmtId="0" fontId="29" fillId="0" borderId="65" xfId="0" applyFont="1" applyFill="1" applyBorder="1" applyAlignment="1" applyProtection="1">
      <alignment horizontal="center" vertical="center" wrapText="1"/>
      <protection/>
    </xf>
    <xf numFmtId="0" fontId="29" fillId="0" borderId="66" xfId="0" applyFont="1" applyFill="1" applyBorder="1" applyAlignment="1" applyProtection="1">
      <alignment horizontal="center" vertical="center" wrapText="1"/>
      <protection/>
    </xf>
    <xf numFmtId="0" fontId="29" fillId="0" borderId="67" xfId="0" applyFont="1" applyFill="1" applyBorder="1" applyAlignment="1" applyProtection="1">
      <alignment horizontal="center" vertical="center" wrapText="1"/>
      <protection/>
    </xf>
    <xf numFmtId="0" fontId="29" fillId="0" borderId="68" xfId="0" applyFont="1" applyFill="1" applyBorder="1" applyAlignment="1" applyProtection="1">
      <alignment horizontal="center" vertical="center" wrapText="1"/>
      <protection/>
    </xf>
    <xf numFmtId="0" fontId="52" fillId="0" borderId="0" xfId="57" applyFont="1" applyAlignment="1">
      <alignment horizontal="center"/>
      <protection/>
    </xf>
    <xf numFmtId="0" fontId="52" fillId="0" borderId="69" xfId="57" applyFont="1" applyBorder="1" applyAlignment="1">
      <alignment horizontal="center"/>
      <protection/>
    </xf>
    <xf numFmtId="0" fontId="53" fillId="0" borderId="70" xfId="57" applyFont="1" applyBorder="1" applyAlignment="1">
      <alignment horizontal="center" textRotation="180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. olvasat-1" xfId="56"/>
    <cellStyle name="Normál_köteleő,önként vállalt feladat megoszlása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%20k&#246;lts&#233;gvet&#233;s\rendelet\KVIREND(1)mell&#233;kletek%20kit&#246;lt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sz.mell."/>
      <sheetName val="9. sz. mell. "/>
      <sheetName val="10. sz. mell. "/>
      <sheetName val="11. sz. mell"/>
      <sheetName val="11.1. sz. mell"/>
      <sheetName val="11.2. sz. mell"/>
      <sheetName val="11.3. sz. mell"/>
      <sheetName val="11.4. sz. mell"/>
      <sheetName val="11.5. sz. mell"/>
      <sheetName val="12. sz. mell"/>
      <sheetName val="13. sz. mell."/>
      <sheetName val="14. sz. mell."/>
      <sheetName val="15.sz.mell"/>
      <sheetName val="1. sz tájékoztató t."/>
      <sheetName val="2. sz tájékoztató t"/>
      <sheetName val="3. sz tájékoztató t."/>
      <sheetName val="4.sz tájékoztató t."/>
    </sheetNames>
    <sheetDataSet>
      <sheetData sheetId="1">
        <row r="53">
          <cell r="C53">
            <v>666564</v>
          </cell>
        </row>
        <row r="57">
          <cell r="C57">
            <v>73959</v>
          </cell>
        </row>
        <row r="73">
          <cell r="C73">
            <v>779128</v>
          </cell>
        </row>
        <row r="110">
          <cell r="C110">
            <v>755128</v>
          </cell>
        </row>
        <row r="111">
          <cell r="C111">
            <v>24000</v>
          </cell>
        </row>
        <row r="130">
          <cell r="C130">
            <v>779128</v>
          </cell>
        </row>
      </sheetData>
      <sheetData sheetId="2">
        <row r="18">
          <cell r="C18">
            <v>603156</v>
          </cell>
          <cell r="E18">
            <v>704588</v>
          </cell>
        </row>
        <row r="30">
          <cell r="C30">
            <v>73959</v>
          </cell>
          <cell r="E30">
            <v>0</v>
          </cell>
        </row>
        <row r="31">
          <cell r="C31">
            <v>691720</v>
          </cell>
          <cell r="E31">
            <v>704588</v>
          </cell>
        </row>
      </sheetData>
      <sheetData sheetId="3">
        <row r="16">
          <cell r="C16">
            <v>63408</v>
          </cell>
          <cell r="E16">
            <v>50540</v>
          </cell>
        </row>
        <row r="27">
          <cell r="C27">
            <v>0</v>
          </cell>
          <cell r="E27">
            <v>24000</v>
          </cell>
        </row>
        <row r="28">
          <cell r="C28">
            <v>87408</v>
          </cell>
          <cell r="E28">
            <v>74540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.75">
      <c r="A5" s="2" t="s">
        <v>1</v>
      </c>
      <c r="B5" s="3"/>
    </row>
    <row r="6" spans="1:2" ht="12.75">
      <c r="A6" s="1"/>
      <c r="B6" s="1"/>
    </row>
    <row r="7" spans="1:2" ht="12.75">
      <c r="A7" s="1" t="s">
        <v>2</v>
      </c>
      <c r="B7" s="1" t="s">
        <v>3</v>
      </c>
    </row>
    <row r="8" spans="1:2" ht="12.75">
      <c r="A8" s="1" t="s">
        <v>4</v>
      </c>
      <c r="B8" s="1" t="s">
        <v>5</v>
      </c>
    </row>
    <row r="9" spans="1:2" ht="12.75">
      <c r="A9" s="1" t="s">
        <v>6</v>
      </c>
      <c r="B9" s="1" t="s">
        <v>7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.75">
      <c r="A12" s="2" t="s">
        <v>8</v>
      </c>
      <c r="B12" s="3"/>
    </row>
    <row r="13" spans="1:2" ht="12.75">
      <c r="A13" s="1"/>
      <c r="B13" s="1"/>
    </row>
    <row r="14" spans="1:2" ht="12.75">
      <c r="A14" s="1" t="s">
        <v>9</v>
      </c>
      <c r="B14" s="1" t="s">
        <v>10</v>
      </c>
    </row>
    <row r="15" spans="1:2" ht="12.75">
      <c r="A15" s="1" t="s">
        <v>11</v>
      </c>
      <c r="B15" s="1" t="s">
        <v>12</v>
      </c>
    </row>
    <row r="16" spans="1:2" ht="12.75">
      <c r="A16" s="1" t="s">
        <v>13</v>
      </c>
      <c r="B16" s="1" t="s">
        <v>14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B22" sqref="B22:E22"/>
    </sheetView>
  </sheetViews>
  <sheetFormatPr defaultColWidth="9.00390625" defaultRowHeight="12.75"/>
  <cols>
    <col min="1" max="1" width="38.625" style="239" customWidth="1"/>
    <col min="2" max="5" width="13.875" style="239" customWidth="1"/>
    <col min="6" max="16384" width="9.375" style="239" customWidth="1"/>
  </cols>
  <sheetData>
    <row r="1" spans="1:5" ht="12.75">
      <c r="A1" s="240"/>
      <c r="B1" s="240"/>
      <c r="C1" s="240"/>
      <c r="D1" s="240"/>
      <c r="E1" s="240"/>
    </row>
    <row r="2" spans="1:5" ht="15.75">
      <c r="A2" s="238" t="s">
        <v>256</v>
      </c>
      <c r="B2" s="486" t="s">
        <v>434</v>
      </c>
      <c r="C2" s="486"/>
      <c r="D2" s="486"/>
      <c r="E2" s="486"/>
    </row>
    <row r="3" spans="1:5" ht="15" customHeight="1" thickBot="1">
      <c r="A3" s="240"/>
      <c r="B3" s="240"/>
      <c r="C3" s="240"/>
      <c r="D3" s="487" t="s">
        <v>257</v>
      </c>
      <c r="E3" s="487"/>
    </row>
    <row r="4" spans="1:5" ht="13.5" thickBot="1">
      <c r="A4" s="241" t="s">
        <v>258</v>
      </c>
      <c r="B4" s="242" t="s">
        <v>239</v>
      </c>
      <c r="C4" s="242" t="s">
        <v>343</v>
      </c>
      <c r="D4" s="242" t="s">
        <v>435</v>
      </c>
      <c r="E4" s="243" t="s">
        <v>259</v>
      </c>
    </row>
    <row r="5" spans="1:5" ht="12.75">
      <c r="A5" s="244" t="s">
        <v>260</v>
      </c>
      <c r="B5" s="245"/>
      <c r="C5" s="245"/>
      <c r="D5" s="245"/>
      <c r="E5" s="246">
        <f aca="true" t="shared" si="0" ref="E5:E11">SUM(B5:D5)</f>
        <v>0</v>
      </c>
    </row>
    <row r="6" spans="1:5" ht="12.75">
      <c r="A6" s="247" t="s">
        <v>261</v>
      </c>
      <c r="B6" s="248"/>
      <c r="C6" s="248"/>
      <c r="D6" s="248"/>
      <c r="E6" s="249">
        <f t="shared" si="0"/>
        <v>0</v>
      </c>
    </row>
    <row r="7" spans="1:5" ht="12.75">
      <c r="A7" s="250" t="s">
        <v>262</v>
      </c>
      <c r="B7" s="251">
        <v>18278</v>
      </c>
      <c r="C7" s="251"/>
      <c r="D7" s="251"/>
      <c r="E7" s="252">
        <f t="shared" si="0"/>
        <v>18278</v>
      </c>
    </row>
    <row r="8" spans="1:5" ht="12.75">
      <c r="A8" s="250" t="s">
        <v>263</v>
      </c>
      <c r="B8" s="251">
        <v>962</v>
      </c>
      <c r="C8" s="251"/>
      <c r="D8" s="251"/>
      <c r="E8" s="252">
        <f t="shared" si="0"/>
        <v>962</v>
      </c>
    </row>
    <row r="9" spans="1:5" ht="12.75">
      <c r="A9" s="250" t="s">
        <v>264</v>
      </c>
      <c r="B9" s="251"/>
      <c r="C9" s="251"/>
      <c r="D9" s="251"/>
      <c r="E9" s="252">
        <f t="shared" si="0"/>
        <v>0</v>
      </c>
    </row>
    <row r="10" spans="1:5" ht="12.75">
      <c r="A10" s="250" t="s">
        <v>265</v>
      </c>
      <c r="B10" s="251"/>
      <c r="C10" s="251"/>
      <c r="D10" s="251"/>
      <c r="E10" s="252">
        <f t="shared" si="0"/>
        <v>0</v>
      </c>
    </row>
    <row r="11" spans="1:5" ht="13.5" thickBot="1">
      <c r="A11" s="253"/>
      <c r="B11" s="254"/>
      <c r="C11" s="254"/>
      <c r="D11" s="254"/>
      <c r="E11" s="252">
        <f t="shared" si="0"/>
        <v>0</v>
      </c>
    </row>
    <row r="12" spans="1:5" ht="13.5" thickBot="1">
      <c r="A12" s="255" t="s">
        <v>266</v>
      </c>
      <c r="B12" s="256">
        <f>B5+SUM(B7:B11)</f>
        <v>19240</v>
      </c>
      <c r="C12" s="256">
        <f>C5+SUM(C7:C11)</f>
        <v>0</v>
      </c>
      <c r="D12" s="256">
        <f>D5+SUM(D7:D11)</f>
        <v>0</v>
      </c>
      <c r="E12" s="257">
        <f>E5+SUM(E7:E11)</f>
        <v>19240</v>
      </c>
    </row>
    <row r="13" spans="1:5" ht="15" customHeight="1" thickBot="1">
      <c r="A13" s="258"/>
      <c r="B13" s="258"/>
      <c r="C13" s="258"/>
      <c r="D13" s="258"/>
      <c r="E13" s="258"/>
    </row>
    <row r="14" spans="1:5" ht="13.5" thickBot="1">
      <c r="A14" s="241" t="s">
        <v>267</v>
      </c>
      <c r="B14" s="242" t="s">
        <v>239</v>
      </c>
      <c r="C14" s="242" t="s">
        <v>343</v>
      </c>
      <c r="D14" s="242" t="s">
        <v>435</v>
      </c>
      <c r="E14" s="243" t="s">
        <v>259</v>
      </c>
    </row>
    <row r="15" spans="1:5" ht="12.75">
      <c r="A15" s="244" t="s">
        <v>268</v>
      </c>
      <c r="B15" s="245"/>
      <c r="C15" s="245"/>
      <c r="D15" s="245"/>
      <c r="E15" s="246">
        <f>SUM(B15:D15)</f>
        <v>0</v>
      </c>
    </row>
    <row r="16" spans="1:5" ht="12.75">
      <c r="A16" s="259" t="s">
        <v>269</v>
      </c>
      <c r="B16" s="251">
        <v>19240</v>
      </c>
      <c r="C16" s="251"/>
      <c r="D16" s="251"/>
      <c r="E16" s="252">
        <f>SUM(B16:D16)</f>
        <v>19240</v>
      </c>
    </row>
    <row r="17" spans="1:5" ht="12.75">
      <c r="A17" s="250" t="s">
        <v>270</v>
      </c>
      <c r="B17" s="251"/>
      <c r="C17" s="251"/>
      <c r="D17" s="251"/>
      <c r="E17" s="252">
        <f>SUM(B17:D17)</f>
        <v>0</v>
      </c>
    </row>
    <row r="18" spans="1:5" ht="12.75">
      <c r="A18" s="250" t="s">
        <v>271</v>
      </c>
      <c r="B18" s="251"/>
      <c r="C18" s="251"/>
      <c r="D18" s="251"/>
      <c r="E18" s="252">
        <f>SUM(B18:D18)</f>
        <v>0</v>
      </c>
    </row>
    <row r="19" spans="1:5" ht="13.5" thickBot="1">
      <c r="A19" s="253"/>
      <c r="B19" s="254"/>
      <c r="C19" s="254"/>
      <c r="D19" s="254"/>
      <c r="E19" s="252">
        <f>SUM(B19:D19)</f>
        <v>0</v>
      </c>
    </row>
    <row r="20" spans="1:5" ht="13.5" thickBot="1">
      <c r="A20" s="255" t="s">
        <v>272</v>
      </c>
      <c r="B20" s="256">
        <f>SUM(B15:B19)</f>
        <v>19240</v>
      </c>
      <c r="C20" s="256">
        <f>SUM(C15:C19)</f>
        <v>0</v>
      </c>
      <c r="D20" s="256">
        <f>SUM(D15:D19)</f>
        <v>0</v>
      </c>
      <c r="E20" s="257">
        <f>SUM(E15:E19)</f>
        <v>19240</v>
      </c>
    </row>
    <row r="21" spans="1:5" ht="12.75">
      <c r="A21" s="240"/>
      <c r="B21" s="240"/>
      <c r="C21" s="240"/>
      <c r="D21" s="240"/>
      <c r="E21" s="240"/>
    </row>
    <row r="22" spans="1:5" ht="15.75">
      <c r="A22" s="238" t="s">
        <v>256</v>
      </c>
      <c r="B22" s="486" t="s">
        <v>436</v>
      </c>
      <c r="C22" s="486"/>
      <c r="D22" s="486"/>
      <c r="E22" s="486"/>
    </row>
    <row r="23" spans="1:5" ht="14.25" thickBot="1">
      <c r="A23" s="240"/>
      <c r="B23" s="240"/>
      <c r="C23" s="240"/>
      <c r="D23" s="487" t="s">
        <v>257</v>
      </c>
      <c r="E23" s="487"/>
    </row>
    <row r="24" spans="1:5" ht="13.5" thickBot="1">
      <c r="A24" s="241" t="s">
        <v>258</v>
      </c>
      <c r="B24" s="242" t="s">
        <v>239</v>
      </c>
      <c r="C24" s="242" t="s">
        <v>343</v>
      </c>
      <c r="D24" s="242" t="s">
        <v>435</v>
      </c>
      <c r="E24" s="243" t="s">
        <v>259</v>
      </c>
    </row>
    <row r="25" spans="1:5" ht="12.75">
      <c r="A25" s="244" t="s">
        <v>260</v>
      </c>
      <c r="B25" s="245"/>
      <c r="C25" s="245"/>
      <c r="D25" s="245"/>
      <c r="E25" s="246">
        <f aca="true" t="shared" si="1" ref="E25:E31">SUM(B25:D25)</f>
        <v>0</v>
      </c>
    </row>
    <row r="26" spans="1:5" ht="12.75">
      <c r="A26" s="247" t="s">
        <v>261</v>
      </c>
      <c r="B26" s="248"/>
      <c r="C26" s="248"/>
      <c r="D26" s="248"/>
      <c r="E26" s="249">
        <f t="shared" si="1"/>
        <v>0</v>
      </c>
    </row>
    <row r="27" spans="1:5" ht="12.75">
      <c r="A27" s="250" t="s">
        <v>262</v>
      </c>
      <c r="B27" s="251">
        <v>19320</v>
      </c>
      <c r="C27" s="251">
        <v>3522</v>
      </c>
      <c r="D27" s="251"/>
      <c r="E27" s="252">
        <f t="shared" si="1"/>
        <v>22842</v>
      </c>
    </row>
    <row r="28" spans="1:5" ht="12.75">
      <c r="A28" s="250" t="s">
        <v>263</v>
      </c>
      <c r="B28" s="251"/>
      <c r="C28" s="251"/>
      <c r="D28" s="251"/>
      <c r="E28" s="252">
        <f t="shared" si="1"/>
        <v>0</v>
      </c>
    </row>
    <row r="29" spans="1:5" ht="12.75">
      <c r="A29" s="250" t="s">
        <v>264</v>
      </c>
      <c r="B29" s="251"/>
      <c r="C29" s="251"/>
      <c r="D29" s="251"/>
      <c r="E29" s="252">
        <f t="shared" si="1"/>
        <v>0</v>
      </c>
    </row>
    <row r="30" spans="1:5" ht="12.75">
      <c r="A30" s="250" t="s">
        <v>265</v>
      </c>
      <c r="B30" s="251"/>
      <c r="C30" s="251"/>
      <c r="D30" s="251"/>
      <c r="E30" s="252">
        <f t="shared" si="1"/>
        <v>0</v>
      </c>
    </row>
    <row r="31" spans="1:5" ht="13.5" thickBot="1">
      <c r="A31" s="253"/>
      <c r="B31" s="254"/>
      <c r="C31" s="254"/>
      <c r="D31" s="254"/>
      <c r="E31" s="252">
        <f t="shared" si="1"/>
        <v>0</v>
      </c>
    </row>
    <row r="32" spans="1:5" ht="13.5" thickBot="1">
      <c r="A32" s="255" t="s">
        <v>266</v>
      </c>
      <c r="B32" s="256">
        <f>B25+SUM(B27:B31)</f>
        <v>19320</v>
      </c>
      <c r="C32" s="256">
        <f>C25+SUM(C27:C31)</f>
        <v>3522</v>
      </c>
      <c r="D32" s="256">
        <f>D25+SUM(D27:D31)</f>
        <v>0</v>
      </c>
      <c r="E32" s="257">
        <f>E25+SUM(E27:E31)</f>
        <v>22842</v>
      </c>
    </row>
    <row r="33" spans="1:5" ht="13.5" thickBot="1">
      <c r="A33" s="258"/>
      <c r="B33" s="258"/>
      <c r="C33" s="258"/>
      <c r="D33" s="258"/>
      <c r="E33" s="258"/>
    </row>
    <row r="34" spans="1:5" ht="13.5" thickBot="1">
      <c r="A34" s="241" t="s">
        <v>267</v>
      </c>
      <c r="B34" s="242" t="s">
        <v>239</v>
      </c>
      <c r="C34" s="242" t="s">
        <v>343</v>
      </c>
      <c r="D34" s="242" t="s">
        <v>435</v>
      </c>
      <c r="E34" s="243" t="s">
        <v>259</v>
      </c>
    </row>
    <row r="35" spans="1:5" ht="12.75">
      <c r="A35" s="244" t="s">
        <v>268</v>
      </c>
      <c r="B35" s="245">
        <v>10280</v>
      </c>
      <c r="C35" s="245">
        <v>3522</v>
      </c>
      <c r="D35" s="245"/>
      <c r="E35" s="246">
        <f>SUM(B35:D35)</f>
        <v>13802</v>
      </c>
    </row>
    <row r="36" spans="1:5" ht="12.75">
      <c r="A36" s="259" t="s">
        <v>269</v>
      </c>
      <c r="B36" s="251"/>
      <c r="C36" s="251"/>
      <c r="D36" s="251"/>
      <c r="E36" s="252">
        <f>SUM(B36:D36)</f>
        <v>0</v>
      </c>
    </row>
    <row r="37" spans="1:5" ht="12.75">
      <c r="A37" s="250" t="s">
        <v>270</v>
      </c>
      <c r="B37" s="251">
        <v>9040</v>
      </c>
      <c r="C37" s="251"/>
      <c r="D37" s="251"/>
      <c r="E37" s="252">
        <f>SUM(B37:D37)</f>
        <v>9040</v>
      </c>
    </row>
    <row r="38" spans="1:5" ht="12.75">
      <c r="A38" s="250" t="s">
        <v>271</v>
      </c>
      <c r="B38" s="251"/>
      <c r="C38" s="251"/>
      <c r="D38" s="251"/>
      <c r="E38" s="252">
        <f>SUM(B38:D38)</f>
        <v>0</v>
      </c>
    </row>
    <row r="39" spans="1:5" ht="13.5" thickBot="1">
      <c r="A39" s="253"/>
      <c r="B39" s="254"/>
      <c r="C39" s="254"/>
      <c r="D39" s="254"/>
      <c r="E39" s="252">
        <f>SUM(B39:D39)</f>
        <v>0</v>
      </c>
    </row>
    <row r="40" spans="1:5" ht="13.5" thickBot="1">
      <c r="A40" s="255" t="s">
        <v>272</v>
      </c>
      <c r="B40" s="256">
        <f>SUM(B35:B39)</f>
        <v>19320</v>
      </c>
      <c r="C40" s="256">
        <f>SUM(C35:C39)</f>
        <v>3522</v>
      </c>
      <c r="D40" s="256">
        <f>SUM(D35:D39)</f>
        <v>0</v>
      </c>
      <c r="E40" s="257">
        <f>SUM(E35:E39)</f>
        <v>22842</v>
      </c>
    </row>
    <row r="41" spans="1:5" ht="12.75">
      <c r="A41" s="260"/>
      <c r="B41" s="261"/>
      <c r="C41" s="261"/>
      <c r="D41" s="261"/>
      <c r="E41" s="261"/>
    </row>
    <row r="48" ht="15" customHeight="1"/>
    <row r="57" ht="12.75">
      <c r="H57" s="262"/>
    </row>
  </sheetData>
  <sheetProtection/>
  <mergeCells count="4">
    <mergeCell ref="B2:E2"/>
    <mergeCell ref="D3:E3"/>
    <mergeCell ref="B22:E22"/>
    <mergeCell ref="D23:E23"/>
  </mergeCells>
  <conditionalFormatting sqref="B40:E41 E25:E32 B32:D32 E35:E39 B20:D20 E5:E12 B12:D12 E15:E20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9.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B1">
      <selection activeCell="B13" sqref="B13"/>
    </sheetView>
  </sheetViews>
  <sheetFormatPr defaultColWidth="9.00390625" defaultRowHeight="12.75"/>
  <cols>
    <col min="1" max="1" width="5.875" style="299" customWidth="1"/>
    <col min="2" max="2" width="54.875" style="266" customWidth="1"/>
    <col min="3" max="3" width="17.625" style="266" customWidth="1"/>
    <col min="4" max="4" width="16.00390625" style="266" customWidth="1"/>
    <col min="5" max="16384" width="9.375" style="266" customWidth="1"/>
  </cols>
  <sheetData>
    <row r="1" spans="1:4" s="274" customFormat="1" ht="15.75" thickBot="1">
      <c r="A1" s="273"/>
      <c r="D1" s="108" t="s">
        <v>179</v>
      </c>
    </row>
    <row r="2" spans="1:4" s="278" customFormat="1" ht="48" customHeight="1" thickBot="1">
      <c r="A2" s="275" t="s">
        <v>88</v>
      </c>
      <c r="B2" s="276" t="s">
        <v>17</v>
      </c>
      <c r="C2" s="276" t="s">
        <v>284</v>
      </c>
      <c r="D2" s="277" t="s">
        <v>285</v>
      </c>
    </row>
    <row r="3" spans="1:4" s="278" customFormat="1" ht="13.5" customHeight="1" thickBot="1">
      <c r="A3" s="279">
        <v>1</v>
      </c>
      <c r="B3" s="267">
        <v>2</v>
      </c>
      <c r="C3" s="267">
        <v>3</v>
      </c>
      <c r="D3" s="268">
        <v>4</v>
      </c>
    </row>
    <row r="4" spans="1:4" ht="18" customHeight="1">
      <c r="A4" s="280" t="s">
        <v>18</v>
      </c>
      <c r="B4" s="281" t="s">
        <v>286</v>
      </c>
      <c r="C4" s="282" t="s">
        <v>331</v>
      </c>
      <c r="D4" s="326" t="s">
        <v>331</v>
      </c>
    </row>
    <row r="5" spans="1:4" ht="18" customHeight="1">
      <c r="A5" s="283" t="s">
        <v>19</v>
      </c>
      <c r="B5" s="284" t="s">
        <v>287</v>
      </c>
      <c r="C5" s="282" t="s">
        <v>331</v>
      </c>
      <c r="D5" s="327" t="s">
        <v>331</v>
      </c>
    </row>
    <row r="6" spans="1:4" ht="18" customHeight="1">
      <c r="A6" s="283" t="s">
        <v>27</v>
      </c>
      <c r="B6" s="284" t="s">
        <v>288</v>
      </c>
      <c r="C6" s="282" t="s">
        <v>331</v>
      </c>
      <c r="D6" s="327" t="s">
        <v>331</v>
      </c>
    </row>
    <row r="7" spans="1:4" ht="18" customHeight="1">
      <c r="A7" s="283" t="s">
        <v>130</v>
      </c>
      <c r="B7" s="284" t="s">
        <v>289</v>
      </c>
      <c r="C7" s="282" t="s">
        <v>331</v>
      </c>
      <c r="D7" s="327" t="s">
        <v>331</v>
      </c>
    </row>
    <row r="8" spans="1:4" ht="18" customHeight="1">
      <c r="A8" s="283" t="s">
        <v>34</v>
      </c>
      <c r="B8" s="284" t="s">
        <v>290</v>
      </c>
      <c r="C8" s="282" t="s">
        <v>331</v>
      </c>
      <c r="D8" s="327" t="s">
        <v>331</v>
      </c>
    </row>
    <row r="9" spans="1:4" ht="18" customHeight="1">
      <c r="A9" s="283" t="s">
        <v>36</v>
      </c>
      <c r="B9" s="284" t="s">
        <v>291</v>
      </c>
      <c r="C9" s="282" t="s">
        <v>331</v>
      </c>
      <c r="D9" s="327" t="s">
        <v>331</v>
      </c>
    </row>
    <row r="10" spans="1:4" ht="18" customHeight="1">
      <c r="A10" s="283" t="s">
        <v>157</v>
      </c>
      <c r="B10" s="286" t="s">
        <v>292</v>
      </c>
      <c r="C10" s="282" t="s">
        <v>331</v>
      </c>
      <c r="D10" s="327" t="s">
        <v>331</v>
      </c>
    </row>
    <row r="11" spans="1:4" ht="18" customHeight="1">
      <c r="A11" s="283" t="s">
        <v>52</v>
      </c>
      <c r="B11" s="286" t="s">
        <v>293</v>
      </c>
      <c r="C11" s="282" t="s">
        <v>331</v>
      </c>
      <c r="D11" s="327" t="s">
        <v>331</v>
      </c>
    </row>
    <row r="12" spans="1:4" ht="18" customHeight="1">
      <c r="A12" s="283" t="s">
        <v>187</v>
      </c>
      <c r="B12" s="286" t="s">
        <v>294</v>
      </c>
      <c r="C12" s="282" t="s">
        <v>331</v>
      </c>
      <c r="D12" s="327" t="s">
        <v>331</v>
      </c>
    </row>
    <row r="13" spans="1:4" ht="18" customHeight="1">
      <c r="A13" s="283" t="s">
        <v>56</v>
      </c>
      <c r="B13" s="286" t="s">
        <v>295</v>
      </c>
      <c r="C13" s="282" t="s">
        <v>331</v>
      </c>
      <c r="D13" s="327" t="s">
        <v>331</v>
      </c>
    </row>
    <row r="14" spans="1:4" ht="18" customHeight="1">
      <c r="A14" s="283" t="s">
        <v>57</v>
      </c>
      <c r="B14" s="286" t="s">
        <v>296</v>
      </c>
      <c r="C14" s="282" t="s">
        <v>331</v>
      </c>
      <c r="D14" s="327" t="s">
        <v>331</v>
      </c>
    </row>
    <row r="15" spans="1:4" ht="22.5" customHeight="1">
      <c r="A15" s="283" t="s">
        <v>60</v>
      </c>
      <c r="B15" s="286" t="s">
        <v>297</v>
      </c>
      <c r="C15" s="282" t="s">
        <v>331</v>
      </c>
      <c r="D15" s="327" t="s">
        <v>331</v>
      </c>
    </row>
    <row r="16" spans="1:4" ht="18" customHeight="1">
      <c r="A16" s="283" t="s">
        <v>86</v>
      </c>
      <c r="B16" s="284" t="s">
        <v>298</v>
      </c>
      <c r="C16" s="282" t="s">
        <v>331</v>
      </c>
      <c r="D16" s="327" t="s">
        <v>331</v>
      </c>
    </row>
    <row r="17" spans="1:4" ht="18" customHeight="1">
      <c r="A17" s="283" t="s">
        <v>190</v>
      </c>
      <c r="B17" s="284" t="s">
        <v>299</v>
      </c>
      <c r="C17" s="282" t="s">
        <v>331</v>
      </c>
      <c r="D17" s="327" t="s">
        <v>331</v>
      </c>
    </row>
    <row r="18" spans="1:4" ht="18" customHeight="1">
      <c r="A18" s="283" t="s">
        <v>192</v>
      </c>
      <c r="B18" s="284" t="s">
        <v>300</v>
      </c>
      <c r="C18" s="282" t="s">
        <v>331</v>
      </c>
      <c r="D18" s="327" t="s">
        <v>331</v>
      </c>
    </row>
    <row r="19" spans="1:4" ht="18" customHeight="1">
      <c r="A19" s="283" t="s">
        <v>194</v>
      </c>
      <c r="B19" s="284" t="s">
        <v>301</v>
      </c>
      <c r="C19" s="282" t="s">
        <v>331</v>
      </c>
      <c r="D19" s="327" t="s">
        <v>331</v>
      </c>
    </row>
    <row r="20" spans="1:4" ht="18" customHeight="1">
      <c r="A20" s="283" t="s">
        <v>196</v>
      </c>
      <c r="B20" s="284" t="s">
        <v>302</v>
      </c>
      <c r="C20" s="282" t="s">
        <v>331</v>
      </c>
      <c r="D20" s="327" t="s">
        <v>331</v>
      </c>
    </row>
    <row r="21" spans="1:4" ht="18" customHeight="1">
      <c r="A21" s="283" t="s">
        <v>197</v>
      </c>
      <c r="B21" s="287"/>
      <c r="C21" s="288"/>
      <c r="D21" s="285"/>
    </row>
    <row r="22" spans="1:4" ht="18" customHeight="1">
      <c r="A22" s="283" t="s">
        <v>199</v>
      </c>
      <c r="B22" s="289"/>
      <c r="C22" s="288"/>
      <c r="D22" s="285"/>
    </row>
    <row r="23" spans="1:4" ht="18" customHeight="1">
      <c r="A23" s="283" t="s">
        <v>202</v>
      </c>
      <c r="B23" s="289"/>
      <c r="C23" s="288"/>
      <c r="D23" s="285"/>
    </row>
    <row r="24" spans="1:4" ht="18" customHeight="1">
      <c r="A24" s="283" t="s">
        <v>203</v>
      </c>
      <c r="B24" s="289"/>
      <c r="C24" s="288"/>
      <c r="D24" s="285"/>
    </row>
    <row r="25" spans="1:4" ht="18" customHeight="1">
      <c r="A25" s="283" t="s">
        <v>205</v>
      </c>
      <c r="B25" s="289"/>
      <c r="C25" s="288"/>
      <c r="D25" s="285"/>
    </row>
    <row r="26" spans="1:4" ht="18" customHeight="1">
      <c r="A26" s="283" t="s">
        <v>207</v>
      </c>
      <c r="B26" s="289"/>
      <c r="C26" s="288"/>
      <c r="D26" s="285"/>
    </row>
    <row r="27" spans="1:4" ht="18" customHeight="1">
      <c r="A27" s="283" t="s">
        <v>208</v>
      </c>
      <c r="B27" s="289"/>
      <c r="C27" s="288"/>
      <c r="D27" s="285"/>
    </row>
    <row r="28" spans="1:4" ht="18" customHeight="1">
      <c r="A28" s="283" t="s">
        <v>209</v>
      </c>
      <c r="B28" s="289"/>
      <c r="C28" s="288"/>
      <c r="D28" s="285"/>
    </row>
    <row r="29" spans="1:4" ht="18" customHeight="1" thickBot="1">
      <c r="A29" s="290" t="s">
        <v>212</v>
      </c>
      <c r="B29" s="291"/>
      <c r="C29" s="292"/>
      <c r="D29" s="293"/>
    </row>
    <row r="30" spans="1:4" ht="18" customHeight="1" thickBot="1">
      <c r="A30" s="294" t="s">
        <v>215</v>
      </c>
      <c r="B30" s="295" t="s">
        <v>272</v>
      </c>
      <c r="C30" s="296">
        <f>SUM(C4:C29)</f>
        <v>0</v>
      </c>
      <c r="D30" s="297">
        <f>SUM(D4:D29)</f>
        <v>0</v>
      </c>
    </row>
    <row r="31" spans="1:4" ht="8.25" customHeight="1">
      <c r="A31" s="298"/>
      <c r="B31" s="488"/>
      <c r="C31" s="488"/>
      <c r="D31" s="488"/>
    </row>
  </sheetData>
  <sheetProtection/>
  <mergeCells count="1">
    <mergeCell ref="B31:D31"/>
  </mergeCells>
  <printOptions horizontalCentered="1"/>
  <pageMargins left="0.7874015748031497" right="0.7874015748031497" top="1.63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dőlt"10.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17" sqref="C17"/>
    </sheetView>
  </sheetViews>
  <sheetFormatPr defaultColWidth="9.00390625" defaultRowHeight="12.75"/>
  <cols>
    <col min="1" max="1" width="47.125" style="107" customWidth="1"/>
    <col min="2" max="2" width="15.625" style="104" customWidth="1"/>
    <col min="3" max="3" width="13.875" style="104" customWidth="1"/>
    <col min="4" max="4" width="15.00390625" style="104" customWidth="1"/>
    <col min="5" max="5" width="13.625" style="104" customWidth="1"/>
    <col min="6" max="6" width="18.875" style="220" customWidth="1"/>
    <col min="7" max="8" width="12.875" style="104" customWidth="1"/>
    <col min="9" max="9" width="13.875" style="104" customWidth="1"/>
    <col min="10" max="16384" width="9.375" style="104" customWidth="1"/>
  </cols>
  <sheetData>
    <row r="1" spans="1:7" ht="35.25" customHeight="1" thickBot="1">
      <c r="A1" s="219"/>
      <c r="B1" s="220"/>
      <c r="C1" s="220"/>
      <c r="D1" s="220"/>
      <c r="E1" s="220"/>
      <c r="F1" s="221" t="s">
        <v>179</v>
      </c>
      <c r="G1" s="464" t="s">
        <v>337</v>
      </c>
    </row>
    <row r="2" spans="1:7" s="115" customFormat="1" ht="44.25" customHeight="1" thickBot="1">
      <c r="A2" s="222" t="s">
        <v>251</v>
      </c>
      <c r="B2" s="223" t="s">
        <v>252</v>
      </c>
      <c r="C2" s="223" t="s">
        <v>253</v>
      </c>
      <c r="D2" s="223" t="s">
        <v>437</v>
      </c>
      <c r="E2" s="223" t="s">
        <v>410</v>
      </c>
      <c r="F2" s="224" t="s">
        <v>438</v>
      </c>
      <c r="G2" s="464"/>
    </row>
    <row r="3" spans="1:7" s="220" customFormat="1" ht="12" customHeight="1" thickBot="1">
      <c r="A3" s="225">
        <v>1</v>
      </c>
      <c r="B3" s="226">
        <v>2</v>
      </c>
      <c r="C3" s="226">
        <v>3</v>
      </c>
      <c r="D3" s="226">
        <v>4</v>
      </c>
      <c r="E3" s="226">
        <v>5</v>
      </c>
      <c r="F3" s="227" t="s">
        <v>254</v>
      </c>
      <c r="G3" s="464"/>
    </row>
    <row r="4" spans="1:7" ht="15.75" customHeight="1">
      <c r="A4" s="126" t="s">
        <v>346</v>
      </c>
      <c r="B4" s="127">
        <v>56053</v>
      </c>
      <c r="C4" s="449" t="s">
        <v>518</v>
      </c>
      <c r="D4" s="127">
        <v>36813</v>
      </c>
      <c r="E4" s="127">
        <v>19240</v>
      </c>
      <c r="F4" s="229">
        <f aca="true" t="shared" si="0" ref="F4:F21">B4-D4-E4</f>
        <v>0</v>
      </c>
      <c r="G4" s="464"/>
    </row>
    <row r="5" spans="1:7" ht="15.75" customHeight="1">
      <c r="A5" s="126" t="s">
        <v>529</v>
      </c>
      <c r="B5" s="127">
        <v>25000</v>
      </c>
      <c r="C5" s="449" t="s">
        <v>239</v>
      </c>
      <c r="D5" s="127">
        <v>0</v>
      </c>
      <c r="E5" s="127">
        <v>25000</v>
      </c>
      <c r="F5" s="229">
        <v>0</v>
      </c>
      <c r="G5" s="464"/>
    </row>
    <row r="6" spans="1:7" ht="15.75" customHeight="1">
      <c r="A6" s="126" t="s">
        <v>530</v>
      </c>
      <c r="B6" s="127">
        <v>12700</v>
      </c>
      <c r="C6" s="449" t="s">
        <v>239</v>
      </c>
      <c r="D6" s="127"/>
      <c r="E6" s="127">
        <v>12700</v>
      </c>
      <c r="F6" s="229">
        <v>0</v>
      </c>
      <c r="G6" s="464"/>
    </row>
    <row r="7" spans="1:7" ht="15.75" customHeight="1">
      <c r="A7" s="126"/>
      <c r="B7" s="127"/>
      <c r="C7" s="228"/>
      <c r="D7" s="127"/>
      <c r="E7" s="127"/>
      <c r="F7" s="229"/>
      <c r="G7" s="464"/>
    </row>
    <row r="8" spans="1:7" ht="15.75" customHeight="1">
      <c r="A8" s="230"/>
      <c r="B8" s="127"/>
      <c r="C8" s="228"/>
      <c r="D8" s="127"/>
      <c r="E8" s="127"/>
      <c r="F8" s="229">
        <f t="shared" si="0"/>
        <v>0</v>
      </c>
      <c r="G8" s="464"/>
    </row>
    <row r="9" spans="1:7" ht="15.75" customHeight="1">
      <c r="A9" s="126"/>
      <c r="B9" s="127"/>
      <c r="C9" s="228"/>
      <c r="D9" s="127"/>
      <c r="E9" s="127"/>
      <c r="F9" s="229">
        <f t="shared" si="0"/>
        <v>0</v>
      </c>
      <c r="G9" s="464"/>
    </row>
    <row r="10" spans="1:7" ht="15.75" customHeight="1">
      <c r="A10" s="126"/>
      <c r="B10" s="127"/>
      <c r="C10" s="228"/>
      <c r="D10" s="127"/>
      <c r="E10" s="127"/>
      <c r="F10" s="229">
        <f t="shared" si="0"/>
        <v>0</v>
      </c>
      <c r="G10" s="464"/>
    </row>
    <row r="11" spans="1:7" ht="15.75" customHeight="1">
      <c r="A11" s="126"/>
      <c r="B11" s="127"/>
      <c r="C11" s="228"/>
      <c r="D11" s="127"/>
      <c r="E11" s="127"/>
      <c r="F11" s="229">
        <f t="shared" si="0"/>
        <v>0</v>
      </c>
      <c r="G11" s="464"/>
    </row>
    <row r="12" spans="1:7" ht="15.75" customHeight="1">
      <c r="A12" s="126"/>
      <c r="B12" s="127"/>
      <c r="C12" s="228"/>
      <c r="D12" s="127"/>
      <c r="E12" s="127"/>
      <c r="F12" s="229">
        <f t="shared" si="0"/>
        <v>0</v>
      </c>
      <c r="G12" s="464"/>
    </row>
    <row r="13" spans="1:7" ht="15.75" customHeight="1">
      <c r="A13" s="126"/>
      <c r="B13" s="127"/>
      <c r="C13" s="228"/>
      <c r="D13" s="127"/>
      <c r="E13" s="127"/>
      <c r="F13" s="229">
        <f t="shared" si="0"/>
        <v>0</v>
      </c>
      <c r="G13" s="464"/>
    </row>
    <row r="14" spans="1:7" ht="15.75" customHeight="1">
      <c r="A14" s="126"/>
      <c r="B14" s="127"/>
      <c r="C14" s="228"/>
      <c r="D14" s="127"/>
      <c r="E14" s="127"/>
      <c r="F14" s="229">
        <f t="shared" si="0"/>
        <v>0</v>
      </c>
      <c r="G14" s="464"/>
    </row>
    <row r="15" spans="1:7" ht="15.75" customHeight="1">
      <c r="A15" s="126"/>
      <c r="B15" s="127"/>
      <c r="C15" s="228"/>
      <c r="D15" s="127"/>
      <c r="E15" s="127"/>
      <c r="F15" s="229">
        <f t="shared" si="0"/>
        <v>0</v>
      </c>
      <c r="G15" s="464"/>
    </row>
    <row r="16" spans="1:7" ht="15.75" customHeight="1">
      <c r="A16" s="126"/>
      <c r="B16" s="127"/>
      <c r="C16" s="228"/>
      <c r="D16" s="127"/>
      <c r="E16" s="127"/>
      <c r="F16" s="229">
        <f t="shared" si="0"/>
        <v>0</v>
      </c>
      <c r="G16" s="464"/>
    </row>
    <row r="17" spans="1:7" ht="15.75" customHeight="1">
      <c r="A17" s="126"/>
      <c r="B17" s="127"/>
      <c r="C17" s="228"/>
      <c r="D17" s="127"/>
      <c r="E17" s="127"/>
      <c r="F17" s="229">
        <f t="shared" si="0"/>
        <v>0</v>
      </c>
      <c r="G17" s="464"/>
    </row>
    <row r="18" spans="1:7" ht="15.75" customHeight="1">
      <c r="A18" s="126"/>
      <c r="B18" s="127"/>
      <c r="C18" s="228"/>
      <c r="D18" s="127"/>
      <c r="E18" s="127"/>
      <c r="F18" s="229">
        <f t="shared" si="0"/>
        <v>0</v>
      </c>
      <c r="G18" s="464"/>
    </row>
    <row r="19" spans="1:7" ht="15.75" customHeight="1">
      <c r="A19" s="126"/>
      <c r="B19" s="127"/>
      <c r="C19" s="228"/>
      <c r="D19" s="127"/>
      <c r="E19" s="127"/>
      <c r="F19" s="229">
        <f t="shared" si="0"/>
        <v>0</v>
      </c>
      <c r="G19" s="464"/>
    </row>
    <row r="20" spans="1:7" ht="15.75" customHeight="1">
      <c r="A20" s="126"/>
      <c r="B20" s="127"/>
      <c r="C20" s="228"/>
      <c r="D20" s="127"/>
      <c r="E20" s="127"/>
      <c r="F20" s="229">
        <f t="shared" si="0"/>
        <v>0</v>
      </c>
      <c r="G20" s="464"/>
    </row>
    <row r="21" spans="1:7" ht="15.75" customHeight="1" thickBot="1">
      <c r="A21" s="131"/>
      <c r="B21" s="132"/>
      <c r="C21" s="231"/>
      <c r="D21" s="132"/>
      <c r="E21" s="132"/>
      <c r="F21" s="232">
        <f t="shared" si="0"/>
        <v>0</v>
      </c>
      <c r="G21" s="464"/>
    </row>
    <row r="22" spans="1:7" s="237" customFormat="1" ht="18" customHeight="1" thickBot="1">
      <c r="A22" s="233" t="s">
        <v>255</v>
      </c>
      <c r="B22" s="234">
        <f>SUM(B4:B21)</f>
        <v>93753</v>
      </c>
      <c r="C22" s="235"/>
      <c r="D22" s="234">
        <f>SUM(D4:D21)</f>
        <v>36813</v>
      </c>
      <c r="E22" s="234">
        <f>SUM(E4:E21)</f>
        <v>56940</v>
      </c>
      <c r="F22" s="236">
        <f>SUM(F4:F21)</f>
        <v>0</v>
      </c>
      <c r="G22" s="464"/>
    </row>
  </sheetData>
  <sheetProtection/>
  <mergeCells count="1">
    <mergeCell ref="G1:G22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105" r:id="rId1"/>
  <headerFooter alignWithMargins="0">
    <oddHeader xml:space="preserve">&amp;C&amp;"Times New Roman CE,Félkövér"&amp;12
Beruházási (felhalmozási) kiadások
előirányzata beruházásonként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D33" sqref="D33"/>
    </sheetView>
  </sheetViews>
  <sheetFormatPr defaultColWidth="9.00390625" defaultRowHeight="12.75"/>
  <cols>
    <col min="1" max="1" width="1.12109375" style="383" customWidth="1"/>
    <col min="2" max="2" width="8.375" style="384" customWidth="1"/>
    <col min="3" max="3" width="98.50390625" style="394" customWidth="1"/>
    <col min="4" max="4" width="13.375" style="384" customWidth="1"/>
    <col min="5" max="16384" width="9.375" style="266" customWidth="1"/>
  </cols>
  <sheetData>
    <row r="1" spans="1:4" s="263" customFormat="1" ht="20.25" customHeight="1" thickBot="1">
      <c r="A1" s="374"/>
      <c r="B1" s="375"/>
      <c r="C1" s="385"/>
      <c r="D1" s="376" t="s">
        <v>332</v>
      </c>
    </row>
    <row r="2" spans="1:4" s="264" customFormat="1" ht="25.5" customHeight="1">
      <c r="A2" s="491" t="s">
        <v>274</v>
      </c>
      <c r="B2" s="492"/>
      <c r="C2" s="386" t="s">
        <v>471</v>
      </c>
      <c r="D2" s="377" t="s">
        <v>273</v>
      </c>
    </row>
    <row r="3" spans="1:4" s="264" customFormat="1" ht="16.5" thickBot="1">
      <c r="A3" s="493"/>
      <c r="B3" s="494"/>
      <c r="C3" s="387" t="s">
        <v>275</v>
      </c>
      <c r="D3" s="378" t="s">
        <v>276</v>
      </c>
    </row>
    <row r="4" spans="1:4" s="265" customFormat="1" ht="15.75" customHeight="1" thickBot="1">
      <c r="A4" s="395"/>
      <c r="B4" s="396"/>
      <c r="C4" s="397"/>
      <c r="D4" s="398" t="s">
        <v>234</v>
      </c>
    </row>
    <row r="5" spans="1:4" ht="27" customHeight="1" thickBot="1">
      <c r="A5" s="489" t="s">
        <v>277</v>
      </c>
      <c r="B5" s="490"/>
      <c r="C5" s="388" t="s">
        <v>278</v>
      </c>
      <c r="D5" s="379" t="s">
        <v>279</v>
      </c>
    </row>
    <row r="6" spans="1:4" s="269" customFormat="1" ht="19.5" customHeight="1" thickBot="1">
      <c r="A6" s="380">
        <v>1</v>
      </c>
      <c r="B6" s="381">
        <v>2</v>
      </c>
      <c r="C6" s="389">
        <v>3</v>
      </c>
      <c r="D6" s="382">
        <v>4</v>
      </c>
    </row>
    <row r="7" spans="1:4" s="269" customFormat="1" ht="19.5" customHeight="1">
      <c r="A7" s="399"/>
      <c r="B7" s="438" t="s">
        <v>273</v>
      </c>
      <c r="C7" s="439" t="s">
        <v>439</v>
      </c>
      <c r="D7" s="440">
        <v>98900</v>
      </c>
    </row>
    <row r="8" spans="1:4" s="270" customFormat="1" ht="19.5" customHeight="1">
      <c r="A8" s="400"/>
      <c r="B8" s="441" t="s">
        <v>280</v>
      </c>
      <c r="C8" s="372" t="s">
        <v>457</v>
      </c>
      <c r="D8" s="431">
        <v>4490</v>
      </c>
    </row>
    <row r="9" spans="1:4" s="371" customFormat="1" ht="19.5" customHeight="1">
      <c r="A9" s="401"/>
      <c r="B9" s="442" t="s">
        <v>363</v>
      </c>
      <c r="C9" s="390" t="s">
        <v>362</v>
      </c>
      <c r="D9" s="430">
        <f>SUM(D7:D8)</f>
        <v>103390</v>
      </c>
    </row>
    <row r="10" spans="1:4" s="371" customFormat="1" ht="19.5" customHeight="1">
      <c r="A10" s="401"/>
      <c r="B10" s="442" t="s">
        <v>281</v>
      </c>
      <c r="C10" s="390" t="s">
        <v>458</v>
      </c>
      <c r="D10" s="432">
        <v>17212</v>
      </c>
    </row>
    <row r="11" spans="1:4" s="371" customFormat="1" ht="19.5" customHeight="1">
      <c r="A11" s="401"/>
      <c r="B11" s="442" t="s">
        <v>282</v>
      </c>
      <c r="C11" s="390" t="s">
        <v>459</v>
      </c>
      <c r="D11" s="430">
        <v>79327</v>
      </c>
    </row>
    <row r="12" spans="1:4" s="426" customFormat="1" ht="19.5" customHeight="1">
      <c r="A12" s="401"/>
      <c r="B12" s="442" t="s">
        <v>364</v>
      </c>
      <c r="C12" s="392" t="s">
        <v>460</v>
      </c>
      <c r="D12" s="430">
        <v>1600</v>
      </c>
    </row>
    <row r="13" spans="1:4" s="426" customFormat="1" ht="19.5" customHeight="1">
      <c r="A13" s="401"/>
      <c r="B13" s="442" t="s">
        <v>365</v>
      </c>
      <c r="C13" s="392" t="s">
        <v>99</v>
      </c>
      <c r="D13" s="430">
        <v>129263</v>
      </c>
    </row>
    <row r="14" spans="1:4" s="426" customFormat="1" ht="19.5" customHeight="1">
      <c r="A14" s="401"/>
      <c r="B14" s="442" t="s">
        <v>366</v>
      </c>
      <c r="C14" s="392" t="s">
        <v>472</v>
      </c>
      <c r="D14" s="430">
        <f>SUM(D9:D13)</f>
        <v>330792</v>
      </c>
    </row>
    <row r="15" spans="1:4" s="270" customFormat="1" ht="19.5" customHeight="1">
      <c r="A15" s="400"/>
      <c r="B15" s="441" t="s">
        <v>367</v>
      </c>
      <c r="C15" s="391" t="s">
        <v>461</v>
      </c>
      <c r="D15" s="433">
        <v>19240</v>
      </c>
    </row>
    <row r="16" spans="1:4" s="270" customFormat="1" ht="19.5" customHeight="1">
      <c r="A16" s="400"/>
      <c r="B16" s="441" t="s">
        <v>368</v>
      </c>
      <c r="C16" s="391" t="s">
        <v>462</v>
      </c>
      <c r="D16" s="433">
        <v>25000</v>
      </c>
    </row>
    <row r="17" spans="1:4" s="270" customFormat="1" ht="19.5" customHeight="1">
      <c r="A17" s="400"/>
      <c r="B17" s="441" t="s">
        <v>369</v>
      </c>
      <c r="C17" s="391" t="s">
        <v>533</v>
      </c>
      <c r="D17" s="433">
        <v>12700</v>
      </c>
    </row>
    <row r="18" spans="1:4" s="371" customFormat="1" ht="19.5" customHeight="1">
      <c r="A18" s="401"/>
      <c r="B18" s="442" t="s">
        <v>370</v>
      </c>
      <c r="C18" s="392" t="s">
        <v>463</v>
      </c>
      <c r="D18" s="434">
        <f>SUM(D15:D17)</f>
        <v>56940</v>
      </c>
    </row>
    <row r="19" spans="1:4" s="409" customFormat="1" ht="19.5" customHeight="1">
      <c r="A19" s="400"/>
      <c r="B19" s="442" t="s">
        <v>371</v>
      </c>
      <c r="C19" s="408" t="s">
        <v>473</v>
      </c>
      <c r="D19" s="435">
        <f>D14+D18</f>
        <v>387732</v>
      </c>
    </row>
    <row r="20" spans="1:4" s="409" customFormat="1" ht="19.5" customHeight="1">
      <c r="A20" s="400"/>
      <c r="B20" s="442" t="s">
        <v>372</v>
      </c>
      <c r="C20" s="408" t="s">
        <v>441</v>
      </c>
      <c r="D20" s="435">
        <f>'1.-2.mell.'!C17</f>
        <v>304046.8443333333</v>
      </c>
    </row>
    <row r="21" spans="1:4" s="409" customFormat="1" ht="19.5" customHeight="1">
      <c r="A21" s="401"/>
      <c r="B21" s="442" t="s">
        <v>373</v>
      </c>
      <c r="C21" s="427" t="s">
        <v>420</v>
      </c>
      <c r="D21" s="430">
        <v>138675</v>
      </c>
    </row>
    <row r="22" spans="1:4" s="409" customFormat="1" ht="19.5" customHeight="1">
      <c r="A22" s="401"/>
      <c r="B22" s="442" t="s">
        <v>374</v>
      </c>
      <c r="C22" s="427" t="s">
        <v>444</v>
      </c>
      <c r="D22" s="430">
        <v>48940</v>
      </c>
    </row>
    <row r="23" spans="1:4" s="428" customFormat="1" ht="19.5" customHeight="1">
      <c r="A23" s="400"/>
      <c r="B23" s="442" t="s">
        <v>375</v>
      </c>
      <c r="C23" s="427" t="s">
        <v>442</v>
      </c>
      <c r="D23" s="434">
        <v>26200</v>
      </c>
    </row>
    <row r="24" spans="1:4" s="428" customFormat="1" ht="19.5" customHeight="1">
      <c r="A24" s="400"/>
      <c r="B24" s="442" t="s">
        <v>376</v>
      </c>
      <c r="C24" s="392" t="s">
        <v>433</v>
      </c>
      <c r="D24" s="434">
        <v>14300</v>
      </c>
    </row>
    <row r="25" spans="1:4" s="428" customFormat="1" ht="19.5" customHeight="1">
      <c r="A25" s="400"/>
      <c r="B25" s="442" t="s">
        <v>377</v>
      </c>
      <c r="C25" s="392" t="s">
        <v>443</v>
      </c>
      <c r="D25" s="430"/>
    </row>
    <row r="26" spans="1:4" s="428" customFormat="1" ht="19.5" customHeight="1">
      <c r="A26" s="400"/>
      <c r="B26" s="442" t="s">
        <v>378</v>
      </c>
      <c r="C26" s="392" t="s">
        <v>445</v>
      </c>
      <c r="D26" s="430"/>
    </row>
    <row r="27" spans="1:4" s="409" customFormat="1" ht="19.5" customHeight="1">
      <c r="A27" s="402"/>
      <c r="B27" s="442" t="s">
        <v>379</v>
      </c>
      <c r="C27" s="392" t="s">
        <v>446</v>
      </c>
      <c r="D27" s="434"/>
    </row>
    <row r="28" spans="1:4" s="410" customFormat="1" ht="19.5" customHeight="1">
      <c r="A28" s="401"/>
      <c r="B28" s="442" t="s">
        <v>380</v>
      </c>
      <c r="C28" s="408" t="s">
        <v>464</v>
      </c>
      <c r="D28" s="430">
        <f>D20+D21+D22+D23+D24+D25+D26+D27</f>
        <v>532161.8443333333</v>
      </c>
    </row>
    <row r="29" spans="1:4" s="410" customFormat="1" ht="19.5" customHeight="1">
      <c r="A29" s="401"/>
      <c r="B29" s="442" t="s">
        <v>381</v>
      </c>
      <c r="C29" s="408" t="s">
        <v>465</v>
      </c>
      <c r="D29" s="430">
        <f>D14-D20-D21-D23-D24-D26</f>
        <v>-152429.8443333333</v>
      </c>
    </row>
    <row r="30" spans="1:4" s="410" customFormat="1" ht="19.5" customHeight="1">
      <c r="A30" s="401"/>
      <c r="B30" s="442" t="s">
        <v>382</v>
      </c>
      <c r="C30" s="408" t="s">
        <v>466</v>
      </c>
      <c r="D30" s="430">
        <f>D18-D22-D25-D27</f>
        <v>8000</v>
      </c>
    </row>
    <row r="31" spans="1:4" ht="19.5" customHeight="1">
      <c r="A31" s="401"/>
      <c r="B31" s="441" t="s">
        <v>383</v>
      </c>
      <c r="C31" s="391" t="s">
        <v>447</v>
      </c>
      <c r="D31" s="436"/>
    </row>
    <row r="32" spans="1:4" s="271" customFormat="1" ht="19.5" customHeight="1">
      <c r="A32" s="401"/>
      <c r="B32" s="441" t="s">
        <v>384</v>
      </c>
      <c r="C32" s="391" t="s">
        <v>448</v>
      </c>
      <c r="D32" s="436"/>
    </row>
    <row r="33" spans="1:12" ht="19.5" customHeight="1">
      <c r="A33" s="401"/>
      <c r="B33" s="441" t="s">
        <v>385</v>
      </c>
      <c r="C33" s="393" t="s">
        <v>449</v>
      </c>
      <c r="D33" s="436">
        <v>174430</v>
      </c>
      <c r="L33" s="272"/>
    </row>
    <row r="34" spans="1:12" ht="19.5" customHeight="1">
      <c r="A34" s="401"/>
      <c r="B34" s="441" t="s">
        <v>386</v>
      </c>
      <c r="C34" s="393" t="s">
        <v>450</v>
      </c>
      <c r="D34" s="436"/>
      <c r="L34" s="272"/>
    </row>
    <row r="35" spans="1:4" s="410" customFormat="1" ht="19.5" customHeight="1">
      <c r="A35" s="401"/>
      <c r="B35" s="442" t="s">
        <v>387</v>
      </c>
      <c r="C35" s="412" t="s">
        <v>467</v>
      </c>
      <c r="D35" s="430">
        <f>SUM(D31:D34)</f>
        <v>174430</v>
      </c>
    </row>
    <row r="36" spans="1:4" s="410" customFormat="1" ht="19.5" customHeight="1">
      <c r="A36" s="401"/>
      <c r="B36" s="441" t="s">
        <v>388</v>
      </c>
      <c r="C36" s="429" t="s">
        <v>451</v>
      </c>
      <c r="D36" s="430"/>
    </row>
    <row r="37" spans="1:4" ht="19.5" customHeight="1">
      <c r="A37" s="401"/>
      <c r="B37" s="441" t="s">
        <v>389</v>
      </c>
      <c r="C37" s="391" t="s">
        <v>452</v>
      </c>
      <c r="D37" s="430"/>
    </row>
    <row r="38" spans="1:4" s="271" customFormat="1" ht="19.5" customHeight="1">
      <c r="A38" s="401"/>
      <c r="B38" s="441" t="s">
        <v>390</v>
      </c>
      <c r="C38" s="391" t="s">
        <v>453</v>
      </c>
      <c r="D38" s="434">
        <v>30000</v>
      </c>
    </row>
    <row r="39" spans="1:4" s="271" customFormat="1" ht="19.5" customHeight="1">
      <c r="A39" s="401"/>
      <c r="B39" s="441" t="s">
        <v>391</v>
      </c>
      <c r="C39" s="391" t="s">
        <v>454</v>
      </c>
      <c r="D39" s="433"/>
    </row>
    <row r="40" spans="1:4" s="271" customFormat="1" ht="19.5" customHeight="1">
      <c r="A40" s="401"/>
      <c r="B40" s="441" t="s">
        <v>392</v>
      </c>
      <c r="C40" s="391" t="s">
        <v>455</v>
      </c>
      <c r="D40" s="433"/>
    </row>
    <row r="41" spans="1:4" s="271" customFormat="1" ht="19.5" customHeight="1">
      <c r="A41" s="401"/>
      <c r="B41" s="441" t="s">
        <v>393</v>
      </c>
      <c r="C41" s="391" t="s">
        <v>456</v>
      </c>
      <c r="D41" s="430"/>
    </row>
    <row r="42" spans="1:4" s="411" customFormat="1" ht="19.5" customHeight="1">
      <c r="A42" s="401"/>
      <c r="B42" s="442" t="s">
        <v>394</v>
      </c>
      <c r="C42" s="392" t="s">
        <v>468</v>
      </c>
      <c r="D42" s="437">
        <f>SUM(D36:D41)</f>
        <v>30000</v>
      </c>
    </row>
    <row r="43" spans="1:4" s="410" customFormat="1" ht="19.5" customHeight="1">
      <c r="A43" s="401"/>
      <c r="B43" s="442" t="s">
        <v>395</v>
      </c>
      <c r="C43" s="408" t="s">
        <v>469</v>
      </c>
      <c r="D43" s="435">
        <f>D19+D35</f>
        <v>562162</v>
      </c>
    </row>
    <row r="44" spans="1:4" s="410" customFormat="1" ht="19.5" customHeight="1">
      <c r="A44" s="401"/>
      <c r="B44" s="442" t="s">
        <v>396</v>
      </c>
      <c r="C44" s="408" t="s">
        <v>470</v>
      </c>
      <c r="D44" s="435">
        <f>D28+D42</f>
        <v>562161.8443333333</v>
      </c>
    </row>
    <row r="45" spans="1:4" ht="19.5" customHeight="1">
      <c r="A45" s="403"/>
      <c r="B45" s="441" t="s">
        <v>397</v>
      </c>
      <c r="C45" s="373" t="s">
        <v>474</v>
      </c>
      <c r="D45" s="404">
        <v>15</v>
      </c>
    </row>
    <row r="46" spans="1:4" ht="19.5" customHeight="1" thickBot="1">
      <c r="A46" s="405"/>
      <c r="B46" s="441" t="s">
        <v>398</v>
      </c>
      <c r="C46" s="406" t="s">
        <v>475</v>
      </c>
      <c r="D46" s="407">
        <v>70</v>
      </c>
    </row>
  </sheetData>
  <sheetProtection formatCells="0"/>
  <mergeCells count="2">
    <mergeCell ref="A5:B5"/>
    <mergeCell ref="A2:B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C50" sqref="C50"/>
    </sheetView>
  </sheetViews>
  <sheetFormatPr defaultColWidth="9.00390625" defaultRowHeight="12.75"/>
  <cols>
    <col min="1" max="1" width="1.12109375" style="383" customWidth="1"/>
    <col min="2" max="2" width="8.375" style="384" customWidth="1"/>
    <col min="3" max="3" width="98.50390625" style="394" customWidth="1"/>
    <col min="4" max="4" width="13.375" style="384" customWidth="1"/>
    <col min="5" max="16384" width="9.375" style="266" customWidth="1"/>
  </cols>
  <sheetData>
    <row r="1" spans="1:4" s="263" customFormat="1" ht="20.25" customHeight="1" thickBot="1">
      <c r="A1" s="374"/>
      <c r="B1" s="375"/>
      <c r="C1" s="385"/>
      <c r="D1" s="376" t="s">
        <v>333</v>
      </c>
    </row>
    <row r="2" spans="1:4" s="264" customFormat="1" ht="25.5" customHeight="1">
      <c r="A2" s="491" t="s">
        <v>274</v>
      </c>
      <c r="B2" s="492"/>
      <c r="C2" s="386" t="s">
        <v>399</v>
      </c>
      <c r="D2" s="377" t="s">
        <v>273</v>
      </c>
    </row>
    <row r="3" spans="1:4" s="264" customFormat="1" ht="16.5" thickBot="1">
      <c r="A3" s="493"/>
      <c r="B3" s="494"/>
      <c r="C3" s="387"/>
      <c r="D3" s="378" t="s">
        <v>276</v>
      </c>
    </row>
    <row r="4" spans="1:4" s="265" customFormat="1" ht="15.75" customHeight="1" thickBot="1">
      <c r="A4" s="395"/>
      <c r="B4" s="396"/>
      <c r="C4" s="397"/>
      <c r="D4" s="398" t="s">
        <v>234</v>
      </c>
    </row>
    <row r="5" spans="1:4" ht="12.75" customHeight="1" thickBot="1">
      <c r="A5" s="489" t="s">
        <v>277</v>
      </c>
      <c r="B5" s="490"/>
      <c r="C5" s="388" t="s">
        <v>278</v>
      </c>
      <c r="D5" s="379" t="s">
        <v>279</v>
      </c>
    </row>
    <row r="6" spans="1:4" s="269" customFormat="1" ht="19.5" customHeight="1" thickBot="1">
      <c r="A6" s="380">
        <v>1</v>
      </c>
      <c r="B6" s="381">
        <v>2</v>
      </c>
      <c r="C6" s="389">
        <v>3</v>
      </c>
      <c r="D6" s="382">
        <v>4</v>
      </c>
    </row>
    <row r="7" spans="1:4" s="269" customFormat="1" ht="19.5" customHeight="1">
      <c r="A7" s="399"/>
      <c r="B7" s="438" t="s">
        <v>273</v>
      </c>
      <c r="C7" s="439" t="s">
        <v>439</v>
      </c>
      <c r="D7" s="440">
        <v>42180</v>
      </c>
    </row>
    <row r="8" spans="1:4" s="270" customFormat="1" ht="19.5" customHeight="1">
      <c r="A8" s="400"/>
      <c r="B8" s="441" t="s">
        <v>280</v>
      </c>
      <c r="C8" s="372" t="s">
        <v>457</v>
      </c>
      <c r="D8" s="431">
        <v>5896</v>
      </c>
    </row>
    <row r="9" spans="1:4" s="371" customFormat="1" ht="19.5" customHeight="1">
      <c r="A9" s="401"/>
      <c r="B9" s="442" t="s">
        <v>363</v>
      </c>
      <c r="C9" s="390" t="s">
        <v>362</v>
      </c>
      <c r="D9" s="430">
        <f>SUM(D7:D8)</f>
        <v>48076</v>
      </c>
    </row>
    <row r="10" spans="1:4" s="371" customFormat="1" ht="19.5" customHeight="1">
      <c r="A10" s="401"/>
      <c r="B10" s="442" t="s">
        <v>281</v>
      </c>
      <c r="C10" s="390" t="s">
        <v>458</v>
      </c>
      <c r="D10" s="432">
        <v>11905</v>
      </c>
    </row>
    <row r="11" spans="1:4" s="371" customFormat="1" ht="19.5" customHeight="1">
      <c r="A11" s="401"/>
      <c r="B11" s="442" t="s">
        <v>282</v>
      </c>
      <c r="C11" s="390" t="s">
        <v>459</v>
      </c>
      <c r="D11" s="430">
        <v>8000</v>
      </c>
    </row>
    <row r="12" spans="1:4" s="426" customFormat="1" ht="19.5" customHeight="1">
      <c r="A12" s="401"/>
      <c r="B12" s="442" t="s">
        <v>364</v>
      </c>
      <c r="C12" s="392" t="s">
        <v>460</v>
      </c>
      <c r="D12" s="430">
        <v>59000</v>
      </c>
    </row>
    <row r="13" spans="1:4" s="426" customFormat="1" ht="19.5" customHeight="1">
      <c r="A13" s="401"/>
      <c r="B13" s="442" t="s">
        <v>365</v>
      </c>
      <c r="C13" s="392" t="s">
        <v>99</v>
      </c>
      <c r="D13" s="430"/>
    </row>
    <row r="14" spans="1:4" s="426" customFormat="1" ht="19.5" customHeight="1">
      <c r="A14" s="401"/>
      <c r="B14" s="442" t="s">
        <v>366</v>
      </c>
      <c r="C14" s="392" t="s">
        <v>472</v>
      </c>
      <c r="D14" s="430">
        <f>SUM(D9:D13)</f>
        <v>126981</v>
      </c>
    </row>
    <row r="15" spans="1:4" s="270" customFormat="1" ht="19.5" customHeight="1">
      <c r="A15" s="400"/>
      <c r="B15" s="441" t="s">
        <v>367</v>
      </c>
      <c r="C15" s="391" t="s">
        <v>461</v>
      </c>
      <c r="D15" s="433"/>
    </row>
    <row r="16" spans="1:4" s="270" customFormat="1" ht="19.5" customHeight="1">
      <c r="A16" s="400"/>
      <c r="B16" s="441" t="s">
        <v>368</v>
      </c>
      <c r="C16" s="391" t="s">
        <v>462</v>
      </c>
      <c r="D16" s="433"/>
    </row>
    <row r="17" spans="1:4" s="270" customFormat="1" ht="19.5" customHeight="1">
      <c r="A17" s="400"/>
      <c r="B17" s="441" t="s">
        <v>369</v>
      </c>
      <c r="C17" s="391" t="s">
        <v>440</v>
      </c>
      <c r="D17" s="433"/>
    </row>
    <row r="18" spans="1:4" s="371" customFormat="1" ht="19.5" customHeight="1">
      <c r="A18" s="401"/>
      <c r="B18" s="442" t="s">
        <v>370</v>
      </c>
      <c r="C18" s="392" t="s">
        <v>463</v>
      </c>
      <c r="D18" s="434">
        <f>SUM(D15:D17)</f>
        <v>0</v>
      </c>
    </row>
    <row r="19" spans="1:4" s="409" customFormat="1" ht="19.5" customHeight="1">
      <c r="A19" s="400"/>
      <c r="B19" s="442" t="s">
        <v>371</v>
      </c>
      <c r="C19" s="408" t="s">
        <v>473</v>
      </c>
      <c r="D19" s="435">
        <f>D14+D18</f>
        <v>126981</v>
      </c>
    </row>
    <row r="20" spans="1:4" s="409" customFormat="1" ht="19.5" customHeight="1">
      <c r="A20" s="400"/>
      <c r="B20" s="442" t="s">
        <v>372</v>
      </c>
      <c r="C20" s="408" t="s">
        <v>441</v>
      </c>
      <c r="D20" s="435"/>
    </row>
    <row r="21" spans="1:4" s="409" customFormat="1" ht="19.5" customHeight="1">
      <c r="A21" s="401"/>
      <c r="B21" s="442" t="s">
        <v>373</v>
      </c>
      <c r="C21" s="427" t="s">
        <v>420</v>
      </c>
      <c r="D21" s="430">
        <v>126981</v>
      </c>
    </row>
    <row r="22" spans="1:4" s="409" customFormat="1" ht="19.5" customHeight="1">
      <c r="A22" s="401"/>
      <c r="B22" s="442" t="s">
        <v>374</v>
      </c>
      <c r="C22" s="427" t="s">
        <v>444</v>
      </c>
      <c r="D22" s="430"/>
    </row>
    <row r="23" spans="1:4" s="428" customFormat="1" ht="19.5" customHeight="1">
      <c r="A23" s="400"/>
      <c r="B23" s="442" t="s">
        <v>375</v>
      </c>
      <c r="C23" s="427" t="s">
        <v>442</v>
      </c>
      <c r="D23" s="434"/>
    </row>
    <row r="24" spans="1:4" s="428" customFormat="1" ht="19.5" customHeight="1">
      <c r="A24" s="400"/>
      <c r="B24" s="442" t="s">
        <v>376</v>
      </c>
      <c r="C24" s="392" t="s">
        <v>433</v>
      </c>
      <c r="D24" s="434"/>
    </row>
    <row r="25" spans="1:4" s="428" customFormat="1" ht="19.5" customHeight="1">
      <c r="A25" s="400"/>
      <c r="B25" s="442" t="s">
        <v>377</v>
      </c>
      <c r="C25" s="392" t="s">
        <v>443</v>
      </c>
      <c r="D25" s="430"/>
    </row>
    <row r="26" spans="1:4" s="428" customFormat="1" ht="19.5" customHeight="1">
      <c r="A26" s="400"/>
      <c r="B26" s="442" t="s">
        <v>378</v>
      </c>
      <c r="C26" s="392" t="s">
        <v>445</v>
      </c>
      <c r="D26" s="430"/>
    </row>
    <row r="27" spans="1:4" s="409" customFormat="1" ht="19.5" customHeight="1">
      <c r="A27" s="402"/>
      <c r="B27" s="442" t="s">
        <v>379</v>
      </c>
      <c r="C27" s="392" t="s">
        <v>446</v>
      </c>
      <c r="D27" s="434"/>
    </row>
    <row r="28" spans="1:4" s="410" customFormat="1" ht="19.5" customHeight="1">
      <c r="A28" s="401"/>
      <c r="B28" s="442" t="s">
        <v>380</v>
      </c>
      <c r="C28" s="408" t="s">
        <v>464</v>
      </c>
      <c r="D28" s="430">
        <f>D20+D21+D22+D23+D24+D25+D26+D27</f>
        <v>126981</v>
      </c>
    </row>
    <row r="29" spans="1:4" s="410" customFormat="1" ht="19.5" customHeight="1">
      <c r="A29" s="401"/>
      <c r="B29" s="442" t="s">
        <v>381</v>
      </c>
      <c r="C29" s="408" t="s">
        <v>465</v>
      </c>
      <c r="D29" s="430">
        <f>D14-D20-D21-D23-D24-D26</f>
        <v>0</v>
      </c>
    </row>
    <row r="30" spans="1:4" s="410" customFormat="1" ht="19.5" customHeight="1">
      <c r="A30" s="401"/>
      <c r="B30" s="442" t="s">
        <v>382</v>
      </c>
      <c r="C30" s="408" t="s">
        <v>466</v>
      </c>
      <c r="D30" s="430">
        <f>D18-D22-D25-D27</f>
        <v>0</v>
      </c>
    </row>
    <row r="31" spans="1:4" ht="19.5" customHeight="1">
      <c r="A31" s="401"/>
      <c r="B31" s="441" t="s">
        <v>383</v>
      </c>
      <c r="C31" s="391" t="s">
        <v>447</v>
      </c>
      <c r="D31" s="436"/>
    </row>
    <row r="32" spans="1:4" s="271" customFormat="1" ht="19.5" customHeight="1">
      <c r="A32" s="401"/>
      <c r="B32" s="441" t="s">
        <v>384</v>
      </c>
      <c r="C32" s="391" t="s">
        <v>448</v>
      </c>
      <c r="D32" s="436"/>
    </row>
    <row r="33" spans="1:12" ht="19.5" customHeight="1">
      <c r="A33" s="401"/>
      <c r="B33" s="441" t="s">
        <v>385</v>
      </c>
      <c r="C33" s="393" t="s">
        <v>449</v>
      </c>
      <c r="D33" s="436"/>
      <c r="L33" s="272"/>
    </row>
    <row r="34" spans="1:12" ht="19.5" customHeight="1">
      <c r="A34" s="401"/>
      <c r="B34" s="441" t="s">
        <v>386</v>
      </c>
      <c r="C34" s="393" t="s">
        <v>450</v>
      </c>
      <c r="D34" s="436"/>
      <c r="L34" s="272"/>
    </row>
    <row r="35" spans="1:4" s="410" customFormat="1" ht="19.5" customHeight="1">
      <c r="A35" s="401"/>
      <c r="B35" s="442" t="s">
        <v>387</v>
      </c>
      <c r="C35" s="412" t="s">
        <v>467</v>
      </c>
      <c r="D35" s="430">
        <f>SUM(D31:D34)</f>
        <v>0</v>
      </c>
    </row>
    <row r="36" spans="1:4" s="410" customFormat="1" ht="19.5" customHeight="1">
      <c r="A36" s="401"/>
      <c r="B36" s="441" t="s">
        <v>388</v>
      </c>
      <c r="C36" s="429" t="s">
        <v>451</v>
      </c>
      <c r="D36" s="430"/>
    </row>
    <row r="37" spans="1:4" ht="19.5" customHeight="1">
      <c r="A37" s="401"/>
      <c r="B37" s="441" t="s">
        <v>389</v>
      </c>
      <c r="C37" s="391" t="s">
        <v>452</v>
      </c>
      <c r="D37" s="430"/>
    </row>
    <row r="38" spans="1:4" s="271" customFormat="1" ht="19.5" customHeight="1">
      <c r="A38" s="401"/>
      <c r="B38" s="441" t="s">
        <v>390</v>
      </c>
      <c r="C38" s="391" t="s">
        <v>453</v>
      </c>
      <c r="D38" s="434"/>
    </row>
    <row r="39" spans="1:4" s="271" customFormat="1" ht="19.5" customHeight="1">
      <c r="A39" s="401"/>
      <c r="B39" s="441" t="s">
        <v>391</v>
      </c>
      <c r="C39" s="391" t="s">
        <v>454</v>
      </c>
      <c r="D39" s="433"/>
    </row>
    <row r="40" spans="1:4" s="271" customFormat="1" ht="19.5" customHeight="1">
      <c r="A40" s="401"/>
      <c r="B40" s="441" t="s">
        <v>392</v>
      </c>
      <c r="C40" s="391" t="s">
        <v>455</v>
      </c>
      <c r="D40" s="433"/>
    </row>
    <row r="41" spans="1:4" s="271" customFormat="1" ht="19.5" customHeight="1">
      <c r="A41" s="401"/>
      <c r="B41" s="441" t="s">
        <v>393</v>
      </c>
      <c r="C41" s="391" t="s">
        <v>456</v>
      </c>
      <c r="D41" s="430"/>
    </row>
    <row r="42" spans="1:4" s="411" customFormat="1" ht="19.5" customHeight="1">
      <c r="A42" s="401"/>
      <c r="B42" s="442" t="s">
        <v>394</v>
      </c>
      <c r="C42" s="392" t="s">
        <v>468</v>
      </c>
      <c r="D42" s="434">
        <f>SUM(D36:D41)</f>
        <v>0</v>
      </c>
    </row>
    <row r="43" spans="1:4" s="447" customFormat="1" ht="19.5" customHeight="1">
      <c r="A43" s="443"/>
      <c r="B43" s="444" t="s">
        <v>395</v>
      </c>
      <c r="C43" s="445" t="s">
        <v>469</v>
      </c>
      <c r="D43" s="446">
        <f>D19+D35</f>
        <v>126981</v>
      </c>
    </row>
    <row r="44" spans="1:4" s="447" customFormat="1" ht="19.5" customHeight="1">
      <c r="A44" s="443"/>
      <c r="B44" s="444" t="s">
        <v>396</v>
      </c>
      <c r="C44" s="445" t="s">
        <v>470</v>
      </c>
      <c r="D44" s="446">
        <f>D28+D42</f>
        <v>126981</v>
      </c>
    </row>
    <row r="45" spans="1:4" ht="19.5" customHeight="1">
      <c r="A45" s="403"/>
      <c r="B45" s="441" t="s">
        <v>397</v>
      </c>
      <c r="C45" s="373" t="s">
        <v>474</v>
      </c>
      <c r="D45" s="404">
        <v>20</v>
      </c>
    </row>
    <row r="46" spans="1:4" ht="19.5" customHeight="1" thickBot="1">
      <c r="A46" s="405"/>
      <c r="B46" s="441" t="s">
        <v>398</v>
      </c>
      <c r="C46" s="406" t="s">
        <v>475</v>
      </c>
      <c r="D46" s="407"/>
    </row>
  </sheetData>
  <sheetProtection formatCells="0"/>
  <mergeCells count="2">
    <mergeCell ref="A5:B5"/>
    <mergeCell ref="A2:B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D46" sqref="D46"/>
    </sheetView>
  </sheetViews>
  <sheetFormatPr defaultColWidth="9.00390625" defaultRowHeight="12.75"/>
  <cols>
    <col min="1" max="1" width="1.12109375" style="383" customWidth="1"/>
    <col min="2" max="2" width="8.375" style="384" customWidth="1"/>
    <col min="3" max="3" width="98.50390625" style="394" customWidth="1"/>
    <col min="4" max="4" width="13.375" style="384" customWidth="1"/>
    <col min="5" max="16384" width="9.375" style="266" customWidth="1"/>
  </cols>
  <sheetData>
    <row r="1" spans="1:4" s="263" customFormat="1" ht="20.25" customHeight="1" thickBot="1">
      <c r="A1" s="374"/>
      <c r="B1" s="375"/>
      <c r="C1" s="385"/>
      <c r="D1" s="376" t="s">
        <v>334</v>
      </c>
    </row>
    <row r="2" spans="1:4" s="264" customFormat="1" ht="25.5" customHeight="1">
      <c r="A2" s="491" t="s">
        <v>274</v>
      </c>
      <c r="B2" s="492"/>
      <c r="C2" s="386" t="s">
        <v>283</v>
      </c>
      <c r="D2" s="377" t="s">
        <v>273</v>
      </c>
    </row>
    <row r="3" spans="1:4" s="264" customFormat="1" ht="16.5" thickBot="1">
      <c r="A3" s="493"/>
      <c r="B3" s="494"/>
      <c r="C3" s="387"/>
      <c r="D3" s="378" t="s">
        <v>276</v>
      </c>
    </row>
    <row r="4" spans="1:4" s="265" customFormat="1" ht="15.75" customHeight="1" thickBot="1">
      <c r="A4" s="395"/>
      <c r="B4" s="396"/>
      <c r="C4" s="397"/>
      <c r="D4" s="398" t="s">
        <v>234</v>
      </c>
    </row>
    <row r="5" spans="1:4" ht="27" customHeight="1" thickBot="1">
      <c r="A5" s="489" t="s">
        <v>277</v>
      </c>
      <c r="B5" s="490"/>
      <c r="C5" s="388" t="s">
        <v>278</v>
      </c>
      <c r="D5" s="379" t="s">
        <v>279</v>
      </c>
    </row>
    <row r="6" spans="1:4" s="269" customFormat="1" ht="19.5" customHeight="1" thickBot="1">
      <c r="A6" s="380">
        <v>1</v>
      </c>
      <c r="B6" s="381">
        <v>2</v>
      </c>
      <c r="C6" s="389">
        <v>3</v>
      </c>
      <c r="D6" s="382">
        <v>4</v>
      </c>
    </row>
    <row r="7" spans="1:4" s="269" customFormat="1" ht="19.5" customHeight="1">
      <c r="A7" s="399"/>
      <c r="B7" s="438" t="s">
        <v>273</v>
      </c>
      <c r="C7" s="439" t="s">
        <v>439</v>
      </c>
      <c r="D7" s="440">
        <v>29265</v>
      </c>
    </row>
    <row r="8" spans="1:4" s="270" customFormat="1" ht="19.5" customHeight="1">
      <c r="A8" s="400"/>
      <c r="B8" s="441" t="s">
        <v>280</v>
      </c>
      <c r="C8" s="372" t="s">
        <v>457</v>
      </c>
      <c r="D8" s="431">
        <v>140</v>
      </c>
    </row>
    <row r="9" spans="1:4" s="371" customFormat="1" ht="19.5" customHeight="1">
      <c r="A9" s="401"/>
      <c r="B9" s="442" t="s">
        <v>363</v>
      </c>
      <c r="C9" s="390" t="s">
        <v>362</v>
      </c>
      <c r="D9" s="430">
        <f>SUM(D7:D8)</f>
        <v>29405</v>
      </c>
    </row>
    <row r="10" spans="1:4" s="371" customFormat="1" ht="19.5" customHeight="1">
      <c r="A10" s="401"/>
      <c r="B10" s="442" t="s">
        <v>281</v>
      </c>
      <c r="C10" s="390" t="s">
        <v>458</v>
      </c>
      <c r="D10" s="432">
        <v>8005</v>
      </c>
    </row>
    <row r="11" spans="1:4" s="371" customFormat="1" ht="19.5" customHeight="1">
      <c r="A11" s="401"/>
      <c r="B11" s="442" t="s">
        <v>282</v>
      </c>
      <c r="C11" s="390" t="s">
        <v>459</v>
      </c>
      <c r="D11" s="430">
        <v>13939</v>
      </c>
    </row>
    <row r="12" spans="1:4" s="426" customFormat="1" ht="19.5" customHeight="1">
      <c r="A12" s="401"/>
      <c r="B12" s="442" t="s">
        <v>364</v>
      </c>
      <c r="C12" s="392" t="s">
        <v>460</v>
      </c>
      <c r="D12" s="430"/>
    </row>
    <row r="13" spans="1:4" s="426" customFormat="1" ht="19.5" customHeight="1">
      <c r="A13" s="401"/>
      <c r="B13" s="442" t="s">
        <v>365</v>
      </c>
      <c r="C13" s="392" t="s">
        <v>99</v>
      </c>
      <c r="D13" s="430"/>
    </row>
    <row r="14" spans="1:4" s="426" customFormat="1" ht="19.5" customHeight="1">
      <c r="A14" s="401"/>
      <c r="B14" s="442" t="s">
        <v>366</v>
      </c>
      <c r="C14" s="392" t="s">
        <v>472</v>
      </c>
      <c r="D14" s="430">
        <f>SUM(D9:D13)</f>
        <v>51349</v>
      </c>
    </row>
    <row r="15" spans="1:4" s="270" customFormat="1" ht="19.5" customHeight="1">
      <c r="A15" s="400"/>
      <c r="B15" s="441" t="s">
        <v>367</v>
      </c>
      <c r="C15" s="391" t="s">
        <v>461</v>
      </c>
      <c r="D15" s="433"/>
    </row>
    <row r="16" spans="1:4" s="270" customFormat="1" ht="19.5" customHeight="1">
      <c r="A16" s="400"/>
      <c r="B16" s="441" t="s">
        <v>368</v>
      </c>
      <c r="C16" s="391" t="s">
        <v>462</v>
      </c>
      <c r="D16" s="433"/>
    </row>
    <row r="17" spans="1:4" s="270" customFormat="1" ht="19.5" customHeight="1">
      <c r="A17" s="400"/>
      <c r="B17" s="441" t="s">
        <v>369</v>
      </c>
      <c r="C17" s="391" t="s">
        <v>440</v>
      </c>
      <c r="D17" s="433"/>
    </row>
    <row r="18" spans="1:4" s="371" customFormat="1" ht="19.5" customHeight="1">
      <c r="A18" s="401"/>
      <c r="B18" s="442" t="s">
        <v>370</v>
      </c>
      <c r="C18" s="392" t="s">
        <v>463</v>
      </c>
      <c r="D18" s="434">
        <f>SUM(D15:D17)</f>
        <v>0</v>
      </c>
    </row>
    <row r="19" spans="1:4" s="409" customFormat="1" ht="19.5" customHeight="1">
      <c r="A19" s="400"/>
      <c r="B19" s="442" t="s">
        <v>371</v>
      </c>
      <c r="C19" s="408" t="s">
        <v>473</v>
      </c>
      <c r="D19" s="435">
        <f>D14+D18</f>
        <v>51349</v>
      </c>
    </row>
    <row r="20" spans="1:4" s="409" customFormat="1" ht="19.5" customHeight="1">
      <c r="A20" s="400"/>
      <c r="B20" s="442" t="s">
        <v>372</v>
      </c>
      <c r="C20" s="408" t="s">
        <v>441</v>
      </c>
      <c r="D20" s="435"/>
    </row>
    <row r="21" spans="1:4" s="409" customFormat="1" ht="19.5" customHeight="1">
      <c r="A21" s="401"/>
      <c r="B21" s="442" t="s">
        <v>373</v>
      </c>
      <c r="C21" s="427" t="s">
        <v>420</v>
      </c>
      <c r="D21" s="430">
        <v>47449</v>
      </c>
    </row>
    <row r="22" spans="1:4" s="409" customFormat="1" ht="19.5" customHeight="1">
      <c r="A22" s="401"/>
      <c r="B22" s="442" t="s">
        <v>374</v>
      </c>
      <c r="C22" s="427" t="s">
        <v>444</v>
      </c>
      <c r="D22" s="430"/>
    </row>
    <row r="23" spans="1:4" s="428" customFormat="1" ht="19.5" customHeight="1">
      <c r="A23" s="400"/>
      <c r="B23" s="442" t="s">
        <v>375</v>
      </c>
      <c r="C23" s="427" t="s">
        <v>442</v>
      </c>
      <c r="D23" s="434"/>
    </row>
    <row r="24" spans="1:4" s="428" customFormat="1" ht="19.5" customHeight="1">
      <c r="A24" s="400"/>
      <c r="B24" s="442" t="s">
        <v>376</v>
      </c>
      <c r="C24" s="392" t="s">
        <v>433</v>
      </c>
      <c r="D24" s="434">
        <v>3900</v>
      </c>
    </row>
    <row r="25" spans="1:4" s="428" customFormat="1" ht="19.5" customHeight="1">
      <c r="A25" s="400"/>
      <c r="B25" s="442" t="s">
        <v>377</v>
      </c>
      <c r="C25" s="392" t="s">
        <v>443</v>
      </c>
      <c r="D25" s="430"/>
    </row>
    <row r="26" spans="1:4" s="428" customFormat="1" ht="19.5" customHeight="1">
      <c r="A26" s="400"/>
      <c r="B26" s="442" t="s">
        <v>378</v>
      </c>
      <c r="C26" s="392" t="s">
        <v>445</v>
      </c>
      <c r="D26" s="430"/>
    </row>
    <row r="27" spans="1:4" s="409" customFormat="1" ht="19.5" customHeight="1">
      <c r="A27" s="402"/>
      <c r="B27" s="442" t="s">
        <v>379</v>
      </c>
      <c r="C27" s="392" t="s">
        <v>446</v>
      </c>
      <c r="D27" s="434"/>
    </row>
    <row r="28" spans="1:4" s="410" customFormat="1" ht="19.5" customHeight="1">
      <c r="A28" s="401"/>
      <c r="B28" s="442" t="s">
        <v>380</v>
      </c>
      <c r="C28" s="408" t="s">
        <v>464</v>
      </c>
      <c r="D28" s="430">
        <f>D20+D21+D22+D23+D24+D25+D26+D27</f>
        <v>51349</v>
      </c>
    </row>
    <row r="29" spans="1:4" s="410" customFormat="1" ht="19.5" customHeight="1">
      <c r="A29" s="401"/>
      <c r="B29" s="442" t="s">
        <v>381</v>
      </c>
      <c r="C29" s="408" t="s">
        <v>465</v>
      </c>
      <c r="D29" s="430">
        <f>D14-D20-D21-D23-D24-D26</f>
        <v>0</v>
      </c>
    </row>
    <row r="30" spans="1:4" s="410" customFormat="1" ht="19.5" customHeight="1">
      <c r="A30" s="401"/>
      <c r="B30" s="442" t="s">
        <v>382</v>
      </c>
      <c r="C30" s="408" t="s">
        <v>466</v>
      </c>
      <c r="D30" s="430">
        <f>D18-D22-D25-D27</f>
        <v>0</v>
      </c>
    </row>
    <row r="31" spans="1:4" ht="19.5" customHeight="1">
      <c r="A31" s="401"/>
      <c r="B31" s="441" t="s">
        <v>383</v>
      </c>
      <c r="C31" s="391" t="s">
        <v>447</v>
      </c>
      <c r="D31" s="436"/>
    </row>
    <row r="32" spans="1:4" s="271" customFormat="1" ht="19.5" customHeight="1">
      <c r="A32" s="401"/>
      <c r="B32" s="441" t="s">
        <v>384</v>
      </c>
      <c r="C32" s="391" t="s">
        <v>448</v>
      </c>
      <c r="D32" s="436"/>
    </row>
    <row r="33" spans="1:12" ht="19.5" customHeight="1">
      <c r="A33" s="401"/>
      <c r="B33" s="441" t="s">
        <v>385</v>
      </c>
      <c r="C33" s="393" t="s">
        <v>449</v>
      </c>
      <c r="D33" s="436"/>
      <c r="L33" s="272"/>
    </row>
    <row r="34" spans="1:12" ht="19.5" customHeight="1">
      <c r="A34" s="401"/>
      <c r="B34" s="441" t="s">
        <v>386</v>
      </c>
      <c r="C34" s="393" t="s">
        <v>450</v>
      </c>
      <c r="D34" s="436"/>
      <c r="L34" s="272"/>
    </row>
    <row r="35" spans="1:4" s="410" customFormat="1" ht="19.5" customHeight="1">
      <c r="A35" s="401"/>
      <c r="B35" s="442" t="s">
        <v>387</v>
      </c>
      <c r="C35" s="412" t="s">
        <v>467</v>
      </c>
      <c r="D35" s="430">
        <f>SUM(D31:D34)</f>
        <v>0</v>
      </c>
    </row>
    <row r="36" spans="1:4" s="410" customFormat="1" ht="19.5" customHeight="1">
      <c r="A36" s="401"/>
      <c r="B36" s="441" t="s">
        <v>388</v>
      </c>
      <c r="C36" s="429" t="s">
        <v>451</v>
      </c>
      <c r="D36" s="430"/>
    </row>
    <row r="37" spans="1:4" ht="19.5" customHeight="1">
      <c r="A37" s="401"/>
      <c r="B37" s="441" t="s">
        <v>389</v>
      </c>
      <c r="C37" s="391" t="s">
        <v>452</v>
      </c>
      <c r="D37" s="430"/>
    </row>
    <row r="38" spans="1:4" s="271" customFormat="1" ht="19.5" customHeight="1">
      <c r="A38" s="401"/>
      <c r="B38" s="441" t="s">
        <v>390</v>
      </c>
      <c r="C38" s="391" t="s">
        <v>453</v>
      </c>
      <c r="D38" s="434"/>
    </row>
    <row r="39" spans="1:4" s="271" customFormat="1" ht="19.5" customHeight="1">
      <c r="A39" s="401"/>
      <c r="B39" s="441" t="s">
        <v>391</v>
      </c>
      <c r="C39" s="391" t="s">
        <v>454</v>
      </c>
      <c r="D39" s="433"/>
    </row>
    <row r="40" spans="1:4" s="271" customFormat="1" ht="19.5" customHeight="1">
      <c r="A40" s="401"/>
      <c r="B40" s="441" t="s">
        <v>392</v>
      </c>
      <c r="C40" s="391" t="s">
        <v>455</v>
      </c>
      <c r="D40" s="433"/>
    </row>
    <row r="41" spans="1:4" s="271" customFormat="1" ht="19.5" customHeight="1">
      <c r="A41" s="401"/>
      <c r="B41" s="441" t="s">
        <v>393</v>
      </c>
      <c r="C41" s="391" t="s">
        <v>456</v>
      </c>
      <c r="D41" s="430"/>
    </row>
    <row r="42" spans="1:4" s="411" customFormat="1" ht="19.5" customHeight="1">
      <c r="A42" s="401"/>
      <c r="B42" s="442" t="s">
        <v>394</v>
      </c>
      <c r="C42" s="392" t="s">
        <v>468</v>
      </c>
      <c r="D42" s="434">
        <f>SUM(D36:D41)</f>
        <v>0</v>
      </c>
    </row>
    <row r="43" spans="1:4" s="447" customFormat="1" ht="19.5" customHeight="1">
      <c r="A43" s="443"/>
      <c r="B43" s="444" t="s">
        <v>395</v>
      </c>
      <c r="C43" s="445" t="s">
        <v>469</v>
      </c>
      <c r="D43" s="446">
        <f>D19+D35</f>
        <v>51349</v>
      </c>
    </row>
    <row r="44" spans="1:4" s="447" customFormat="1" ht="19.5" customHeight="1">
      <c r="A44" s="443"/>
      <c r="B44" s="444" t="s">
        <v>396</v>
      </c>
      <c r="C44" s="445" t="s">
        <v>470</v>
      </c>
      <c r="D44" s="446">
        <f>D28+D42</f>
        <v>51349</v>
      </c>
    </row>
    <row r="45" spans="1:4" ht="19.5" customHeight="1">
      <c r="A45" s="403"/>
      <c r="B45" s="441" t="s">
        <v>397</v>
      </c>
      <c r="C45" s="373" t="s">
        <v>474</v>
      </c>
      <c r="D45" s="404">
        <v>18</v>
      </c>
    </row>
    <row r="46" spans="1:4" ht="19.5" customHeight="1" thickBot="1">
      <c r="A46" s="405"/>
      <c r="B46" s="441" t="s">
        <v>398</v>
      </c>
      <c r="C46" s="406" t="s">
        <v>475</v>
      </c>
      <c r="D46" s="407"/>
    </row>
  </sheetData>
  <sheetProtection formatCells="0"/>
  <mergeCells count="2">
    <mergeCell ref="A5:B5"/>
    <mergeCell ref="A2:B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2:G19"/>
  <sheetViews>
    <sheetView workbookViewId="0" topLeftCell="A1">
      <selection activeCell="C12" sqref="C12"/>
    </sheetView>
  </sheetViews>
  <sheetFormatPr defaultColWidth="9.00390625" defaultRowHeight="12.75"/>
  <cols>
    <col min="1" max="1" width="2.625" style="357" customWidth="1"/>
    <col min="2" max="2" width="80.50390625" style="357" customWidth="1"/>
    <col min="3" max="3" width="16.375" style="357" customWidth="1"/>
    <col min="4" max="6" width="13.125" style="357" customWidth="1"/>
    <col min="7" max="7" width="4.125" style="357" customWidth="1"/>
    <col min="8" max="16384" width="10.625" style="357" customWidth="1"/>
  </cols>
  <sheetData>
    <row r="2" spans="2:6" ht="12.75">
      <c r="B2" s="495" t="s">
        <v>353</v>
      </c>
      <c r="C2" s="495"/>
      <c r="D2" s="495"/>
      <c r="E2" s="495"/>
      <c r="F2" s="495"/>
    </row>
    <row r="3" spans="2:6" ht="19.5" customHeight="1">
      <c r="B3" s="496" t="s">
        <v>476</v>
      </c>
      <c r="C3" s="496"/>
      <c r="D3" s="496"/>
      <c r="E3" s="496"/>
      <c r="F3" s="358" t="s">
        <v>347</v>
      </c>
    </row>
    <row r="4" spans="2:6" s="360" customFormat="1" ht="22.5" customHeight="1">
      <c r="B4" s="359" t="s">
        <v>181</v>
      </c>
      <c r="C4" s="359" t="s">
        <v>348</v>
      </c>
      <c r="D4" s="359" t="s">
        <v>349</v>
      </c>
      <c r="E4" s="359" t="s">
        <v>350</v>
      </c>
      <c r="F4" s="359" t="s">
        <v>259</v>
      </c>
    </row>
    <row r="5" spans="2:6" ht="24.75" customHeight="1">
      <c r="B5" s="366" t="s">
        <v>361</v>
      </c>
      <c r="C5" s="363"/>
      <c r="D5" s="363"/>
      <c r="E5" s="363"/>
      <c r="F5" s="363"/>
    </row>
    <row r="6" spans="2:6" ht="24.75" customHeight="1">
      <c r="B6" s="367" t="s">
        <v>351</v>
      </c>
      <c r="C6" s="364">
        <v>326512</v>
      </c>
      <c r="D6" s="364">
        <v>64845</v>
      </c>
      <c r="E6" s="364">
        <v>38380</v>
      </c>
      <c r="F6" s="364">
        <f>SUM(C6:E6)</f>
        <v>429737</v>
      </c>
    </row>
    <row r="7" spans="2:6" ht="24.75" customHeight="1">
      <c r="B7" s="368" t="s">
        <v>352</v>
      </c>
      <c r="C7" s="364">
        <v>19240</v>
      </c>
      <c r="D7" s="364">
        <v>0</v>
      </c>
      <c r="E7" s="364">
        <v>0</v>
      </c>
      <c r="F7" s="364">
        <f>SUM(C7:E7)</f>
        <v>19240</v>
      </c>
    </row>
    <row r="8" spans="2:6" s="360" customFormat="1" ht="24.75" customHeight="1">
      <c r="B8" s="369" t="s">
        <v>356</v>
      </c>
      <c r="C8" s="362">
        <f>SUM(C6:C7)</f>
        <v>345752</v>
      </c>
      <c r="D8" s="362">
        <f>SUM(D6:D7)</f>
        <v>64845</v>
      </c>
      <c r="E8" s="362">
        <f>SUM(E6:E7)</f>
        <v>38380</v>
      </c>
      <c r="F8" s="362">
        <f>SUM(F6:F7)</f>
        <v>448977</v>
      </c>
    </row>
    <row r="9" spans="2:6" ht="24.75" customHeight="1">
      <c r="B9" s="365" t="s">
        <v>359</v>
      </c>
      <c r="C9" s="364"/>
      <c r="D9" s="364"/>
      <c r="E9" s="364"/>
      <c r="F9" s="364"/>
    </row>
    <row r="10" spans="2:6" ht="26.25" customHeight="1">
      <c r="B10" s="370" t="s">
        <v>478</v>
      </c>
      <c r="C10" s="364">
        <v>4280</v>
      </c>
      <c r="D10" s="364">
        <v>3136</v>
      </c>
      <c r="E10" s="364">
        <v>12969</v>
      </c>
      <c r="F10" s="364">
        <f>SUM(C10:E10)</f>
        <v>20385</v>
      </c>
    </row>
    <row r="11" spans="2:6" ht="24.75" customHeight="1">
      <c r="B11" s="368" t="s">
        <v>352</v>
      </c>
      <c r="C11" s="364">
        <v>37700</v>
      </c>
      <c r="D11" s="364">
        <v>0</v>
      </c>
      <c r="E11" s="364">
        <v>0</v>
      </c>
      <c r="F11" s="364">
        <f>SUM(C11:E11)</f>
        <v>37700</v>
      </c>
    </row>
    <row r="12" spans="2:6" s="360" customFormat="1" ht="24.75" customHeight="1">
      <c r="B12" s="369" t="s">
        <v>357</v>
      </c>
      <c r="C12" s="362">
        <f>SUM(C10:C11)</f>
        <v>41980</v>
      </c>
      <c r="D12" s="362">
        <f>SUM(D10:D11)</f>
        <v>3136</v>
      </c>
      <c r="E12" s="362">
        <f>SUM(E10:E11)</f>
        <v>12969</v>
      </c>
      <c r="F12" s="362">
        <f>SUM(F10:F11)</f>
        <v>58085</v>
      </c>
    </row>
    <row r="13" spans="2:6" ht="24.75" customHeight="1">
      <c r="B13" s="365" t="s">
        <v>360</v>
      </c>
      <c r="C13" s="364"/>
      <c r="D13" s="364"/>
      <c r="E13" s="364"/>
      <c r="F13" s="364"/>
    </row>
    <row r="14" spans="2:7" ht="24.75" customHeight="1">
      <c r="B14" s="370" t="s">
        <v>477</v>
      </c>
      <c r="C14" s="364">
        <v>0</v>
      </c>
      <c r="D14" s="364">
        <v>59000</v>
      </c>
      <c r="E14" s="364">
        <v>0</v>
      </c>
      <c r="F14" s="364">
        <f>SUM(C14:E14)</f>
        <v>59000</v>
      </c>
      <c r="G14" s="497" t="s">
        <v>400</v>
      </c>
    </row>
    <row r="15" spans="2:7" ht="24.75" customHeight="1">
      <c r="B15" s="368" t="s">
        <v>352</v>
      </c>
      <c r="C15" s="364">
        <v>0</v>
      </c>
      <c r="D15" s="364">
        <v>0</v>
      </c>
      <c r="E15" s="364">
        <v>0</v>
      </c>
      <c r="F15" s="364">
        <f>SUM(C15:E15)</f>
        <v>0</v>
      </c>
      <c r="G15" s="497"/>
    </row>
    <row r="16" spans="2:7" s="360" customFormat="1" ht="24.75" customHeight="1">
      <c r="B16" s="369" t="s">
        <v>358</v>
      </c>
      <c r="C16" s="362">
        <f>SUM(C14:C15)</f>
        <v>0</v>
      </c>
      <c r="D16" s="362">
        <f>SUM(D14:D15)</f>
        <v>59000</v>
      </c>
      <c r="E16" s="362">
        <f>SUM(E14:E15)</f>
        <v>0</v>
      </c>
      <c r="F16" s="362">
        <f>SUM(F14:F15)</f>
        <v>59000</v>
      </c>
      <c r="G16" s="497"/>
    </row>
    <row r="17" spans="2:7" s="360" customFormat="1" ht="24.75" customHeight="1">
      <c r="B17" s="361" t="s">
        <v>355</v>
      </c>
      <c r="C17" s="362">
        <f>C8+C12+C16</f>
        <v>387732</v>
      </c>
      <c r="D17" s="362">
        <f>D8+D12+D16</f>
        <v>126981</v>
      </c>
      <c r="E17" s="362">
        <f>E8+E12+E16</f>
        <v>51349</v>
      </c>
      <c r="F17" s="362">
        <f>F8+F12+F16</f>
        <v>566062</v>
      </c>
      <c r="G17" s="497"/>
    </row>
    <row r="18" spans="2:7" s="360" customFormat="1" ht="24.75" customHeight="1">
      <c r="B18" s="361" t="s">
        <v>354</v>
      </c>
      <c r="C18" s="362">
        <v>174430</v>
      </c>
      <c r="D18" s="362">
        <v>0</v>
      </c>
      <c r="E18" s="362">
        <v>0</v>
      </c>
      <c r="F18" s="362">
        <f>SUM(C18:E18)</f>
        <v>174430</v>
      </c>
      <c r="G18" s="497"/>
    </row>
    <row r="19" spans="2:7" s="360" customFormat="1" ht="24.75" customHeight="1">
      <c r="B19" s="361" t="s">
        <v>259</v>
      </c>
      <c r="C19" s="362">
        <f>SUM(C17:C18)</f>
        <v>562162</v>
      </c>
      <c r="D19" s="362">
        <f>SUM(D17:D18)</f>
        <v>126981</v>
      </c>
      <c r="E19" s="362">
        <f>SUM(E17:E18)</f>
        <v>51349</v>
      </c>
      <c r="F19" s="362">
        <f>SUM(F17:F18)</f>
        <v>740492</v>
      </c>
      <c r="G19" s="497"/>
    </row>
  </sheetData>
  <mergeCells count="3">
    <mergeCell ref="B2:F2"/>
    <mergeCell ref="B3:E3"/>
    <mergeCell ref="G14:G1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zoomScale="120" zoomScaleNormal="120" zoomScaleSheetLayoutView="130" workbookViewId="0" topLeftCell="A1">
      <selection activeCell="C17" sqref="C17"/>
    </sheetView>
  </sheetViews>
  <sheetFormatPr defaultColWidth="9.00390625" defaultRowHeight="12.75"/>
  <cols>
    <col min="1" max="1" width="7.50390625" style="6" customWidth="1"/>
    <col min="2" max="2" width="91.625" style="6" customWidth="1"/>
    <col min="3" max="3" width="19.625" style="6" customWidth="1"/>
    <col min="4" max="4" width="9.00390625" style="6" customWidth="1"/>
    <col min="5" max="16384" width="9.375" style="6" customWidth="1"/>
  </cols>
  <sheetData>
    <row r="1" spans="1:3" ht="15.75" customHeight="1">
      <c r="A1" s="5" t="s">
        <v>15</v>
      </c>
      <c r="B1" s="5"/>
      <c r="C1" s="5"/>
    </row>
    <row r="2" spans="1:4" ht="15.75" customHeight="1" thickBot="1">
      <c r="A2" s="451"/>
      <c r="B2" s="451"/>
      <c r="C2" s="329" t="s">
        <v>329</v>
      </c>
      <c r="D2" s="328"/>
    </row>
    <row r="3" spans="1:4" ht="37.5" customHeight="1" thickBot="1">
      <c r="A3" s="7" t="s">
        <v>16</v>
      </c>
      <c r="B3" s="8" t="s">
        <v>17</v>
      </c>
      <c r="C3" s="9" t="s">
        <v>410</v>
      </c>
      <c r="D3" s="93"/>
    </row>
    <row r="4" spans="1:3" s="13" customFormat="1" ht="12" customHeight="1" thickBot="1">
      <c r="A4" s="10">
        <v>1</v>
      </c>
      <c r="B4" s="11">
        <v>2</v>
      </c>
      <c r="C4" s="12">
        <v>3</v>
      </c>
    </row>
    <row r="5" spans="1:3" s="17" customFormat="1" ht="12" customHeight="1" thickBot="1">
      <c r="A5" s="14"/>
      <c r="B5" s="15"/>
      <c r="C5" s="16"/>
    </row>
    <row r="6" spans="1:3" s="17" customFormat="1" ht="12" customHeight="1" thickBot="1">
      <c r="A6" s="18" t="s">
        <v>18</v>
      </c>
      <c r="B6" s="19" t="s">
        <v>512</v>
      </c>
      <c r="C6" s="23">
        <f>SUM(C7:C15)</f>
        <v>18200</v>
      </c>
    </row>
    <row r="7" spans="1:3" s="17" customFormat="1" ht="14.25" customHeight="1">
      <c r="A7" s="24" t="s">
        <v>483</v>
      </c>
      <c r="B7" s="25" t="s">
        <v>28</v>
      </c>
      <c r="C7" s="26"/>
    </row>
    <row r="8" spans="1:3" s="17" customFormat="1" ht="14.25" customHeight="1">
      <c r="A8" s="20" t="s">
        <v>484</v>
      </c>
      <c r="B8" s="21" t="s">
        <v>425</v>
      </c>
      <c r="C8" s="22"/>
    </row>
    <row r="9" spans="1:3" s="17" customFormat="1" ht="14.25" customHeight="1">
      <c r="A9" s="20" t="s">
        <v>485</v>
      </c>
      <c r="B9" s="21" t="s">
        <v>426</v>
      </c>
      <c r="C9" s="22"/>
    </row>
    <row r="10" spans="1:3" s="17" customFormat="1" ht="14.25" customHeight="1">
      <c r="A10" s="20" t="s">
        <v>486</v>
      </c>
      <c r="B10" s="21" t="s">
        <v>423</v>
      </c>
      <c r="C10" s="22">
        <v>6300</v>
      </c>
    </row>
    <row r="11" spans="1:3" s="17" customFormat="1" ht="14.25" customHeight="1">
      <c r="A11" s="20" t="s">
        <v>98</v>
      </c>
      <c r="B11" s="21" t="s">
        <v>424</v>
      </c>
      <c r="C11" s="22">
        <v>11900</v>
      </c>
    </row>
    <row r="12" spans="1:3" s="17" customFormat="1" ht="14.25" customHeight="1">
      <c r="A12" s="27" t="s">
        <v>487</v>
      </c>
      <c r="B12" s="28" t="s">
        <v>29</v>
      </c>
      <c r="C12" s="29"/>
    </row>
    <row r="13" spans="1:3" s="17" customFormat="1" ht="14.25" customHeight="1">
      <c r="A13" s="20" t="s">
        <v>488</v>
      </c>
      <c r="B13" s="21" t="s">
        <v>30</v>
      </c>
      <c r="C13" s="22"/>
    </row>
    <row r="14" spans="1:3" s="17" customFormat="1" ht="14.25" customHeight="1">
      <c r="A14" s="20" t="s">
        <v>489</v>
      </c>
      <c r="B14" s="21" t="s">
        <v>31</v>
      </c>
      <c r="C14" s="22"/>
    </row>
    <row r="15" spans="1:3" s="17" customFormat="1" ht="14.25" customHeight="1" thickBot="1">
      <c r="A15" s="30" t="s">
        <v>490</v>
      </c>
      <c r="B15" s="31" t="s">
        <v>32</v>
      </c>
      <c r="C15" s="32"/>
    </row>
    <row r="16" spans="1:3" s="17" customFormat="1" ht="14.25" customHeight="1" thickBot="1">
      <c r="A16" s="18" t="s">
        <v>19</v>
      </c>
      <c r="B16" s="19" t="s">
        <v>33</v>
      </c>
      <c r="C16" s="33">
        <v>26200</v>
      </c>
    </row>
    <row r="17" spans="1:3" s="17" customFormat="1" ht="14.25" customHeight="1" thickBot="1">
      <c r="A17" s="18" t="s">
        <v>27</v>
      </c>
      <c r="B17" s="19" t="s">
        <v>513</v>
      </c>
      <c r="C17" s="23">
        <f>SUM(C18:C24)</f>
        <v>304046.8443333333</v>
      </c>
    </row>
    <row r="18" spans="1:3" s="17" customFormat="1" ht="14.25" customHeight="1">
      <c r="A18" s="34" t="s">
        <v>491</v>
      </c>
      <c r="B18" s="35" t="s">
        <v>415</v>
      </c>
      <c r="C18" s="36">
        <f>'Normatíva 3.mell'!F10/1000</f>
        <v>105812.96</v>
      </c>
    </row>
    <row r="19" spans="1:3" s="17" customFormat="1" ht="14.25" customHeight="1">
      <c r="A19" s="20" t="s">
        <v>492</v>
      </c>
      <c r="B19" s="21" t="s">
        <v>417</v>
      </c>
      <c r="C19" s="22">
        <f>'Normatíva 3.mell'!F17/1000</f>
        <v>87778.93333333333</v>
      </c>
    </row>
    <row r="20" spans="1:3" s="17" customFormat="1" ht="14.25" customHeight="1">
      <c r="A20" s="20" t="s">
        <v>493</v>
      </c>
      <c r="B20" s="21" t="s">
        <v>416</v>
      </c>
      <c r="C20" s="22">
        <f>'Normatíva 3.mell'!G23/1000</f>
        <v>52544.611</v>
      </c>
    </row>
    <row r="21" spans="1:3" s="17" customFormat="1" ht="14.25" customHeight="1">
      <c r="A21" s="37" t="s">
        <v>494</v>
      </c>
      <c r="B21" s="21" t="s">
        <v>526</v>
      </c>
      <c r="C21" s="38">
        <f>'Normatíva 3.mell'!E25/1000</f>
        <v>4196.34</v>
      </c>
    </row>
    <row r="22" spans="1:3" s="17" customFormat="1" ht="14.25" customHeight="1">
      <c r="A22" s="37" t="s">
        <v>495</v>
      </c>
      <c r="B22" s="21" t="s">
        <v>418</v>
      </c>
      <c r="C22" s="38"/>
    </row>
    <row r="23" spans="1:3" s="17" customFormat="1" ht="14.25" customHeight="1">
      <c r="A23" s="20" t="s">
        <v>496</v>
      </c>
      <c r="B23" s="21" t="s">
        <v>419</v>
      </c>
      <c r="C23" s="22">
        <f>'Normatíva 3.mell'!E26/1000</f>
        <v>12000</v>
      </c>
    </row>
    <row r="24" spans="1:3" s="17" customFormat="1" ht="14.25" customHeight="1" thickBot="1">
      <c r="A24" s="27" t="s">
        <v>527</v>
      </c>
      <c r="B24" s="28" t="s">
        <v>528</v>
      </c>
      <c r="C24" s="29">
        <v>41714</v>
      </c>
    </row>
    <row r="25" spans="1:3" s="17" customFormat="1" ht="14.25" customHeight="1" thickBot="1">
      <c r="A25" s="18">
        <v>4</v>
      </c>
      <c r="B25" s="19" t="s">
        <v>421</v>
      </c>
      <c r="C25" s="23">
        <f>+C26+C27</f>
        <v>187615</v>
      </c>
    </row>
    <row r="26" spans="1:3" s="17" customFormat="1" ht="14.25" customHeight="1">
      <c r="A26" s="34" t="s">
        <v>497</v>
      </c>
      <c r="B26" s="40" t="s">
        <v>420</v>
      </c>
      <c r="C26" s="353">
        <v>138675</v>
      </c>
    </row>
    <row r="27" spans="1:3" s="17" customFormat="1" ht="14.25" customHeight="1" thickBot="1">
      <c r="A27" s="20" t="s">
        <v>498</v>
      </c>
      <c r="B27" s="40" t="s">
        <v>422</v>
      </c>
      <c r="C27" s="352">
        <v>48940</v>
      </c>
    </row>
    <row r="28" spans="1:3" s="17" customFormat="1" ht="14.25" customHeight="1" thickBot="1">
      <c r="A28" s="18" t="s">
        <v>34</v>
      </c>
      <c r="B28" s="19" t="s">
        <v>514</v>
      </c>
      <c r="C28" s="23">
        <f>SUM(C29:C31)</f>
        <v>0</v>
      </c>
    </row>
    <row r="29" spans="1:3" s="17" customFormat="1" ht="14.25" customHeight="1">
      <c r="A29" s="34" t="s">
        <v>499</v>
      </c>
      <c r="B29" s="35" t="s">
        <v>49</v>
      </c>
      <c r="C29" s="36"/>
    </row>
    <row r="30" spans="1:3" s="17" customFormat="1" ht="14.25" customHeight="1">
      <c r="A30" s="27" t="s">
        <v>500</v>
      </c>
      <c r="B30" s="21" t="s">
        <v>50</v>
      </c>
      <c r="C30" s="29"/>
    </row>
    <row r="31" spans="1:3" s="17" customFormat="1" ht="14.25" customHeight="1" thickBot="1">
      <c r="A31" s="37" t="s">
        <v>501</v>
      </c>
      <c r="B31" s="43" t="s">
        <v>51</v>
      </c>
      <c r="C31" s="38"/>
    </row>
    <row r="32" spans="1:3" s="17" customFormat="1" ht="14.25" customHeight="1" thickBot="1">
      <c r="A32" s="18" t="s">
        <v>36</v>
      </c>
      <c r="B32" s="19" t="s">
        <v>515</v>
      </c>
      <c r="C32" s="23">
        <f>+C33+C34</f>
        <v>0</v>
      </c>
    </row>
    <row r="33" spans="1:3" s="17" customFormat="1" ht="14.25" customHeight="1">
      <c r="A33" s="34" t="s">
        <v>502</v>
      </c>
      <c r="B33" s="21" t="s">
        <v>53</v>
      </c>
      <c r="C33" s="44"/>
    </row>
    <row r="34" spans="1:3" s="17" customFormat="1" ht="14.25" customHeight="1" thickBot="1">
      <c r="A34" s="27" t="s">
        <v>503</v>
      </c>
      <c r="B34" s="21" t="s">
        <v>54</v>
      </c>
      <c r="C34" s="45"/>
    </row>
    <row r="35" spans="1:5" s="17" customFormat="1" ht="14.25" customHeight="1" thickBot="1">
      <c r="A35" s="18" t="s">
        <v>157</v>
      </c>
      <c r="B35" s="19" t="s">
        <v>55</v>
      </c>
      <c r="C35" s="46"/>
      <c r="E35" s="47"/>
    </row>
    <row r="36" spans="1:3" s="17" customFormat="1" ht="14.25" customHeight="1" thickBot="1">
      <c r="A36" s="18" t="s">
        <v>52</v>
      </c>
      <c r="B36" s="48" t="s">
        <v>511</v>
      </c>
      <c r="C36" s="49">
        <f>C6+C16+C17+C25+C28+C32+C35</f>
        <v>536061.8443333333</v>
      </c>
    </row>
    <row r="37" spans="1:3" s="17" customFormat="1" ht="14.25" customHeight="1" thickBot="1">
      <c r="A37" s="50" t="s">
        <v>187</v>
      </c>
      <c r="B37" s="51" t="s">
        <v>510</v>
      </c>
      <c r="C37" s="52">
        <f>SUM(C38:C39)</f>
        <v>30000</v>
      </c>
    </row>
    <row r="38" spans="1:3" s="17" customFormat="1" ht="14.25" customHeight="1">
      <c r="A38" s="53" t="s">
        <v>504</v>
      </c>
      <c r="B38" s="54" t="s">
        <v>58</v>
      </c>
      <c r="C38" s="55">
        <v>22000</v>
      </c>
    </row>
    <row r="39" spans="1:3" s="17" customFormat="1" ht="14.25" customHeight="1" thickBot="1">
      <c r="A39" s="56" t="s">
        <v>505</v>
      </c>
      <c r="B39" s="57" t="s">
        <v>59</v>
      </c>
      <c r="C39" s="58">
        <v>8000</v>
      </c>
    </row>
    <row r="40" spans="1:3" s="17" customFormat="1" ht="14.25" customHeight="1" thickBot="1">
      <c r="A40" s="50" t="s">
        <v>368</v>
      </c>
      <c r="B40" s="51" t="s">
        <v>509</v>
      </c>
      <c r="C40" s="52">
        <f>SUM(C41,C48)</f>
        <v>0</v>
      </c>
    </row>
    <row r="41" spans="1:3" s="17" customFormat="1" ht="14.25" customHeight="1">
      <c r="A41" s="24" t="s">
        <v>61</v>
      </c>
      <c r="B41" s="40" t="s">
        <v>506</v>
      </c>
      <c r="C41" s="59">
        <f>SUM(C42:C47)</f>
        <v>0</v>
      </c>
    </row>
    <row r="42" spans="1:3" s="17" customFormat="1" ht="14.25" customHeight="1">
      <c r="A42" s="34" t="s">
        <v>62</v>
      </c>
      <c r="B42" s="60" t="s">
        <v>63</v>
      </c>
      <c r="C42" s="39"/>
    </row>
    <row r="43" spans="1:3" s="17" customFormat="1" ht="14.25" customHeight="1">
      <c r="A43" s="34" t="s">
        <v>64</v>
      </c>
      <c r="B43" s="60" t="s">
        <v>65</v>
      </c>
      <c r="C43" s="39"/>
    </row>
    <row r="44" spans="1:3" s="17" customFormat="1" ht="14.25" customHeight="1">
      <c r="A44" s="34" t="s">
        <v>66</v>
      </c>
      <c r="B44" s="60" t="s">
        <v>67</v>
      </c>
      <c r="C44" s="45"/>
    </row>
    <row r="45" spans="1:3" s="17" customFormat="1" ht="14.25" customHeight="1">
      <c r="A45" s="34" t="s">
        <v>68</v>
      </c>
      <c r="B45" s="60" t="s">
        <v>69</v>
      </c>
      <c r="C45" s="42"/>
    </row>
    <row r="46" spans="1:3" s="17" customFormat="1" ht="14.25" customHeight="1">
      <c r="A46" s="34" t="s">
        <v>70</v>
      </c>
      <c r="B46" s="60" t="s">
        <v>71</v>
      </c>
      <c r="C46" s="42"/>
    </row>
    <row r="47" spans="1:3" s="17" customFormat="1" ht="14.25" customHeight="1">
      <c r="A47" s="34" t="s">
        <v>72</v>
      </c>
      <c r="B47" s="60" t="s">
        <v>73</v>
      </c>
      <c r="C47" s="42"/>
    </row>
    <row r="48" spans="1:3" s="17" customFormat="1" ht="14.25" customHeight="1">
      <c r="A48" s="34" t="s">
        <v>74</v>
      </c>
      <c r="B48" s="40" t="s">
        <v>507</v>
      </c>
      <c r="C48" s="61">
        <f>SUM(C49:C55)</f>
        <v>0</v>
      </c>
    </row>
    <row r="49" spans="1:3" s="17" customFormat="1" ht="14.25" customHeight="1">
      <c r="A49" s="34" t="s">
        <v>75</v>
      </c>
      <c r="B49" s="60" t="s">
        <v>63</v>
      </c>
      <c r="C49" s="39"/>
    </row>
    <row r="50" spans="1:3" s="17" customFormat="1" ht="14.25" customHeight="1">
      <c r="A50" s="34" t="s">
        <v>76</v>
      </c>
      <c r="B50" s="60" t="s">
        <v>77</v>
      </c>
      <c r="C50" s="39"/>
    </row>
    <row r="51" spans="1:3" s="17" customFormat="1" ht="14.25" customHeight="1">
      <c r="A51" s="34" t="s">
        <v>78</v>
      </c>
      <c r="B51" s="60" t="s">
        <v>79</v>
      </c>
      <c r="C51" s="45"/>
    </row>
    <row r="52" spans="1:3" s="17" customFormat="1" ht="14.25" customHeight="1">
      <c r="A52" s="34" t="s">
        <v>80</v>
      </c>
      <c r="B52" s="60" t="s">
        <v>67</v>
      </c>
      <c r="C52" s="39"/>
    </row>
    <row r="53" spans="1:3" s="17" customFormat="1" ht="14.25" customHeight="1">
      <c r="A53" s="27" t="s">
        <v>81</v>
      </c>
      <c r="B53" s="41" t="s">
        <v>82</v>
      </c>
      <c r="C53" s="29"/>
    </row>
    <row r="54" spans="1:3" s="17" customFormat="1" ht="14.25" customHeight="1">
      <c r="A54" s="20" t="s">
        <v>83</v>
      </c>
      <c r="B54" s="41" t="s">
        <v>71</v>
      </c>
      <c r="C54" s="22"/>
    </row>
    <row r="55" spans="1:3" s="17" customFormat="1" ht="14.25" customHeight="1" thickBot="1">
      <c r="A55" s="62" t="s">
        <v>84</v>
      </c>
      <c r="B55" s="63" t="s">
        <v>85</v>
      </c>
      <c r="C55" s="64"/>
    </row>
    <row r="56" spans="1:4" s="17" customFormat="1" ht="15" customHeight="1" thickBot="1">
      <c r="A56" s="18" t="s">
        <v>57</v>
      </c>
      <c r="B56" s="65" t="s">
        <v>508</v>
      </c>
      <c r="C56" s="23">
        <f>+C36+C37+C40</f>
        <v>566061.8443333333</v>
      </c>
      <c r="D56" s="66"/>
    </row>
    <row r="57" spans="1:3" s="17" customFormat="1" ht="22.5" customHeight="1">
      <c r="A57" s="450"/>
      <c r="B57" s="450"/>
      <c r="C57" s="450"/>
    </row>
    <row r="58" spans="1:3" s="17" customFormat="1" ht="12.75" customHeight="1">
      <c r="A58" s="67"/>
      <c r="B58" s="68"/>
      <c r="C58" s="69"/>
    </row>
    <row r="59" spans="1:3" ht="16.5" customHeight="1">
      <c r="A59" s="454" t="s">
        <v>87</v>
      </c>
      <c r="B59" s="454"/>
      <c r="C59" s="454"/>
    </row>
    <row r="60" spans="1:3" ht="16.5" customHeight="1" thickBot="1">
      <c r="A60" s="451"/>
      <c r="B60" s="451"/>
      <c r="C60" s="330" t="s">
        <v>330</v>
      </c>
    </row>
    <row r="61" spans="1:3" ht="37.5" customHeight="1" thickBot="1">
      <c r="A61" s="7" t="s">
        <v>88</v>
      </c>
      <c r="B61" s="8" t="s">
        <v>89</v>
      </c>
      <c r="C61" s="9" t="s">
        <v>410</v>
      </c>
    </row>
    <row r="62" spans="1:3" s="13" customFormat="1" ht="12" customHeight="1" thickBot="1">
      <c r="A62" s="10">
        <v>1</v>
      </c>
      <c r="B62" s="11">
        <v>2</v>
      </c>
      <c r="C62" s="12">
        <v>3</v>
      </c>
    </row>
    <row r="63" spans="1:3" ht="12" customHeight="1" thickBot="1">
      <c r="A63" s="14" t="s">
        <v>18</v>
      </c>
      <c r="B63" s="70" t="s">
        <v>174</v>
      </c>
      <c r="C63" s="71">
        <f>SUM(C64:C68)</f>
        <v>506122</v>
      </c>
    </row>
    <row r="64" spans="1:3" ht="12" customHeight="1">
      <c r="A64" s="24" t="s">
        <v>90</v>
      </c>
      <c r="B64" s="25" t="s">
        <v>91</v>
      </c>
      <c r="C64" s="72">
        <v>180871</v>
      </c>
    </row>
    <row r="65" spans="1:3" ht="12" customHeight="1">
      <c r="A65" s="20" t="s">
        <v>92</v>
      </c>
      <c r="B65" s="21" t="s">
        <v>93</v>
      </c>
      <c r="C65" s="73">
        <v>37122</v>
      </c>
    </row>
    <row r="66" spans="1:3" ht="12" customHeight="1">
      <c r="A66" s="20" t="s">
        <v>94</v>
      </c>
      <c r="B66" s="21" t="s">
        <v>95</v>
      </c>
      <c r="C66" s="74">
        <v>101266</v>
      </c>
    </row>
    <row r="67" spans="1:3" ht="12" customHeight="1">
      <c r="A67" s="20" t="s">
        <v>96</v>
      </c>
      <c r="B67" s="75" t="s">
        <v>97</v>
      </c>
      <c r="C67" s="74">
        <v>60600</v>
      </c>
    </row>
    <row r="68" spans="1:3" ht="12" customHeight="1">
      <c r="A68" s="20" t="s">
        <v>98</v>
      </c>
      <c r="B68" s="76" t="s">
        <v>99</v>
      </c>
      <c r="C68" s="74">
        <f>SUM(C69:C76)</f>
        <v>126263</v>
      </c>
    </row>
    <row r="69" spans="1:3" ht="12" customHeight="1">
      <c r="A69" s="20" t="s">
        <v>100</v>
      </c>
      <c r="B69" s="21" t="s">
        <v>428</v>
      </c>
      <c r="C69" s="74"/>
    </row>
    <row r="70" spans="1:3" ht="12" customHeight="1">
      <c r="A70" s="20" t="s">
        <v>101</v>
      </c>
      <c r="B70" s="77" t="s">
        <v>102</v>
      </c>
      <c r="C70" s="74"/>
    </row>
    <row r="71" spans="1:3" ht="12" customHeight="1">
      <c r="A71" s="20" t="s">
        <v>103</v>
      </c>
      <c r="B71" s="77" t="s">
        <v>427</v>
      </c>
      <c r="C71" s="74"/>
    </row>
    <row r="72" spans="1:3" ht="12" customHeight="1">
      <c r="A72" s="20" t="s">
        <v>104</v>
      </c>
      <c r="B72" s="78" t="s">
        <v>105</v>
      </c>
      <c r="C72" s="74">
        <v>5780</v>
      </c>
    </row>
    <row r="73" spans="1:3" ht="12" customHeight="1">
      <c r="A73" s="20" t="s">
        <v>106</v>
      </c>
      <c r="B73" s="78" t="s">
        <v>429</v>
      </c>
      <c r="C73" s="74">
        <v>120483</v>
      </c>
    </row>
    <row r="74" spans="1:3" ht="12" customHeight="1">
      <c r="A74" s="27" t="s">
        <v>107</v>
      </c>
      <c r="B74" s="79" t="s">
        <v>108</v>
      </c>
      <c r="C74" s="74"/>
    </row>
    <row r="75" spans="1:3" ht="12" customHeight="1">
      <c r="A75" s="20" t="s">
        <v>109</v>
      </c>
      <c r="B75" s="79" t="s">
        <v>110</v>
      </c>
      <c r="C75" s="74"/>
    </row>
    <row r="76" spans="1:3" ht="12" customHeight="1" thickBot="1">
      <c r="A76" s="62" t="s">
        <v>111</v>
      </c>
      <c r="B76" s="80" t="s">
        <v>112</v>
      </c>
      <c r="C76" s="81"/>
    </row>
    <row r="77" spans="1:3" ht="12" customHeight="1" thickBot="1">
      <c r="A77" s="18" t="s">
        <v>19</v>
      </c>
      <c r="B77" s="82" t="s">
        <v>175</v>
      </c>
      <c r="C77" s="83">
        <f>SUM(C78:C84)</f>
        <v>56940</v>
      </c>
    </row>
    <row r="78" spans="1:3" ht="12" customHeight="1">
      <c r="A78" s="34" t="s">
        <v>20</v>
      </c>
      <c r="B78" s="21" t="s">
        <v>430</v>
      </c>
      <c r="C78" s="84">
        <v>12700</v>
      </c>
    </row>
    <row r="79" spans="1:3" ht="12" customHeight="1">
      <c r="A79" s="34" t="s">
        <v>22</v>
      </c>
      <c r="B79" s="21" t="s">
        <v>114</v>
      </c>
      <c r="C79" s="73">
        <v>25000</v>
      </c>
    </row>
    <row r="80" spans="1:3" ht="12" customHeight="1">
      <c r="A80" s="34" t="s">
        <v>23</v>
      </c>
      <c r="B80" s="21" t="s">
        <v>115</v>
      </c>
      <c r="C80" s="73"/>
    </row>
    <row r="81" spans="1:3" ht="12" customHeight="1">
      <c r="A81" s="34" t="s">
        <v>24</v>
      </c>
      <c r="B81" s="21" t="s">
        <v>116</v>
      </c>
      <c r="C81" s="73"/>
    </row>
    <row r="82" spans="1:3" ht="12" customHeight="1">
      <c r="A82" s="34" t="s">
        <v>25</v>
      </c>
      <c r="B82" s="21" t="s">
        <v>117</v>
      </c>
      <c r="C82" s="73">
        <v>19240</v>
      </c>
    </row>
    <row r="83" spans="1:3" ht="24" customHeight="1">
      <c r="A83" s="34" t="s">
        <v>26</v>
      </c>
      <c r="B83" s="21" t="s">
        <v>118</v>
      </c>
      <c r="C83" s="73"/>
    </row>
    <row r="84" spans="1:3" ht="12" customHeight="1">
      <c r="A84" s="34" t="s">
        <v>119</v>
      </c>
      <c r="B84" s="21" t="s">
        <v>120</v>
      </c>
      <c r="C84" s="73"/>
    </row>
    <row r="85" spans="1:3" ht="12" customHeight="1">
      <c r="A85" s="34" t="s">
        <v>121</v>
      </c>
      <c r="B85" s="21" t="s">
        <v>122</v>
      </c>
      <c r="C85" s="73"/>
    </row>
    <row r="86" spans="1:3" ht="12" customHeight="1">
      <c r="A86" s="34" t="s">
        <v>123</v>
      </c>
      <c r="B86" s="77" t="s">
        <v>124</v>
      </c>
      <c r="C86" s="73"/>
    </row>
    <row r="87" spans="1:3" ht="12" customHeight="1">
      <c r="A87" s="27" t="s">
        <v>125</v>
      </c>
      <c r="B87" s="77" t="s">
        <v>126</v>
      </c>
      <c r="C87" s="74"/>
    </row>
    <row r="88" spans="1:3" ht="12" customHeight="1" thickBot="1">
      <c r="A88" s="37" t="s">
        <v>127</v>
      </c>
      <c r="B88" s="77" t="s">
        <v>128</v>
      </c>
      <c r="C88" s="74"/>
    </row>
    <row r="89" spans="1:3" ht="12" customHeight="1" thickBot="1">
      <c r="A89" s="18" t="s">
        <v>27</v>
      </c>
      <c r="B89" s="82" t="s">
        <v>129</v>
      </c>
      <c r="C89" s="85"/>
    </row>
    <row r="90" spans="1:3" ht="12" customHeight="1" thickBot="1">
      <c r="A90" s="18" t="s">
        <v>130</v>
      </c>
      <c r="B90" s="82" t="s">
        <v>176</v>
      </c>
      <c r="C90" s="83">
        <f>SUM(C91:C92)</f>
        <v>3000</v>
      </c>
    </row>
    <row r="91" spans="1:3" ht="12" customHeight="1">
      <c r="A91" s="34" t="s">
        <v>131</v>
      </c>
      <c r="B91" s="35" t="s">
        <v>132</v>
      </c>
      <c r="C91" s="84">
        <v>3000</v>
      </c>
    </row>
    <row r="92" spans="1:3" ht="12" customHeight="1" thickBot="1">
      <c r="A92" s="20" t="s">
        <v>133</v>
      </c>
      <c r="B92" s="21" t="s">
        <v>134</v>
      </c>
      <c r="C92" s="73">
        <v>0</v>
      </c>
    </row>
    <row r="93" spans="1:3" ht="12" customHeight="1" thickBot="1">
      <c r="A93" s="18" t="s">
        <v>34</v>
      </c>
      <c r="B93" s="86" t="s">
        <v>135</v>
      </c>
      <c r="C93" s="83">
        <f>+C63+C77+C89+C90</f>
        <v>566062</v>
      </c>
    </row>
    <row r="94" spans="1:3" ht="12" customHeight="1" thickBot="1">
      <c r="A94" s="18" t="s">
        <v>36</v>
      </c>
      <c r="B94" s="82" t="s">
        <v>136</v>
      </c>
      <c r="C94" s="83">
        <f>SUM(C95,C104)</f>
        <v>0</v>
      </c>
    </row>
    <row r="95" spans="1:3" ht="12" customHeight="1">
      <c r="A95" s="34" t="s">
        <v>37</v>
      </c>
      <c r="B95" s="40" t="s">
        <v>137</v>
      </c>
      <c r="C95" s="87">
        <f>SUM(C96:C103)</f>
        <v>0</v>
      </c>
    </row>
    <row r="96" spans="1:3" ht="12" customHeight="1">
      <c r="A96" s="34" t="s">
        <v>38</v>
      </c>
      <c r="B96" s="60" t="s">
        <v>138</v>
      </c>
      <c r="C96" s="73"/>
    </row>
    <row r="97" spans="1:3" ht="12" customHeight="1">
      <c r="A97" s="34" t="s">
        <v>39</v>
      </c>
      <c r="B97" s="60" t="s">
        <v>139</v>
      </c>
      <c r="C97" s="73"/>
    </row>
    <row r="98" spans="1:3" ht="12" customHeight="1">
      <c r="A98" s="34" t="s">
        <v>40</v>
      </c>
      <c r="B98" s="60" t="s">
        <v>140</v>
      </c>
      <c r="C98" s="73"/>
    </row>
    <row r="99" spans="1:3" ht="12" customHeight="1">
      <c r="A99" s="34" t="s">
        <v>41</v>
      </c>
      <c r="B99" s="60" t="s">
        <v>141</v>
      </c>
      <c r="C99" s="73"/>
    </row>
    <row r="100" spans="1:3" ht="12" customHeight="1">
      <c r="A100" s="34" t="s">
        <v>42</v>
      </c>
      <c r="B100" s="60" t="s">
        <v>142</v>
      </c>
      <c r="C100" s="73"/>
    </row>
    <row r="101" spans="1:3" ht="12" customHeight="1">
      <c r="A101" s="34" t="s">
        <v>143</v>
      </c>
      <c r="B101" s="60" t="s">
        <v>144</v>
      </c>
      <c r="C101" s="73"/>
    </row>
    <row r="102" spans="1:3" ht="12" customHeight="1">
      <c r="A102" s="34" t="s">
        <v>145</v>
      </c>
      <c r="B102" s="60" t="s">
        <v>146</v>
      </c>
      <c r="C102" s="73"/>
    </row>
    <row r="103" spans="1:3" ht="12" customHeight="1">
      <c r="A103" s="34" t="s">
        <v>147</v>
      </c>
      <c r="B103" s="60" t="s">
        <v>148</v>
      </c>
      <c r="C103" s="73"/>
    </row>
    <row r="104" spans="1:3" ht="12" customHeight="1">
      <c r="A104" s="34" t="s">
        <v>43</v>
      </c>
      <c r="B104" s="40" t="s">
        <v>149</v>
      </c>
      <c r="C104" s="87"/>
    </row>
    <row r="105" spans="1:3" ht="12" customHeight="1">
      <c r="A105" s="34" t="s">
        <v>44</v>
      </c>
      <c r="B105" s="60" t="s">
        <v>138</v>
      </c>
      <c r="C105" s="73"/>
    </row>
    <row r="106" spans="1:3" ht="12" customHeight="1">
      <c r="A106" s="34" t="s">
        <v>45</v>
      </c>
      <c r="B106" s="60" t="s">
        <v>150</v>
      </c>
      <c r="C106" s="73"/>
    </row>
    <row r="107" spans="1:3" ht="12" customHeight="1">
      <c r="A107" s="34" t="s">
        <v>46</v>
      </c>
      <c r="B107" s="60" t="s">
        <v>140</v>
      </c>
      <c r="C107" s="73"/>
    </row>
    <row r="108" spans="1:3" ht="12" customHeight="1">
      <c r="A108" s="34" t="s">
        <v>47</v>
      </c>
      <c r="B108" s="60" t="s">
        <v>141</v>
      </c>
      <c r="C108" s="88"/>
    </row>
    <row r="109" spans="1:3" ht="12" customHeight="1">
      <c r="A109" s="34" t="s">
        <v>48</v>
      </c>
      <c r="B109" s="60" t="s">
        <v>142</v>
      </c>
      <c r="C109" s="73" t="s">
        <v>151</v>
      </c>
    </row>
    <row r="110" spans="1:3" ht="12" customHeight="1">
      <c r="A110" s="34" t="s">
        <v>152</v>
      </c>
      <c r="B110" s="60" t="s">
        <v>153</v>
      </c>
      <c r="C110" s="74"/>
    </row>
    <row r="111" spans="1:3" ht="12" customHeight="1">
      <c r="A111" s="34" t="s">
        <v>154</v>
      </c>
      <c r="B111" s="60" t="s">
        <v>146</v>
      </c>
      <c r="C111" s="74"/>
    </row>
    <row r="112" spans="1:3" ht="12" customHeight="1" thickBot="1">
      <c r="A112" s="34" t="s">
        <v>155</v>
      </c>
      <c r="B112" s="60" t="s">
        <v>156</v>
      </c>
      <c r="C112" s="89"/>
    </row>
    <row r="113" spans="1:9" ht="15" customHeight="1" thickBot="1">
      <c r="A113" s="18" t="s">
        <v>157</v>
      </c>
      <c r="B113" s="90" t="s">
        <v>158</v>
      </c>
      <c r="C113" s="83">
        <f>SUM(C93,C94)</f>
        <v>566062</v>
      </c>
      <c r="F113" s="47"/>
      <c r="G113" s="91"/>
      <c r="H113" s="91"/>
      <c r="I113" s="91"/>
    </row>
    <row r="114" spans="1:3" s="17" customFormat="1" ht="12.75" customHeight="1">
      <c r="A114" s="450"/>
      <c r="B114" s="450"/>
      <c r="C114" s="450"/>
    </row>
    <row r="116" spans="1:3" ht="15.75">
      <c r="A116" s="452" t="s">
        <v>159</v>
      </c>
      <c r="B116" s="452"/>
      <c r="C116" s="452"/>
    </row>
    <row r="117" spans="1:2" ht="16.5" thickBot="1">
      <c r="A117" s="451" t="s">
        <v>160</v>
      </c>
      <c r="B117" s="451"/>
    </row>
    <row r="118" spans="1:4" ht="23.25" customHeight="1" thickBot="1">
      <c r="A118" s="18">
        <v>1</v>
      </c>
      <c r="B118" s="82" t="s">
        <v>161</v>
      </c>
      <c r="C118" s="92">
        <f>+C36-C93</f>
        <v>-30000.155666666687</v>
      </c>
      <c r="D118" s="93"/>
    </row>
    <row r="119" ht="15.75">
      <c r="C119" s="94"/>
    </row>
    <row r="120" spans="1:3" ht="33" customHeight="1">
      <c r="A120" s="453" t="s">
        <v>162</v>
      </c>
      <c r="B120" s="453"/>
      <c r="C120" s="453"/>
    </row>
    <row r="121" spans="1:2" ht="16.5" thickBot="1">
      <c r="A121" s="451" t="s">
        <v>163</v>
      </c>
      <c r="B121" s="451"/>
    </row>
    <row r="122" spans="1:3" ht="12" customHeight="1" thickBot="1">
      <c r="A122" s="18" t="s">
        <v>18</v>
      </c>
      <c r="B122" s="82" t="s">
        <v>177</v>
      </c>
      <c r="C122" s="95">
        <f>C123-C126</f>
        <v>0</v>
      </c>
    </row>
    <row r="123" spans="1:3" ht="12.75" customHeight="1">
      <c r="A123" s="24" t="s">
        <v>90</v>
      </c>
      <c r="B123" s="25" t="s">
        <v>164</v>
      </c>
      <c r="C123" s="96">
        <f>+C40</f>
        <v>0</v>
      </c>
    </row>
    <row r="124" spans="1:3" ht="12.75" customHeight="1">
      <c r="A124" s="27" t="s">
        <v>165</v>
      </c>
      <c r="B124" s="28" t="s">
        <v>166</v>
      </c>
      <c r="C124" s="97">
        <f>+C41</f>
        <v>0</v>
      </c>
    </row>
    <row r="125" spans="1:3" ht="12.75" customHeight="1">
      <c r="A125" s="27" t="s">
        <v>167</v>
      </c>
      <c r="B125" s="98" t="s">
        <v>168</v>
      </c>
      <c r="C125" s="99">
        <f>+C48</f>
        <v>0</v>
      </c>
    </row>
    <row r="126" spans="1:3" ht="12.75" customHeight="1">
      <c r="A126" s="37" t="s">
        <v>92</v>
      </c>
      <c r="B126" s="100" t="s">
        <v>169</v>
      </c>
      <c r="C126" s="101">
        <f>+C94</f>
        <v>0</v>
      </c>
    </row>
    <row r="127" spans="1:3" ht="12.75" customHeight="1">
      <c r="A127" s="20" t="s">
        <v>170</v>
      </c>
      <c r="B127" s="21" t="s">
        <v>171</v>
      </c>
      <c r="C127" s="101">
        <f>+C95</f>
        <v>0</v>
      </c>
    </row>
    <row r="128" spans="1:3" ht="12.75" customHeight="1" thickBot="1">
      <c r="A128" s="62" t="s">
        <v>172</v>
      </c>
      <c r="B128" s="102" t="s">
        <v>173</v>
      </c>
      <c r="C128" s="103">
        <f>+C104</f>
        <v>0</v>
      </c>
    </row>
  </sheetData>
  <sheetProtection/>
  <mergeCells count="9">
    <mergeCell ref="A57:C57"/>
    <mergeCell ref="A2:B2"/>
    <mergeCell ref="A60:B60"/>
    <mergeCell ref="A121:B121"/>
    <mergeCell ref="A116:C116"/>
    <mergeCell ref="A120:C120"/>
    <mergeCell ref="A114:C114"/>
    <mergeCell ref="A117:B117"/>
    <mergeCell ref="A59:C59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Hernádnémeti Önkormányzat
2014. évi KÖLTSÉGVETÉSÉNEK MÉRLEGE&amp;10
</oddHead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G39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2.50390625" style="333" customWidth="1"/>
    <col min="2" max="2" width="50.375" style="333" customWidth="1"/>
    <col min="3" max="3" width="13.00390625" style="333" customWidth="1"/>
    <col min="4" max="4" width="10.125" style="333" customWidth="1"/>
    <col min="5" max="5" width="16.50390625" style="333" customWidth="1"/>
    <col min="6" max="6" width="13.00390625" style="333" bestFit="1" customWidth="1"/>
    <col min="7" max="7" width="15.00390625" style="333" customWidth="1"/>
    <col min="8" max="16384" width="10.625" style="333" customWidth="1"/>
  </cols>
  <sheetData>
    <row r="1" spans="2:5" ht="16.5" thickBot="1">
      <c r="B1" s="331" t="s">
        <v>409</v>
      </c>
      <c r="C1" s="332"/>
      <c r="D1" s="332"/>
      <c r="E1" s="332"/>
    </row>
    <row r="2" spans="2:5" ht="12.75">
      <c r="B2" s="455" t="s">
        <v>320</v>
      </c>
      <c r="C2" s="458" t="s">
        <v>321</v>
      </c>
      <c r="D2" s="458" t="s">
        <v>322</v>
      </c>
      <c r="E2" s="460" t="s">
        <v>323</v>
      </c>
    </row>
    <row r="3" spans="2:5" ht="12.75">
      <c r="B3" s="456"/>
      <c r="C3" s="459"/>
      <c r="D3" s="459"/>
      <c r="E3" s="461"/>
    </row>
    <row r="4" spans="2:5" ht="5.25" customHeight="1">
      <c r="B4" s="456"/>
      <c r="C4" s="459"/>
      <c r="D4" s="459"/>
      <c r="E4" s="461"/>
    </row>
    <row r="5" spans="2:5" ht="24.75" thickBot="1">
      <c r="B5" s="457"/>
      <c r="C5" s="334" t="s">
        <v>324</v>
      </c>
      <c r="D5" s="334" t="s">
        <v>325</v>
      </c>
      <c r="E5" s="335" t="s">
        <v>326</v>
      </c>
    </row>
    <row r="6" spans="2:5" ht="13.5" thickBot="1">
      <c r="B6" s="336">
        <v>1</v>
      </c>
      <c r="C6" s="337">
        <v>2</v>
      </c>
      <c r="D6" s="337">
        <v>3</v>
      </c>
      <c r="E6" s="338">
        <v>4</v>
      </c>
    </row>
    <row r="7" spans="2:5" ht="20.25" customHeight="1">
      <c r="B7" s="339" t="s">
        <v>339</v>
      </c>
      <c r="C7" s="340">
        <v>4580000</v>
      </c>
      <c r="D7" s="340">
        <v>12.76</v>
      </c>
      <c r="E7" s="341">
        <f>C7*D7</f>
        <v>58440800</v>
      </c>
    </row>
    <row r="8" spans="2:5" ht="20.25" customHeight="1">
      <c r="B8" s="339" t="s">
        <v>519</v>
      </c>
      <c r="C8" s="342"/>
      <c r="D8" s="342"/>
      <c r="E8" s="341">
        <v>16020289</v>
      </c>
    </row>
    <row r="9" spans="2:6" ht="20.25" customHeight="1">
      <c r="B9" s="339" t="s">
        <v>408</v>
      </c>
      <c r="C9" s="342"/>
      <c r="D9" s="342"/>
      <c r="E9" s="341">
        <v>9938700</v>
      </c>
      <c r="F9" s="448">
        <f>SUM(E7:E9)</f>
        <v>84399789</v>
      </c>
    </row>
    <row r="10" spans="2:6" ht="20.25" customHeight="1">
      <c r="B10" s="339" t="s">
        <v>340</v>
      </c>
      <c r="C10" s="342"/>
      <c r="D10" s="342"/>
      <c r="E10" s="341">
        <v>21413171</v>
      </c>
      <c r="F10" s="448">
        <f>SUM(E7:E10)</f>
        <v>105812960</v>
      </c>
    </row>
    <row r="11" spans="2:5" ht="20.25" customHeight="1">
      <c r="B11" s="339" t="s">
        <v>402</v>
      </c>
      <c r="C11" s="342">
        <v>4012000</v>
      </c>
      <c r="D11" s="413">
        <v>15.1</v>
      </c>
      <c r="E11" s="341">
        <f>(C11*D11)/12*8</f>
        <v>40387466.666666664</v>
      </c>
    </row>
    <row r="12" spans="2:5" ht="20.25" customHeight="1">
      <c r="B12" s="339" t="s">
        <v>401</v>
      </c>
      <c r="C12" s="342">
        <v>1800000</v>
      </c>
      <c r="D12" s="342">
        <v>10</v>
      </c>
      <c r="E12" s="341">
        <f>(C12*D12)/12*8</f>
        <v>12000000</v>
      </c>
    </row>
    <row r="13" spans="2:5" ht="20.25" customHeight="1">
      <c r="B13" s="339" t="s">
        <v>403</v>
      </c>
      <c r="C13" s="342">
        <v>4012000</v>
      </c>
      <c r="D13" s="413">
        <v>14.5</v>
      </c>
      <c r="E13" s="341">
        <f>(C13*D13)/12*4</f>
        <v>19391333.333333332</v>
      </c>
    </row>
    <row r="14" spans="2:5" ht="20.25" customHeight="1">
      <c r="B14" s="339" t="s">
        <v>405</v>
      </c>
      <c r="C14" s="342">
        <v>103200</v>
      </c>
      <c r="D14" s="413">
        <v>14.5</v>
      </c>
      <c r="E14" s="341">
        <f>(C14*D14)/12*4</f>
        <v>498800</v>
      </c>
    </row>
    <row r="15" spans="2:5" ht="20.25" customHeight="1">
      <c r="B15" s="339" t="s">
        <v>404</v>
      </c>
      <c r="C15" s="342">
        <v>1800000</v>
      </c>
      <c r="D15" s="342">
        <v>10</v>
      </c>
      <c r="E15" s="341">
        <f>(C15*D15)/12*4</f>
        <v>6000000</v>
      </c>
    </row>
    <row r="16" spans="2:5" ht="20.25" customHeight="1">
      <c r="B16" s="339" t="s">
        <v>406</v>
      </c>
      <c r="C16" s="342">
        <v>56000</v>
      </c>
      <c r="D16" s="342">
        <v>172</v>
      </c>
      <c r="E16" s="341">
        <f>(C16*D16)/12*8</f>
        <v>6421333.333333333</v>
      </c>
    </row>
    <row r="17" spans="2:6" ht="20.25" customHeight="1">
      <c r="B17" s="339" t="s">
        <v>407</v>
      </c>
      <c r="C17" s="342">
        <v>56000</v>
      </c>
      <c r="D17" s="342">
        <v>165</v>
      </c>
      <c r="E17" s="341">
        <f>(C17*D17)/12*4</f>
        <v>3080000</v>
      </c>
      <c r="F17" s="448">
        <f>SUM(E11:E17)</f>
        <v>87778933.33333333</v>
      </c>
    </row>
    <row r="18" spans="2:5" ht="25.5" customHeight="1">
      <c r="B18" s="339" t="s">
        <v>520</v>
      </c>
      <c r="C18" s="343">
        <v>0.7362</v>
      </c>
      <c r="D18" s="342">
        <v>1975000</v>
      </c>
      <c r="E18" s="341">
        <v>2907990</v>
      </c>
    </row>
    <row r="19" spans="2:5" ht="20.25" customHeight="1">
      <c r="B19" s="339" t="s">
        <v>327</v>
      </c>
      <c r="C19" s="342">
        <v>55360</v>
      </c>
      <c r="D19" s="342">
        <v>40</v>
      </c>
      <c r="E19" s="341">
        <f>C19*D19</f>
        <v>2214400</v>
      </c>
    </row>
    <row r="20" spans="2:5" ht="20.25" customHeight="1">
      <c r="B20" s="339" t="s">
        <v>517</v>
      </c>
      <c r="C20" s="342">
        <v>145000</v>
      </c>
      <c r="D20" s="342">
        <v>60</v>
      </c>
      <c r="E20" s="341">
        <f>C20*D20</f>
        <v>8700000</v>
      </c>
    </row>
    <row r="21" spans="2:5" ht="20.25" customHeight="1">
      <c r="B21" s="339" t="s">
        <v>328</v>
      </c>
      <c r="C21" s="342">
        <v>109000</v>
      </c>
      <c r="D21" s="342">
        <v>24</v>
      </c>
      <c r="E21" s="341">
        <f>C21*D21</f>
        <v>2616000</v>
      </c>
    </row>
    <row r="22" spans="2:6" ht="20.25" customHeight="1">
      <c r="B22" s="339" t="s">
        <v>521</v>
      </c>
      <c r="C22" s="342"/>
      <c r="D22" s="342"/>
      <c r="E22" s="341">
        <v>18404865</v>
      </c>
      <c r="F22" s="448">
        <f>SUM(E18:E22)</f>
        <v>34843255</v>
      </c>
    </row>
    <row r="23" spans="2:7" ht="20.25" customHeight="1">
      <c r="B23" s="356" t="s">
        <v>522</v>
      </c>
      <c r="C23" s="342">
        <v>1632000</v>
      </c>
      <c r="D23" s="414">
        <v>3.86</v>
      </c>
      <c r="E23" s="341">
        <f>C23*D23</f>
        <v>6299520</v>
      </c>
      <c r="F23" s="448"/>
      <c r="G23" s="448">
        <f>F22+E23+E24</f>
        <v>52544611</v>
      </c>
    </row>
    <row r="24" spans="2:6" ht="29.25" customHeight="1">
      <c r="B24" s="339" t="s">
        <v>523</v>
      </c>
      <c r="C24" s="342"/>
      <c r="D24" s="342"/>
      <c r="E24" s="341">
        <v>11401836</v>
      </c>
      <c r="F24" s="448">
        <f>SUM(E23:E24)</f>
        <v>17701356</v>
      </c>
    </row>
    <row r="25" spans="2:6" ht="20.25" customHeight="1">
      <c r="B25" s="424" t="s">
        <v>524</v>
      </c>
      <c r="C25" s="344"/>
      <c r="D25" s="344"/>
      <c r="E25" s="341">
        <v>4196340</v>
      </c>
      <c r="F25" s="448">
        <f>SUM(E25)</f>
        <v>4196340</v>
      </c>
    </row>
    <row r="26" spans="2:6" ht="20.25" customHeight="1" thickBot="1">
      <c r="B26" s="424" t="s">
        <v>525</v>
      </c>
      <c r="C26" s="344"/>
      <c r="D26" s="344"/>
      <c r="E26" s="341">
        <v>12000000</v>
      </c>
      <c r="F26" s="448">
        <f>SUM(E26)</f>
        <v>12000000</v>
      </c>
    </row>
    <row r="27" spans="2:6" ht="13.5" thickBot="1">
      <c r="B27" s="345" t="s">
        <v>272</v>
      </c>
      <c r="C27" s="346"/>
      <c r="D27" s="346"/>
      <c r="E27" s="347">
        <f>SUM(E7:E26)</f>
        <v>262332844.33333334</v>
      </c>
      <c r="F27" s="448">
        <f>SUM(F10:F26)</f>
        <v>262332844.3333333</v>
      </c>
    </row>
    <row r="28" spans="2:5" ht="12.75">
      <c r="B28" s="348"/>
      <c r="C28" s="349"/>
      <c r="D28" s="351"/>
      <c r="E28" s="350"/>
    </row>
    <row r="29" spans="2:5" ht="12.75">
      <c r="B29" s="348"/>
      <c r="C29" s="349"/>
      <c r="D29" s="349"/>
      <c r="E29" s="350"/>
    </row>
    <row r="30" spans="2:5" ht="12.75">
      <c r="B30" s="348"/>
      <c r="C30" s="349"/>
      <c r="D30" s="349"/>
      <c r="E30" s="350"/>
    </row>
    <row r="31" spans="2:5" ht="12.75">
      <c r="B31" s="348"/>
      <c r="C31" s="349"/>
      <c r="D31" s="349"/>
      <c r="E31" s="350"/>
    </row>
    <row r="32" spans="2:5" ht="12.75">
      <c r="B32" s="348"/>
      <c r="C32" s="349"/>
      <c r="D32" s="349"/>
      <c r="E32" s="350"/>
    </row>
    <row r="33" spans="2:5" ht="12.75">
      <c r="B33" s="348"/>
      <c r="C33" s="349"/>
      <c r="D33" s="349"/>
      <c r="E33" s="350"/>
    </row>
    <row r="34" spans="2:5" ht="12.75">
      <c r="B34" s="348"/>
      <c r="C34" s="349"/>
      <c r="D34" s="349"/>
      <c r="E34" s="350"/>
    </row>
    <row r="35" spans="2:5" ht="12.75">
      <c r="B35" s="348"/>
      <c r="C35" s="349"/>
      <c r="D35" s="349"/>
      <c r="E35" s="350"/>
    </row>
    <row r="36" spans="2:5" ht="12.75">
      <c r="B36" s="348"/>
      <c r="C36" s="349"/>
      <c r="D36" s="349"/>
      <c r="E36" s="350"/>
    </row>
    <row r="37" spans="2:5" ht="12.75">
      <c r="B37" s="348"/>
      <c r="C37" s="349"/>
      <c r="D37" s="349"/>
      <c r="E37" s="350"/>
    </row>
    <row r="38" spans="2:5" ht="12.75">
      <c r="B38" s="348"/>
      <c r="C38" s="349"/>
      <c r="D38" s="349"/>
      <c r="E38" s="350"/>
    </row>
    <row r="39" spans="2:5" ht="12.75">
      <c r="B39" s="348"/>
      <c r="C39" s="349"/>
      <c r="D39" s="349"/>
      <c r="E39" s="350"/>
    </row>
    <row r="44" ht="12.75" customHeight="1"/>
    <row r="45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mergeCells count="4">
    <mergeCell ref="B2:B5"/>
    <mergeCell ref="C2:C4"/>
    <mergeCell ref="D2:D4"/>
    <mergeCell ref="E2:E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 CE,Félkövér dőlt"3.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">
      <selection activeCell="C7" sqref="C7"/>
    </sheetView>
  </sheetViews>
  <sheetFormatPr defaultColWidth="9.00390625" defaultRowHeight="12.75"/>
  <cols>
    <col min="1" max="1" width="6.875" style="104" customWidth="1"/>
    <col min="2" max="2" width="52.50390625" style="107" customWidth="1"/>
    <col min="3" max="3" width="16.625" style="104" customWidth="1"/>
    <col min="4" max="4" width="52.50390625" style="104" customWidth="1"/>
    <col min="5" max="5" width="16.625" style="104" customWidth="1"/>
    <col min="6" max="16384" width="9.375" style="104" customWidth="1"/>
  </cols>
  <sheetData>
    <row r="1" spans="2:6" ht="31.5" customHeight="1">
      <c r="B1" s="105" t="s">
        <v>178</v>
      </c>
      <c r="C1" s="106"/>
      <c r="D1" s="106"/>
      <c r="E1" s="106"/>
      <c r="F1" s="464" t="s">
        <v>335</v>
      </c>
    </row>
    <row r="2" spans="5:6" ht="14.25" thickBot="1">
      <c r="E2" s="108" t="s">
        <v>179</v>
      </c>
      <c r="F2" s="464"/>
    </row>
    <row r="3" spans="1:6" ht="18" customHeight="1" thickBot="1">
      <c r="A3" s="462" t="s">
        <v>16</v>
      </c>
      <c r="B3" s="109" t="s">
        <v>180</v>
      </c>
      <c r="C3" s="110"/>
      <c r="D3" s="109" t="s">
        <v>181</v>
      </c>
      <c r="E3" s="111"/>
      <c r="F3" s="464"/>
    </row>
    <row r="4" spans="1:6" s="115" customFormat="1" ht="35.25" customHeight="1" thickBot="1">
      <c r="A4" s="463"/>
      <c r="B4" s="112" t="s">
        <v>182</v>
      </c>
      <c r="C4" s="113" t="s">
        <v>410</v>
      </c>
      <c r="D4" s="112" t="s">
        <v>182</v>
      </c>
      <c r="E4" s="114" t="s">
        <v>410</v>
      </c>
      <c r="F4" s="464"/>
    </row>
    <row r="5" spans="1:6" s="120" customFormat="1" ht="12" customHeight="1" thickBot="1">
      <c r="A5" s="116">
        <v>1</v>
      </c>
      <c r="B5" s="117">
        <v>2</v>
      </c>
      <c r="C5" s="118" t="s">
        <v>27</v>
      </c>
      <c r="D5" s="117" t="s">
        <v>130</v>
      </c>
      <c r="E5" s="119" t="s">
        <v>34</v>
      </c>
      <c r="F5" s="464"/>
    </row>
    <row r="6" spans="1:6" ht="12.75" customHeight="1">
      <c r="A6" s="121" t="s">
        <v>18</v>
      </c>
      <c r="B6" s="122" t="s">
        <v>431</v>
      </c>
      <c r="C6" s="123">
        <v>304047</v>
      </c>
      <c r="D6" s="122" t="s">
        <v>183</v>
      </c>
      <c r="E6" s="124">
        <v>180871</v>
      </c>
      <c r="F6" s="464"/>
    </row>
    <row r="7" spans="1:6" ht="15.75" customHeight="1">
      <c r="A7" s="125" t="s">
        <v>19</v>
      </c>
      <c r="B7" s="126" t="s">
        <v>420</v>
      </c>
      <c r="C7" s="127">
        <v>138675</v>
      </c>
      <c r="D7" s="126" t="s">
        <v>184</v>
      </c>
      <c r="E7" s="128">
        <v>37122</v>
      </c>
      <c r="F7" s="464"/>
    </row>
    <row r="8" spans="1:6" ht="12.75" customHeight="1">
      <c r="A8" s="125" t="s">
        <v>27</v>
      </c>
      <c r="B8" s="122" t="s">
        <v>432</v>
      </c>
      <c r="C8" s="127">
        <v>26200</v>
      </c>
      <c r="D8" s="126" t="s">
        <v>185</v>
      </c>
      <c r="E8" s="128">
        <v>101266</v>
      </c>
      <c r="F8" s="464"/>
    </row>
    <row r="9" spans="1:6" ht="12.75" customHeight="1">
      <c r="A9" s="125" t="s">
        <v>130</v>
      </c>
      <c r="B9" s="129" t="s">
        <v>433</v>
      </c>
      <c r="C9" s="127">
        <v>18200</v>
      </c>
      <c r="D9" s="126" t="s">
        <v>97</v>
      </c>
      <c r="E9" s="128">
        <v>60600</v>
      </c>
      <c r="F9" s="464"/>
    </row>
    <row r="10" spans="1:6" ht="22.5" customHeight="1">
      <c r="A10" s="125" t="s">
        <v>34</v>
      </c>
      <c r="B10" s="126"/>
      <c r="C10" s="127"/>
      <c r="D10" s="126" t="s">
        <v>99</v>
      </c>
      <c r="E10" s="128">
        <v>126263</v>
      </c>
      <c r="F10" s="464"/>
    </row>
    <row r="11" spans="1:6" ht="12.75" customHeight="1">
      <c r="A11" s="125" t="s">
        <v>36</v>
      </c>
      <c r="B11" s="126"/>
      <c r="C11" s="130"/>
      <c r="D11" s="126" t="s">
        <v>186</v>
      </c>
      <c r="E11" s="128">
        <v>3000</v>
      </c>
      <c r="F11" s="464"/>
    </row>
    <row r="12" spans="1:6" ht="12.75" customHeight="1">
      <c r="A12" s="125" t="s">
        <v>157</v>
      </c>
      <c r="B12" s="126"/>
      <c r="C12" s="127"/>
      <c r="D12" s="126"/>
      <c r="E12" s="128"/>
      <c r="F12" s="464"/>
    </row>
    <row r="13" spans="1:6" ht="12.75" customHeight="1">
      <c r="A13" s="125" t="s">
        <v>52</v>
      </c>
      <c r="B13" s="126"/>
      <c r="C13" s="127"/>
      <c r="D13" s="126"/>
      <c r="E13" s="128"/>
      <c r="F13" s="464"/>
    </row>
    <row r="14" spans="1:6" ht="12.75" customHeight="1">
      <c r="A14" s="125" t="s">
        <v>187</v>
      </c>
      <c r="B14" s="126"/>
      <c r="C14" s="130"/>
      <c r="D14" s="126"/>
      <c r="E14" s="128"/>
      <c r="F14" s="464"/>
    </row>
    <row r="15" spans="1:6" ht="12.75" customHeight="1">
      <c r="A15" s="125" t="s">
        <v>56</v>
      </c>
      <c r="B15" s="126"/>
      <c r="C15" s="127"/>
      <c r="D15" s="126"/>
      <c r="E15" s="128"/>
      <c r="F15" s="464"/>
    </row>
    <row r="16" spans="1:6" ht="12.75" customHeight="1">
      <c r="A16" s="125" t="s">
        <v>57</v>
      </c>
      <c r="B16" s="126"/>
      <c r="C16" s="127"/>
      <c r="D16" s="126"/>
      <c r="E16" s="128"/>
      <c r="F16" s="464"/>
    </row>
    <row r="17" spans="1:6" ht="12.75" customHeight="1" thickBot="1">
      <c r="A17" s="125" t="s">
        <v>60</v>
      </c>
      <c r="B17" s="131"/>
      <c r="C17" s="132"/>
      <c r="D17" s="126"/>
      <c r="E17" s="133"/>
      <c r="F17" s="464"/>
    </row>
    <row r="18" spans="1:6" ht="15.75" customHeight="1" thickBot="1">
      <c r="A18" s="134" t="s">
        <v>86</v>
      </c>
      <c r="B18" s="135" t="s">
        <v>188</v>
      </c>
      <c r="C18" s="136">
        <f>SUM(C6:C17)</f>
        <v>487122</v>
      </c>
      <c r="D18" s="137" t="s">
        <v>189</v>
      </c>
      <c r="E18" s="138">
        <f>SUM(E6:E17)</f>
        <v>509122</v>
      </c>
      <c r="F18" s="464"/>
    </row>
    <row r="19" spans="1:6" ht="12.75" customHeight="1">
      <c r="A19" s="139" t="s">
        <v>190</v>
      </c>
      <c r="B19" s="140" t="s">
        <v>191</v>
      </c>
      <c r="C19" s="141">
        <v>22000</v>
      </c>
      <c r="D19" s="142" t="s">
        <v>138</v>
      </c>
      <c r="E19" s="143"/>
      <c r="F19" s="464"/>
    </row>
    <row r="20" spans="1:6" ht="12.75" customHeight="1">
      <c r="A20" s="144" t="s">
        <v>192</v>
      </c>
      <c r="B20" s="145" t="s">
        <v>193</v>
      </c>
      <c r="C20" s="146"/>
      <c r="D20" s="142" t="s">
        <v>139</v>
      </c>
      <c r="E20" s="147"/>
      <c r="F20" s="464"/>
    </row>
    <row r="21" spans="1:6" ht="12.75" customHeight="1">
      <c r="A21" s="148" t="s">
        <v>194</v>
      </c>
      <c r="B21" s="142" t="s">
        <v>63</v>
      </c>
      <c r="C21" s="149"/>
      <c r="D21" s="142" t="s">
        <v>195</v>
      </c>
      <c r="E21" s="147"/>
      <c r="F21" s="464"/>
    </row>
    <row r="22" spans="1:6" ht="12.75" customHeight="1">
      <c r="A22" s="148" t="s">
        <v>196</v>
      </c>
      <c r="B22" s="142" t="s">
        <v>65</v>
      </c>
      <c r="C22" s="149"/>
      <c r="D22" s="142" t="s">
        <v>141</v>
      </c>
      <c r="E22" s="147"/>
      <c r="F22" s="464"/>
    </row>
    <row r="23" spans="1:6" ht="12.75" customHeight="1">
      <c r="A23" s="148" t="s">
        <v>197</v>
      </c>
      <c r="B23" s="142" t="s">
        <v>198</v>
      </c>
      <c r="C23" s="149"/>
      <c r="D23" s="150" t="s">
        <v>142</v>
      </c>
      <c r="E23" s="147"/>
      <c r="F23" s="464"/>
    </row>
    <row r="24" spans="1:6" ht="12.75" customHeight="1">
      <c r="A24" s="148" t="s">
        <v>199</v>
      </c>
      <c r="B24" s="142" t="s">
        <v>200</v>
      </c>
      <c r="C24" s="149"/>
      <c r="D24" s="142" t="s">
        <v>201</v>
      </c>
      <c r="E24" s="147"/>
      <c r="F24" s="464"/>
    </row>
    <row r="25" spans="1:6" ht="12.75" customHeight="1">
      <c r="A25" s="151" t="s">
        <v>202</v>
      </c>
      <c r="B25" s="150" t="s">
        <v>71</v>
      </c>
      <c r="C25" s="152"/>
      <c r="D25" s="122" t="s">
        <v>144</v>
      </c>
      <c r="E25" s="143"/>
      <c r="F25" s="464"/>
    </row>
    <row r="26" spans="1:6" ht="12.75" customHeight="1">
      <c r="A26" s="148" t="s">
        <v>203</v>
      </c>
      <c r="B26" s="142" t="s">
        <v>204</v>
      </c>
      <c r="C26" s="149"/>
      <c r="D26" s="126" t="s">
        <v>146</v>
      </c>
      <c r="E26" s="147"/>
      <c r="F26" s="464"/>
    </row>
    <row r="27" spans="1:6" ht="12.75" customHeight="1">
      <c r="A27" s="121" t="s">
        <v>205</v>
      </c>
      <c r="B27" s="122"/>
      <c r="C27" s="153"/>
      <c r="D27" s="122" t="s">
        <v>206</v>
      </c>
      <c r="E27" s="154"/>
      <c r="F27" s="464"/>
    </row>
    <row r="28" spans="1:6" ht="12.75" customHeight="1">
      <c r="A28" s="155" t="s">
        <v>207</v>
      </c>
      <c r="B28" s="131"/>
      <c r="C28" s="156"/>
      <c r="D28" s="131"/>
      <c r="E28" s="157"/>
      <c r="F28" s="464"/>
    </row>
    <row r="29" spans="1:6" ht="12.75" customHeight="1" thickBot="1">
      <c r="A29" s="158" t="s">
        <v>208</v>
      </c>
      <c r="B29" s="159"/>
      <c r="C29" s="160"/>
      <c r="D29" s="159"/>
      <c r="E29" s="161"/>
      <c r="F29" s="464"/>
    </row>
    <row r="30" spans="1:6" ht="15.75" customHeight="1" thickBot="1">
      <c r="A30" s="134" t="s">
        <v>209</v>
      </c>
      <c r="B30" s="135" t="s">
        <v>210</v>
      </c>
      <c r="C30" s="136">
        <f>SUM(C21:C29)</f>
        <v>0</v>
      </c>
      <c r="D30" s="135" t="s">
        <v>211</v>
      </c>
      <c r="E30" s="138">
        <f>SUM(E19:E29)</f>
        <v>0</v>
      </c>
      <c r="F30" s="464"/>
    </row>
    <row r="31" spans="1:6" ht="18" customHeight="1" thickBot="1">
      <c r="A31" s="134" t="s">
        <v>212</v>
      </c>
      <c r="B31" s="162" t="s">
        <v>213</v>
      </c>
      <c r="C31" s="136">
        <f>+C18+C19+C20+C30</f>
        <v>509122</v>
      </c>
      <c r="D31" s="162" t="s">
        <v>214</v>
      </c>
      <c r="E31" s="138">
        <f>+E18+E30</f>
        <v>509122</v>
      </c>
      <c r="F31" s="464"/>
    </row>
    <row r="32" spans="1:6" ht="18" customHeight="1" thickBot="1">
      <c r="A32" s="134" t="s">
        <v>215</v>
      </c>
      <c r="B32" s="163" t="s">
        <v>216</v>
      </c>
      <c r="C32" s="164">
        <f>IF(((E18-C18)&gt;0),E18-C18,"----")</f>
        <v>22000</v>
      </c>
      <c r="D32" s="163" t="s">
        <v>217</v>
      </c>
      <c r="E32" s="165" t="str">
        <f>IF(((C18-E18)&gt;0),C18-E18,"----")</f>
        <v>----</v>
      </c>
      <c r="F32" s="464"/>
    </row>
    <row r="35" ht="15.75">
      <c r="B35" s="166"/>
    </row>
  </sheetData>
  <sheetProtection/>
  <mergeCells count="2">
    <mergeCell ref="A3:A4"/>
    <mergeCell ref="F1:F32"/>
  </mergeCells>
  <printOptions horizontalCentered="1"/>
  <pageMargins left="0.31496062992125984" right="0.4724409448818898" top="0.7086614173228347" bottom="0.5118110236220472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15" workbookViewId="0" topLeftCell="A1">
      <selection activeCell="E8" sqref="E8"/>
    </sheetView>
  </sheetViews>
  <sheetFormatPr defaultColWidth="9.00390625" defaultRowHeight="12.75"/>
  <cols>
    <col min="1" max="1" width="6.875" style="104" customWidth="1"/>
    <col min="2" max="2" width="52.50390625" style="107" customWidth="1"/>
    <col min="3" max="3" width="16.625" style="104" customWidth="1"/>
    <col min="4" max="4" width="52.50390625" style="104" customWidth="1"/>
    <col min="5" max="5" width="16.625" style="104" customWidth="1"/>
    <col min="6" max="16384" width="9.375" style="104" customWidth="1"/>
  </cols>
  <sheetData>
    <row r="1" spans="2:6" ht="39.75" customHeight="1">
      <c r="B1" s="105" t="s">
        <v>218</v>
      </c>
      <c r="C1" s="106"/>
      <c r="D1" s="106"/>
      <c r="E1" s="106"/>
      <c r="F1" s="464" t="s">
        <v>336</v>
      </c>
    </row>
    <row r="2" spans="5:6" ht="14.25" thickBot="1">
      <c r="E2" s="108" t="s">
        <v>179</v>
      </c>
      <c r="F2" s="464"/>
    </row>
    <row r="3" spans="1:6" ht="24" customHeight="1" thickBot="1">
      <c r="A3" s="465" t="s">
        <v>16</v>
      </c>
      <c r="B3" s="109" t="s">
        <v>180</v>
      </c>
      <c r="C3" s="110"/>
      <c r="D3" s="109" t="s">
        <v>181</v>
      </c>
      <c r="E3" s="111"/>
      <c r="F3" s="464"/>
    </row>
    <row r="4" spans="1:6" s="115" customFormat="1" ht="35.25" customHeight="1" thickBot="1">
      <c r="A4" s="466"/>
      <c r="B4" s="112" t="s">
        <v>182</v>
      </c>
      <c r="C4" s="113" t="s">
        <v>410</v>
      </c>
      <c r="D4" s="112" t="s">
        <v>182</v>
      </c>
      <c r="E4" s="114" t="s">
        <v>410</v>
      </c>
      <c r="F4" s="464"/>
    </row>
    <row r="5" spans="1:6" s="115" customFormat="1" ht="12" customHeight="1" thickBot="1">
      <c r="A5" s="116">
        <v>1</v>
      </c>
      <c r="B5" s="117">
        <v>2</v>
      </c>
      <c r="C5" s="118">
        <v>3</v>
      </c>
      <c r="D5" s="117">
        <v>4</v>
      </c>
      <c r="E5" s="119">
        <v>5</v>
      </c>
      <c r="F5" s="464"/>
    </row>
    <row r="6" spans="1:6" ht="12.75" customHeight="1">
      <c r="A6" s="121" t="s">
        <v>18</v>
      </c>
      <c r="B6" s="122" t="s">
        <v>219</v>
      </c>
      <c r="C6" s="123"/>
      <c r="D6" s="122" t="s">
        <v>113</v>
      </c>
      <c r="E6" s="124">
        <v>12700</v>
      </c>
      <c r="F6" s="464"/>
    </row>
    <row r="7" spans="1:6" ht="12.75" customHeight="1">
      <c r="A7" s="125" t="s">
        <v>19</v>
      </c>
      <c r="B7" s="126" t="s">
        <v>220</v>
      </c>
      <c r="C7" s="127"/>
      <c r="D7" s="126" t="s">
        <v>114</v>
      </c>
      <c r="E7" s="128">
        <v>25000</v>
      </c>
      <c r="F7" s="464"/>
    </row>
    <row r="8" spans="1:6" ht="12.75" customHeight="1">
      <c r="A8" s="125" t="s">
        <v>27</v>
      </c>
      <c r="B8" s="126" t="s">
        <v>51</v>
      </c>
      <c r="C8" s="127"/>
      <c r="D8" s="126" t="s">
        <v>115</v>
      </c>
      <c r="E8" s="128"/>
      <c r="F8" s="464"/>
    </row>
    <row r="9" spans="1:6" ht="15" customHeight="1">
      <c r="A9" s="125" t="s">
        <v>130</v>
      </c>
      <c r="B9" s="126" t="s">
        <v>35</v>
      </c>
      <c r="C9" s="127"/>
      <c r="D9" s="126" t="s">
        <v>116</v>
      </c>
      <c r="E9" s="128"/>
      <c r="F9" s="464"/>
    </row>
    <row r="10" spans="1:6" ht="21.75" customHeight="1">
      <c r="A10" s="125" t="s">
        <v>34</v>
      </c>
      <c r="B10" s="126" t="s">
        <v>221</v>
      </c>
      <c r="C10" s="127"/>
      <c r="D10" s="126" t="s">
        <v>222</v>
      </c>
      <c r="E10" s="128">
        <v>19240</v>
      </c>
      <c r="F10" s="464"/>
    </row>
    <row r="11" spans="1:6" ht="23.25" customHeight="1">
      <c r="A11" s="125" t="s">
        <v>36</v>
      </c>
      <c r="B11" s="126" t="s">
        <v>223</v>
      </c>
      <c r="C11" s="130">
        <v>29700</v>
      </c>
      <c r="D11" s="126" t="s">
        <v>224</v>
      </c>
      <c r="E11" s="128"/>
      <c r="F11" s="464"/>
    </row>
    <row r="12" spans="1:6" ht="12.75" customHeight="1">
      <c r="A12" s="125" t="s">
        <v>157</v>
      </c>
      <c r="B12" s="126" t="s">
        <v>341</v>
      </c>
      <c r="C12" s="127"/>
      <c r="D12" s="126" t="s">
        <v>120</v>
      </c>
      <c r="E12" s="128"/>
      <c r="F12" s="464"/>
    </row>
    <row r="13" spans="1:6" ht="12.75" customHeight="1">
      <c r="A13" s="125" t="s">
        <v>52</v>
      </c>
      <c r="B13" s="126" t="s">
        <v>342</v>
      </c>
      <c r="C13" s="127"/>
      <c r="D13" s="142" t="s">
        <v>186</v>
      </c>
      <c r="E13" s="128"/>
      <c r="F13" s="464"/>
    </row>
    <row r="14" spans="1:6" ht="12.75" customHeight="1">
      <c r="A14" s="125" t="s">
        <v>187</v>
      </c>
      <c r="B14" s="126" t="s">
        <v>225</v>
      </c>
      <c r="C14" s="130">
        <v>19240</v>
      </c>
      <c r="D14" s="126"/>
      <c r="E14" s="128"/>
      <c r="F14" s="464"/>
    </row>
    <row r="15" spans="1:6" ht="12.75" customHeight="1" thickBot="1">
      <c r="A15" s="125" t="s">
        <v>56</v>
      </c>
      <c r="B15" s="126"/>
      <c r="C15" s="128"/>
      <c r="D15" s="126"/>
      <c r="E15" s="128"/>
      <c r="F15" s="464"/>
    </row>
    <row r="16" spans="1:6" ht="15.75" customHeight="1" thickBot="1">
      <c r="A16" s="134" t="s">
        <v>57</v>
      </c>
      <c r="B16" s="135" t="s">
        <v>188</v>
      </c>
      <c r="C16" s="136">
        <f>SUM(C6:C15)</f>
        <v>48940</v>
      </c>
      <c r="D16" s="135" t="s">
        <v>189</v>
      </c>
      <c r="E16" s="138">
        <f>SUM(E6:E15)</f>
        <v>56940</v>
      </c>
      <c r="F16" s="464"/>
    </row>
    <row r="17" spans="1:6" ht="12.75" customHeight="1">
      <c r="A17" s="167" t="s">
        <v>60</v>
      </c>
      <c r="B17" s="140" t="s">
        <v>226</v>
      </c>
      <c r="C17" s="168">
        <v>8000</v>
      </c>
      <c r="D17" s="142" t="s">
        <v>138</v>
      </c>
      <c r="E17" s="154"/>
      <c r="F17" s="464"/>
    </row>
    <row r="18" spans="1:6" ht="12.75" customHeight="1">
      <c r="A18" s="125" t="s">
        <v>86</v>
      </c>
      <c r="B18" s="142" t="s">
        <v>63</v>
      </c>
      <c r="C18" s="149"/>
      <c r="D18" s="142" t="s">
        <v>150</v>
      </c>
      <c r="E18" s="147"/>
      <c r="F18" s="464"/>
    </row>
    <row r="19" spans="1:6" ht="12.75" customHeight="1">
      <c r="A19" s="125" t="s">
        <v>190</v>
      </c>
      <c r="B19" s="142" t="s">
        <v>77</v>
      </c>
      <c r="C19" s="149"/>
      <c r="D19" s="142" t="s">
        <v>140</v>
      </c>
      <c r="E19" s="147"/>
      <c r="F19" s="464"/>
    </row>
    <row r="20" spans="1:6" ht="12.75" customHeight="1">
      <c r="A20" s="125" t="s">
        <v>192</v>
      </c>
      <c r="B20" s="142" t="s">
        <v>79</v>
      </c>
      <c r="C20" s="149"/>
      <c r="D20" s="142" t="s">
        <v>141</v>
      </c>
      <c r="E20" s="147"/>
      <c r="F20" s="464"/>
    </row>
    <row r="21" spans="1:6" ht="12.75" customHeight="1">
      <c r="A21" s="125" t="s">
        <v>194</v>
      </c>
      <c r="B21" s="142" t="s">
        <v>67</v>
      </c>
      <c r="C21" s="149"/>
      <c r="D21" s="150" t="s">
        <v>142</v>
      </c>
      <c r="E21" s="147"/>
      <c r="F21" s="464"/>
    </row>
    <row r="22" spans="1:6" ht="12.75" customHeight="1">
      <c r="A22" s="125" t="s">
        <v>196</v>
      </c>
      <c r="B22" s="150" t="s">
        <v>227</v>
      </c>
      <c r="C22" s="149"/>
      <c r="D22" s="142" t="s">
        <v>153</v>
      </c>
      <c r="E22" s="147"/>
      <c r="F22" s="464"/>
    </row>
    <row r="23" spans="1:6" ht="12.75" customHeight="1">
      <c r="A23" s="125" t="s">
        <v>197</v>
      </c>
      <c r="B23" s="142" t="s">
        <v>71</v>
      </c>
      <c r="C23" s="149"/>
      <c r="D23" s="122" t="s">
        <v>146</v>
      </c>
      <c r="E23" s="147"/>
      <c r="F23" s="464"/>
    </row>
    <row r="24" spans="1:6" ht="12.75" customHeight="1">
      <c r="A24" s="125" t="s">
        <v>199</v>
      </c>
      <c r="B24" s="122" t="s">
        <v>85</v>
      </c>
      <c r="C24" s="149"/>
      <c r="D24" s="126" t="s">
        <v>156</v>
      </c>
      <c r="E24" s="147"/>
      <c r="F24" s="464"/>
    </row>
    <row r="25" spans="1:6" ht="12.75" customHeight="1">
      <c r="A25" s="125" t="s">
        <v>202</v>
      </c>
      <c r="B25" s="131"/>
      <c r="C25" s="149"/>
      <c r="D25" s="122"/>
      <c r="E25" s="147"/>
      <c r="F25" s="464"/>
    </row>
    <row r="26" spans="1:6" ht="12.75" customHeight="1" thickBot="1">
      <c r="A26" s="155" t="s">
        <v>203</v>
      </c>
      <c r="B26" s="159"/>
      <c r="C26" s="156"/>
      <c r="D26" s="131"/>
      <c r="E26" s="157"/>
      <c r="F26" s="464"/>
    </row>
    <row r="27" spans="1:6" ht="15.75" customHeight="1" thickBot="1">
      <c r="A27" s="134" t="s">
        <v>205</v>
      </c>
      <c r="B27" s="135" t="s">
        <v>228</v>
      </c>
      <c r="C27" s="136">
        <f>SUM(C18:C26)</f>
        <v>0</v>
      </c>
      <c r="D27" s="135" t="s">
        <v>229</v>
      </c>
      <c r="E27" s="169">
        <f>SUM(E17:E26)</f>
        <v>0</v>
      </c>
      <c r="F27" s="464"/>
    </row>
    <row r="28" spans="1:6" ht="18" customHeight="1" thickBot="1">
      <c r="A28" s="134" t="s">
        <v>207</v>
      </c>
      <c r="B28" s="162" t="s">
        <v>230</v>
      </c>
      <c r="C28" s="170">
        <f>+C16+C17+C27</f>
        <v>56940</v>
      </c>
      <c r="D28" s="162" t="s">
        <v>231</v>
      </c>
      <c r="E28" s="171">
        <f>+E16+E27</f>
        <v>56940</v>
      </c>
      <c r="F28" s="464"/>
    </row>
    <row r="29" spans="1:6" ht="18" customHeight="1" thickBot="1">
      <c r="A29" s="134" t="s">
        <v>208</v>
      </c>
      <c r="B29" s="172" t="s">
        <v>216</v>
      </c>
      <c r="C29" s="173">
        <f>IF(((E16-C16)&gt;0),E16-C16,"----")</f>
        <v>8000</v>
      </c>
      <c r="D29" s="172" t="s">
        <v>217</v>
      </c>
      <c r="E29" s="174" t="str">
        <f>IF(((C16-E16)&gt;0),C16-E16,"----")</f>
        <v>----</v>
      </c>
      <c r="F29" s="464"/>
    </row>
    <row r="30" ht="12.75">
      <c r="F30" s="175"/>
    </row>
    <row r="31" ht="12.75">
      <c r="F31" s="175"/>
    </row>
    <row r="32" spans="2:6" ht="15.75">
      <c r="B32" s="166"/>
      <c r="F32" s="175"/>
    </row>
  </sheetData>
  <sheetProtection/>
  <mergeCells count="2">
    <mergeCell ref="A3:A4"/>
    <mergeCell ref="F1:F2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H8" sqref="H8"/>
    </sheetView>
  </sheetViews>
  <sheetFormatPr defaultColWidth="9.00390625" defaultRowHeight="12.75"/>
  <cols>
    <col min="1" max="1" width="4.875" style="301" customWidth="1"/>
    <col min="2" max="2" width="33.00390625" style="300" customWidth="1"/>
    <col min="3" max="14" width="8.875" style="300" customWidth="1"/>
    <col min="15" max="15" width="8.875" style="301" customWidth="1"/>
    <col min="16" max="16" width="6.875" style="300" customWidth="1"/>
    <col min="17" max="16384" width="9.375" style="300" customWidth="1"/>
  </cols>
  <sheetData>
    <row r="1" spans="1:16" ht="28.5" customHeight="1">
      <c r="A1" s="470" t="s">
        <v>411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2" t="s">
        <v>338</v>
      </c>
    </row>
    <row r="2" spans="15:16" ht="12" customHeight="1" thickBot="1">
      <c r="O2" s="302" t="s">
        <v>234</v>
      </c>
      <c r="P2" s="472"/>
    </row>
    <row r="3" spans="1:16" s="301" customFormat="1" ht="25.5" customHeight="1" thickBot="1">
      <c r="A3" s="303" t="s">
        <v>88</v>
      </c>
      <c r="B3" s="304" t="s">
        <v>182</v>
      </c>
      <c r="C3" s="304" t="s">
        <v>303</v>
      </c>
      <c r="D3" s="304" t="s">
        <v>304</v>
      </c>
      <c r="E3" s="304" t="s">
        <v>305</v>
      </c>
      <c r="F3" s="304" t="s">
        <v>306</v>
      </c>
      <c r="G3" s="304" t="s">
        <v>307</v>
      </c>
      <c r="H3" s="304" t="s">
        <v>308</v>
      </c>
      <c r="I3" s="304" t="s">
        <v>309</v>
      </c>
      <c r="J3" s="304" t="s">
        <v>310</v>
      </c>
      <c r="K3" s="304" t="s">
        <v>311</v>
      </c>
      <c r="L3" s="304" t="s">
        <v>312</v>
      </c>
      <c r="M3" s="304" t="s">
        <v>313</v>
      </c>
      <c r="N3" s="304" t="s">
        <v>314</v>
      </c>
      <c r="O3" s="305" t="s">
        <v>272</v>
      </c>
      <c r="P3" s="472"/>
    </row>
    <row r="4" spans="1:16" s="307" customFormat="1" ht="15" customHeight="1" thickBot="1">
      <c r="A4" s="306" t="s">
        <v>18</v>
      </c>
      <c r="B4" s="467" t="s">
        <v>180</v>
      </c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9"/>
      <c r="P4" s="472"/>
    </row>
    <row r="5" spans="1:16" s="307" customFormat="1" ht="21" customHeight="1" thickBot="1">
      <c r="A5" s="306" t="s">
        <v>19</v>
      </c>
      <c r="B5" s="354" t="s">
        <v>441</v>
      </c>
      <c r="C5" s="308">
        <v>24670</v>
      </c>
      <c r="D5" s="308">
        <v>24670</v>
      </c>
      <c r="E5" s="308">
        <v>24670</v>
      </c>
      <c r="F5" s="308">
        <v>24670</v>
      </c>
      <c r="G5" s="308">
        <v>24670</v>
      </c>
      <c r="H5" s="308">
        <v>24670</v>
      </c>
      <c r="I5" s="308">
        <v>24670</v>
      </c>
      <c r="J5" s="308">
        <v>24670</v>
      </c>
      <c r="K5" s="308">
        <v>24670</v>
      </c>
      <c r="L5" s="308">
        <v>24670</v>
      </c>
      <c r="M5" s="308">
        <v>24670</v>
      </c>
      <c r="N5" s="308">
        <v>24677</v>
      </c>
      <c r="O5" s="309">
        <f aca="true" t="shared" si="0" ref="O5:O14">SUM(C5:N5)</f>
        <v>296047</v>
      </c>
      <c r="P5" s="472"/>
    </row>
    <row r="6" spans="1:16" s="312" customFormat="1" ht="23.25" customHeight="1" thickBot="1">
      <c r="A6" s="306" t="s">
        <v>27</v>
      </c>
      <c r="B6" s="316" t="s">
        <v>420</v>
      </c>
      <c r="C6" s="310">
        <v>11556</v>
      </c>
      <c r="D6" s="310">
        <v>11556</v>
      </c>
      <c r="E6" s="310">
        <v>11556</v>
      </c>
      <c r="F6" s="310">
        <v>11556</v>
      </c>
      <c r="G6" s="310">
        <v>11556</v>
      </c>
      <c r="H6" s="310">
        <v>11556</v>
      </c>
      <c r="I6" s="310">
        <v>11556</v>
      </c>
      <c r="J6" s="310">
        <v>11556</v>
      </c>
      <c r="K6" s="310">
        <v>11556</v>
      </c>
      <c r="L6" s="310">
        <v>11556</v>
      </c>
      <c r="M6" s="310">
        <v>11556</v>
      </c>
      <c r="N6" s="310">
        <v>11559</v>
      </c>
      <c r="O6" s="311">
        <f t="shared" si="0"/>
        <v>138675</v>
      </c>
      <c r="P6" s="472"/>
    </row>
    <row r="7" spans="1:16" s="312" customFormat="1" ht="20.25" customHeight="1" thickBot="1">
      <c r="A7" s="306" t="s">
        <v>130</v>
      </c>
      <c r="B7" s="313" t="s">
        <v>516</v>
      </c>
      <c r="C7" s="314"/>
      <c r="D7" s="314"/>
      <c r="E7" s="314"/>
      <c r="F7" s="314">
        <v>19240</v>
      </c>
      <c r="G7" s="314">
        <v>25000</v>
      </c>
      <c r="H7" s="314">
        <v>12700</v>
      </c>
      <c r="I7" s="314"/>
      <c r="J7" s="314"/>
      <c r="K7" s="314"/>
      <c r="L7" s="314"/>
      <c r="M7" s="314"/>
      <c r="N7" s="314"/>
      <c r="O7" s="315">
        <f t="shared" si="0"/>
        <v>56940</v>
      </c>
      <c r="P7" s="472"/>
    </row>
    <row r="8" spans="1:16" s="312" customFormat="1" ht="21.75" customHeight="1" thickBot="1">
      <c r="A8" s="306" t="s">
        <v>34</v>
      </c>
      <c r="B8" s="316" t="s">
        <v>432</v>
      </c>
      <c r="C8" s="310">
        <v>800</v>
      </c>
      <c r="D8" s="310">
        <v>800</v>
      </c>
      <c r="E8" s="310">
        <v>8730</v>
      </c>
      <c r="F8" s="310">
        <v>800</v>
      </c>
      <c r="G8" s="310">
        <v>800</v>
      </c>
      <c r="H8" s="310">
        <v>800</v>
      </c>
      <c r="I8" s="310">
        <v>800</v>
      </c>
      <c r="J8" s="310">
        <v>800</v>
      </c>
      <c r="K8" s="310">
        <v>8730</v>
      </c>
      <c r="L8" s="310">
        <v>800</v>
      </c>
      <c r="M8" s="310">
        <v>800</v>
      </c>
      <c r="N8" s="310">
        <v>1540</v>
      </c>
      <c r="O8" s="311">
        <f t="shared" si="0"/>
        <v>26200</v>
      </c>
      <c r="P8" s="472"/>
    </row>
    <row r="9" spans="1:16" s="312" customFormat="1" ht="13.5" customHeight="1" thickBot="1">
      <c r="A9" s="306" t="s">
        <v>36</v>
      </c>
      <c r="B9" s="316" t="s">
        <v>433</v>
      </c>
      <c r="C9" s="310">
        <v>1820</v>
      </c>
      <c r="D9" s="310">
        <v>1820</v>
      </c>
      <c r="E9" s="310">
        <v>1920</v>
      </c>
      <c r="F9" s="310">
        <v>1935</v>
      </c>
      <c r="G9" s="310">
        <v>1820</v>
      </c>
      <c r="H9" s="310">
        <v>500</v>
      </c>
      <c r="I9" s="310">
        <v>860</v>
      </c>
      <c r="J9" s="310">
        <v>860</v>
      </c>
      <c r="K9" s="310">
        <v>1090</v>
      </c>
      <c r="L9" s="310">
        <v>1820</v>
      </c>
      <c r="M9" s="310">
        <v>1820</v>
      </c>
      <c r="N9" s="310">
        <v>1935</v>
      </c>
      <c r="O9" s="311">
        <f t="shared" si="0"/>
        <v>18200</v>
      </c>
      <c r="P9" s="472"/>
    </row>
    <row r="10" spans="1:16" s="312" customFormat="1" ht="13.5" customHeight="1" thickBot="1">
      <c r="A10" s="306" t="s">
        <v>157</v>
      </c>
      <c r="B10" s="316" t="s">
        <v>443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1">
        <f t="shared" si="0"/>
        <v>0</v>
      </c>
      <c r="P10" s="472"/>
    </row>
    <row r="11" spans="1:16" s="312" customFormat="1" ht="13.5" customHeight="1" thickBot="1">
      <c r="A11" s="306" t="s">
        <v>52</v>
      </c>
      <c r="B11" s="316" t="s">
        <v>445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1">
        <f t="shared" si="0"/>
        <v>0</v>
      </c>
      <c r="P11" s="472"/>
    </row>
    <row r="12" spans="1:16" s="312" customFormat="1" ht="27" customHeight="1" thickBot="1">
      <c r="A12" s="306" t="s">
        <v>187</v>
      </c>
      <c r="B12" s="316" t="s">
        <v>479</v>
      </c>
      <c r="C12" s="310"/>
      <c r="D12" s="310"/>
      <c r="E12" s="310"/>
      <c r="F12" s="310"/>
      <c r="G12" s="310"/>
      <c r="H12" s="310"/>
      <c r="I12" s="310"/>
      <c r="J12" s="310"/>
      <c r="K12" s="310">
        <v>0</v>
      </c>
      <c r="L12" s="310">
        <v>0</v>
      </c>
      <c r="M12" s="310">
        <v>0</v>
      </c>
      <c r="N12" s="310">
        <v>0</v>
      </c>
      <c r="O12" s="311">
        <f t="shared" si="0"/>
        <v>0</v>
      </c>
      <c r="P12" s="472"/>
    </row>
    <row r="13" spans="1:16" s="312" customFormat="1" ht="13.5" customHeight="1" thickBot="1">
      <c r="A13" s="306" t="s">
        <v>56</v>
      </c>
      <c r="B13" s="316" t="s">
        <v>315</v>
      </c>
      <c r="C13" s="310"/>
      <c r="D13" s="310">
        <v>5000</v>
      </c>
      <c r="E13" s="310"/>
      <c r="F13" s="310">
        <v>5000</v>
      </c>
      <c r="G13" s="310">
        <v>5000</v>
      </c>
      <c r="H13" s="310">
        <v>5000</v>
      </c>
      <c r="I13" s="310">
        <v>5000</v>
      </c>
      <c r="J13" s="310">
        <v>5000</v>
      </c>
      <c r="K13" s="310"/>
      <c r="L13" s="310"/>
      <c r="M13" s="310"/>
      <c r="N13" s="310"/>
      <c r="O13" s="311">
        <f t="shared" si="0"/>
        <v>30000</v>
      </c>
      <c r="P13" s="472"/>
    </row>
    <row r="14" spans="1:16" s="307" customFormat="1" ht="15.75" customHeight="1" thickBot="1">
      <c r="A14" s="306" t="s">
        <v>57</v>
      </c>
      <c r="B14" s="317" t="s">
        <v>316</v>
      </c>
      <c r="C14" s="318">
        <f aca="true" t="shared" si="1" ref="C14:N14">SUM(C5:C13)</f>
        <v>38846</v>
      </c>
      <c r="D14" s="318">
        <f t="shared" si="1"/>
        <v>43846</v>
      </c>
      <c r="E14" s="318">
        <f t="shared" si="1"/>
        <v>46876</v>
      </c>
      <c r="F14" s="318">
        <f t="shared" si="1"/>
        <v>63201</v>
      </c>
      <c r="G14" s="318">
        <f t="shared" si="1"/>
        <v>68846</v>
      </c>
      <c r="H14" s="318">
        <f t="shared" si="1"/>
        <v>55226</v>
      </c>
      <c r="I14" s="318">
        <f t="shared" si="1"/>
        <v>42886</v>
      </c>
      <c r="J14" s="318">
        <f t="shared" si="1"/>
        <v>42886</v>
      </c>
      <c r="K14" s="318">
        <f t="shared" si="1"/>
        <v>46046</v>
      </c>
      <c r="L14" s="318">
        <f t="shared" si="1"/>
        <v>38846</v>
      </c>
      <c r="M14" s="318">
        <f t="shared" si="1"/>
        <v>38846</v>
      </c>
      <c r="N14" s="318">
        <f t="shared" si="1"/>
        <v>39711</v>
      </c>
      <c r="O14" s="319">
        <f t="shared" si="0"/>
        <v>566062</v>
      </c>
      <c r="P14" s="472"/>
    </row>
    <row r="15" spans="1:16" s="307" customFormat="1" ht="15" customHeight="1" thickBot="1">
      <c r="A15" s="306" t="s">
        <v>60</v>
      </c>
      <c r="B15" s="467" t="s">
        <v>181</v>
      </c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9"/>
      <c r="P15" s="472"/>
    </row>
    <row r="16" spans="1:16" s="312" customFormat="1" ht="13.5" customHeight="1" thickBot="1">
      <c r="A16" s="306" t="s">
        <v>86</v>
      </c>
      <c r="B16" s="313" t="s">
        <v>183</v>
      </c>
      <c r="C16" s="314">
        <v>15072</v>
      </c>
      <c r="D16" s="314">
        <v>15072</v>
      </c>
      <c r="E16" s="314">
        <v>15072</v>
      </c>
      <c r="F16" s="314">
        <v>15072</v>
      </c>
      <c r="G16" s="314">
        <v>15072</v>
      </c>
      <c r="H16" s="314">
        <v>15072</v>
      </c>
      <c r="I16" s="314">
        <v>15072</v>
      </c>
      <c r="J16" s="314">
        <v>15072</v>
      </c>
      <c r="K16" s="314">
        <v>15072</v>
      </c>
      <c r="L16" s="314">
        <v>15072</v>
      </c>
      <c r="M16" s="314">
        <v>15072</v>
      </c>
      <c r="N16" s="314">
        <v>15079</v>
      </c>
      <c r="O16" s="315">
        <f aca="true" t="shared" si="2" ref="O16:O25">SUM(C16:N16)</f>
        <v>180871</v>
      </c>
      <c r="P16" s="472"/>
    </row>
    <row r="17" spans="1:16" s="312" customFormat="1" ht="20.25" customHeight="1" thickBot="1">
      <c r="A17" s="306" t="s">
        <v>190</v>
      </c>
      <c r="B17" s="316" t="s">
        <v>93</v>
      </c>
      <c r="C17" s="310">
        <v>3093</v>
      </c>
      <c r="D17" s="310">
        <v>3093</v>
      </c>
      <c r="E17" s="310">
        <v>3093</v>
      </c>
      <c r="F17" s="310">
        <v>3093</v>
      </c>
      <c r="G17" s="310">
        <v>3093</v>
      </c>
      <c r="H17" s="310">
        <v>3093</v>
      </c>
      <c r="I17" s="310">
        <v>3093</v>
      </c>
      <c r="J17" s="310">
        <v>3093</v>
      </c>
      <c r="K17" s="310">
        <v>3093</v>
      </c>
      <c r="L17" s="310">
        <v>3090</v>
      </c>
      <c r="M17" s="310">
        <v>3093</v>
      </c>
      <c r="N17" s="310">
        <v>3102</v>
      </c>
      <c r="O17" s="311">
        <f t="shared" si="2"/>
        <v>37122</v>
      </c>
      <c r="P17" s="472"/>
    </row>
    <row r="18" spans="1:16" s="312" customFormat="1" ht="13.5" customHeight="1" thickBot="1">
      <c r="A18" s="306" t="s">
        <v>192</v>
      </c>
      <c r="B18" s="316" t="s">
        <v>185</v>
      </c>
      <c r="C18" s="310">
        <v>8438</v>
      </c>
      <c r="D18" s="310">
        <v>8438</v>
      </c>
      <c r="E18" s="310">
        <v>8438</v>
      </c>
      <c r="F18" s="310">
        <v>8438</v>
      </c>
      <c r="G18" s="310">
        <v>8438</v>
      </c>
      <c r="H18" s="310">
        <v>8438</v>
      </c>
      <c r="I18" s="310">
        <v>8438</v>
      </c>
      <c r="J18" s="310">
        <v>8438</v>
      </c>
      <c r="K18" s="310">
        <v>8438</v>
      </c>
      <c r="L18" s="310">
        <v>8438</v>
      </c>
      <c r="M18" s="310">
        <v>8438</v>
      </c>
      <c r="N18" s="310">
        <v>8448</v>
      </c>
      <c r="O18" s="311">
        <f t="shared" si="2"/>
        <v>101266</v>
      </c>
      <c r="P18" s="472"/>
    </row>
    <row r="19" spans="1:16" s="312" customFormat="1" ht="13.5" customHeight="1" thickBot="1">
      <c r="A19" s="306" t="s">
        <v>194</v>
      </c>
      <c r="B19" s="316" t="s">
        <v>317</v>
      </c>
      <c r="C19" s="310">
        <v>5050</v>
      </c>
      <c r="D19" s="310">
        <v>5050</v>
      </c>
      <c r="E19" s="310">
        <v>5050</v>
      </c>
      <c r="F19" s="310">
        <v>5050</v>
      </c>
      <c r="G19" s="310">
        <v>5050</v>
      </c>
      <c r="H19" s="310">
        <v>5050</v>
      </c>
      <c r="I19" s="310">
        <v>5050</v>
      </c>
      <c r="J19" s="310">
        <v>5050</v>
      </c>
      <c r="K19" s="310">
        <v>5050</v>
      </c>
      <c r="L19" s="310">
        <v>5050</v>
      </c>
      <c r="M19" s="310">
        <v>5050</v>
      </c>
      <c r="N19" s="310">
        <v>5050</v>
      </c>
      <c r="O19" s="311">
        <f t="shared" si="2"/>
        <v>60600</v>
      </c>
      <c r="P19" s="472"/>
    </row>
    <row r="20" spans="1:16" s="312" customFormat="1" ht="12.75" customHeight="1" thickBot="1">
      <c r="A20" s="306" t="s">
        <v>196</v>
      </c>
      <c r="B20" s="316" t="s">
        <v>99</v>
      </c>
      <c r="C20" s="310">
        <v>7193</v>
      </c>
      <c r="D20" s="310">
        <v>12193</v>
      </c>
      <c r="E20" s="310">
        <v>15223</v>
      </c>
      <c r="F20" s="310">
        <v>12308</v>
      </c>
      <c r="G20" s="310">
        <v>12193</v>
      </c>
      <c r="H20" s="310">
        <v>10873</v>
      </c>
      <c r="I20" s="310">
        <v>11233</v>
      </c>
      <c r="J20" s="310">
        <v>11233</v>
      </c>
      <c r="K20" s="310">
        <v>14393</v>
      </c>
      <c r="L20" s="310">
        <v>7196</v>
      </c>
      <c r="M20" s="310">
        <v>7193</v>
      </c>
      <c r="N20" s="310">
        <v>8032</v>
      </c>
      <c r="O20" s="311">
        <f t="shared" si="2"/>
        <v>129263</v>
      </c>
      <c r="P20" s="472"/>
    </row>
    <row r="21" spans="1:16" s="312" customFormat="1" ht="24" customHeight="1" thickBot="1">
      <c r="A21" s="306" t="s">
        <v>197</v>
      </c>
      <c r="B21" s="316" t="s">
        <v>480</v>
      </c>
      <c r="C21" s="310"/>
      <c r="D21" s="310"/>
      <c r="E21" s="310"/>
      <c r="F21" s="310">
        <v>19240</v>
      </c>
      <c r="G21" s="310">
        <v>25000</v>
      </c>
      <c r="H21" s="310">
        <v>12700</v>
      </c>
      <c r="I21" s="310"/>
      <c r="J21" s="310"/>
      <c r="K21" s="310"/>
      <c r="L21" s="310"/>
      <c r="M21" s="310"/>
      <c r="N21" s="310"/>
      <c r="O21" s="311">
        <f t="shared" si="2"/>
        <v>56940</v>
      </c>
      <c r="P21" s="472"/>
    </row>
    <row r="22" spans="1:16" s="312" customFormat="1" ht="23.25" customHeight="1" thickBot="1">
      <c r="A22" s="306" t="s">
        <v>199</v>
      </c>
      <c r="B22" s="316" t="s">
        <v>114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1">
        <f t="shared" si="2"/>
        <v>0</v>
      </c>
      <c r="P22" s="472"/>
    </row>
    <row r="23" spans="1:16" s="312" customFormat="1" ht="13.5" customHeight="1" thickBot="1">
      <c r="A23" s="306" t="s">
        <v>202</v>
      </c>
      <c r="B23" s="316" t="s">
        <v>481</v>
      </c>
      <c r="C23" s="310"/>
      <c r="D23" s="310"/>
      <c r="E23" s="310"/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310">
        <v>0</v>
      </c>
      <c r="N23" s="310">
        <v>0</v>
      </c>
      <c r="O23" s="311">
        <f t="shared" si="2"/>
        <v>0</v>
      </c>
      <c r="P23" s="472"/>
    </row>
    <row r="24" spans="1:16" s="312" customFormat="1" ht="18" customHeight="1" thickBot="1">
      <c r="A24" s="306" t="s">
        <v>203</v>
      </c>
      <c r="B24" s="316" t="s">
        <v>482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1">
        <f t="shared" si="2"/>
        <v>0</v>
      </c>
      <c r="P24" s="472"/>
    </row>
    <row r="25" spans="1:16" s="307" customFormat="1" ht="15.75" customHeight="1" thickBot="1">
      <c r="A25" s="306" t="s">
        <v>205</v>
      </c>
      <c r="B25" s="355" t="s">
        <v>318</v>
      </c>
      <c r="C25" s="318">
        <f aca="true" t="shared" si="3" ref="C25:N25">SUM(C16:C24)</f>
        <v>38846</v>
      </c>
      <c r="D25" s="318">
        <f t="shared" si="3"/>
        <v>43846</v>
      </c>
      <c r="E25" s="318">
        <f t="shared" si="3"/>
        <v>46876</v>
      </c>
      <c r="F25" s="318">
        <f t="shared" si="3"/>
        <v>63201</v>
      </c>
      <c r="G25" s="318">
        <f t="shared" si="3"/>
        <v>68846</v>
      </c>
      <c r="H25" s="318">
        <f t="shared" si="3"/>
        <v>55226</v>
      </c>
      <c r="I25" s="318">
        <f t="shared" si="3"/>
        <v>42886</v>
      </c>
      <c r="J25" s="318">
        <f t="shared" si="3"/>
        <v>42886</v>
      </c>
      <c r="K25" s="318">
        <f t="shared" si="3"/>
        <v>46046</v>
      </c>
      <c r="L25" s="318">
        <f t="shared" si="3"/>
        <v>38846</v>
      </c>
      <c r="M25" s="318">
        <f t="shared" si="3"/>
        <v>38846</v>
      </c>
      <c r="N25" s="318">
        <f t="shared" si="3"/>
        <v>39711</v>
      </c>
      <c r="O25" s="319">
        <f t="shared" si="2"/>
        <v>566062</v>
      </c>
      <c r="P25" s="472"/>
    </row>
    <row r="26" spans="1:16" ht="16.5" thickBot="1">
      <c r="A26" s="306" t="s">
        <v>207</v>
      </c>
      <c r="B26" s="320" t="s">
        <v>319</v>
      </c>
      <c r="C26" s="321">
        <f aca="true" t="shared" si="4" ref="C26:O26">C14-C25</f>
        <v>0</v>
      </c>
      <c r="D26" s="321">
        <f t="shared" si="4"/>
        <v>0</v>
      </c>
      <c r="E26" s="321">
        <f t="shared" si="4"/>
        <v>0</v>
      </c>
      <c r="F26" s="321">
        <f t="shared" si="4"/>
        <v>0</v>
      </c>
      <c r="G26" s="321">
        <f t="shared" si="4"/>
        <v>0</v>
      </c>
      <c r="H26" s="321">
        <f t="shared" si="4"/>
        <v>0</v>
      </c>
      <c r="I26" s="321">
        <f t="shared" si="4"/>
        <v>0</v>
      </c>
      <c r="J26" s="321">
        <f t="shared" si="4"/>
        <v>0</v>
      </c>
      <c r="K26" s="321">
        <f t="shared" si="4"/>
        <v>0</v>
      </c>
      <c r="L26" s="321">
        <f t="shared" si="4"/>
        <v>0</v>
      </c>
      <c r="M26" s="321">
        <f t="shared" si="4"/>
        <v>0</v>
      </c>
      <c r="N26" s="321">
        <f t="shared" si="4"/>
        <v>0</v>
      </c>
      <c r="O26" s="322">
        <f t="shared" si="4"/>
        <v>0</v>
      </c>
      <c r="P26" s="472"/>
    </row>
    <row r="27" ht="15.75">
      <c r="A27" s="323"/>
    </row>
    <row r="28" spans="2:4" ht="15.75">
      <c r="B28" s="324"/>
      <c r="C28" s="325"/>
      <c r="D28" s="325"/>
    </row>
  </sheetData>
  <sheetProtection/>
  <mergeCells count="4">
    <mergeCell ref="B4:O4"/>
    <mergeCell ref="B15:O15"/>
    <mergeCell ref="A1:O1"/>
    <mergeCell ref="P1:P26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A11" sqref="A1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76" t="s">
        <v>0</v>
      </c>
      <c r="E1" s="177" t="s">
        <v>232</v>
      </c>
    </row>
    <row r="3" spans="1:5" ht="12.75">
      <c r="A3" s="1"/>
      <c r="B3" s="178"/>
      <c r="C3" s="1"/>
      <c r="D3" s="179"/>
      <c r="E3" s="178"/>
    </row>
    <row r="4" spans="1:5" ht="15.75">
      <c r="A4" s="2" t="s">
        <v>531</v>
      </c>
      <c r="B4" s="180"/>
      <c r="C4" s="1"/>
      <c r="D4" s="179"/>
      <c r="E4" s="178"/>
    </row>
    <row r="5" spans="1:5" ht="12.75">
      <c r="A5" s="1"/>
      <c r="B5" s="178"/>
      <c r="C5" s="1"/>
      <c r="D5" s="179"/>
      <c r="E5" s="178"/>
    </row>
    <row r="6" spans="1:5" ht="12.75">
      <c r="A6" s="1" t="s">
        <v>2</v>
      </c>
      <c r="B6" s="178">
        <f>+'[1]1.sz.mell.'!C53</f>
        <v>666564</v>
      </c>
      <c r="C6" s="1" t="s">
        <v>3</v>
      </c>
      <c r="D6" s="179">
        <f>+'[1]2.1.sz.mell  '!C18+'[1]2.2.sz.mell  '!C16</f>
        <v>666564</v>
      </c>
      <c r="E6" s="178">
        <f>+B6-D6</f>
        <v>0</v>
      </c>
    </row>
    <row r="7" spans="1:5" ht="12.75">
      <c r="A7" s="1" t="s">
        <v>4</v>
      </c>
      <c r="B7" s="178">
        <f>+'[1]1.sz.mell.'!C57</f>
        <v>73959</v>
      </c>
      <c r="C7" s="1" t="s">
        <v>5</v>
      </c>
      <c r="D7" s="179">
        <f>+'[1]2.1.sz.mell  '!C30+'[1]2.2.sz.mell  '!C27</f>
        <v>73959</v>
      </c>
      <c r="E7" s="178">
        <f>+B7-D7</f>
        <v>0</v>
      </c>
    </row>
    <row r="8" spans="1:5" ht="12.75">
      <c r="A8" s="1" t="s">
        <v>6</v>
      </c>
      <c r="B8" s="178">
        <f>+'[1]1.sz.mell.'!C73</f>
        <v>779128</v>
      </c>
      <c r="C8" s="1" t="s">
        <v>7</v>
      </c>
      <c r="D8" s="179">
        <f>+'[1]2.1.sz.mell  '!C31+'[1]2.2.sz.mell  '!C28</f>
        <v>779128</v>
      </c>
      <c r="E8" s="178">
        <f>+B8-D8</f>
        <v>0</v>
      </c>
    </row>
    <row r="9" spans="1:5" ht="12.75">
      <c r="A9" s="1"/>
      <c r="B9" s="178"/>
      <c r="C9" s="1"/>
      <c r="D9" s="179"/>
      <c r="E9" s="178"/>
    </row>
    <row r="10" spans="1:5" ht="12.75">
      <c r="A10" s="1"/>
      <c r="B10" s="178"/>
      <c r="C10" s="1"/>
      <c r="D10" s="179"/>
      <c r="E10" s="178"/>
    </row>
    <row r="11" spans="1:5" ht="15.75">
      <c r="A11" s="2" t="s">
        <v>532</v>
      </c>
      <c r="B11" s="180"/>
      <c r="C11" s="1"/>
      <c r="D11" s="179"/>
      <c r="E11" s="178"/>
    </row>
    <row r="12" spans="1:5" ht="12.75">
      <c r="A12" s="1"/>
      <c r="B12" s="178"/>
      <c r="C12" s="1"/>
      <c r="D12" s="179"/>
      <c r="E12" s="178"/>
    </row>
    <row r="13" spans="1:5" ht="12.75">
      <c r="A13" s="1" t="s">
        <v>9</v>
      </c>
      <c r="B13" s="178">
        <f>+'[1]1.sz.mell.'!C110</f>
        <v>755128</v>
      </c>
      <c r="C13" s="1" t="s">
        <v>10</v>
      </c>
      <c r="D13" s="179">
        <f>+'[1]2.1.sz.mell  '!E18+'[1]2.2.sz.mell  '!E16</f>
        <v>755128</v>
      </c>
      <c r="E13" s="178">
        <f>+B13-D13</f>
        <v>0</v>
      </c>
    </row>
    <row r="14" spans="1:5" ht="12.75">
      <c r="A14" s="1" t="s">
        <v>11</v>
      </c>
      <c r="B14" s="178">
        <f>+'[1]1.sz.mell.'!C111</f>
        <v>24000</v>
      </c>
      <c r="C14" s="1" t="s">
        <v>12</v>
      </c>
      <c r="D14" s="179">
        <f>+'[1]2.1.sz.mell  '!E30+'[1]2.2.sz.mell  '!E27</f>
        <v>24000</v>
      </c>
      <c r="E14" s="178">
        <f>+B14-D14</f>
        <v>0</v>
      </c>
    </row>
    <row r="15" spans="1:5" ht="12.75">
      <c r="A15" s="1" t="s">
        <v>13</v>
      </c>
      <c r="B15" s="178">
        <f>+'[1]1.sz.mell.'!C130</f>
        <v>779128</v>
      </c>
      <c r="C15" s="1" t="s">
        <v>14</v>
      </c>
      <c r="D15" s="179">
        <f>+'[1]2.1.sz.mell  '!E31+'[1]2.2.sz.mell  '!E28</f>
        <v>779128</v>
      </c>
      <c r="E15" s="178">
        <f>+B15-D15</f>
        <v>0</v>
      </c>
    </row>
    <row r="16" spans="1:5" ht="12.75">
      <c r="A16" s="181"/>
      <c r="B16" s="181"/>
      <c r="C16" s="1"/>
      <c r="D16" s="179"/>
      <c r="E16" s="182"/>
    </row>
    <row r="17" spans="1:5" ht="12.75">
      <c r="A17" s="181"/>
      <c r="B17" s="181"/>
      <c r="C17" s="181"/>
      <c r="D17" s="181"/>
      <c r="E17" s="181"/>
    </row>
    <row r="18" spans="1:5" ht="12.75">
      <c r="A18" s="181"/>
      <c r="B18" s="181"/>
      <c r="C18" s="181"/>
      <c r="D18" s="181"/>
      <c r="E18" s="181"/>
    </row>
    <row r="19" spans="1:5" ht="12.75">
      <c r="A19" s="181"/>
      <c r="B19" s="181"/>
      <c r="C19" s="181"/>
      <c r="D19" s="181"/>
      <c r="E19" s="181"/>
    </row>
  </sheetData>
  <sheetProtection/>
  <conditionalFormatting sqref="E3:E15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="120" zoomScaleNormal="120" workbookViewId="0" topLeftCell="A1">
      <selection activeCell="A14" sqref="A14:G15"/>
    </sheetView>
  </sheetViews>
  <sheetFormatPr defaultColWidth="9.00390625" defaultRowHeight="12.75"/>
  <cols>
    <col min="1" max="1" width="5.625" style="183" customWidth="1"/>
    <col min="2" max="2" width="30.125" style="183" customWidth="1"/>
    <col min="3" max="5" width="11.625" style="183" customWidth="1"/>
    <col min="6" max="6" width="13.00390625" style="183" customWidth="1"/>
    <col min="7" max="7" width="15.125" style="183" customWidth="1"/>
    <col min="8" max="16384" width="9.375" style="183" customWidth="1"/>
  </cols>
  <sheetData>
    <row r="1" spans="1:7" ht="33" customHeight="1">
      <c r="A1" s="474" t="s">
        <v>233</v>
      </c>
      <c r="B1" s="474"/>
      <c r="C1" s="474"/>
      <c r="D1" s="474"/>
      <c r="E1" s="474"/>
      <c r="F1" s="474"/>
      <c r="G1" s="474"/>
    </row>
    <row r="2" spans="1:8" ht="15.75" customHeight="1" thickBot="1">
      <c r="A2" s="184"/>
      <c r="B2" s="184"/>
      <c r="C2" s="184"/>
      <c r="D2" s="475"/>
      <c r="E2" s="475"/>
      <c r="F2" s="482" t="s">
        <v>234</v>
      </c>
      <c r="G2" s="482"/>
      <c r="H2" s="185"/>
    </row>
    <row r="3" spans="1:7" ht="63" customHeight="1">
      <c r="A3" s="478" t="s">
        <v>88</v>
      </c>
      <c r="B3" s="480" t="s">
        <v>235</v>
      </c>
      <c r="C3" s="480" t="s">
        <v>236</v>
      </c>
      <c r="D3" s="480"/>
      <c r="E3" s="480"/>
      <c r="F3" s="480"/>
      <c r="G3" s="476" t="s">
        <v>237</v>
      </c>
    </row>
    <row r="4" spans="1:7" ht="15.75" thickBot="1">
      <c r="A4" s="479"/>
      <c r="B4" s="481"/>
      <c r="C4" s="186" t="s">
        <v>238</v>
      </c>
      <c r="D4" s="186" t="s">
        <v>239</v>
      </c>
      <c r="E4" s="186" t="s">
        <v>343</v>
      </c>
      <c r="F4" s="186" t="s">
        <v>344</v>
      </c>
      <c r="G4" s="477"/>
    </row>
    <row r="5" spans="1:7" ht="15.75" thickBot="1">
      <c r="A5" s="187">
        <v>1</v>
      </c>
      <c r="B5" s="188">
        <v>2</v>
      </c>
      <c r="C5" s="188">
        <v>3</v>
      </c>
      <c r="D5" s="188">
        <v>4</v>
      </c>
      <c r="E5" s="188">
        <v>5</v>
      </c>
      <c r="F5" s="188">
        <v>6</v>
      </c>
      <c r="G5" s="189">
        <v>7</v>
      </c>
    </row>
    <row r="6" spans="1:7" ht="15">
      <c r="A6" s="190" t="s">
        <v>18</v>
      </c>
      <c r="B6" s="191"/>
      <c r="C6" s="192">
        <v>0</v>
      </c>
      <c r="D6" s="192">
        <v>0</v>
      </c>
      <c r="E6" s="192">
        <v>0</v>
      </c>
      <c r="F6" s="192">
        <v>0</v>
      </c>
      <c r="G6" s="193">
        <f>SUM(C6:F6)</f>
        <v>0</v>
      </c>
    </row>
    <row r="7" spans="1:7" ht="15">
      <c r="A7" s="194" t="s">
        <v>19</v>
      </c>
      <c r="B7" s="195"/>
      <c r="C7" s="196"/>
      <c r="D7" s="196"/>
      <c r="E7" s="196"/>
      <c r="F7" s="196"/>
      <c r="G7" s="197">
        <f>SUM(C7:F7)</f>
        <v>0</v>
      </c>
    </row>
    <row r="8" spans="1:7" ht="15">
      <c r="A8" s="194" t="s">
        <v>27</v>
      </c>
      <c r="B8" s="195"/>
      <c r="C8" s="196"/>
      <c r="D8" s="196"/>
      <c r="E8" s="196"/>
      <c r="F8" s="196"/>
      <c r="G8" s="197">
        <f>SUM(C8:F8)</f>
        <v>0</v>
      </c>
    </row>
    <row r="9" spans="1:7" ht="15">
      <c r="A9" s="194" t="s">
        <v>130</v>
      </c>
      <c r="B9" s="195"/>
      <c r="C9" s="196"/>
      <c r="D9" s="196"/>
      <c r="E9" s="196"/>
      <c r="F9" s="196"/>
      <c r="G9" s="197">
        <f>SUM(C9:F9)</f>
        <v>0</v>
      </c>
    </row>
    <row r="10" spans="1:7" ht="15.75" thickBot="1">
      <c r="A10" s="198" t="s">
        <v>34</v>
      </c>
      <c r="B10" s="199"/>
      <c r="C10" s="200"/>
      <c r="D10" s="200"/>
      <c r="E10" s="200"/>
      <c r="F10" s="200"/>
      <c r="G10" s="197">
        <f>SUM(C10:F10)</f>
        <v>0</v>
      </c>
    </row>
    <row r="11" spans="1:7" ht="15.75" thickBot="1">
      <c r="A11" s="187" t="s">
        <v>36</v>
      </c>
      <c r="B11" s="201" t="s">
        <v>240</v>
      </c>
      <c r="C11" s="202">
        <f>SUM(C6:C10)</f>
        <v>0</v>
      </c>
      <c r="D11" s="202">
        <f>SUM(D6:D10)</f>
        <v>0</v>
      </c>
      <c r="E11" s="202">
        <f>SUM(E6:E10)</f>
        <v>0</v>
      </c>
      <c r="F11" s="202">
        <f>SUM(F6:F10)</f>
        <v>0</v>
      </c>
      <c r="G11" s="203">
        <f>SUM(G6:G10)</f>
        <v>0</v>
      </c>
    </row>
    <row r="14" spans="1:7" ht="15">
      <c r="A14" s="473" t="s">
        <v>345</v>
      </c>
      <c r="B14" s="473"/>
      <c r="C14" s="473"/>
      <c r="D14" s="473"/>
      <c r="E14" s="473"/>
      <c r="F14" s="473"/>
      <c r="G14" s="473"/>
    </row>
    <row r="15" spans="1:7" ht="15">
      <c r="A15" s="473"/>
      <c r="B15" s="473"/>
      <c r="C15" s="473"/>
      <c r="D15" s="473"/>
      <c r="E15" s="473"/>
      <c r="F15" s="473"/>
      <c r="G15" s="473"/>
    </row>
  </sheetData>
  <sheetProtection/>
  <mergeCells count="8">
    <mergeCell ref="A14:G15"/>
    <mergeCell ref="A1:G1"/>
    <mergeCell ref="D2:E2"/>
    <mergeCell ref="G3:G4"/>
    <mergeCell ref="A3:A4"/>
    <mergeCell ref="B3:B4"/>
    <mergeCell ref="C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7. melléklet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zoomScale="120" zoomScaleNormal="120" workbookViewId="0" topLeftCell="A1">
      <selection activeCell="B21" sqref="B21"/>
    </sheetView>
  </sheetViews>
  <sheetFormatPr defaultColWidth="9.00390625" defaultRowHeight="12.75"/>
  <cols>
    <col min="1" max="1" width="5.625" style="183" customWidth="1"/>
    <col min="2" max="2" width="41.375" style="183" customWidth="1"/>
    <col min="3" max="6" width="10.625" style="183" customWidth="1"/>
    <col min="7" max="16384" width="9.375" style="183" customWidth="1"/>
  </cols>
  <sheetData>
    <row r="1" spans="1:6" ht="33" customHeight="1">
      <c r="A1" s="474" t="s">
        <v>241</v>
      </c>
      <c r="B1" s="474"/>
      <c r="C1" s="474"/>
      <c r="D1" s="474"/>
      <c r="E1" s="474"/>
      <c r="F1" s="474"/>
    </row>
    <row r="2" spans="1:7" ht="15.75" customHeight="1" thickBot="1">
      <c r="A2" s="184"/>
      <c r="B2" s="184"/>
      <c r="C2" s="184"/>
      <c r="D2" s="184"/>
      <c r="E2" s="184"/>
      <c r="F2" s="204" t="s">
        <v>234</v>
      </c>
      <c r="G2" s="185"/>
    </row>
    <row r="3" spans="1:6" ht="26.25" customHeight="1" thickBot="1">
      <c r="A3" s="205" t="s">
        <v>88</v>
      </c>
      <c r="B3" s="206" t="s">
        <v>242</v>
      </c>
      <c r="C3" s="415" t="s">
        <v>410</v>
      </c>
      <c r="D3" s="415" t="s">
        <v>412</v>
      </c>
      <c r="E3" s="415" t="s">
        <v>413</v>
      </c>
      <c r="F3" s="207" t="s">
        <v>414</v>
      </c>
    </row>
    <row r="4" spans="1:6" ht="15.75" thickBot="1">
      <c r="A4" s="208">
        <v>1</v>
      </c>
      <c r="B4" s="209">
        <v>2</v>
      </c>
      <c r="C4" s="416"/>
      <c r="D4" s="416"/>
      <c r="E4" s="416"/>
      <c r="F4" s="210">
        <v>3</v>
      </c>
    </row>
    <row r="5" spans="1:6" ht="15">
      <c r="A5" s="211" t="s">
        <v>18</v>
      </c>
      <c r="B5" s="212" t="s">
        <v>21</v>
      </c>
      <c r="C5" s="417">
        <v>19000</v>
      </c>
      <c r="D5" s="417">
        <v>19000</v>
      </c>
      <c r="E5" s="417">
        <v>19000</v>
      </c>
      <c r="F5" s="418">
        <v>19000</v>
      </c>
    </row>
    <row r="6" spans="1:6" ht="15">
      <c r="A6" s="213" t="s">
        <v>19</v>
      </c>
      <c r="B6" s="214" t="s">
        <v>243</v>
      </c>
      <c r="C6" s="419"/>
      <c r="D6" s="419"/>
      <c r="E6" s="419"/>
      <c r="F6" s="420"/>
    </row>
    <row r="7" spans="1:6" ht="15">
      <c r="A7" s="213" t="s">
        <v>27</v>
      </c>
      <c r="B7" s="214" t="s">
        <v>244</v>
      </c>
      <c r="C7" s="419">
        <v>500</v>
      </c>
      <c r="D7" s="419">
        <v>500</v>
      </c>
      <c r="E7" s="419">
        <v>500</v>
      </c>
      <c r="F7" s="420">
        <v>500</v>
      </c>
    </row>
    <row r="8" spans="1:6" ht="43.5" customHeight="1">
      <c r="A8" s="213" t="s">
        <v>130</v>
      </c>
      <c r="B8" s="215" t="s">
        <v>245</v>
      </c>
      <c r="C8" s="421"/>
      <c r="D8" s="421"/>
      <c r="E8" s="421"/>
      <c r="F8" s="420"/>
    </row>
    <row r="9" spans="1:6" ht="15">
      <c r="A9" s="216" t="s">
        <v>34</v>
      </c>
      <c r="B9" s="217" t="s">
        <v>246</v>
      </c>
      <c r="C9" s="422"/>
      <c r="D9" s="422"/>
      <c r="E9" s="422"/>
      <c r="F9" s="423"/>
    </row>
    <row r="10" spans="1:6" ht="15">
      <c r="A10" s="213" t="s">
        <v>36</v>
      </c>
      <c r="B10" s="214" t="s">
        <v>247</v>
      </c>
      <c r="C10" s="419"/>
      <c r="D10" s="419"/>
      <c r="E10" s="419"/>
      <c r="F10" s="420"/>
    </row>
    <row r="11" spans="1:6" ht="15.75" thickBot="1">
      <c r="A11" s="216" t="s">
        <v>157</v>
      </c>
      <c r="B11" s="217" t="s">
        <v>248</v>
      </c>
      <c r="C11" s="422"/>
      <c r="D11" s="422"/>
      <c r="E11" s="422"/>
      <c r="F11" s="423"/>
    </row>
    <row r="12" spans="1:6" ht="15.75" thickBot="1">
      <c r="A12" s="483" t="s">
        <v>249</v>
      </c>
      <c r="B12" s="484"/>
      <c r="C12" s="425">
        <f>SUM(C5:C11)</f>
        <v>19500</v>
      </c>
      <c r="D12" s="425">
        <f>SUM(D5:D11)</f>
        <v>19500</v>
      </c>
      <c r="E12" s="425">
        <f>SUM(E5:E11)</f>
        <v>19500</v>
      </c>
      <c r="F12" s="218">
        <f>SUM(F5:F11)</f>
        <v>19500</v>
      </c>
    </row>
    <row r="13" spans="1:6" ht="23.25" customHeight="1">
      <c r="A13" s="485" t="s">
        <v>250</v>
      </c>
      <c r="B13" s="485"/>
      <c r="C13" s="485"/>
      <c r="D13" s="485"/>
      <c r="E13" s="485"/>
      <c r="F13" s="485"/>
    </row>
  </sheetData>
  <sheetProtection/>
  <mergeCells count="3">
    <mergeCell ref="A1:F1"/>
    <mergeCell ref="A12:B12"/>
    <mergeCell ref="A13:F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r:id="rId1"/>
  <headerFooter alignWithMargins="0">
    <oddHeader xml:space="preserve">&amp;R&amp;"Times New Roman CE,Félkövér dőlt"&amp;11 8.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Valika</dc:creator>
  <cp:keywords/>
  <dc:description/>
  <cp:lastModifiedBy>Valika</cp:lastModifiedBy>
  <cp:lastPrinted>2014-02-14T16:19:04Z</cp:lastPrinted>
  <dcterms:created xsi:type="dcterms:W3CDTF">2012-02-18T14:42:55Z</dcterms:created>
  <dcterms:modified xsi:type="dcterms:W3CDTF">2014-02-17T15:36:00Z</dcterms:modified>
  <cp:category/>
  <cp:version/>
  <cp:contentType/>
  <cp:contentStatus/>
</cp:coreProperties>
</file>