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6.sz.mell." sheetId="1" r:id="rId1"/>
  </sheets>
  <calcPr calcId="145621"/>
</workbook>
</file>

<file path=xl/calcChain.xml><?xml version="1.0" encoding="utf-8"?>
<calcChain xmlns="http://schemas.openxmlformats.org/spreadsheetml/2006/main">
  <c r="D81" i="1" l="1"/>
  <c r="F73" i="1"/>
  <c r="F72" i="1"/>
  <c r="F71" i="1"/>
  <c r="F70" i="1"/>
  <c r="F69" i="1"/>
  <c r="F68" i="1"/>
  <c r="F67" i="1"/>
  <c r="F66" i="1"/>
  <c r="F65" i="1"/>
  <c r="F64" i="1"/>
  <c r="E63" i="1"/>
  <c r="B63" i="1"/>
  <c r="F63" i="1" s="1"/>
  <c r="F62" i="1"/>
  <c r="F55" i="1"/>
  <c r="F52" i="1"/>
  <c r="F50" i="1"/>
  <c r="E46" i="1"/>
  <c r="B46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E28" i="1"/>
  <c r="B28" i="1"/>
  <c r="F28" i="1" s="1"/>
  <c r="F27" i="1"/>
  <c r="F26" i="1"/>
  <c r="F25" i="1"/>
  <c r="E24" i="1"/>
  <c r="B24" i="1"/>
  <c r="F24" i="1" s="1"/>
  <c r="E23" i="1"/>
  <c r="B23" i="1"/>
  <c r="F23" i="1" s="1"/>
  <c r="F22" i="1"/>
  <c r="F21" i="1"/>
  <c r="F20" i="1"/>
  <c r="F19" i="1"/>
  <c r="E18" i="1"/>
  <c r="B18" i="1"/>
  <c r="F18" i="1" s="1"/>
  <c r="E17" i="1"/>
  <c r="B17" i="1"/>
  <c r="F17" i="1" s="1"/>
  <c r="F16" i="1"/>
  <c r="F15" i="1"/>
  <c r="F14" i="1"/>
  <c r="F13" i="1"/>
  <c r="F12" i="1"/>
  <c r="F11" i="1"/>
  <c r="E10" i="1"/>
  <c r="B10" i="1"/>
  <c r="F10" i="1" s="1"/>
  <c r="F9" i="1"/>
  <c r="E8" i="1"/>
  <c r="B8" i="1"/>
  <c r="F8" i="1" s="1"/>
  <c r="F7" i="1"/>
  <c r="F6" i="1"/>
  <c r="E5" i="1"/>
  <c r="E81" i="1" s="1"/>
  <c r="B5" i="1"/>
  <c r="F5" i="1" s="1"/>
  <c r="F81" i="1" s="1"/>
  <c r="B81" i="1" l="1"/>
</calcChain>
</file>

<file path=xl/sharedStrings.xml><?xml version="1.0" encoding="utf-8"?>
<sst xmlns="http://schemas.openxmlformats.org/spreadsheetml/2006/main" count="161" uniqueCount="87">
  <si>
    <t>Beruházási (felhalmozási) kiadások előirányzata beruházásonként</t>
  </si>
  <si>
    <t xml:space="preserve"> Forintban !</t>
  </si>
  <si>
    <t>Beruházás  megnevezése</t>
  </si>
  <si>
    <t>Teljes költség</t>
  </si>
  <si>
    <t>Kivitelezés kezdési és befejezési éve</t>
  </si>
  <si>
    <t>Felhasználás
2016. XII.31-ig</t>
  </si>
  <si>
    <t>2017. évi előirányzat</t>
  </si>
  <si>
    <t xml:space="preserve">
2017. év utáni szükséglet
</t>
  </si>
  <si>
    <t>6=(2-4-5)</t>
  </si>
  <si>
    <t>Petőfi utca járda építés és tervezés</t>
  </si>
  <si>
    <t>2017</t>
  </si>
  <si>
    <t>Gyalogátkelőhely kivitelezés + megvilágítás</t>
  </si>
  <si>
    <t>Pongrátz Gergely szobor</t>
  </si>
  <si>
    <t>Kabay konyha felújítás</t>
  </si>
  <si>
    <t xml:space="preserve">Kornisné Központban fűtéskorszerüsítés </t>
  </si>
  <si>
    <t>Közlekedési táblák beszerzése</t>
  </si>
  <si>
    <t>Vadkamera beszerzés</t>
  </si>
  <si>
    <t>Zöldliget áram kiépítés</t>
  </si>
  <si>
    <t>Kamera rendszer kiépítés</t>
  </si>
  <si>
    <t>Játszótéri eszközök létesítése</t>
  </si>
  <si>
    <t>Kábítószerügyi Egyeztető Fórum egyéb tárgyi eszk. besz.</t>
  </si>
  <si>
    <t>Közvilágítási hálózat fejlesztés</t>
  </si>
  <si>
    <t>Tervek készítése</t>
  </si>
  <si>
    <t>Karácsonyi díszbeszerzés</t>
  </si>
  <si>
    <t>Tiszavasvári, Sopron u. 2. kút tervezés</t>
  </si>
  <si>
    <t>Tiszavasvári, Sopron u. 1. kút vízóra beépítés</t>
  </si>
  <si>
    <t>Tiszavasvári, Sopron u. 1. kút tervdokumentáció</t>
  </si>
  <si>
    <t>ASP pályázat - informatikai eszköz beszerzés</t>
  </si>
  <si>
    <t>Útépítés környezetvédelmi alapból+saját erő</t>
  </si>
  <si>
    <t>Belvíz rendszer kiépítése</t>
  </si>
  <si>
    <t>Nyíri mezőség progr. ker. turisztikai fejlesztés</t>
  </si>
  <si>
    <t xml:space="preserve">Komplex energetikai fejl. Tiszavasváriban </t>
  </si>
  <si>
    <t>Mezőőri szolgálat gépjárműbeszerzés</t>
  </si>
  <si>
    <t>Mezőőri szolgálat egyéb tárgyi eszköz beszerzése</t>
  </si>
  <si>
    <t>Mártírok u. 7. szennyvízrendszer csatlakoztatás</t>
  </si>
  <si>
    <t>Temető u. szennyvízrendszer csatlakoztatás</t>
  </si>
  <si>
    <t>Meghibásodott fólia+sátor pótlása Sopron u.</t>
  </si>
  <si>
    <t>Falikép vásárlása (Polg.hiv.)</t>
  </si>
  <si>
    <t>Függöny vásárlás (Polg. Hiv.)</t>
  </si>
  <si>
    <t>Klíma (Polg. Hiv.)</t>
  </si>
  <si>
    <t>Szék/Bútor (Polg. Hiv.)</t>
  </si>
  <si>
    <t>Vasajtó (Polg. Hiv.)</t>
  </si>
  <si>
    <t>Iratmegsemmisítő (Polg. Hiv.)</t>
  </si>
  <si>
    <t>Sinology NAS + 2db merevlemez (Polg. Hiv.)</t>
  </si>
  <si>
    <t>Notebook (Polg. Hiv.)</t>
  </si>
  <si>
    <t>Multif. nyomtató (Polg. Hiv.)</t>
  </si>
  <si>
    <t>Kisértékű inf.eszk. beszerzés</t>
  </si>
  <si>
    <t>Kisértékű tárgyi eszköz beszerzés</t>
  </si>
  <si>
    <t>Kis értékű tárgyi eszköz beszerzés</t>
  </si>
  <si>
    <t>- Egyesített Óvodai Intézmény</t>
  </si>
  <si>
    <t>- Városi Kincstár</t>
  </si>
  <si>
    <t>- Egyesített Közművelődési Intézmény és Könyvtár</t>
  </si>
  <si>
    <t xml:space="preserve">  ebből: könyvtári könyvek</t>
  </si>
  <si>
    <t>- Kornisné Központ</t>
  </si>
  <si>
    <t>- Tiszavasvári bölcsőde</t>
  </si>
  <si>
    <t>Udvari játéktároló beszerzés (Egyesített Óvodai Int.)</t>
  </si>
  <si>
    <t>Nyomtató beszerzés (Egyesített Óvodai Int.)</t>
  </si>
  <si>
    <t>Irattári szekrény készítés (Városi Kincstár)</t>
  </si>
  <si>
    <t>Sportcsarnok kisértékű tárgyi eszköz beszerzés</t>
  </si>
  <si>
    <t>2 db számítógép beszerzése (Városi Kincstár)</t>
  </si>
  <si>
    <t>1 db nyomtató-fénymásoló beszerzés (EKIK)</t>
  </si>
  <si>
    <t>Könyvtári érd.tám.-ból beszerzés (EKIK)</t>
  </si>
  <si>
    <t>Táborral kapcsolatos beszerzések (EKIK)</t>
  </si>
  <si>
    <t>Kisértékű tárgyieszköz beszerzés ei. emelése (EKIK)</t>
  </si>
  <si>
    <t>Plexi dobozok beszerzése (EKIK-Múzeum)</t>
  </si>
  <si>
    <t>Könyvtári könyvek beszerzése Szja 1 %-ának felajánlásából</t>
  </si>
  <si>
    <t>1 db EKG készülék vásárlás  (Kornisné Központ)</t>
  </si>
  <si>
    <t>1 db gépkocsi vásárlás fogyatékos ellátásra (Kornisné)</t>
  </si>
  <si>
    <t>Fotocellás ajtó (2016 évről áth. Beruházás Kornisné)</t>
  </si>
  <si>
    <t>2016</t>
  </si>
  <si>
    <t>8 db mobiltelefon besz. (Kornisné Központ)</t>
  </si>
  <si>
    <t>Gyakorlati képz.kis.tárgy.esz.besz (Kornisné Központ)</t>
  </si>
  <si>
    <t>2 db villanybojler (Kornisné Központ)</t>
  </si>
  <si>
    <t>EFOP-3.2.9-16 kódsz. Pály. Beruh.kiad. (Kornisné)</t>
  </si>
  <si>
    <t>Letéti pénzkezelő program beszerzés (Kornisné)</t>
  </si>
  <si>
    <t>Boldogabb Családokért Alapítvány támogatásából megvalósuló beruházások (Kornisné Központ)</t>
  </si>
  <si>
    <t>1 db elektromos sütő (Tiszavasvári Bölcsőde)</t>
  </si>
  <si>
    <t>1 db fagyasztóláda (Tiszavasvári Bölcsőde)</t>
  </si>
  <si>
    <t>Közfoglalkoztatás betuházásai</t>
  </si>
  <si>
    <t>Víziközmű rendszeren végrehajtandó beruházás</t>
  </si>
  <si>
    <t>ASP bevezetése miatt 1 db kártyaolvasó beszerzése (Egyesített Óvodai Int.)</t>
  </si>
  <si>
    <t>ASP bevezetése miatt 1 db komplett számítógép, 1 db számítógép monitor nélkül, 7 db kártyaleolvasó beszerzése (Városi Kincstár</t>
  </si>
  <si>
    <t>ASP bevezetése miatt 2 db kártyaolvasó beszerzése (Kornisné Központ)</t>
  </si>
  <si>
    <t>ASP bevezetése miatt 1 db kártyaolvasó beszerzése (Tiszavasvári Bölcsőde)</t>
  </si>
  <si>
    <t>ASP bevezetése miatt 1 db kártyaolvasó beszerzése (EKIK)</t>
  </si>
  <si>
    <t>Kiegészítő bútorok és gyermekjátékok beszerzése "Kicsi vagyok én" Alapítvány támogatásából (Tiszavasvári Bölcsőde)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</si>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</sst>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39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color indexed="10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charset val="238"/>
    </font>
    <font>
      <b/>
      <sz val="8"/>
      <color theme="1"/>
      <name val="Times New Roman CE"/>
      <charset val="238"/>
    </font>
    <font>
      <sz val="10"/>
      <color theme="1"/>
      <name val="Times New Roman CE"/>
      <charset val="238"/>
    </font>
    <font>
      <b/>
      <sz val="8"/>
      <color rgb="FFFF0000"/>
      <name val="Times New Roman CE"/>
      <charset val="238"/>
    </font>
    <font>
      <b/>
      <sz val="10"/>
      <color rgb="FFFF0000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b/>
      <sz val="10"/>
      <color theme="1"/>
      <name val="Times New Roman CE"/>
      <charset val="238"/>
    </font>
    <font>
      <sz val="9"/>
      <name val="Times New Roman CE"/>
      <charset val="238"/>
    </font>
    <font>
      <b/>
      <sz val="10"/>
      <color rgb="FFFF0000"/>
      <name val="Times New Roman"/>
      <family val="1"/>
      <charset val="238"/>
    </font>
    <font>
      <b/>
      <sz val="8"/>
      <color rgb="FFFF0000"/>
      <name val="Times New Roman CE"/>
      <family val="1"/>
      <charset val="238"/>
    </font>
    <font>
      <sz val="10"/>
      <name val="Times New Roman"/>
      <family val="1"/>
      <charset val="238"/>
    </font>
    <font>
      <b/>
      <sz val="8"/>
      <color theme="1"/>
      <name val="Times New Roman CE"/>
      <family val="1"/>
      <charset val="238"/>
    </font>
    <font>
      <i/>
      <sz val="10"/>
      <name val="Times New Roman"/>
      <family val="1"/>
      <charset val="238"/>
    </font>
    <font>
      <i/>
      <sz val="8"/>
      <name val="Times New Roman CE"/>
      <family val="1"/>
      <charset val="238"/>
    </font>
    <font>
      <i/>
      <sz val="8"/>
      <color theme="1"/>
      <name val="Times New Roman CE"/>
      <family val="1"/>
      <charset val="238"/>
    </font>
    <font>
      <i/>
      <sz val="10"/>
      <color theme="1"/>
      <name val="Times New Roman CE"/>
      <charset val="238"/>
    </font>
    <font>
      <sz val="11"/>
      <name val="Times New Roman CE"/>
      <family val="1"/>
      <charset val="238"/>
    </font>
    <font>
      <sz val="11"/>
      <name val="Times New Roman CE"/>
      <charset val="238"/>
    </font>
    <font>
      <sz val="10"/>
      <color rgb="FFFF0000"/>
      <name val="Times New Roman CE"/>
      <family val="1"/>
      <charset val="238"/>
    </font>
    <font>
      <sz val="10"/>
      <color rgb="FFFF0000"/>
      <name val="Times New Roman CE"/>
      <charset val="238"/>
    </font>
    <font>
      <sz val="10"/>
      <name val="MS Sans Serif"/>
      <family val="2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3" fillId="0" borderId="0"/>
    <xf numFmtId="0" fontId="31" fillId="0" borderId="0"/>
    <xf numFmtId="165" fontId="1" fillId="0" borderId="0" applyFont="0" applyFill="0" applyBorder="0" applyAlignment="0" applyProtection="0"/>
    <xf numFmtId="0" fontId="34" fillId="3" borderId="0" applyNumberFormat="0" applyBorder="0" applyAlignment="0" applyProtection="0"/>
    <xf numFmtId="0" fontId="34" fillId="4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3" borderId="0" applyNumberFormat="0" applyBorder="0" applyAlignment="0" applyProtection="0"/>
    <xf numFmtId="0" fontId="34" fillId="7" borderId="0" applyNumberFormat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5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31" fillId="0" borderId="0"/>
    <xf numFmtId="0" fontId="31" fillId="0" borderId="0"/>
  </cellStyleXfs>
  <cellXfs count="126">
    <xf numFmtId="0" fontId="0" fillId="0" borderId="0" xfId="0"/>
    <xf numFmtId="164" fontId="2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right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center" vertical="center" wrapText="1"/>
    </xf>
    <xf numFmtId="164" fontId="7" fillId="0" borderId="1" xfId="0" applyNumberFormat="1" applyFont="1" applyFill="1" applyBorder="1" applyAlignment="1" applyProtection="1">
      <alignment horizontal="center" vertical="center" wrapText="1"/>
    </xf>
    <xf numFmtId="164" fontId="7" fillId="0" borderId="2" xfId="0" applyNumberFormat="1" applyFont="1" applyFill="1" applyBorder="1" applyAlignment="1" applyProtection="1">
      <alignment horizontal="center" vertical="center" wrapText="1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8" fillId="0" borderId="4" xfId="0" applyNumberFormat="1" applyFont="1" applyFill="1" applyBorder="1" applyAlignment="1" applyProtection="1">
      <alignment horizontal="left" vertical="center" wrapText="1"/>
      <protection locked="0"/>
    </xf>
    <xf numFmtId="164" fontId="8" fillId="0" borderId="5" xfId="0" applyNumberFormat="1" applyFont="1" applyFill="1" applyBorder="1" applyAlignment="1" applyProtection="1">
      <alignment vertical="center" wrapText="1"/>
      <protection locked="0"/>
    </xf>
    <xf numFmtId="49" fontId="8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6" xfId="0" applyNumberFormat="1" applyFont="1" applyFill="1" applyBorder="1" applyAlignment="1" applyProtection="1">
      <alignment vertical="center" wrapText="1"/>
      <protection locked="0"/>
    </xf>
    <xf numFmtId="164" fontId="9" fillId="0" borderId="7" xfId="0" applyNumberFormat="1" applyFont="1" applyFill="1" applyBorder="1" applyAlignment="1" applyProtection="1">
      <alignment vertical="center" wrapText="1"/>
    </xf>
    <xf numFmtId="164" fontId="10" fillId="0" borderId="0" xfId="0" applyNumberFormat="1" applyFont="1" applyFill="1" applyAlignment="1">
      <alignment vertical="center" wrapText="1"/>
    </xf>
    <xf numFmtId="164" fontId="8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8" fillId="0" borderId="9" xfId="0" applyNumberFormat="1" applyFont="1" applyFill="1" applyBorder="1" applyAlignment="1" applyProtection="1">
      <alignment vertical="center" wrapText="1"/>
      <protection locked="0"/>
    </xf>
    <xf numFmtId="49" fontId="8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10" xfId="0" applyNumberFormat="1" applyFont="1" applyFill="1" applyBorder="1" applyAlignment="1" applyProtection="1">
      <alignment vertical="center" wrapText="1"/>
      <protection locked="0"/>
    </xf>
    <xf numFmtId="164" fontId="11" fillId="0" borderId="11" xfId="0" applyNumberFormat="1" applyFont="1" applyFill="1" applyBorder="1" applyAlignment="1" applyProtection="1">
      <alignment vertical="center" wrapText="1"/>
    </xf>
    <xf numFmtId="164" fontId="12" fillId="0" borderId="0" xfId="0" applyNumberFormat="1" applyFont="1" applyFill="1" applyAlignment="1">
      <alignment vertical="center" wrapText="1"/>
    </xf>
    <xf numFmtId="164" fontId="11" fillId="0" borderId="12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9" xfId="0" applyNumberFormat="1" applyFont="1" applyFill="1" applyBorder="1" applyAlignment="1" applyProtection="1">
      <alignment vertical="center" wrapText="1"/>
      <protection locked="0"/>
    </xf>
    <xf numFmtId="49" fontId="11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10" xfId="0" applyNumberFormat="1" applyFont="1" applyFill="1" applyBorder="1" applyAlignment="1" applyProtection="1">
      <alignment vertical="center" wrapText="1"/>
      <protection locked="0"/>
    </xf>
    <xf numFmtId="0" fontId="8" fillId="0" borderId="9" xfId="1" applyFont="1" applyFill="1" applyBorder="1" applyAlignment="1" applyProtection="1">
      <alignment horizontal="left"/>
      <protection locked="0"/>
    </xf>
    <xf numFmtId="49" fontId="14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15" fillId="0" borderId="11" xfId="0" applyNumberFormat="1" applyFont="1" applyFill="1" applyBorder="1" applyAlignment="1" applyProtection="1">
      <alignment vertical="center" wrapText="1"/>
    </xf>
    <xf numFmtId="164" fontId="8" fillId="0" borderId="12" xfId="0" applyNumberFormat="1" applyFont="1" applyFill="1" applyBorder="1" applyAlignment="1" applyProtection="1">
      <alignment horizontal="left" vertical="center" wrapText="1"/>
      <protection locked="0"/>
    </xf>
    <xf numFmtId="164" fontId="16" fillId="0" borderId="11" xfId="0" applyNumberFormat="1" applyFont="1" applyFill="1" applyBorder="1" applyAlignment="1" applyProtection="1">
      <alignment vertical="center" wrapText="1"/>
    </xf>
    <xf numFmtId="164" fontId="17" fillId="0" borderId="0" xfId="0" applyNumberFormat="1" applyFont="1" applyFill="1" applyAlignment="1">
      <alignment vertical="center" wrapText="1"/>
    </xf>
    <xf numFmtId="0" fontId="14" fillId="0" borderId="8" xfId="1" applyFont="1" applyFill="1" applyBorder="1" applyProtection="1">
      <protection locked="0"/>
    </xf>
    <xf numFmtId="164" fontId="18" fillId="0" borderId="9" xfId="0" applyNumberFormat="1" applyFont="1" applyFill="1" applyBorder="1" applyAlignment="1" applyProtection="1">
      <alignment vertical="center" wrapText="1"/>
      <protection locked="0"/>
    </xf>
    <xf numFmtId="164" fontId="18" fillId="0" borderId="10" xfId="0" applyNumberFormat="1" applyFont="1" applyFill="1" applyBorder="1" applyAlignment="1" applyProtection="1">
      <alignment vertical="center" wrapText="1"/>
      <protection locked="0"/>
    </xf>
    <xf numFmtId="164" fontId="11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14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14" fillId="0" borderId="9" xfId="0" applyNumberFormat="1" applyFont="1" applyFill="1" applyBorder="1" applyAlignment="1" applyProtection="1">
      <alignment vertical="center" wrapText="1"/>
      <protection locked="0"/>
    </xf>
    <xf numFmtId="164" fontId="14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10" xfId="0" applyNumberFormat="1" applyFont="1" applyFill="1" applyBorder="1" applyAlignment="1" applyProtection="1">
      <alignment vertical="center" wrapText="1"/>
      <protection locked="0"/>
    </xf>
    <xf numFmtId="164" fontId="0" fillId="0" borderId="12" xfId="0" applyNumberFormat="1" applyFont="1" applyFill="1" applyBorder="1" applyAlignment="1" applyProtection="1">
      <alignment horizontal="left" vertical="center" wrapText="1"/>
      <protection locked="0"/>
    </xf>
    <xf numFmtId="0" fontId="19" fillId="0" borderId="8" xfId="0" applyFont="1" applyFill="1" applyBorder="1" applyAlignment="1">
      <alignment vertical="center"/>
    </xf>
    <xf numFmtId="164" fontId="20" fillId="0" borderId="9" xfId="0" applyNumberFormat="1" applyFont="1" applyFill="1" applyBorder="1" applyAlignment="1" applyProtection="1">
      <alignment vertical="center" wrapText="1"/>
      <protection locked="0"/>
    </xf>
    <xf numFmtId="49" fontId="20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0" fillId="0" borderId="10" xfId="0" applyNumberFormat="1" applyFont="1" applyFill="1" applyBorder="1" applyAlignment="1" applyProtection="1">
      <alignment vertical="center" wrapText="1"/>
      <protection locked="0"/>
    </xf>
    <xf numFmtId="164" fontId="20" fillId="0" borderId="11" xfId="0" applyNumberFormat="1" applyFont="1" applyFill="1" applyBorder="1" applyAlignment="1" applyProtection="1">
      <alignment vertical="center" wrapText="1"/>
    </xf>
    <xf numFmtId="0" fontId="21" fillId="0" borderId="8" xfId="0" applyFont="1" applyFill="1" applyBorder="1" applyAlignment="1">
      <alignment vertical="center"/>
    </xf>
    <xf numFmtId="164" fontId="22" fillId="0" borderId="11" xfId="0" applyNumberFormat="1" applyFont="1" applyFill="1" applyBorder="1" applyAlignment="1" applyProtection="1">
      <alignment vertical="center" wrapText="1"/>
    </xf>
    <xf numFmtId="164" fontId="14" fillId="0" borderId="13" xfId="0" applyNumberFormat="1" applyFont="1" applyFill="1" applyBorder="1" applyAlignment="1" applyProtection="1">
      <alignment vertical="center" wrapText="1"/>
      <protection locked="0"/>
    </xf>
    <xf numFmtId="164" fontId="20" fillId="0" borderId="13" xfId="0" applyNumberFormat="1" applyFont="1" applyFill="1" applyBorder="1" applyAlignment="1" applyProtection="1">
      <alignment vertical="center" wrapText="1"/>
      <protection locked="0"/>
    </xf>
    <xf numFmtId="164" fontId="14" fillId="0" borderId="14" xfId="0" applyNumberFormat="1" applyFont="1" applyFill="1" applyBorder="1" applyAlignment="1" applyProtection="1">
      <alignment vertical="center" wrapText="1"/>
      <protection locked="0"/>
    </xf>
    <xf numFmtId="49" fontId="14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6" xfId="0" applyNumberFormat="1" applyFont="1" applyFill="1" applyBorder="1" applyAlignment="1" applyProtection="1">
      <alignment vertical="center" wrapText="1"/>
      <protection locked="0"/>
    </xf>
    <xf numFmtId="0" fontId="21" fillId="0" borderId="4" xfId="0" applyFont="1" applyFill="1" applyBorder="1" applyAlignment="1">
      <alignment vertical="center"/>
    </xf>
    <xf numFmtId="164" fontId="22" fillId="0" borderId="7" xfId="0" applyNumberFormat="1" applyFont="1" applyFill="1" applyBorder="1" applyAlignment="1" applyProtection="1">
      <alignment vertical="center" wrapText="1"/>
    </xf>
    <xf numFmtId="0" fontId="21" fillId="0" borderId="15" xfId="0" applyFont="1" applyFill="1" applyBorder="1" applyAlignment="1">
      <alignment vertical="center"/>
    </xf>
    <xf numFmtId="164" fontId="14" fillId="0" borderId="16" xfId="0" applyNumberFormat="1" applyFont="1" applyFill="1" applyBorder="1" applyAlignment="1" applyProtection="1">
      <alignment vertical="center" wrapText="1"/>
      <protection locked="0"/>
    </xf>
    <xf numFmtId="49" fontId="14" fillId="0" borderId="17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17" xfId="0" applyNumberFormat="1" applyFont="1" applyFill="1" applyBorder="1" applyAlignment="1" applyProtection="1">
      <alignment vertical="center" wrapText="1"/>
      <protection locked="0"/>
    </xf>
    <xf numFmtId="164" fontId="15" fillId="0" borderId="18" xfId="0" applyNumberFormat="1" applyFont="1" applyFill="1" applyBorder="1" applyAlignment="1" applyProtection="1">
      <alignment vertical="center" wrapText="1"/>
    </xf>
    <xf numFmtId="164" fontId="15" fillId="0" borderId="19" xfId="0" applyNumberFormat="1" applyFont="1" applyFill="1" applyBorder="1" applyAlignment="1" applyProtection="1">
      <alignment vertical="center" wrapText="1"/>
    </xf>
    <xf numFmtId="0" fontId="21" fillId="0" borderId="20" xfId="0" applyFont="1" applyFill="1" applyBorder="1" applyAlignment="1">
      <alignment vertical="center"/>
    </xf>
    <xf numFmtId="164" fontId="14" fillId="0" borderId="21" xfId="0" applyNumberFormat="1" applyFont="1" applyFill="1" applyBorder="1" applyAlignment="1" applyProtection="1">
      <alignment vertical="center" wrapText="1"/>
      <protection locked="0"/>
    </xf>
    <xf numFmtId="49" fontId="14" fillId="0" borderId="22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22" xfId="0" applyNumberFormat="1" applyFont="1" applyFill="1" applyBorder="1" applyAlignment="1" applyProtection="1">
      <alignment vertical="center" wrapText="1"/>
      <protection locked="0"/>
    </xf>
    <xf numFmtId="164" fontId="15" fillId="0" borderId="23" xfId="0" applyNumberFormat="1" applyFont="1" applyFill="1" applyBorder="1" applyAlignment="1" applyProtection="1">
      <alignment vertical="center" wrapText="1"/>
    </xf>
    <xf numFmtId="0" fontId="21" fillId="0" borderId="24" xfId="0" applyFont="1" applyFill="1" applyBorder="1" applyAlignment="1">
      <alignment vertical="center"/>
    </xf>
    <xf numFmtId="164" fontId="14" fillId="0" borderId="25" xfId="0" applyNumberFormat="1" applyFont="1" applyFill="1" applyBorder="1" applyAlignment="1" applyProtection="1">
      <alignment vertical="center" wrapText="1"/>
      <protection locked="0"/>
    </xf>
    <xf numFmtId="164" fontId="15" fillId="0" borderId="26" xfId="0" applyNumberFormat="1" applyFont="1" applyFill="1" applyBorder="1" applyAlignment="1" applyProtection="1">
      <alignment vertical="center" wrapText="1"/>
    </xf>
    <xf numFmtId="0" fontId="21" fillId="0" borderId="27" xfId="0" quotePrefix="1" applyFont="1" applyFill="1" applyBorder="1" applyAlignment="1">
      <alignment vertical="center"/>
    </xf>
    <xf numFmtId="0" fontId="23" fillId="0" borderId="27" xfId="0" applyFont="1" applyFill="1" applyBorder="1" applyAlignment="1">
      <alignment vertical="center"/>
    </xf>
    <xf numFmtId="164" fontId="24" fillId="0" borderId="9" xfId="0" applyNumberFormat="1" applyFont="1" applyFill="1" applyBorder="1" applyAlignment="1" applyProtection="1">
      <alignment vertical="center" wrapText="1"/>
      <protection locked="0"/>
    </xf>
    <xf numFmtId="49" fontId="24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4" fillId="0" borderId="10" xfId="0" applyNumberFormat="1" applyFont="1" applyFill="1" applyBorder="1" applyAlignment="1" applyProtection="1">
      <alignment vertical="center" wrapText="1"/>
      <protection locked="0"/>
    </xf>
    <xf numFmtId="164" fontId="25" fillId="0" borderId="11" xfId="0" applyNumberFormat="1" applyFont="1" applyFill="1" applyBorder="1" applyAlignment="1" applyProtection="1">
      <alignment vertical="center" wrapText="1"/>
    </xf>
    <xf numFmtId="164" fontId="26" fillId="0" borderId="0" xfId="0" applyNumberFormat="1" applyFont="1" applyFill="1" applyAlignment="1">
      <alignment vertical="center" wrapText="1"/>
    </xf>
    <xf numFmtId="164" fontId="27" fillId="0" borderId="27" xfId="0" applyNumberFormat="1" applyFont="1" applyFill="1" applyBorder="1" applyAlignment="1" applyProtection="1">
      <alignment horizontal="left" vertical="center" wrapText="1"/>
      <protection locked="0"/>
    </xf>
    <xf numFmtId="164" fontId="28" fillId="0" borderId="27" xfId="0" applyNumberFormat="1" applyFont="1" applyFill="1" applyBorder="1" applyAlignment="1" applyProtection="1">
      <alignment horizontal="left" vertical="center" wrapText="1"/>
      <protection locked="0"/>
    </xf>
    <xf numFmtId="164" fontId="29" fillId="0" borderId="0" xfId="0" applyNumberFormat="1" applyFont="1" applyFill="1" applyAlignment="1">
      <alignment vertical="center" wrapText="1"/>
    </xf>
    <xf numFmtId="0" fontId="1" fillId="0" borderId="27" xfId="1" applyFont="1" applyFill="1" applyBorder="1" applyProtection="1">
      <protection locked="0"/>
    </xf>
    <xf numFmtId="164" fontId="30" fillId="0" borderId="0" xfId="0" applyNumberFormat="1" applyFont="1" applyFill="1" applyAlignment="1">
      <alignment vertical="center" wrapText="1"/>
    </xf>
    <xf numFmtId="0" fontId="21" fillId="0" borderId="27" xfId="0" applyFont="1" applyFill="1" applyBorder="1" applyAlignment="1">
      <alignment vertical="center"/>
    </xf>
    <xf numFmtId="0" fontId="21" fillId="0" borderId="27" xfId="2" applyFont="1" applyFill="1" applyBorder="1" applyAlignment="1">
      <alignment vertical="center"/>
    </xf>
    <xf numFmtId="3" fontId="1" fillId="0" borderId="28" xfId="3" applyNumberFormat="1" applyFont="1" applyFill="1" applyBorder="1" applyAlignment="1">
      <alignment vertical="center" wrapText="1"/>
    </xf>
    <xf numFmtId="164" fontId="8" fillId="0" borderId="29" xfId="0" applyNumberFormat="1" applyFont="1" applyFill="1" applyBorder="1" applyAlignment="1" applyProtection="1">
      <alignment vertical="center" wrapText="1"/>
      <protection locked="0"/>
    </xf>
    <xf numFmtId="49" fontId="14" fillId="0" borderId="30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30" xfId="0" applyNumberFormat="1" applyFont="1" applyFill="1" applyBorder="1" applyAlignment="1" applyProtection="1">
      <alignment vertical="center" wrapText="1"/>
      <protection locked="0"/>
    </xf>
    <xf numFmtId="49" fontId="8" fillId="0" borderId="30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19" xfId="0" applyNumberFormat="1" applyFont="1" applyFill="1" applyBorder="1" applyAlignment="1" applyProtection="1">
      <alignment vertical="center" wrapText="1"/>
    </xf>
    <xf numFmtId="164" fontId="11" fillId="0" borderId="19" xfId="0" applyNumberFormat="1" applyFont="1" applyFill="1" applyBorder="1" applyAlignment="1" applyProtection="1">
      <alignment vertical="center" wrapText="1"/>
    </xf>
    <xf numFmtId="164" fontId="8" fillId="0" borderId="31" xfId="0" applyNumberFormat="1" applyFont="1" applyFill="1" applyBorder="1" applyAlignment="1" applyProtection="1">
      <alignment vertical="center" wrapText="1"/>
      <protection locked="0"/>
    </xf>
    <xf numFmtId="49" fontId="14" fillId="0" borderId="32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32" xfId="0" applyNumberFormat="1" applyFont="1" applyFill="1" applyBorder="1" applyAlignment="1" applyProtection="1">
      <alignment vertical="center" wrapText="1"/>
      <protection locked="0"/>
    </xf>
    <xf numFmtId="164" fontId="15" fillId="0" borderId="33" xfId="0" applyNumberFormat="1" applyFont="1" applyFill="1" applyBorder="1" applyAlignment="1" applyProtection="1">
      <alignment vertical="center" wrapText="1"/>
    </xf>
    <xf numFmtId="17" fontId="32" fillId="0" borderId="25" xfId="0" applyNumberFormat="1" applyFont="1" applyBorder="1" applyAlignment="1">
      <alignment horizontal="left" vertical="center" wrapText="1"/>
    </xf>
    <xf numFmtId="164" fontId="8" fillId="0" borderId="34" xfId="0" applyNumberFormat="1" applyFont="1" applyFill="1" applyBorder="1" applyAlignment="1" applyProtection="1">
      <alignment vertical="center" wrapText="1"/>
      <protection locked="0"/>
    </xf>
    <xf numFmtId="49" fontId="14" fillId="0" borderId="35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36" xfId="0" applyNumberFormat="1" applyFont="1" applyFill="1" applyBorder="1" applyAlignment="1" applyProtection="1">
      <alignment vertical="center" wrapText="1"/>
      <protection locked="0"/>
    </xf>
    <xf numFmtId="164" fontId="8" fillId="0" borderId="35" xfId="0" applyNumberFormat="1" applyFont="1" applyFill="1" applyBorder="1" applyAlignment="1" applyProtection="1">
      <alignment vertical="center" wrapText="1"/>
      <protection locked="0"/>
    </xf>
    <xf numFmtId="164" fontId="20" fillId="0" borderId="18" xfId="0" applyNumberFormat="1" applyFont="1" applyFill="1" applyBorder="1" applyAlignment="1" applyProtection="1">
      <alignment vertical="center" wrapText="1"/>
    </xf>
    <xf numFmtId="3" fontId="1" fillId="0" borderId="37" xfId="3" applyNumberFormat="1" applyFont="1" applyFill="1" applyBorder="1" applyAlignment="1">
      <alignment vertical="center" wrapText="1"/>
    </xf>
    <xf numFmtId="164" fontId="8" fillId="0" borderId="38" xfId="0" applyNumberFormat="1" applyFont="1" applyFill="1" applyBorder="1" applyAlignment="1" applyProtection="1">
      <alignment vertical="center" wrapText="1"/>
      <protection locked="0"/>
    </xf>
    <xf numFmtId="164" fontId="9" fillId="0" borderId="19" xfId="0" applyNumberFormat="1" applyFont="1" applyFill="1" applyBorder="1" applyAlignment="1" applyProtection="1">
      <alignment vertical="center" wrapText="1"/>
    </xf>
    <xf numFmtId="17" fontId="32" fillId="0" borderId="15" xfId="0" applyNumberFormat="1" applyFont="1" applyBorder="1" applyAlignment="1">
      <alignment horizontal="left" vertical="center" wrapText="1"/>
    </xf>
    <xf numFmtId="164" fontId="8" fillId="0" borderId="16" xfId="0" applyNumberFormat="1" applyFont="1" applyFill="1" applyBorder="1" applyAlignment="1" applyProtection="1">
      <alignment vertical="center" wrapText="1"/>
      <protection locked="0"/>
    </xf>
    <xf numFmtId="164" fontId="8" fillId="0" borderId="17" xfId="0" applyNumberFormat="1" applyFont="1" applyFill="1" applyBorder="1" applyAlignment="1" applyProtection="1">
      <alignment vertical="center" wrapText="1"/>
      <protection locked="0"/>
    </xf>
    <xf numFmtId="164" fontId="20" fillId="0" borderId="26" xfId="0" applyNumberFormat="1" applyFont="1" applyFill="1" applyBorder="1" applyAlignment="1" applyProtection="1">
      <alignment vertical="center" wrapText="1"/>
    </xf>
    <xf numFmtId="17" fontId="32" fillId="0" borderId="8" xfId="0" applyNumberFormat="1" applyFont="1" applyBorder="1" applyAlignment="1">
      <alignment horizontal="left" vertical="center" wrapText="1"/>
    </xf>
    <xf numFmtId="164" fontId="8" fillId="0" borderId="13" xfId="0" applyNumberFormat="1" applyFont="1" applyFill="1" applyBorder="1" applyAlignment="1" applyProtection="1">
      <alignment vertical="center" wrapText="1"/>
      <protection locked="0"/>
    </xf>
    <xf numFmtId="17" fontId="32" fillId="0" borderId="37" xfId="0" applyNumberFormat="1" applyFont="1" applyBorder="1" applyAlignment="1">
      <alignment horizontal="left" vertical="center" wrapText="1"/>
    </xf>
    <xf numFmtId="164" fontId="8" fillId="0" borderId="39" xfId="0" applyNumberFormat="1" applyFont="1" applyFill="1" applyBorder="1" applyAlignment="1" applyProtection="1">
      <alignment vertical="center" wrapText="1"/>
      <protection locked="0"/>
    </xf>
    <xf numFmtId="164" fontId="20" fillId="0" borderId="19" xfId="0" applyNumberFormat="1" applyFont="1" applyFill="1" applyBorder="1" applyAlignment="1" applyProtection="1">
      <alignment vertical="center" wrapText="1"/>
    </xf>
    <xf numFmtId="17" fontId="32" fillId="0" borderId="40" xfId="0" applyNumberFormat="1" applyFont="1" applyBorder="1" applyAlignment="1">
      <alignment horizontal="left" vertical="center" wrapText="1"/>
    </xf>
    <xf numFmtId="164" fontId="8" fillId="0" borderId="41" xfId="0" applyNumberFormat="1" applyFont="1" applyFill="1" applyBorder="1" applyAlignment="1" applyProtection="1">
      <alignment vertical="center" wrapText="1"/>
      <protection locked="0"/>
    </xf>
    <xf numFmtId="164" fontId="20" fillId="0" borderId="33" xfId="0" applyNumberFormat="1" applyFont="1" applyFill="1" applyBorder="1" applyAlignment="1" applyProtection="1">
      <alignment vertical="center" wrapText="1"/>
    </xf>
    <xf numFmtId="164" fontId="4" fillId="0" borderId="1" xfId="0" applyNumberFormat="1" applyFont="1" applyFill="1" applyBorder="1" applyAlignment="1" applyProtection="1">
      <alignment horizontal="left" vertical="center" wrapText="1"/>
    </xf>
    <xf numFmtId="164" fontId="33" fillId="0" borderId="2" xfId="0" applyNumberFormat="1" applyFont="1" applyFill="1" applyBorder="1" applyAlignment="1" applyProtection="1">
      <alignment vertical="center" wrapText="1"/>
    </xf>
    <xf numFmtId="164" fontId="7" fillId="2" borderId="2" xfId="0" applyNumberFormat="1" applyFont="1" applyFill="1" applyBorder="1" applyAlignment="1" applyProtection="1">
      <alignment vertical="center" wrapText="1"/>
    </xf>
    <xf numFmtId="164" fontId="7" fillId="0" borderId="2" xfId="0" applyNumberFormat="1" applyFont="1" applyFill="1" applyBorder="1" applyAlignment="1" applyProtection="1">
      <alignment vertical="center" wrapText="1"/>
    </xf>
    <xf numFmtId="164" fontId="7" fillId="0" borderId="3" xfId="0" applyNumberFormat="1" applyFont="1" applyFill="1" applyBorder="1" applyAlignment="1" applyProtection="1">
      <alignment vertical="center" wrapText="1"/>
    </xf>
    <xf numFmtId="164" fontId="6" fillId="0" borderId="0" xfId="0" applyNumberFormat="1" applyFon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</cellXfs>
  <cellStyles count="20">
    <cellStyle name="1. jelölőszín" xfId="4"/>
    <cellStyle name="2. jelölőszín" xfId="5"/>
    <cellStyle name="3. jelölőszín" xfId="6"/>
    <cellStyle name="4. jelölőszín" xfId="7"/>
    <cellStyle name="5. jelölőszín" xfId="8"/>
    <cellStyle name="6. jelölőszín" xfId="9"/>
    <cellStyle name="Ezres 2" xfId="10"/>
    <cellStyle name="Ezres 3" xfId="11"/>
    <cellStyle name="Ezres 4" xfId="12"/>
    <cellStyle name="Ezres 4 2" xfId="13"/>
    <cellStyle name="Ezres 4 2 2" xfId="3"/>
    <cellStyle name="hetmál kút" xfId="14"/>
    <cellStyle name="Hiperhivatkozás" xfId="15"/>
    <cellStyle name="Már látott hiperhivatkozás" xfId="16"/>
    <cellStyle name="Normál" xfId="0" builtinId="0"/>
    <cellStyle name="Normál 2" xfId="17"/>
    <cellStyle name="Normál 3" xfId="18"/>
    <cellStyle name="Normál 3 2" xfId="19"/>
    <cellStyle name="Normál 3 2 2" xfId="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8">
    <tabColor rgb="FF92D050"/>
    <pageSetUpPr fitToPage="1"/>
  </sheetPr>
  <dimension ref="A1:G81"/>
  <sheetViews>
    <sheetView tabSelected="1" view="pageLayout" topLeftCell="C1" zoomScaleNormal="100" workbookViewId="0">
      <selection activeCell="J2" sqref="J2"/>
    </sheetView>
  </sheetViews>
  <sheetFormatPr defaultRowHeight="12.75" x14ac:dyDescent="0.2"/>
  <cols>
    <col min="1" max="1" width="60.33203125" style="125" customWidth="1"/>
    <col min="2" max="2" width="15.6640625" style="2" customWidth="1"/>
    <col min="3" max="3" width="16.33203125" style="2" customWidth="1"/>
    <col min="4" max="4" width="18" style="2" customWidth="1"/>
    <col min="5" max="5" width="16.6640625" style="2" customWidth="1"/>
    <col min="6" max="6" width="18.83203125" style="4" customWidth="1"/>
    <col min="7" max="8" width="12.83203125" style="2" customWidth="1"/>
    <col min="9" max="9" width="13.83203125" style="2" customWidth="1"/>
    <col min="10" max="16384" width="9.33203125" style="2"/>
  </cols>
  <sheetData>
    <row r="1" spans="1:7" ht="25.5" customHeight="1" x14ac:dyDescent="0.2">
      <c r="A1" s="1" t="s">
        <v>0</v>
      </c>
      <c r="B1" s="1"/>
      <c r="C1" s="1"/>
      <c r="D1" s="1"/>
      <c r="E1" s="1"/>
      <c r="F1" s="1"/>
    </row>
    <row r="2" spans="1:7" ht="22.5" customHeight="1" thickBot="1" x14ac:dyDescent="0.3">
      <c r="A2" s="3"/>
      <c r="B2" s="4"/>
      <c r="C2" s="4"/>
      <c r="D2" s="4"/>
      <c r="E2" s="4"/>
      <c r="F2" s="5" t="s">
        <v>1</v>
      </c>
    </row>
    <row r="3" spans="1:7" s="10" customFormat="1" ht="44.25" customHeight="1" thickBot="1" x14ac:dyDescent="0.2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9"/>
    </row>
    <row r="4" spans="1:7" s="4" customFormat="1" ht="12" customHeight="1" thickBot="1" x14ac:dyDescent="0.25">
      <c r="A4" s="11">
        <v>1</v>
      </c>
      <c r="B4" s="12">
        <v>2</v>
      </c>
      <c r="C4" s="12">
        <v>3</v>
      </c>
      <c r="D4" s="12">
        <v>4</v>
      </c>
      <c r="E4" s="12">
        <v>5</v>
      </c>
      <c r="F4" s="13" t="s">
        <v>8</v>
      </c>
    </row>
    <row r="5" spans="1:7" s="19" customFormat="1" ht="15.95" customHeight="1" x14ac:dyDescent="0.2">
      <c r="A5" s="14" t="s">
        <v>9</v>
      </c>
      <c r="B5" s="15">
        <f>2176000-1668000</f>
        <v>508000</v>
      </c>
      <c r="C5" s="16" t="s">
        <v>10</v>
      </c>
      <c r="D5" s="17"/>
      <c r="E5" s="17">
        <f>2176000-1668000</f>
        <v>508000</v>
      </c>
      <c r="F5" s="18">
        <f t="shared" ref="F5:F42" si="0">B5-D5-E5</f>
        <v>0</v>
      </c>
    </row>
    <row r="6" spans="1:7" s="25" customFormat="1" ht="15.95" customHeight="1" x14ac:dyDescent="0.2">
      <c r="A6" s="20" t="s">
        <v>11</v>
      </c>
      <c r="B6" s="21">
        <v>140</v>
      </c>
      <c r="C6" s="22" t="s">
        <v>10</v>
      </c>
      <c r="D6" s="23"/>
      <c r="E6" s="23">
        <v>140</v>
      </c>
      <c r="F6" s="24">
        <f t="shared" si="0"/>
        <v>0</v>
      </c>
    </row>
    <row r="7" spans="1:7" s="19" customFormat="1" x14ac:dyDescent="0.2">
      <c r="A7" s="20" t="s">
        <v>12</v>
      </c>
      <c r="B7" s="21">
        <v>42001</v>
      </c>
      <c r="C7" s="22" t="s">
        <v>10</v>
      </c>
      <c r="D7" s="23"/>
      <c r="E7" s="23">
        <v>42001</v>
      </c>
      <c r="F7" s="24">
        <f t="shared" si="0"/>
        <v>0</v>
      </c>
    </row>
    <row r="8" spans="1:7" s="19" customFormat="1" ht="15.95" customHeight="1" x14ac:dyDescent="0.2">
      <c r="A8" s="26" t="s">
        <v>13</v>
      </c>
      <c r="B8" s="27">
        <f>13492698+202692</f>
        <v>13695390</v>
      </c>
      <c r="C8" s="28" t="s">
        <v>10</v>
      </c>
      <c r="D8" s="29"/>
      <c r="E8" s="29">
        <f>14492698-1000000+202692</f>
        <v>13695390</v>
      </c>
      <c r="F8" s="24">
        <f t="shared" si="0"/>
        <v>0</v>
      </c>
    </row>
    <row r="9" spans="1:7" s="19" customFormat="1" ht="15.95" customHeight="1" x14ac:dyDescent="0.2">
      <c r="A9" s="30" t="s">
        <v>14</v>
      </c>
      <c r="B9" s="21"/>
      <c r="C9" s="31" t="s">
        <v>10</v>
      </c>
      <c r="D9" s="23"/>
      <c r="E9" s="23"/>
      <c r="F9" s="32">
        <f t="shared" si="0"/>
        <v>0</v>
      </c>
    </row>
    <row r="10" spans="1:7" s="35" customFormat="1" ht="25.5" customHeight="1" x14ac:dyDescent="0.2">
      <c r="A10" s="33" t="s">
        <v>15</v>
      </c>
      <c r="B10" s="21">
        <f>529000+180000</f>
        <v>709000</v>
      </c>
      <c r="C10" s="22" t="s">
        <v>10</v>
      </c>
      <c r="D10" s="23"/>
      <c r="E10" s="23">
        <f>529000+180000</f>
        <v>709000</v>
      </c>
      <c r="F10" s="34">
        <f t="shared" si="0"/>
        <v>0</v>
      </c>
    </row>
    <row r="11" spans="1:7" s="19" customFormat="1" ht="15.95" customHeight="1" x14ac:dyDescent="0.2">
      <c r="A11" s="36" t="s">
        <v>16</v>
      </c>
      <c r="B11" s="37">
        <v>828000</v>
      </c>
      <c r="C11" s="31" t="s">
        <v>10</v>
      </c>
      <c r="D11" s="38"/>
      <c r="E11" s="38">
        <v>828000</v>
      </c>
      <c r="F11" s="32">
        <f t="shared" si="0"/>
        <v>0</v>
      </c>
    </row>
    <row r="12" spans="1:7" s="19" customFormat="1" ht="18.75" customHeight="1" x14ac:dyDescent="0.2">
      <c r="A12" s="39" t="s">
        <v>17</v>
      </c>
      <c r="B12" s="27">
        <v>0</v>
      </c>
      <c r="C12" s="28" t="s">
        <v>10</v>
      </c>
      <c r="D12" s="29"/>
      <c r="E12" s="29">
        <v>0</v>
      </c>
      <c r="F12" s="24">
        <f t="shared" si="0"/>
        <v>0</v>
      </c>
    </row>
    <row r="13" spans="1:7" s="19" customFormat="1" ht="15.95" customHeight="1" x14ac:dyDescent="0.2">
      <c r="A13" s="40" t="s">
        <v>18</v>
      </c>
      <c r="B13" s="41">
        <v>375000</v>
      </c>
      <c r="C13" s="31" t="s">
        <v>10</v>
      </c>
      <c r="D13" s="42"/>
      <c r="E13" s="43">
        <v>375000</v>
      </c>
      <c r="F13" s="32">
        <f t="shared" si="0"/>
        <v>0</v>
      </c>
    </row>
    <row r="14" spans="1:7" s="19" customFormat="1" ht="15.95" customHeight="1" x14ac:dyDescent="0.2">
      <c r="A14" s="40" t="s">
        <v>19</v>
      </c>
      <c r="B14" s="41">
        <v>136000</v>
      </c>
      <c r="C14" s="31" t="s">
        <v>10</v>
      </c>
      <c r="D14" s="43"/>
      <c r="E14" s="43">
        <v>136000</v>
      </c>
      <c r="F14" s="32">
        <f t="shared" si="0"/>
        <v>0</v>
      </c>
    </row>
    <row r="15" spans="1:7" s="19" customFormat="1" ht="15.95" customHeight="1" x14ac:dyDescent="0.2">
      <c r="A15" s="40" t="s">
        <v>20</v>
      </c>
      <c r="B15" s="41">
        <v>90200</v>
      </c>
      <c r="C15" s="31" t="s">
        <v>10</v>
      </c>
      <c r="D15" s="43"/>
      <c r="E15" s="43">
        <v>90200</v>
      </c>
      <c r="F15" s="32">
        <f t="shared" si="0"/>
        <v>0</v>
      </c>
    </row>
    <row r="16" spans="1:7" s="19" customFormat="1" ht="15.95" customHeight="1" x14ac:dyDescent="0.2">
      <c r="A16" s="44" t="s">
        <v>21</v>
      </c>
      <c r="B16" s="41">
        <v>436000</v>
      </c>
      <c r="C16" s="31" t="s">
        <v>10</v>
      </c>
      <c r="D16" s="43"/>
      <c r="E16" s="43">
        <v>436000</v>
      </c>
      <c r="F16" s="32">
        <f t="shared" si="0"/>
        <v>0</v>
      </c>
    </row>
    <row r="17" spans="1:6" s="19" customFormat="1" ht="15.95" customHeight="1" x14ac:dyDescent="0.2">
      <c r="A17" s="39" t="s">
        <v>22</v>
      </c>
      <c r="B17" s="27">
        <f>6604000-5080000</f>
        <v>1524000</v>
      </c>
      <c r="C17" s="28" t="s">
        <v>10</v>
      </c>
      <c r="D17" s="29"/>
      <c r="E17" s="29">
        <f>6604000-5080000</f>
        <v>1524000</v>
      </c>
      <c r="F17" s="24">
        <f t="shared" si="0"/>
        <v>0</v>
      </c>
    </row>
    <row r="18" spans="1:6" s="19" customFormat="1" ht="15.95" customHeight="1" x14ac:dyDescent="0.2">
      <c r="A18" s="45" t="s">
        <v>23</v>
      </c>
      <c r="B18" s="46">
        <f>301000+6344</f>
        <v>307344</v>
      </c>
      <c r="C18" s="47" t="s">
        <v>10</v>
      </c>
      <c r="D18" s="48"/>
      <c r="E18" s="48">
        <f>301000+6344</f>
        <v>307344</v>
      </c>
      <c r="F18" s="49">
        <f t="shared" si="0"/>
        <v>0</v>
      </c>
    </row>
    <row r="19" spans="1:6" s="19" customFormat="1" ht="15.95" customHeight="1" x14ac:dyDescent="0.2">
      <c r="A19" s="50" t="s">
        <v>24</v>
      </c>
      <c r="B19" s="41">
        <v>0</v>
      </c>
      <c r="C19" s="31" t="s">
        <v>10</v>
      </c>
      <c r="D19" s="43"/>
      <c r="E19" s="43">
        <v>0</v>
      </c>
      <c r="F19" s="51">
        <f t="shared" si="0"/>
        <v>0</v>
      </c>
    </row>
    <row r="20" spans="1:6" s="19" customFormat="1" ht="15.75" customHeight="1" x14ac:dyDescent="0.2">
      <c r="A20" s="50" t="s">
        <v>25</v>
      </c>
      <c r="B20" s="41">
        <v>77000</v>
      </c>
      <c r="C20" s="31" t="s">
        <v>10</v>
      </c>
      <c r="D20" s="43"/>
      <c r="E20" s="43">
        <v>77000</v>
      </c>
      <c r="F20" s="32">
        <f t="shared" si="0"/>
        <v>0</v>
      </c>
    </row>
    <row r="21" spans="1:6" s="35" customFormat="1" ht="15.75" customHeight="1" x14ac:dyDescent="0.2">
      <c r="A21" s="50" t="s">
        <v>26</v>
      </c>
      <c r="B21" s="52">
        <v>349250</v>
      </c>
      <c r="C21" s="31" t="s">
        <v>10</v>
      </c>
      <c r="D21" s="43"/>
      <c r="E21" s="43">
        <v>349250</v>
      </c>
      <c r="F21" s="32">
        <f t="shared" si="0"/>
        <v>0</v>
      </c>
    </row>
    <row r="22" spans="1:6" s="19" customFormat="1" ht="15.75" customHeight="1" x14ac:dyDescent="0.2">
      <c r="A22" s="50" t="s">
        <v>27</v>
      </c>
      <c r="B22" s="52">
        <v>2160000</v>
      </c>
      <c r="C22" s="31" t="s">
        <v>10</v>
      </c>
      <c r="D22" s="43"/>
      <c r="E22" s="43">
        <v>2160000</v>
      </c>
      <c r="F22" s="32">
        <f t="shared" si="0"/>
        <v>0</v>
      </c>
    </row>
    <row r="23" spans="1:6" s="35" customFormat="1" ht="15.75" customHeight="1" x14ac:dyDescent="0.2">
      <c r="A23" s="45" t="s">
        <v>28</v>
      </c>
      <c r="B23" s="53">
        <f>4226991-2768918+1668000+2694940-5820523</f>
        <v>490</v>
      </c>
      <c r="C23" s="47" t="s">
        <v>10</v>
      </c>
      <c r="D23" s="48"/>
      <c r="E23" s="48">
        <f>4226991-2768918+1668000+2694940-5820523</f>
        <v>490</v>
      </c>
      <c r="F23" s="49">
        <f t="shared" si="0"/>
        <v>0</v>
      </c>
    </row>
    <row r="24" spans="1:6" s="19" customFormat="1" ht="15.75" customHeight="1" x14ac:dyDescent="0.2">
      <c r="A24" s="45" t="s">
        <v>29</v>
      </c>
      <c r="B24" s="53">
        <f>71809476-1889633+2959448-14128084</f>
        <v>58751207</v>
      </c>
      <c r="C24" s="47" t="s">
        <v>10</v>
      </c>
      <c r="D24" s="48"/>
      <c r="E24" s="48">
        <f>71809476-1889633+2959448-14128084</f>
        <v>58751207</v>
      </c>
      <c r="F24" s="49">
        <f t="shared" si="0"/>
        <v>0</v>
      </c>
    </row>
    <row r="25" spans="1:6" s="19" customFormat="1" ht="15.75" customHeight="1" x14ac:dyDescent="0.2">
      <c r="A25" s="50" t="s">
        <v>30</v>
      </c>
      <c r="B25" s="52">
        <v>15956160</v>
      </c>
      <c r="C25" s="31" t="s">
        <v>10</v>
      </c>
      <c r="D25" s="43"/>
      <c r="E25" s="43">
        <v>15956160</v>
      </c>
      <c r="F25" s="32">
        <f t="shared" si="0"/>
        <v>0</v>
      </c>
    </row>
    <row r="26" spans="1:6" s="35" customFormat="1" ht="15.75" customHeight="1" x14ac:dyDescent="0.2">
      <c r="A26" s="50" t="s">
        <v>31</v>
      </c>
      <c r="B26" s="52">
        <v>214128350</v>
      </c>
      <c r="C26" s="31" t="s">
        <v>10</v>
      </c>
      <c r="D26" s="43"/>
      <c r="E26" s="43">
        <v>214128350</v>
      </c>
      <c r="F26" s="32">
        <f t="shared" si="0"/>
        <v>0</v>
      </c>
    </row>
    <row r="27" spans="1:6" s="35" customFormat="1" ht="15.75" customHeight="1" x14ac:dyDescent="0.2">
      <c r="A27" s="50" t="s">
        <v>32</v>
      </c>
      <c r="B27" s="52">
        <v>800000</v>
      </c>
      <c r="C27" s="31" t="s">
        <v>10</v>
      </c>
      <c r="D27" s="43"/>
      <c r="E27" s="43">
        <v>800000</v>
      </c>
      <c r="F27" s="32">
        <f t="shared" si="0"/>
        <v>0</v>
      </c>
    </row>
    <row r="28" spans="1:6" s="35" customFormat="1" ht="15.75" customHeight="1" x14ac:dyDescent="0.2">
      <c r="A28" s="50" t="s">
        <v>33</v>
      </c>
      <c r="B28" s="54">
        <f>1653800+360045</f>
        <v>2013845</v>
      </c>
      <c r="C28" s="55" t="s">
        <v>10</v>
      </c>
      <c r="D28" s="56"/>
      <c r="E28" s="56">
        <f>1653800+360045</f>
        <v>2013845</v>
      </c>
      <c r="F28" s="49">
        <f t="shared" si="0"/>
        <v>0</v>
      </c>
    </row>
    <row r="29" spans="1:6" s="35" customFormat="1" ht="15.75" customHeight="1" x14ac:dyDescent="0.2">
      <c r="A29" s="57" t="s">
        <v>34</v>
      </c>
      <c r="B29" s="54">
        <v>370002</v>
      </c>
      <c r="C29" s="55" t="s">
        <v>10</v>
      </c>
      <c r="D29" s="56"/>
      <c r="E29" s="56">
        <v>370002</v>
      </c>
      <c r="F29" s="32">
        <f t="shared" si="0"/>
        <v>0</v>
      </c>
    </row>
    <row r="30" spans="1:6" s="35" customFormat="1" ht="15.75" customHeight="1" x14ac:dyDescent="0.2">
      <c r="A30" s="57" t="s">
        <v>35</v>
      </c>
      <c r="B30" s="54">
        <v>359410</v>
      </c>
      <c r="C30" s="55" t="s">
        <v>10</v>
      </c>
      <c r="D30" s="56"/>
      <c r="E30" s="56">
        <v>359410</v>
      </c>
      <c r="F30" s="49">
        <f t="shared" si="0"/>
        <v>0</v>
      </c>
    </row>
    <row r="31" spans="1:6" s="35" customFormat="1" ht="15.75" customHeight="1" thickBot="1" x14ac:dyDescent="0.25">
      <c r="A31" s="57" t="s">
        <v>36</v>
      </c>
      <c r="B31" s="54">
        <v>5001260</v>
      </c>
      <c r="C31" s="55" t="s">
        <v>10</v>
      </c>
      <c r="D31" s="56"/>
      <c r="E31" s="56">
        <v>5001260</v>
      </c>
      <c r="F31" s="58">
        <f t="shared" si="0"/>
        <v>0</v>
      </c>
    </row>
    <row r="32" spans="1:6" s="19" customFormat="1" ht="15.75" customHeight="1" x14ac:dyDescent="0.2">
      <c r="A32" s="59" t="s">
        <v>37</v>
      </c>
      <c r="B32" s="60"/>
      <c r="C32" s="61" t="s">
        <v>10</v>
      </c>
      <c r="D32" s="62"/>
      <c r="E32" s="62"/>
      <c r="F32" s="63">
        <f t="shared" si="0"/>
        <v>0</v>
      </c>
    </row>
    <row r="33" spans="1:6" s="19" customFormat="1" ht="15.75" customHeight="1" x14ac:dyDescent="0.2">
      <c r="A33" s="50" t="s">
        <v>38</v>
      </c>
      <c r="B33" s="52"/>
      <c r="C33" s="31" t="s">
        <v>10</v>
      </c>
      <c r="D33" s="43"/>
      <c r="E33" s="43"/>
      <c r="F33" s="64">
        <f t="shared" si="0"/>
        <v>0</v>
      </c>
    </row>
    <row r="34" spans="1:6" s="35" customFormat="1" ht="15.75" customHeight="1" x14ac:dyDescent="0.2">
      <c r="A34" s="50" t="s">
        <v>39</v>
      </c>
      <c r="B34" s="52">
        <v>490000</v>
      </c>
      <c r="C34" s="31" t="s">
        <v>10</v>
      </c>
      <c r="D34" s="43"/>
      <c r="E34" s="43">
        <v>490000</v>
      </c>
      <c r="F34" s="64">
        <f t="shared" si="0"/>
        <v>0</v>
      </c>
    </row>
    <row r="35" spans="1:6" s="19" customFormat="1" ht="15.75" customHeight="1" x14ac:dyDescent="0.2">
      <c r="A35" s="50" t="s">
        <v>40</v>
      </c>
      <c r="B35" s="52">
        <v>0</v>
      </c>
      <c r="C35" s="31" t="s">
        <v>10</v>
      </c>
      <c r="D35" s="43"/>
      <c r="E35" s="43">
        <v>0</v>
      </c>
      <c r="F35" s="64">
        <f t="shared" si="0"/>
        <v>0</v>
      </c>
    </row>
    <row r="36" spans="1:6" s="35" customFormat="1" ht="15.75" customHeight="1" x14ac:dyDescent="0.2">
      <c r="A36" s="50" t="s">
        <v>41</v>
      </c>
      <c r="B36" s="52">
        <v>98000</v>
      </c>
      <c r="C36" s="31" t="s">
        <v>10</v>
      </c>
      <c r="D36" s="43"/>
      <c r="E36" s="43">
        <v>98000</v>
      </c>
      <c r="F36" s="64">
        <f t="shared" si="0"/>
        <v>0</v>
      </c>
    </row>
    <row r="37" spans="1:6" s="19" customFormat="1" ht="15.75" customHeight="1" x14ac:dyDescent="0.2">
      <c r="A37" s="50" t="s">
        <v>42</v>
      </c>
      <c r="B37" s="52"/>
      <c r="C37" s="31" t="s">
        <v>10</v>
      </c>
      <c r="D37" s="43"/>
      <c r="E37" s="43"/>
      <c r="F37" s="64">
        <f t="shared" si="0"/>
        <v>0</v>
      </c>
    </row>
    <row r="38" spans="1:6" s="35" customFormat="1" ht="15.75" customHeight="1" x14ac:dyDescent="0.2">
      <c r="A38" s="50" t="s">
        <v>43</v>
      </c>
      <c r="B38" s="52">
        <v>279000</v>
      </c>
      <c r="C38" s="31" t="s">
        <v>10</v>
      </c>
      <c r="D38" s="43"/>
      <c r="E38" s="43">
        <v>279000</v>
      </c>
      <c r="F38" s="64">
        <f t="shared" si="0"/>
        <v>0</v>
      </c>
    </row>
    <row r="39" spans="1:6" s="19" customFormat="1" ht="15.75" customHeight="1" x14ac:dyDescent="0.2">
      <c r="A39" s="50" t="s">
        <v>44</v>
      </c>
      <c r="B39" s="52">
        <v>150000</v>
      </c>
      <c r="C39" s="31" t="s">
        <v>10</v>
      </c>
      <c r="D39" s="43"/>
      <c r="E39" s="43">
        <v>150000</v>
      </c>
      <c r="F39" s="64">
        <f t="shared" si="0"/>
        <v>0</v>
      </c>
    </row>
    <row r="40" spans="1:6" s="35" customFormat="1" ht="15.75" customHeight="1" x14ac:dyDescent="0.2">
      <c r="A40" s="50" t="s">
        <v>45</v>
      </c>
      <c r="B40" s="52">
        <v>91500</v>
      </c>
      <c r="C40" s="31" t="s">
        <v>10</v>
      </c>
      <c r="D40" s="43"/>
      <c r="E40" s="43">
        <v>91500</v>
      </c>
      <c r="F40" s="32">
        <f t="shared" si="0"/>
        <v>0</v>
      </c>
    </row>
    <row r="41" spans="1:6" s="35" customFormat="1" ht="15.75" customHeight="1" x14ac:dyDescent="0.2">
      <c r="A41" s="50" t="s">
        <v>46</v>
      </c>
      <c r="B41" s="52">
        <v>482600</v>
      </c>
      <c r="C41" s="31" t="s">
        <v>10</v>
      </c>
      <c r="D41" s="43"/>
      <c r="E41" s="43">
        <v>482600</v>
      </c>
      <c r="F41" s="32">
        <f t="shared" si="0"/>
        <v>0</v>
      </c>
    </row>
    <row r="42" spans="1:6" s="35" customFormat="1" ht="15.75" customHeight="1" thickBot="1" x14ac:dyDescent="0.25">
      <c r="A42" s="65" t="s">
        <v>47</v>
      </c>
      <c r="B42" s="66">
        <v>779800</v>
      </c>
      <c r="C42" s="67" t="s">
        <v>10</v>
      </c>
      <c r="D42" s="68"/>
      <c r="E42" s="68">
        <v>779800</v>
      </c>
      <c r="F42" s="69">
        <f t="shared" si="0"/>
        <v>0</v>
      </c>
    </row>
    <row r="43" spans="1:6" s="19" customFormat="1" ht="15.75" customHeight="1" x14ac:dyDescent="0.2">
      <c r="A43" s="70" t="s">
        <v>48</v>
      </c>
      <c r="B43" s="71"/>
      <c r="C43" s="61"/>
      <c r="D43" s="62"/>
      <c r="E43" s="62"/>
      <c r="F43" s="72"/>
    </row>
    <row r="44" spans="1:6" s="19" customFormat="1" ht="15.75" customHeight="1" x14ac:dyDescent="0.2">
      <c r="A44" s="73" t="s">
        <v>49</v>
      </c>
      <c r="B44" s="41">
        <v>880075</v>
      </c>
      <c r="C44" s="31" t="s">
        <v>10</v>
      </c>
      <c r="D44" s="43"/>
      <c r="E44" s="43">
        <v>880075</v>
      </c>
      <c r="F44" s="32"/>
    </row>
    <row r="45" spans="1:6" s="19" customFormat="1" ht="15.75" customHeight="1" x14ac:dyDescent="0.2">
      <c r="A45" s="73" t="s">
        <v>50</v>
      </c>
      <c r="B45" s="41">
        <v>555298</v>
      </c>
      <c r="C45" s="31" t="s">
        <v>10</v>
      </c>
      <c r="D45" s="43"/>
      <c r="E45" s="43">
        <v>555298</v>
      </c>
      <c r="F45" s="32"/>
    </row>
    <row r="46" spans="1:6" s="19" customFormat="1" ht="15.75" customHeight="1" x14ac:dyDescent="0.2">
      <c r="A46" s="73" t="s">
        <v>51</v>
      </c>
      <c r="B46" s="41">
        <f>2264654+11685+16200+123157</f>
        <v>2415696</v>
      </c>
      <c r="C46" s="31" t="s">
        <v>10</v>
      </c>
      <c r="D46" s="43"/>
      <c r="E46" s="43">
        <f>2264654+11685+16200+123157</f>
        <v>2415696</v>
      </c>
      <c r="F46" s="32"/>
    </row>
    <row r="47" spans="1:6" s="79" customFormat="1" ht="15.75" customHeight="1" x14ac:dyDescent="0.2">
      <c r="A47" s="74" t="s">
        <v>52</v>
      </c>
      <c r="B47" s="75">
        <v>1860454</v>
      </c>
      <c r="C47" s="76" t="s">
        <v>10</v>
      </c>
      <c r="D47" s="77"/>
      <c r="E47" s="77">
        <v>1860454</v>
      </c>
      <c r="F47" s="78"/>
    </row>
    <row r="48" spans="1:6" s="19" customFormat="1" ht="15.75" customHeight="1" x14ac:dyDescent="0.2">
      <c r="A48" s="73" t="s">
        <v>53</v>
      </c>
      <c r="B48" s="41">
        <v>1050200</v>
      </c>
      <c r="C48" s="31" t="s">
        <v>10</v>
      </c>
      <c r="D48" s="43"/>
      <c r="E48" s="43">
        <v>1050200</v>
      </c>
      <c r="F48" s="32"/>
    </row>
    <row r="49" spans="1:6" s="35" customFormat="1" ht="15.75" customHeight="1" x14ac:dyDescent="0.2">
      <c r="A49" s="73" t="s">
        <v>54</v>
      </c>
      <c r="B49" s="41">
        <v>35000</v>
      </c>
      <c r="C49" s="31" t="s">
        <v>10</v>
      </c>
      <c r="D49" s="43"/>
      <c r="E49" s="43">
        <v>35000</v>
      </c>
      <c r="F49" s="32"/>
    </row>
    <row r="50" spans="1:6" s="19" customFormat="1" ht="28.5" customHeight="1" x14ac:dyDescent="0.2">
      <c r="A50" s="80" t="s">
        <v>55</v>
      </c>
      <c r="B50" s="41">
        <v>400000</v>
      </c>
      <c r="C50" s="31" t="s">
        <v>10</v>
      </c>
      <c r="D50" s="43"/>
      <c r="E50" s="43">
        <v>400000</v>
      </c>
      <c r="F50" s="32">
        <f t="shared" ref="F50:F73" si="1">B50-D50-E50</f>
        <v>0</v>
      </c>
    </row>
    <row r="51" spans="1:6" s="82" customFormat="1" ht="27.75" customHeight="1" x14ac:dyDescent="0.2">
      <c r="A51" s="81" t="s">
        <v>56</v>
      </c>
      <c r="B51" s="21">
        <v>95000</v>
      </c>
      <c r="C51" s="22" t="s">
        <v>10</v>
      </c>
      <c r="D51" s="23"/>
      <c r="E51" s="23">
        <v>95000</v>
      </c>
      <c r="F51" s="49"/>
    </row>
    <row r="52" spans="1:6" s="19" customFormat="1" ht="16.5" customHeight="1" x14ac:dyDescent="0.2">
      <c r="A52" s="83" t="s">
        <v>57</v>
      </c>
      <c r="B52" s="37">
        <v>456000</v>
      </c>
      <c r="C52" s="31" t="s">
        <v>10</v>
      </c>
      <c r="D52" s="38"/>
      <c r="E52" s="38">
        <v>456000</v>
      </c>
      <c r="F52" s="32">
        <f t="shared" si="1"/>
        <v>0</v>
      </c>
    </row>
    <row r="53" spans="1:6" s="19" customFormat="1" ht="16.5" customHeight="1" x14ac:dyDescent="0.2">
      <c r="A53" s="83" t="s">
        <v>58</v>
      </c>
      <c r="B53" s="37">
        <v>66900</v>
      </c>
      <c r="C53" s="22" t="s">
        <v>10</v>
      </c>
      <c r="D53" s="38"/>
      <c r="E53" s="38">
        <v>66900</v>
      </c>
      <c r="F53" s="34"/>
    </row>
    <row r="54" spans="1:6" s="84" customFormat="1" ht="16.5" customHeight="1" x14ac:dyDescent="0.2">
      <c r="A54" s="83" t="s">
        <v>59</v>
      </c>
      <c r="B54" s="37">
        <v>387000</v>
      </c>
      <c r="C54" s="22" t="s">
        <v>10</v>
      </c>
      <c r="D54" s="38"/>
      <c r="E54" s="38">
        <v>387000</v>
      </c>
      <c r="F54" s="24"/>
    </row>
    <row r="55" spans="1:6" s="25" customFormat="1" ht="22.5" customHeight="1" x14ac:dyDescent="0.2">
      <c r="A55" s="85" t="s">
        <v>60</v>
      </c>
      <c r="B55" s="41">
        <v>419100</v>
      </c>
      <c r="C55" s="31" t="s">
        <v>10</v>
      </c>
      <c r="D55" s="43"/>
      <c r="E55" s="43">
        <v>419100</v>
      </c>
      <c r="F55" s="49">
        <f t="shared" si="1"/>
        <v>0</v>
      </c>
    </row>
    <row r="56" spans="1:6" s="35" customFormat="1" ht="22.5" customHeight="1" x14ac:dyDescent="0.2">
      <c r="A56" s="85" t="s">
        <v>61</v>
      </c>
      <c r="B56" s="41">
        <v>1238248</v>
      </c>
      <c r="C56" s="31" t="s">
        <v>10</v>
      </c>
      <c r="D56" s="43"/>
      <c r="E56" s="43">
        <v>1238248</v>
      </c>
      <c r="F56" s="32"/>
    </row>
    <row r="57" spans="1:6" s="35" customFormat="1" ht="22.5" customHeight="1" x14ac:dyDescent="0.2">
      <c r="A57" s="85" t="s">
        <v>62</v>
      </c>
      <c r="B57" s="41">
        <v>60000</v>
      </c>
      <c r="C57" s="31" t="s">
        <v>10</v>
      </c>
      <c r="D57" s="43"/>
      <c r="E57" s="43">
        <v>60000</v>
      </c>
      <c r="F57" s="32"/>
    </row>
    <row r="58" spans="1:6" s="25" customFormat="1" ht="22.5" customHeight="1" x14ac:dyDescent="0.2">
      <c r="A58" s="85" t="s">
        <v>63</v>
      </c>
      <c r="B58" s="41">
        <v>26240</v>
      </c>
      <c r="C58" s="31" t="s">
        <v>10</v>
      </c>
      <c r="D58" s="43"/>
      <c r="E58" s="43">
        <v>26240</v>
      </c>
      <c r="F58" s="49"/>
    </row>
    <row r="59" spans="1:6" s="25" customFormat="1" ht="22.5" customHeight="1" x14ac:dyDescent="0.2">
      <c r="A59" s="85" t="s">
        <v>64</v>
      </c>
      <c r="B59" s="41">
        <v>100000</v>
      </c>
      <c r="C59" s="31" t="s">
        <v>10</v>
      </c>
      <c r="D59" s="43"/>
      <c r="E59" s="43">
        <v>100000</v>
      </c>
      <c r="F59" s="49"/>
    </row>
    <row r="60" spans="1:6" s="25" customFormat="1" ht="22.5" customHeight="1" x14ac:dyDescent="0.2">
      <c r="A60" s="85" t="s">
        <v>63</v>
      </c>
      <c r="B60" s="41">
        <v>27000</v>
      </c>
      <c r="C60" s="31" t="s">
        <v>10</v>
      </c>
      <c r="D60" s="43"/>
      <c r="E60" s="43">
        <v>27000</v>
      </c>
      <c r="F60" s="49"/>
    </row>
    <row r="61" spans="1:6" s="25" customFormat="1" ht="22.5" customHeight="1" x14ac:dyDescent="0.2">
      <c r="A61" s="85" t="s">
        <v>65</v>
      </c>
      <c r="B61" s="41">
        <v>140433</v>
      </c>
      <c r="C61" s="31" t="s">
        <v>10</v>
      </c>
      <c r="D61" s="43"/>
      <c r="E61" s="43">
        <v>140433</v>
      </c>
      <c r="F61" s="49"/>
    </row>
    <row r="62" spans="1:6" s="19" customFormat="1" ht="21" customHeight="1" x14ac:dyDescent="0.2">
      <c r="A62" s="86" t="s">
        <v>66</v>
      </c>
      <c r="B62" s="41">
        <v>300000</v>
      </c>
      <c r="C62" s="31" t="s">
        <v>10</v>
      </c>
      <c r="D62" s="43"/>
      <c r="E62" s="43">
        <v>300000</v>
      </c>
      <c r="F62" s="32">
        <f t="shared" si="1"/>
        <v>0</v>
      </c>
    </row>
    <row r="63" spans="1:6" s="35" customFormat="1" ht="21" customHeight="1" x14ac:dyDescent="0.2">
      <c r="A63" s="86" t="s">
        <v>67</v>
      </c>
      <c r="B63" s="21">
        <f>1929960+310040</f>
        <v>2240000</v>
      </c>
      <c r="C63" s="31" t="s">
        <v>10</v>
      </c>
      <c r="D63" s="23"/>
      <c r="E63" s="23">
        <f>1929960+310040</f>
        <v>2240000</v>
      </c>
      <c r="F63" s="32">
        <f t="shared" si="1"/>
        <v>0</v>
      </c>
    </row>
    <row r="64" spans="1:6" s="35" customFormat="1" ht="21" customHeight="1" x14ac:dyDescent="0.2">
      <c r="A64" s="87" t="s">
        <v>68</v>
      </c>
      <c r="B64" s="88">
        <v>973976</v>
      </c>
      <c r="C64" s="89" t="s">
        <v>69</v>
      </c>
      <c r="D64" s="90"/>
      <c r="E64" s="90">
        <v>973976</v>
      </c>
      <c r="F64" s="64">
        <f t="shared" si="1"/>
        <v>0</v>
      </c>
    </row>
    <row r="65" spans="1:6" s="35" customFormat="1" ht="21" customHeight="1" x14ac:dyDescent="0.2">
      <c r="A65" s="87" t="s">
        <v>70</v>
      </c>
      <c r="B65" s="88">
        <v>69210</v>
      </c>
      <c r="C65" s="91" t="s">
        <v>10</v>
      </c>
      <c r="D65" s="90"/>
      <c r="E65" s="90">
        <v>69210</v>
      </c>
      <c r="F65" s="92">
        <f t="shared" si="1"/>
        <v>0</v>
      </c>
    </row>
    <row r="66" spans="1:6" s="35" customFormat="1" x14ac:dyDescent="0.2">
      <c r="A66" s="87" t="s">
        <v>71</v>
      </c>
      <c r="B66" s="88">
        <v>2665000</v>
      </c>
      <c r="C66" s="91" t="s">
        <v>10</v>
      </c>
      <c r="D66" s="90"/>
      <c r="E66" s="90">
        <v>2665000</v>
      </c>
      <c r="F66" s="92">
        <f t="shared" si="1"/>
        <v>0</v>
      </c>
    </row>
    <row r="67" spans="1:6" s="35" customFormat="1" x14ac:dyDescent="0.2">
      <c r="A67" s="87" t="s">
        <v>72</v>
      </c>
      <c r="B67" s="88">
        <v>170000</v>
      </c>
      <c r="C67" s="91" t="s">
        <v>10</v>
      </c>
      <c r="D67" s="90"/>
      <c r="E67" s="90">
        <v>170000</v>
      </c>
      <c r="F67" s="92">
        <f t="shared" si="1"/>
        <v>0</v>
      </c>
    </row>
    <row r="68" spans="1:6" s="35" customFormat="1" x14ac:dyDescent="0.2">
      <c r="A68" s="87" t="s">
        <v>73</v>
      </c>
      <c r="B68" s="88">
        <v>2430118</v>
      </c>
      <c r="C68" s="91" t="s">
        <v>10</v>
      </c>
      <c r="D68" s="90"/>
      <c r="E68" s="90">
        <v>2430118</v>
      </c>
      <c r="F68" s="92">
        <f t="shared" si="1"/>
        <v>0</v>
      </c>
    </row>
    <row r="69" spans="1:6" s="35" customFormat="1" x14ac:dyDescent="0.2">
      <c r="A69" s="87" t="s">
        <v>74</v>
      </c>
      <c r="B69" s="88">
        <v>127000</v>
      </c>
      <c r="C69" s="91" t="s">
        <v>10</v>
      </c>
      <c r="D69" s="90"/>
      <c r="E69" s="90">
        <v>127000</v>
      </c>
      <c r="F69" s="92">
        <f t="shared" si="1"/>
        <v>0</v>
      </c>
    </row>
    <row r="70" spans="1:6" s="25" customFormat="1" ht="25.5" x14ac:dyDescent="0.2">
      <c r="A70" s="87" t="s">
        <v>75</v>
      </c>
      <c r="B70" s="88">
        <v>800000</v>
      </c>
      <c r="C70" s="91" t="s">
        <v>10</v>
      </c>
      <c r="D70" s="90"/>
      <c r="E70" s="90">
        <v>800000</v>
      </c>
      <c r="F70" s="93">
        <f t="shared" si="1"/>
        <v>0</v>
      </c>
    </row>
    <row r="71" spans="1:6" s="19" customFormat="1" ht="21" customHeight="1" x14ac:dyDescent="0.2">
      <c r="A71" s="87" t="s">
        <v>76</v>
      </c>
      <c r="B71" s="88">
        <v>350000</v>
      </c>
      <c r="C71" s="89" t="s">
        <v>10</v>
      </c>
      <c r="D71" s="90"/>
      <c r="E71" s="90">
        <v>350000</v>
      </c>
      <c r="F71" s="64">
        <f t="shared" si="1"/>
        <v>0</v>
      </c>
    </row>
    <row r="72" spans="1:6" s="19" customFormat="1" ht="21" customHeight="1" thickBot="1" x14ac:dyDescent="0.25">
      <c r="A72" s="87" t="s">
        <v>77</v>
      </c>
      <c r="B72" s="94">
        <v>90000</v>
      </c>
      <c r="C72" s="95" t="s">
        <v>10</v>
      </c>
      <c r="D72" s="96"/>
      <c r="E72" s="96">
        <v>90000</v>
      </c>
      <c r="F72" s="97">
        <f t="shared" si="1"/>
        <v>0</v>
      </c>
    </row>
    <row r="73" spans="1:6" s="19" customFormat="1" ht="21" customHeight="1" x14ac:dyDescent="0.2">
      <c r="A73" s="98" t="s">
        <v>78</v>
      </c>
      <c r="B73" s="99">
        <v>284990</v>
      </c>
      <c r="C73" s="100" t="s">
        <v>10</v>
      </c>
      <c r="D73" s="101"/>
      <c r="E73" s="102">
        <v>284990</v>
      </c>
      <c r="F73" s="103">
        <f t="shared" si="1"/>
        <v>0</v>
      </c>
    </row>
    <row r="74" spans="1:6" s="19" customFormat="1" ht="21" customHeight="1" thickBot="1" x14ac:dyDescent="0.25">
      <c r="A74" s="104" t="s">
        <v>79</v>
      </c>
      <c r="B74" s="88">
        <v>0</v>
      </c>
      <c r="C74" s="91" t="s">
        <v>10</v>
      </c>
      <c r="D74" s="105"/>
      <c r="E74" s="90">
        <v>0</v>
      </c>
      <c r="F74" s="106"/>
    </row>
    <row r="75" spans="1:6" s="25" customFormat="1" ht="19.5" customHeight="1" x14ac:dyDescent="0.2">
      <c r="A75" s="107" t="s">
        <v>80</v>
      </c>
      <c r="B75" s="108">
        <v>14500</v>
      </c>
      <c r="C75" s="61" t="s">
        <v>10</v>
      </c>
      <c r="D75" s="109"/>
      <c r="E75" s="109">
        <v>14500</v>
      </c>
      <c r="F75" s="110"/>
    </row>
    <row r="76" spans="1:6" s="25" customFormat="1" ht="19.5" customHeight="1" x14ac:dyDescent="0.2">
      <c r="A76" s="111" t="s">
        <v>81</v>
      </c>
      <c r="B76" s="112">
        <v>488500</v>
      </c>
      <c r="C76" s="31" t="s">
        <v>10</v>
      </c>
      <c r="D76" s="23"/>
      <c r="E76" s="23">
        <v>488500</v>
      </c>
      <c r="F76" s="49"/>
    </row>
    <row r="77" spans="1:6" s="25" customFormat="1" ht="19.5" customHeight="1" x14ac:dyDescent="0.2">
      <c r="A77" s="111" t="s">
        <v>82</v>
      </c>
      <c r="B77" s="112">
        <v>29000</v>
      </c>
      <c r="C77" s="31" t="s">
        <v>10</v>
      </c>
      <c r="D77" s="23"/>
      <c r="E77" s="23">
        <v>29000</v>
      </c>
      <c r="F77" s="49"/>
    </row>
    <row r="78" spans="1:6" s="25" customFormat="1" ht="19.5" customHeight="1" x14ac:dyDescent="0.2">
      <c r="A78" s="111" t="s">
        <v>83</v>
      </c>
      <c r="B78" s="112">
        <v>14500</v>
      </c>
      <c r="C78" s="31" t="s">
        <v>10</v>
      </c>
      <c r="D78" s="23"/>
      <c r="E78" s="23">
        <v>14500</v>
      </c>
      <c r="F78" s="49"/>
    </row>
    <row r="79" spans="1:6" s="25" customFormat="1" ht="19.5" customHeight="1" x14ac:dyDescent="0.2">
      <c r="A79" s="113" t="s">
        <v>84</v>
      </c>
      <c r="B79" s="114">
        <v>14500</v>
      </c>
      <c r="C79" s="89" t="s">
        <v>10</v>
      </c>
      <c r="D79" s="90"/>
      <c r="E79" s="90">
        <v>14500</v>
      </c>
      <c r="F79" s="115"/>
    </row>
    <row r="80" spans="1:6" s="25" customFormat="1" ht="19.5" customHeight="1" thickBot="1" x14ac:dyDescent="0.25">
      <c r="A80" s="116" t="s">
        <v>85</v>
      </c>
      <c r="B80" s="117">
        <v>200000</v>
      </c>
      <c r="C80" s="95" t="s">
        <v>10</v>
      </c>
      <c r="D80" s="96"/>
      <c r="E80" s="96">
        <v>200000</v>
      </c>
      <c r="F80" s="118"/>
    </row>
    <row r="81" spans="1:6" s="124" customFormat="1" ht="18" customHeight="1" thickBot="1" x14ac:dyDescent="0.25">
      <c r="A81" s="119" t="s">
        <v>86</v>
      </c>
      <c r="B81" s="120">
        <f>SUM(B5:B46,B48:B80)</f>
        <v>340602433</v>
      </c>
      <c r="C81" s="121"/>
      <c r="D81" s="122">
        <f>SUM(D5:D80)</f>
        <v>0</v>
      </c>
      <c r="E81" s="122">
        <f>SUM(E5:E46,E48:E80)</f>
        <v>340602433</v>
      </c>
      <c r="F81" s="123">
        <f>SUM(F5:F52)</f>
        <v>0</v>
      </c>
    </row>
  </sheetData>
  <mergeCells count="1">
    <mergeCell ref="A1:F1"/>
  </mergeCells>
  <printOptions horizontalCentered="1"/>
  <pageMargins left="0.78740157480314965" right="0.78740157480314965" top="1.02" bottom="0.98425196850393704" header="0.78740157480314965" footer="0.78740157480314965"/>
  <pageSetup paperSize="9" scale="47" orientation="portrait" verticalDpi="300" r:id="rId1"/>
  <headerFooter alignWithMargins="0">
    <oddHeader>&amp;R&amp;"Times New Roman CE,Félkövér dőlt"&amp;11 8. melléklet a 35/2017.(XII.21.)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6.sz.mell.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2017-12-22T11:17:42Z</dcterms:created>
  <dcterms:modified xsi:type="dcterms:W3CDTF">2017-12-22T11:17:43Z</dcterms:modified>
</cp:coreProperties>
</file>