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9. évi előterjesztések\2019.06.27. rendes\Ülés után\Rendeletek\2019. évi költségvetés módosítása\"/>
    </mc:Choice>
  </mc:AlternateContent>
  <xr:revisionPtr revIDLastSave="0" documentId="13_ncr:1_{3AAF3077-3F92-495A-B70F-3B96CB1762FB}" xr6:coauthVersionLast="43" xr6:coauthVersionMax="43" xr10:uidLastSave="{00000000-0000-0000-0000-000000000000}"/>
  <bookViews>
    <workbookView xWindow="-108" yWindow="-108" windowWidth="23256" windowHeight="12576" tabRatio="597" activeTab="4" xr2:uid="{00000000-000D-0000-FFFF-FFFF00000000}"/>
  </bookViews>
  <sheets>
    <sheet name="1. m. bevételek" sheetId="209" r:id="rId1"/>
    <sheet name="2. m. kiadások" sheetId="210" r:id="rId2"/>
    <sheet name="2.a KÖH" sheetId="217" r:id="rId3"/>
    <sheet name="4. melléklet" sheetId="212" r:id="rId4"/>
    <sheet name="8.a melléklet" sheetId="223" r:id="rId5"/>
  </sheets>
  <definedNames>
    <definedName name="_xlnm.Print_Titles" localSheetId="0">'1. m. bevételek'!$7:$9</definedName>
    <definedName name="_xlnm.Print_Titles" localSheetId="1">'2. m. kiadások'!$7:$9</definedName>
    <definedName name="_xlnm.Print_Titles" localSheetId="2">'2.a KÖH'!$7:$7</definedName>
    <definedName name="_xlnm.Print_Area" localSheetId="0">'1. m. bevételek'!$A$1:$K$225</definedName>
    <definedName name="_xlnm.Print_Area" localSheetId="1">'2. m. kiadások'!$A$1:$K$383</definedName>
    <definedName name="_xlnm.Print_Area" localSheetId="2">'2.a KÖH'!$A$1:$S$11</definedName>
    <definedName name="_xlnm.Print_Area" localSheetId="3">'4. melléklet'!$A$1:$K$33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1" i="217" l="1"/>
  <c r="O11" i="217"/>
  <c r="M11" i="217"/>
  <c r="K11" i="217"/>
  <c r="I11" i="217"/>
  <c r="G11" i="217"/>
  <c r="E11" i="217"/>
  <c r="C11" i="217"/>
  <c r="K19" i="209"/>
  <c r="J19" i="209"/>
  <c r="I19" i="209"/>
  <c r="H19" i="209"/>
  <c r="G19" i="209"/>
  <c r="F19" i="209"/>
  <c r="E19" i="209"/>
  <c r="D19" i="209"/>
  <c r="I38" i="209"/>
  <c r="K37" i="209"/>
  <c r="K38" i="209" s="1"/>
  <c r="J37" i="209"/>
  <c r="J38" i="209" s="1"/>
  <c r="I37" i="209"/>
  <c r="H37" i="209"/>
  <c r="H38" i="209" s="1"/>
  <c r="G37" i="209"/>
  <c r="F37" i="209"/>
  <c r="E37" i="209"/>
  <c r="D37" i="209"/>
  <c r="I28" i="209"/>
  <c r="I29" i="209" s="1"/>
  <c r="J28" i="209"/>
  <c r="J29" i="209" s="1"/>
  <c r="K28" i="209"/>
  <c r="K29" i="209" s="1"/>
  <c r="H28" i="209"/>
  <c r="H29" i="209" s="1"/>
  <c r="E28" i="209"/>
  <c r="F28" i="209"/>
  <c r="G28" i="209"/>
  <c r="D28" i="209"/>
  <c r="K25" i="212" l="1"/>
  <c r="K18" i="212"/>
  <c r="K15" i="212"/>
  <c r="E28" i="212"/>
  <c r="E23" i="212"/>
  <c r="E18" i="212"/>
  <c r="E17" i="212"/>
  <c r="E14" i="212"/>
  <c r="S9" i="217" l="1"/>
  <c r="S10" i="217"/>
  <c r="S11" i="217" l="1"/>
  <c r="H212" i="210"/>
  <c r="H249" i="210"/>
  <c r="H363" i="210" l="1"/>
  <c r="I110" i="209" l="1"/>
  <c r="J110" i="209"/>
  <c r="K110" i="209"/>
  <c r="H110" i="209"/>
  <c r="K221" i="209" l="1"/>
  <c r="J221" i="209"/>
  <c r="I221" i="209"/>
  <c r="H221" i="209"/>
  <c r="K214" i="209"/>
  <c r="J214" i="209"/>
  <c r="I214" i="209"/>
  <c r="H214" i="209"/>
  <c r="E27" i="212" s="1"/>
  <c r="K203" i="209"/>
  <c r="J203" i="209"/>
  <c r="I203" i="209"/>
  <c r="H203" i="209"/>
  <c r="E16" i="212" s="1"/>
  <c r="K185" i="209"/>
  <c r="J185" i="209"/>
  <c r="I185" i="209"/>
  <c r="H185" i="209"/>
  <c r="E15" i="212" s="1"/>
  <c r="K178" i="209"/>
  <c r="J178" i="209"/>
  <c r="I178" i="209"/>
  <c r="H178" i="209"/>
  <c r="E26" i="212" s="1"/>
  <c r="K169" i="209"/>
  <c r="K171" i="209" s="1"/>
  <c r="J169" i="209"/>
  <c r="J171" i="209" s="1"/>
  <c r="I169" i="209"/>
  <c r="I171" i="209" s="1"/>
  <c r="H169" i="209"/>
  <c r="K159" i="209"/>
  <c r="J159" i="209"/>
  <c r="I159" i="209"/>
  <c r="H159" i="209"/>
  <c r="E25" i="212" s="1"/>
  <c r="K149" i="209"/>
  <c r="K161" i="209" s="1"/>
  <c r="J149" i="209"/>
  <c r="J161" i="209" s="1"/>
  <c r="I149" i="209"/>
  <c r="I161" i="209" s="1"/>
  <c r="H149" i="209"/>
  <c r="K129" i="209"/>
  <c r="J129" i="209"/>
  <c r="I129" i="209"/>
  <c r="H129" i="209"/>
  <c r="E22" i="212" s="1"/>
  <c r="K118" i="209"/>
  <c r="K104" i="209"/>
  <c r="J104" i="209"/>
  <c r="J118" i="209" s="1"/>
  <c r="I104" i="209"/>
  <c r="I118" i="209" s="1"/>
  <c r="H104" i="209"/>
  <c r="H118" i="209" s="1"/>
  <c r="E12" i="212" s="1"/>
  <c r="K90" i="209"/>
  <c r="J90" i="209"/>
  <c r="I90" i="209"/>
  <c r="H90" i="209"/>
  <c r="K85" i="209"/>
  <c r="J85" i="209"/>
  <c r="I85" i="209"/>
  <c r="H85" i="209"/>
  <c r="K81" i="209"/>
  <c r="K92" i="209" s="1"/>
  <c r="J81" i="209"/>
  <c r="J92" i="209" s="1"/>
  <c r="I81" i="209"/>
  <c r="I92" i="209" s="1"/>
  <c r="H81" i="209"/>
  <c r="H92" i="209" s="1"/>
  <c r="E11" i="212" s="1"/>
  <c r="K72" i="209"/>
  <c r="J72" i="209"/>
  <c r="I72" i="209"/>
  <c r="H72" i="209"/>
  <c r="K50" i="209"/>
  <c r="J50" i="209"/>
  <c r="I50" i="209"/>
  <c r="H50" i="209"/>
  <c r="K46" i="209"/>
  <c r="K51" i="209" s="1"/>
  <c r="J46" i="209"/>
  <c r="J51" i="209" s="1"/>
  <c r="I46" i="209"/>
  <c r="H46" i="209"/>
  <c r="H51" i="209" s="1"/>
  <c r="K14" i="209"/>
  <c r="K20" i="209" s="1"/>
  <c r="J14" i="209"/>
  <c r="J20" i="209" s="1"/>
  <c r="I14" i="209"/>
  <c r="I20" i="209" s="1"/>
  <c r="H14" i="209"/>
  <c r="H161" i="209" l="1"/>
  <c r="E13" i="212"/>
  <c r="E20" i="212" s="1"/>
  <c r="H171" i="209"/>
  <c r="E24" i="212"/>
  <c r="E30" i="212" s="1"/>
  <c r="E33" i="212" s="1"/>
  <c r="I51" i="209"/>
  <c r="H20" i="209"/>
  <c r="H40" i="209" s="1"/>
  <c r="E10" i="212"/>
  <c r="K40" i="209"/>
  <c r="J40" i="209"/>
  <c r="I40" i="209"/>
  <c r="I189" i="209"/>
  <c r="H187" i="209"/>
  <c r="I187" i="209"/>
  <c r="J187" i="209"/>
  <c r="J189" i="209" s="1"/>
  <c r="K187" i="209"/>
  <c r="K189" i="209" s="1"/>
  <c r="K192" i="209" s="1"/>
  <c r="K225" i="209" s="1"/>
  <c r="H189" i="209"/>
  <c r="H192" i="209" l="1"/>
  <c r="H225" i="209" s="1"/>
  <c r="I192" i="209"/>
  <c r="I225" i="209" s="1"/>
  <c r="J192" i="209"/>
  <c r="J225" i="209" s="1"/>
  <c r="E104" i="209"/>
  <c r="D104" i="209"/>
  <c r="E110" i="209"/>
  <c r="F110" i="209"/>
  <c r="G110" i="209"/>
  <c r="D110" i="209"/>
  <c r="K379" i="210" l="1"/>
  <c r="J379" i="210"/>
  <c r="I379" i="210"/>
  <c r="H379" i="210"/>
  <c r="K368" i="210"/>
  <c r="J368" i="210"/>
  <c r="I368" i="210"/>
  <c r="H368" i="210"/>
  <c r="K26" i="212" s="1"/>
  <c r="K360" i="210"/>
  <c r="K370" i="210" s="1"/>
  <c r="J360" i="210"/>
  <c r="J370" i="210" s="1"/>
  <c r="I360" i="210"/>
  <c r="I370" i="210" s="1"/>
  <c r="H360" i="210"/>
  <c r="K344" i="210"/>
  <c r="J344" i="210"/>
  <c r="I344" i="210"/>
  <c r="H344" i="210"/>
  <c r="K309" i="210"/>
  <c r="J309" i="210"/>
  <c r="I309" i="210"/>
  <c r="H309" i="210"/>
  <c r="K260" i="210"/>
  <c r="J260" i="210"/>
  <c r="I260" i="210"/>
  <c r="H260" i="210"/>
  <c r="K16" i="212" s="1"/>
  <c r="K252" i="210"/>
  <c r="J252" i="210"/>
  <c r="I252" i="210"/>
  <c r="H252" i="210"/>
  <c r="K17" i="212" s="1"/>
  <c r="K241" i="210"/>
  <c r="J241" i="210"/>
  <c r="I241" i="210"/>
  <c r="H241" i="210"/>
  <c r="K13" i="212" s="1"/>
  <c r="K215" i="210"/>
  <c r="K262" i="210" s="1"/>
  <c r="J215" i="210"/>
  <c r="J262" i="210" s="1"/>
  <c r="I215" i="210"/>
  <c r="H215" i="210"/>
  <c r="K206" i="210"/>
  <c r="J206" i="210"/>
  <c r="I206" i="210"/>
  <c r="H206" i="210"/>
  <c r="K14" i="212" s="1"/>
  <c r="K180" i="210"/>
  <c r="J180" i="210"/>
  <c r="I180" i="210"/>
  <c r="H180" i="210"/>
  <c r="K12" i="212" s="1"/>
  <c r="K96" i="210"/>
  <c r="J96" i="210"/>
  <c r="I96" i="210"/>
  <c r="H96" i="210"/>
  <c r="K11" i="212" s="1"/>
  <c r="K79" i="210"/>
  <c r="J79" i="210"/>
  <c r="I79" i="210"/>
  <c r="H79" i="210"/>
  <c r="K10" i="212" s="1"/>
  <c r="K60" i="210"/>
  <c r="K61" i="210" s="1"/>
  <c r="J60" i="210"/>
  <c r="J61" i="210" s="1"/>
  <c r="I60" i="210"/>
  <c r="I61" i="210" s="1"/>
  <c r="H60" i="210"/>
  <c r="H61" i="210" s="1"/>
  <c r="K47" i="210"/>
  <c r="J47" i="210"/>
  <c r="I47" i="210"/>
  <c r="H47" i="210"/>
  <c r="K44" i="210"/>
  <c r="K48" i="210" s="1"/>
  <c r="J44" i="210"/>
  <c r="J48" i="210" s="1"/>
  <c r="I44" i="210"/>
  <c r="I48" i="210" s="1"/>
  <c r="H44" i="210"/>
  <c r="H48" i="210" s="1"/>
  <c r="K35" i="210"/>
  <c r="J35" i="210"/>
  <c r="I35" i="210"/>
  <c r="H35" i="210"/>
  <c r="K32" i="210"/>
  <c r="K36" i="210" s="1"/>
  <c r="J32" i="210"/>
  <c r="J36" i="210" s="1"/>
  <c r="I32" i="210"/>
  <c r="I36" i="210" s="1"/>
  <c r="H32" i="210"/>
  <c r="H36" i="210" s="1"/>
  <c r="K21" i="210"/>
  <c r="J21" i="210"/>
  <c r="I21" i="210"/>
  <c r="H21" i="210"/>
  <c r="K23" i="212" s="1"/>
  <c r="K16" i="210"/>
  <c r="K22" i="210" s="1"/>
  <c r="K50" i="210" s="1"/>
  <c r="J16" i="210"/>
  <c r="J22" i="210" s="1"/>
  <c r="J50" i="210" s="1"/>
  <c r="I16" i="210"/>
  <c r="I22" i="210" s="1"/>
  <c r="I50" i="210" s="1"/>
  <c r="H16" i="210"/>
  <c r="H22" i="210" s="1"/>
  <c r="H50" i="210" s="1"/>
  <c r="K22" i="212" l="1"/>
  <c r="H370" i="210"/>
  <c r="K24" i="212"/>
  <c r="K30" i="212" s="1"/>
  <c r="K20" i="212"/>
  <c r="K372" i="210"/>
  <c r="K383" i="210" s="1"/>
  <c r="H262" i="210"/>
  <c r="H372" i="210" s="1"/>
  <c r="H383" i="210" s="1"/>
  <c r="I262" i="210"/>
  <c r="I372" i="210" s="1"/>
  <c r="I383" i="210" s="1"/>
  <c r="J372" i="210"/>
  <c r="J383" i="210" s="1"/>
  <c r="E159" i="209"/>
  <c r="F159" i="209"/>
  <c r="G159" i="209"/>
  <c r="D159" i="209"/>
  <c r="E149" i="209"/>
  <c r="F149" i="209"/>
  <c r="G149" i="209"/>
  <c r="D149" i="209"/>
  <c r="K33" i="212" l="1"/>
  <c r="E50" i="209"/>
  <c r="F50" i="209"/>
  <c r="G50" i="209"/>
  <c r="D50" i="209"/>
  <c r="D13" i="212" s="1"/>
  <c r="E360" i="210" l="1"/>
  <c r="F360" i="210"/>
  <c r="G360" i="210"/>
  <c r="D360" i="210"/>
  <c r="E215" i="210"/>
  <c r="F215" i="210"/>
  <c r="G215" i="210"/>
  <c r="E252" i="210" l="1"/>
  <c r="F252" i="210"/>
  <c r="G252" i="210"/>
  <c r="D252" i="210"/>
  <c r="E35" i="210" l="1"/>
  <c r="F35" i="210"/>
  <c r="G35" i="210"/>
  <c r="D35" i="210"/>
  <c r="E32" i="210"/>
  <c r="F32" i="210"/>
  <c r="G32" i="210"/>
  <c r="D32" i="210"/>
  <c r="G16" i="210"/>
  <c r="F16" i="210"/>
  <c r="E16" i="210"/>
  <c r="D16" i="210"/>
  <c r="E21" i="210"/>
  <c r="F21" i="210"/>
  <c r="G21" i="210"/>
  <c r="D21" i="210"/>
  <c r="D79" i="210" l="1"/>
  <c r="I30" i="212" l="1"/>
  <c r="I20" i="212"/>
  <c r="E38" i="209" l="1"/>
  <c r="F38" i="209"/>
  <c r="G38" i="209"/>
  <c r="D38" i="209"/>
  <c r="E29" i="209"/>
  <c r="F29" i="209"/>
  <c r="G29" i="209"/>
  <c r="D29" i="209"/>
  <c r="D212" i="210" l="1"/>
  <c r="D215" i="210" s="1"/>
  <c r="E44" i="210"/>
  <c r="F44" i="210"/>
  <c r="G44" i="210"/>
  <c r="D44" i="210"/>
  <c r="E47" i="210"/>
  <c r="F47" i="210"/>
  <c r="G47" i="210"/>
  <c r="D47" i="210"/>
  <c r="P11" i="223" l="1"/>
  <c r="O11" i="223"/>
  <c r="N11" i="223"/>
  <c r="M11" i="223"/>
  <c r="L11" i="223"/>
  <c r="J11" i="223"/>
  <c r="I11" i="223"/>
  <c r="H11" i="223"/>
  <c r="G11" i="223"/>
  <c r="F11" i="223"/>
  <c r="E11" i="223"/>
  <c r="K10" i="223"/>
  <c r="Q10" i="223" s="1"/>
  <c r="K9" i="223"/>
  <c r="Q9" i="223" s="1"/>
  <c r="K8" i="223"/>
  <c r="Q8" i="223" s="1"/>
  <c r="K7" i="223"/>
  <c r="K11" i="223" l="1"/>
  <c r="R8" i="223"/>
  <c r="S8" i="223"/>
  <c r="R9" i="223"/>
  <c r="S9" i="223"/>
  <c r="R10" i="223"/>
  <c r="S10" i="223"/>
  <c r="Q7" i="223"/>
  <c r="R7" i="223" l="1"/>
  <c r="R11" i="223" s="1"/>
  <c r="Q11" i="223"/>
  <c r="S7" i="223"/>
  <c r="S11" i="223" s="1"/>
  <c r="E185" i="209" l="1"/>
  <c r="F185" i="209"/>
  <c r="G185" i="209"/>
  <c r="D185" i="209"/>
  <c r="J25" i="212" l="1"/>
  <c r="J18" i="212"/>
  <c r="J15" i="212"/>
  <c r="D28" i="212"/>
  <c r="D18" i="212"/>
  <c r="D17" i="212"/>
  <c r="D14" i="212"/>
  <c r="E260" i="210" l="1"/>
  <c r="F260" i="210"/>
  <c r="G260" i="210"/>
  <c r="D260" i="210"/>
  <c r="J16" i="212" s="1"/>
  <c r="E241" i="210"/>
  <c r="F241" i="210"/>
  <c r="G241" i="210"/>
  <c r="E368" i="210"/>
  <c r="F368" i="210"/>
  <c r="G368" i="210"/>
  <c r="E309" i="210"/>
  <c r="F309" i="210"/>
  <c r="G309" i="210"/>
  <c r="D309" i="210"/>
  <c r="E344" i="210"/>
  <c r="F344" i="210"/>
  <c r="G344" i="210"/>
  <c r="D344" i="210"/>
  <c r="J23" i="212" s="1"/>
  <c r="P11" i="217" l="1"/>
  <c r="N11" i="217"/>
  <c r="L11" i="217"/>
  <c r="J11" i="217"/>
  <c r="H11" i="217"/>
  <c r="F11" i="217"/>
  <c r="D11" i="217"/>
  <c r="B11" i="217"/>
  <c r="R10" i="217"/>
  <c r="R9" i="217"/>
  <c r="R11" i="217" l="1"/>
  <c r="G379" i="210" l="1"/>
  <c r="F379" i="210"/>
  <c r="E379" i="210"/>
  <c r="D379" i="210"/>
  <c r="D368" i="210"/>
  <c r="J26" i="212" s="1"/>
  <c r="F370" i="210"/>
  <c r="J24" i="212"/>
  <c r="J17" i="212"/>
  <c r="D241" i="210"/>
  <c r="G206" i="210"/>
  <c r="F206" i="210"/>
  <c r="E206" i="210"/>
  <c r="D206" i="210"/>
  <c r="J14" i="212" s="1"/>
  <c r="G180" i="210"/>
  <c r="F180" i="210"/>
  <c r="E180" i="210"/>
  <c r="D180" i="210"/>
  <c r="J12" i="212" s="1"/>
  <c r="G96" i="210"/>
  <c r="F96" i="210"/>
  <c r="E96" i="210"/>
  <c r="D96" i="210"/>
  <c r="J11" i="212" s="1"/>
  <c r="G79" i="210"/>
  <c r="F79" i="210"/>
  <c r="E79" i="210"/>
  <c r="J10" i="212"/>
  <c r="G60" i="210"/>
  <c r="G61" i="210" s="1"/>
  <c r="F60" i="210"/>
  <c r="F61" i="210" s="1"/>
  <c r="E60" i="210"/>
  <c r="E61" i="210" s="1"/>
  <c r="D60" i="210"/>
  <c r="E48" i="210"/>
  <c r="D48" i="210"/>
  <c r="D36" i="210"/>
  <c r="G36" i="210"/>
  <c r="F36" i="210"/>
  <c r="E36" i="210"/>
  <c r="E22" i="210"/>
  <c r="D22" i="210"/>
  <c r="G221" i="209"/>
  <c r="F221" i="209"/>
  <c r="E221" i="209"/>
  <c r="D221" i="209"/>
  <c r="G214" i="209"/>
  <c r="F214" i="209"/>
  <c r="E214" i="209"/>
  <c r="D214" i="209"/>
  <c r="D27" i="212" s="1"/>
  <c r="G203" i="209"/>
  <c r="F203" i="209"/>
  <c r="E203" i="209"/>
  <c r="D203" i="209"/>
  <c r="D16" i="212" s="1"/>
  <c r="D15" i="212"/>
  <c r="G178" i="209"/>
  <c r="F178" i="209"/>
  <c r="E178" i="209"/>
  <c r="D178" i="209"/>
  <c r="D26" i="212" s="1"/>
  <c r="G169" i="209"/>
  <c r="G171" i="209" s="1"/>
  <c r="F169" i="209"/>
  <c r="F171" i="209" s="1"/>
  <c r="E169" i="209"/>
  <c r="E171" i="209" s="1"/>
  <c r="D169" i="209"/>
  <c r="D25" i="212"/>
  <c r="G129" i="209"/>
  <c r="F129" i="209"/>
  <c r="E129" i="209"/>
  <c r="D129" i="209"/>
  <c r="D22" i="212" s="1"/>
  <c r="D23" i="212"/>
  <c r="G104" i="209"/>
  <c r="G118" i="209" s="1"/>
  <c r="F104" i="209"/>
  <c r="F118" i="209" s="1"/>
  <c r="G90" i="209"/>
  <c r="F90" i="209"/>
  <c r="E90" i="209"/>
  <c r="D90" i="209"/>
  <c r="G85" i="209"/>
  <c r="F85" i="209"/>
  <c r="E85" i="209"/>
  <c r="D85" i="209"/>
  <c r="G81" i="209"/>
  <c r="F81" i="209"/>
  <c r="F92" i="209" s="1"/>
  <c r="E81" i="209"/>
  <c r="D81" i="209"/>
  <c r="G72" i="209"/>
  <c r="F72" i="209"/>
  <c r="E72" i="209"/>
  <c r="D72" i="209"/>
  <c r="G46" i="209"/>
  <c r="G51" i="209" s="1"/>
  <c r="F46" i="209"/>
  <c r="F51" i="209" s="1"/>
  <c r="E46" i="209"/>
  <c r="E51" i="209" s="1"/>
  <c r="D46" i="209"/>
  <c r="D51" i="209" s="1"/>
  <c r="G14" i="209"/>
  <c r="G20" i="209" s="1"/>
  <c r="F14" i="209"/>
  <c r="F20" i="209" s="1"/>
  <c r="E14" i="209"/>
  <c r="E20" i="209" s="1"/>
  <c r="D14" i="209"/>
  <c r="D20" i="209" s="1"/>
  <c r="F40" i="209" l="1"/>
  <c r="G92" i="209"/>
  <c r="G370" i="210"/>
  <c r="D40" i="209"/>
  <c r="D10" i="212"/>
  <c r="D171" i="209"/>
  <c r="D24" i="212"/>
  <c r="D30" i="212" s="1"/>
  <c r="J13" i="212"/>
  <c r="J20" i="212" s="1"/>
  <c r="G262" i="210"/>
  <c r="D61" i="210"/>
  <c r="J22" i="212"/>
  <c r="J30" i="212" s="1"/>
  <c r="D370" i="210"/>
  <c r="G161" i="209"/>
  <c r="E92" i="209"/>
  <c r="E118" i="209"/>
  <c r="F161" i="209"/>
  <c r="D118" i="209"/>
  <c r="D12" i="212" s="1"/>
  <c r="F262" i="210"/>
  <c r="F372" i="210" s="1"/>
  <c r="D92" i="209"/>
  <c r="D11" i="212" s="1"/>
  <c r="E370" i="210"/>
  <c r="G48" i="210"/>
  <c r="G40" i="209"/>
  <c r="F22" i="210"/>
  <c r="G22" i="210"/>
  <c r="F48" i="210"/>
  <c r="E262" i="210"/>
  <c r="E161" i="209"/>
  <c r="D161" i="209"/>
  <c r="D262" i="210"/>
  <c r="E40" i="209"/>
  <c r="D50" i="210"/>
  <c r="E50" i="210"/>
  <c r="D187" i="209"/>
  <c r="E187" i="209"/>
  <c r="F187" i="209"/>
  <c r="G187" i="209"/>
  <c r="G189" i="209" l="1"/>
  <c r="G192" i="209" s="1"/>
  <c r="G225" i="209" s="1"/>
  <c r="G372" i="210"/>
  <c r="D20" i="212"/>
  <c r="D33" i="212" s="1"/>
  <c r="J33" i="212"/>
  <c r="D372" i="210"/>
  <c r="D383" i="210" s="1"/>
  <c r="F189" i="209"/>
  <c r="F192" i="209" s="1"/>
  <c r="F225" i="209" s="1"/>
  <c r="E372" i="210"/>
  <c r="E383" i="210" s="1"/>
  <c r="G50" i="210"/>
  <c r="F50" i="210"/>
  <c r="F383" i="210" s="1"/>
  <c r="E189" i="209"/>
  <c r="E192" i="209" s="1"/>
  <c r="E225" i="209" s="1"/>
  <c r="D189" i="209"/>
  <c r="D192" i="209" s="1"/>
  <c r="D225" i="209" s="1"/>
  <c r="G383" i="210" l="1"/>
  <c r="C30" i="212" l="1"/>
  <c r="H30" i="212"/>
  <c r="B30" i="212"/>
  <c r="H20" i="212"/>
  <c r="B20" i="212"/>
  <c r="C20" i="212" l="1"/>
  <c r="C33" i="212" s="1"/>
  <c r="H33" i="212"/>
  <c r="B33" i="212"/>
  <c r="I33" i="212" l="1"/>
</calcChain>
</file>

<file path=xl/sharedStrings.xml><?xml version="1.0" encoding="utf-8"?>
<sst xmlns="http://schemas.openxmlformats.org/spreadsheetml/2006/main" count="711" uniqueCount="506">
  <si>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</si>
  <si>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</si>
  <si>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</si>
  <si>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</si>
  <si>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</si>
  <si>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</si>
  <si>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</si>
  <si>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</si>
  <si>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</si>
  <si>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</si>
  <si>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</si>
  <si>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</si>
  <si>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</si>
  <si>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</si>
  <si>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</si>
  <si>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</si>
  <si>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</si>
  <si>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</si>
  <si>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</si>
  <si>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</si>
  <si>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</si>
  <si>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</si>
  <si>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</si>
  <si>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</si>
  <si>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</si>
  <si>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</si>
  <si>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</si>
  <si>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</si>
  <si>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</si>
  <si>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</si>
  <si>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</si>
  <si>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</si>
  <si>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</si>
  <si>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</si>
  <si>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</si>
  <si>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</si>
  <si>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</si>
  <si>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</si>
  <si>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</si>
  <si>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</si>
  <si>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</si>
  <si>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</si>
  <si>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</si>
  <si>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</si>
  <si>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</si>
  <si>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</si>
  <si>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</si>
  <si>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</si>
  <si>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</si>
  <si>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</si>
  <si>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</si>
  <si>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</si>
  <si>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</si>
  <si>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</si>
  <si>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</si>
  <si>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</si>
  <si>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</si>
  <si>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</si>
  <si>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</si>
  <si>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</si>
  <si>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</si>
  <si>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</si>
  <si>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</si>
  <si>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</si>
  <si>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</si>
  <si>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</si>
  <si>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</si>
  <si>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</si>
  <si>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</si>
  <si>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</si>
  <si>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</si>
  <si>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</si>
  <si>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</si>
  <si>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</si>
  <si>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</si>
  <si>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</si>
  <si>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</si>
  <si>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</si>
  <si>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</si>
  <si>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</si>
  <si>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</si>
  <si>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</si>
  <si>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</si>
  <si>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</si>
  <si>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</si>
  <si>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</si>
  <si>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</si>
  <si>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</si>
  <si>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</si>
  <si>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</si>
  <si>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</si>
  <si>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</si>
  <si>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</si>
  <si>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</si>
  <si>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</si>
  <si>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</si>
  <si>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</si>
  <si>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</si>
  <si>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</si>
  <si>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</si>
  <si>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</si>
  <si>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</si>
  <si>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</si>
  <si>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</si>
  <si>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</si>
  <si>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</si>
  <si>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</si>
  <si>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</si>
  <si>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</si>
  <si>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</si>
  <si>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</si>
  <si>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</si>
  <si>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</si>
  <si>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</si>
  <si>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</si>
  <si>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</si>
  <si>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</si>
  <si>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</si>
  <si>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</si>
  <si>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</si>
  <si>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</si>
  <si>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</si>
  <si>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</si>
  <si>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</si>
  <si>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</si>
  <si>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</si>
  <si>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</si>
  <si>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</si>
  <si>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</si>
  <si>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</si>
  <si>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</si>
  <si>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</si>
  <si>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</si>
  <si>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</si>
  <si>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</si>
  <si>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</si>
  <si>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</si>
  <si>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</si>
  <si>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</si>
  <si>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</si>
  <si>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</si>
  <si>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</si>
  <si>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</si>
  <si>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</si>
  <si>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</si>
  <si>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</si>
  <si>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</si>
  <si>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</si>
  <si>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</si>
  <si>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</si>
  <si>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</si>
  <si>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</si>
  <si>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</si>
  <si>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</si>
  <si>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</si>
  <si>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</si>
  <si>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</si>
  <si>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</si>
  <si>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</si>
  <si>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</si>
  <si>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</si>
  <si>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</si>
  <si>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</si>
  <si>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</si>
  <si>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</si>
  <si>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</si>
  <si>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</si>
  <si>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</si>
  <si>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</si>
  <si>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</si>
  <si>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</si>
  <si>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2. Működési célú költségvetési támogatások és kiegészítő támogatások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</si>
  <si>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</si>
  <si>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</si>
  <si>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</si>
  <si>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</si>
  <si>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</si>
  <si>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</si>
  <si>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</si>
  <si>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</si>
  <si>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</si>
  <si>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</si>
  <si>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</si>
  <si>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</si>
  <si>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</si>
  <si>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</si>
  <si>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</si>
  <si>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</si>
  <si>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</si>
  <si>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</si>
  <si>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</si>
  <si>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</si>
  <si>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</si>
  <si>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</si>
  <si>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</si>
  <si>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</si>
  <si>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</si>
  <si>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</si>
  <si>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</si>
  <si>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</si>
  <si>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</si>
  <si>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</si>
  <si>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</si>
  <si>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</si>
  <si>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</si>
  <si>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</si>
  <si>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</si>
  <si>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</si>
  <si>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</si>
  <si>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</si>
  <si>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</si>
  <si>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</si>
  <si>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</si>
  <si>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</si>
  <si>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</si>
  <si>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</si>
  <si>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</si>
  <si>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</si>
  <si>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</si>
  <si>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</si>
  <si>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</si>
  <si>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</si>
  <si>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</si>
  <si>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</si>
  <si>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</si>
  <si>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</si>
  <si>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</si>
  <si>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</si>
  <si>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</si>
  <si>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</si>
  <si>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</si>
  <si>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</si>
  <si>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</si>
  <si>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</si>
  <si>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</si>
  <si>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</si>
  <si>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</si>
  <si>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</si>
  <si>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</si>
  <si>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2019. Eredeti előirányzat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</si>
  <si>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</si>
  <si>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</si>
  <si>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</si>
  <si>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</si>
  <si>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Összesen</t>
  </si>
  <si>
    <t>1.1.1. Költségvetési szerveknél foglalkoztatottak 2018. évi áthúzódó és 2019. évi kompenzációja</t>
  </si>
  <si>
    <t>2019. évi kiemelt kiadási előirányzata</t>
  </si>
  <si>
    <t>2019. eredeti</t>
  </si>
  <si>
    <t>1.16. Kiegészítő települési támogatás a TOP-5.2.1-15 projektekhez kapcsolódóan</t>
  </si>
  <si>
    <t>Személyi juttatás</t>
  </si>
  <si>
    <t>Műkö-  dési  bevétel</t>
  </si>
  <si>
    <t>Felhalmozási bevétel</t>
  </si>
  <si>
    <t>Pénzma-   radv. + Alulfin.</t>
  </si>
  <si>
    <t>Állami támogatás + NEAK</t>
  </si>
  <si>
    <t>Önk. tám.</t>
  </si>
  <si>
    <t>Int.fin.</t>
  </si>
  <si>
    <t>Integrált Önkormányzati Szolg. Szerv.</t>
  </si>
  <si>
    <t>Intézmények finanszírozása 2019. évben</t>
  </si>
  <si>
    <t>2.1. Tinódi Ház Nkft. működésére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</si>
  <si>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</si>
  <si>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</si>
  <si>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</si>
  <si>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</si>
  <si>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</si>
  <si>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</si>
  <si>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</si>
  <si>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</si>
  <si>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</si>
  <si>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</si>
  <si>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</si>
  <si>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</si>
  <si>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</si>
  <si>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</si>
  <si>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</si>
  <si>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</si>
  <si>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</si>
  <si>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</si>
  <si>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</si>
  <si>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</si>
  <si>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</si>
  <si>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</si>
  <si>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</si>
  <si>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</si>
  <si>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</si>
  <si>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</si>
  <si>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</si>
  <si>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</si>
  <si>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</si>
  <si>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</si>
  <si>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</si>
  <si>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</si>
  <si>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</si>
  <si>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</si>
  <si>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</si>
  <si>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</si>
  <si>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</si>
  <si>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</si>
  <si>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</si>
  <si>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</si>
  <si>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</si>
  <si>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</si>
  <si>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</si>
  <si>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</si>
  <si>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</si>
  <si>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</si>
  <si>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</si>
  <si>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</si>
  <si>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</si>
  <si>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</si>
  <si>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</si>
  <si>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</si>
  <si>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</si>
  <si>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</si>
  <si>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</si>
  <si>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</si>
  <si>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</si>
  <si>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</si>
  <si>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</si>
  <si>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</si>
  <si>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</si>
  <si>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</si>
  <si>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</si>
  <si>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</si>
  <si>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</si>
  <si>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</si>
  <si>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</si>
  <si>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</si>
  <si>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</si>
  <si>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</si>
  <si>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</si>
  <si>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</si>
  <si>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</si>
  <si>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</si>
  <si>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</si>
  <si>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</si>
  <si>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</si>
  <si>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</si>
  <si>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</si>
  <si>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</si>
  <si>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</si>
  <si>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</si>
  <si>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</si>
  <si>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</si>
  <si>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</si>
  <si>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</si>
  <si>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</si>
  <si>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</si>
  <si>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</si>
  <si>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</si>
  <si>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</si>
  <si>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</si>
  <si>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</si>
  <si>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</si>
  <si>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</si>
  <si>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</si>
  <si>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</si>
  <si>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</si>
  <si>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</si>
  <si>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</si>
  <si>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</si>
  <si>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</si>
  <si>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</si>
  <si>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</si>
  <si>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</si>
  <si>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</si>
  <si>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</si>
  <si>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</si>
  <si>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</si>
  <si>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</si>
  <si>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</si>
  <si>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</si>
  <si>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</si>
  <si>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</si>
  <si>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</si>
  <si>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</si>
  <si>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</si>
  <si>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</si>
  <si>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</si>
  <si>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</si>
  <si>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</si>
  <si>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</si>
  <si>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</si>
  <si>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</si>
  <si>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</si>
  <si>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</si>
  <si>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</si>
  <si>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</si>
  <si>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</si>
  <si>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</si>
  <si>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</si>
  <si>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</si>
  <si>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</si>
  <si>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</si>
  <si>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</si>
  <si>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</si>
  <si>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</si>
  <si>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</si>
  <si>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</si>
  <si>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</si>
  <si>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</si>
  <si>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</si>
  <si>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</si>
  <si>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</si>
  <si>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9. Kisértékű tárgyi eszközök beszerzése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</si>
  <si>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</si>
  <si>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</si>
  <si>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</si>
  <si>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</si>
  <si>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</si>
  <si>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</si>
  <si>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</si>
  <si>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</si>
  <si>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</si>
  <si>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</si>
  <si>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</si>
  <si>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</si>
  <si>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</si>
  <si>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</si>
  <si>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</si>
  <si>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</si>
  <si>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2017-19. év</t>
  </si>
  <si>
    <t>30. Csapadékvíz átemelő gépészeti és szivattyú felújítása II. ütem</t>
  </si>
  <si>
    <t>4.2. Dombóvári Városgazdálkodási Nkft-től lakbér, bérleti díj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</si>
  <si>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</si>
  <si>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</si>
  <si>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</si>
  <si>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</si>
  <si>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25. Újdombóvári körfogalom átszervezése, parkoló kialakítása árok lefedéssel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</si>
  <si>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</si>
  <si>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</si>
  <si>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</si>
  <si>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</si>
  <si>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</si>
  <si>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</si>
  <si>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</si>
  <si>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</si>
  <si>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</si>
  <si>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</si>
  <si>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</si>
  <si>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</si>
  <si>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</si>
  <si>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</si>
  <si>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</si>
  <si>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</si>
  <si>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</si>
  <si>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</si>
  <si>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</si>
  <si>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</si>
  <si>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</si>
  <si>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</si>
  <si>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</si>
  <si>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</si>
  <si>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</si>
  <si>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</si>
  <si>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</si>
  <si>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2019. Javasolt módosítás</t>
  </si>
  <si>
    <t>1.3.1. Szociális ágazati összevont pótlék kifizetéséhez támogatás</t>
  </si>
  <si>
    <t>1.3.2. Egészségügyi kiegészítő pótlék kifizetéséhez támogatás</t>
  </si>
  <si>
    <t>2.1. Költségvetési szerveknél foglalkoztatottak 2018. évi kompenzációja</t>
  </si>
  <si>
    <t>1.4.1. Kulturális pótlék kifizetéséhez támogatás</t>
  </si>
  <si>
    <t>2.19. Foglalkoztatáshoz önerő</t>
  </si>
  <si>
    <t>2.19.2. Dombóvári Városgazdálkodási Nkft. részére</t>
  </si>
  <si>
    <t>2.19.1. Tinódi Ház Nkft. részére</t>
  </si>
  <si>
    <t>2.7. Dombóvári Focisuli Egyesület támogatása a Dombóvári József Attila Általános Iskola 2 tornatermi öltözőjének vizesblokk felújításához</t>
  </si>
  <si>
    <t>63. Állami beruházások megvalósítása érdekében társadalmi akció indítása</t>
  </si>
  <si>
    <t>1.17. Gyógyúszás költségeinek támogatása</t>
  </si>
  <si>
    <t>1.18. Személytaxi-szolgáltatás</t>
  </si>
  <si>
    <t>2.2. Kiegyenlítő bérrendezési alap támogatás</t>
  </si>
  <si>
    <t>2.3. Nappali melegedők hosszított nyitvatartásának támogatása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</si>
  <si>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</si>
  <si>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</si>
  <si>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</si>
  <si>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</si>
  <si>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31. Bezerédj utcai ivóvízvezeték rekonstrukciója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</si>
  <si>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</si>
  <si>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</si>
  <si>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</si>
  <si>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39. A „Mászlony - oázis az agrársivatagban” című pályázathoz kapcsolódó
ingatlanvásárlások</t>
  </si>
  <si>
    <t>3.7. Költségvetési maradvány</t>
  </si>
  <si>
    <t>"2.a. melléklet a 9/2019. (II. 28.) önkormányzati rendelethez"</t>
  </si>
  <si>
    <t>jav. mód.</t>
  </si>
  <si>
    <t>"1. melléklet a 9/2019. (II. 28.) önkormányzati rendelethez"</t>
  </si>
  <si>
    <t>"2. melléklet a 9/2019. (II. 28.) önkormányzati rendelethez"</t>
  </si>
  <si>
    <t>"4. melléklet a 9/2019. (II. 28.) önkormányzati rendelethez"</t>
  </si>
  <si>
    <t>2019. jav. mód.</t>
  </si>
  <si>
    <t>2018. tény</t>
  </si>
  <si>
    <t>"8/a melléklet a 9/2019. (II. 28.) önkormányzati rendelethez"</t>
  </si>
  <si>
    <t>67. Internet hozzáférési pontok kialakításának költségei WiFi4EU</t>
  </si>
  <si>
    <t>2.20. Tinódi Ház klímarendszere felújításának támogatása</t>
  </si>
  <si>
    <t>5.1. Tagi kölcsön a Tinódi Ház Nkft. részére</t>
  </si>
  <si>
    <t>2.8. Dombóvári Futball Club számára TAO-s támogatáshoz önrész biztosítása</t>
  </si>
  <si>
    <t>40. Közvilágítás bővítési munkák előző évről áthúzódó kifizetései</t>
  </si>
  <si>
    <t>41. Művészeti alkotás elhelyezése a Szenes Hanna téren</t>
  </si>
  <si>
    <t>1.1. Közfoglalkoztatás támogatása</t>
  </si>
  <si>
    <t>1.2. EP választásra átlagbér</t>
  </si>
  <si>
    <t>1.3. Földi István Könyvtár</t>
  </si>
  <si>
    <t>2.3. Földi István Könyvtár</t>
  </si>
  <si>
    <t>1.2. SZJA 1% felajánlások</t>
  </si>
  <si>
    <t>Átvett pénzeszköz, támogatás</t>
  </si>
  <si>
    <t>68. Szúnyoggyérítés Dombóvár város közigazgatási területén</t>
  </si>
  <si>
    <t>15. Farkas Attila Uszoda új épületrészében fűtés kialakítása és egy plusz ajtó beépítése</t>
  </si>
  <si>
    <t>1. melléklet a 23/2019. (VI. 27.) önkormányzati rendelethez</t>
  </si>
  <si>
    <t>2. melléklet a 23/2019. (VI. 27.) önkormányzati rendelethez</t>
  </si>
  <si>
    <t>2.a. melléklet a 23/2019. (VI. 27.) önkormányzati rendelethez</t>
  </si>
  <si>
    <t>3. melléklet a 23/2019. (VI. 27.) önkormányzati rendelethez</t>
  </si>
  <si>
    <t>4. melléklet a 23/2019. (VI.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</si>
</sst>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2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46" fillId="0" borderId="0"/>
  </cellStyleXfs>
  <cellXfs count="305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33" fillId="0" borderId="0" xfId="53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/>
    </xf>
    <xf numFmtId="0" fontId="2" fillId="0" borderId="0" xfId="52" applyAlignment="1"/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46" fillId="0" borderId="0" xfId="61"/>
    <xf numFmtId="0" fontId="48" fillId="0" borderId="0" xfId="61" applyFont="1"/>
    <xf numFmtId="0" fontId="47" fillId="0" borderId="0" xfId="61" applyFont="1"/>
    <xf numFmtId="0" fontId="46" fillId="0" borderId="42" xfId="61" applyBorder="1"/>
    <xf numFmtId="0" fontId="46" fillId="0" borderId="43" xfId="61" applyBorder="1"/>
    <xf numFmtId="0" fontId="46" fillId="0" borderId="44" xfId="61" applyBorder="1"/>
    <xf numFmtId="0" fontId="46" fillId="0" borderId="45" xfId="61" applyBorder="1" applyAlignment="1">
      <alignment wrapText="1"/>
    </xf>
    <xf numFmtId="0" fontId="46" fillId="0" borderId="45" xfId="61" applyFont="1" applyBorder="1" applyAlignment="1">
      <alignment horizontal="center" wrapText="1"/>
    </xf>
    <xf numFmtId="0" fontId="46" fillId="0" borderId="45" xfId="61" applyFont="1" applyBorder="1" applyAlignment="1">
      <alignment wrapText="1"/>
    </xf>
    <xf numFmtId="0" fontId="44" fillId="0" borderId="46" xfId="61" applyFont="1" applyBorder="1"/>
    <xf numFmtId="0" fontId="46" fillId="0" borderId="47" xfId="61" applyFill="1" applyBorder="1" applyAlignment="1">
      <alignment wrapText="1"/>
    </xf>
    <xf numFmtId="0" fontId="46" fillId="0" borderId="44" xfId="61" applyFill="1" applyBorder="1" applyAlignment="1">
      <alignment wrapText="1"/>
    </xf>
    <xf numFmtId="0" fontId="46" fillId="0" borderId="45" xfId="61" applyFill="1" applyBorder="1" applyAlignment="1">
      <alignment wrapText="1"/>
    </xf>
    <xf numFmtId="0" fontId="46" fillId="0" borderId="45" xfId="61" applyFill="1" applyBorder="1"/>
    <xf numFmtId="0" fontId="46" fillId="0" borderId="48" xfId="61" applyFont="1" applyFill="1" applyBorder="1"/>
    <xf numFmtId="3" fontId="46" fillId="0" borderId="62" xfId="61" applyNumberFormat="1" applyFont="1" applyFill="1" applyBorder="1"/>
    <xf numFmtId="3" fontId="46" fillId="0" borderId="63" xfId="61" applyNumberFormat="1" applyFont="1" applyFill="1" applyBorder="1"/>
    <xf numFmtId="3" fontId="46" fillId="0" borderId="61" xfId="61" applyNumberFormat="1" applyFont="1" applyFill="1" applyBorder="1"/>
    <xf numFmtId="3" fontId="34" fillId="0" borderId="24" xfId="53" applyNumberFormat="1" applyFont="1" applyFill="1" applyBorder="1"/>
    <xf numFmtId="0" fontId="40" fillId="0" borderId="0" xfId="51" applyFont="1" applyAlignment="1">
      <alignment wrapText="1"/>
    </xf>
    <xf numFmtId="0" fontId="40" fillId="0" borderId="0" xfId="53" applyFont="1" applyFill="1" applyBorder="1" applyAlignment="1">
      <alignment horizontal="right"/>
    </xf>
    <xf numFmtId="0" fontId="39" fillId="0" borderId="0" xfId="51" applyFont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32" fillId="0" borderId="21" xfId="53" applyFont="1" applyFill="1" applyBorder="1" applyAlignment="1"/>
    <xf numFmtId="0" fontId="32" fillId="0" borderId="0" xfId="53" applyFont="1" applyFill="1" applyBorder="1" applyAlignment="1">
      <alignment horizontal="right"/>
    </xf>
    <xf numFmtId="0" fontId="2" fillId="0" borderId="0" xfId="52" applyAlignment="1"/>
    <xf numFmtId="0" fontId="46" fillId="0" borderId="0" xfId="61" applyFont="1" applyAlignment="1">
      <alignment horizontal="right"/>
    </xf>
    <xf numFmtId="0" fontId="23" fillId="0" borderId="0" xfId="53" applyFont="1" applyFill="1" applyBorder="1" applyAlignment="1">
      <alignment horizontal="right"/>
    </xf>
    <xf numFmtId="0" fontId="43" fillId="0" borderId="0" xfId="53" applyFont="1" applyFill="1" applyBorder="1" applyAlignment="1">
      <alignment horizontal="right"/>
    </xf>
    <xf numFmtId="0" fontId="40" fillId="0" borderId="0" xfId="59" applyFont="1" applyFill="1" applyAlignment="1">
      <alignment horizontal="center" vertical="center" wrapText="1"/>
    </xf>
    <xf numFmtId="0" fontId="46" fillId="0" borderId="0" xfId="61" applyFont="1" applyAlignment="1"/>
    <xf numFmtId="0" fontId="51" fillId="0" borderId="0" xfId="61" applyFont="1" applyAlignment="1"/>
    <xf numFmtId="0" fontId="51" fillId="0" borderId="0" xfId="61" applyFont="1" applyAlignment="1">
      <alignment horizontal="right"/>
    </xf>
    <xf numFmtId="3" fontId="32" fillId="0" borderId="34" xfId="53" applyNumberFormat="1" applyFont="1" applyFill="1" applyBorder="1" applyAlignment="1">
      <alignment wrapText="1"/>
    </xf>
    <xf numFmtId="3" fontId="46" fillId="0" borderId="10" xfId="61" applyNumberFormat="1" applyFont="1" applyFill="1" applyBorder="1"/>
    <xf numFmtId="3" fontId="46" fillId="0" borderId="36" xfId="61" applyNumberFormat="1" applyFont="1" applyFill="1" applyBorder="1"/>
    <xf numFmtId="3" fontId="46" fillId="0" borderId="19" xfId="61" applyNumberFormat="1" applyFont="1" applyFill="1" applyBorder="1"/>
    <xf numFmtId="3" fontId="46" fillId="0" borderId="13" xfId="61" applyNumberFormat="1" applyFont="1" applyFill="1" applyBorder="1"/>
    <xf numFmtId="3" fontId="46" fillId="0" borderId="50" xfId="61" applyNumberFormat="1" applyFont="1" applyFill="1" applyBorder="1"/>
    <xf numFmtId="0" fontId="49" fillId="0" borderId="13" xfId="61" applyFont="1" applyFill="1" applyBorder="1"/>
    <xf numFmtId="3" fontId="40" fillId="0" borderId="49" xfId="53" applyNumberFormat="1" applyFont="1" applyFill="1" applyBorder="1"/>
    <xf numFmtId="0" fontId="49" fillId="0" borderId="34" xfId="61" applyFont="1" applyFill="1" applyBorder="1"/>
    <xf numFmtId="0" fontId="50" fillId="0" borderId="51" xfId="61" applyFont="1" applyFill="1" applyBorder="1"/>
    <xf numFmtId="0" fontId="50" fillId="0" borderId="34" xfId="61" applyFont="1" applyFill="1" applyBorder="1"/>
    <xf numFmtId="0" fontId="50" fillId="0" borderId="13" xfId="61" applyFont="1" applyFill="1" applyBorder="1"/>
    <xf numFmtId="0" fontId="50" fillId="0" borderId="52" xfId="61" applyFont="1" applyFill="1" applyBorder="1"/>
    <xf numFmtId="0" fontId="50" fillId="0" borderId="53" xfId="61" applyFont="1" applyFill="1" applyBorder="1"/>
    <xf numFmtId="0" fontId="50" fillId="0" borderId="54" xfId="61" applyFont="1" applyFill="1" applyBorder="1"/>
    <xf numFmtId="3" fontId="46" fillId="0" borderId="55" xfId="61" applyNumberFormat="1" applyFont="1" applyFill="1" applyBorder="1"/>
    <xf numFmtId="3" fontId="46" fillId="0" borderId="56" xfId="61" applyNumberFormat="1" applyFont="1" applyFill="1" applyBorder="1"/>
    <xf numFmtId="3" fontId="46" fillId="0" borderId="57" xfId="61" applyNumberFormat="1" applyFont="1" applyFill="1" applyBorder="1"/>
    <xf numFmtId="3" fontId="46" fillId="0" borderId="54" xfId="61" applyNumberFormat="1" applyFont="1" applyFill="1" applyBorder="1"/>
    <xf numFmtId="3" fontId="46" fillId="0" borderId="58" xfId="61" applyNumberFormat="1" applyFont="1" applyFill="1" applyBorder="1"/>
    <xf numFmtId="0" fontId="22" fillId="0" borderId="13" xfId="53" applyFont="1" applyFill="1" applyBorder="1" applyAlignment="1">
      <alignment horizontal="center" vertical="center"/>
    </xf>
    <xf numFmtId="0" fontId="23" fillId="0" borderId="13" xfId="53" applyFont="1" applyFill="1" applyBorder="1"/>
    <xf numFmtId="0" fontId="22" fillId="0" borderId="13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21" fillId="0" borderId="13" xfId="53" applyFont="1" applyFill="1" applyBorder="1"/>
    <xf numFmtId="0" fontId="24" fillId="0" borderId="13" xfId="53" applyFont="1" applyFill="1" applyBorder="1"/>
    <xf numFmtId="3" fontId="33" fillId="0" borderId="35" xfId="53" applyNumberFormat="1" applyFont="1" applyFill="1" applyBorder="1" applyAlignment="1">
      <alignment wrapText="1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47" fillId="0" borderId="0" xfId="61" applyFont="1" applyAlignment="1">
      <alignment horizontal="center"/>
    </xf>
    <xf numFmtId="0" fontId="45" fillId="0" borderId="59" xfId="61" applyFont="1" applyFill="1" applyBorder="1"/>
    <xf numFmtId="0" fontId="45" fillId="0" borderId="60" xfId="61" applyFont="1" applyFill="1" applyBorder="1"/>
    <xf numFmtId="0" fontId="45" fillId="0" borderId="61" xfId="61" applyFont="1" applyFill="1" applyBorder="1"/>
  </cellXfs>
  <cellStyles count="62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9. ktv.rendelet" xfId="53" xr:uid="{00000000-0005-0000-0000-000036000000}"/>
    <cellStyle name="Normál_költségvetési rendelet 3 4 5 5b 5c 6 9 9a 11 16a 16b mellékletei" xfId="61" xr:uid="{00000000-0005-0000-0000-000037000000}"/>
    <cellStyle name="Normal_KTRSZJ" xfId="54" xr:uid="{00000000-0005-0000-0000-000038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2"/>
  <sheetViews>
    <sheetView view="pageBreakPreview" zoomScale="85" zoomScaleNormal="75" zoomScaleSheetLayoutView="85" workbookViewId="0">
      <pane ySplit="8" topLeftCell="A9" activePane="bottomLeft" state="frozen"/>
      <selection pane="bottomLeft" activeCell="K3" sqref="K3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4.5546875" style="29" customWidth="1"/>
    <col min="4" max="4" width="10.5546875" style="10" customWidth="1"/>
    <col min="5" max="5" width="10.44140625" style="10" customWidth="1"/>
    <col min="6" max="7" width="9.109375" style="10"/>
    <col min="8" max="8" width="10.5546875" style="10" customWidth="1"/>
    <col min="9" max="9" width="10.44140625" style="10" customWidth="1"/>
    <col min="10" max="11" width="9.109375" style="10"/>
    <col min="12" max="12" width="10.33203125" style="9" bestFit="1" customWidth="1"/>
    <col min="13" max="16384" width="9.109375" style="9"/>
  </cols>
  <sheetData>
    <row r="1" spans="1:12" s="11" customFormat="1" x14ac:dyDescent="0.3">
      <c r="A1" s="150"/>
      <c r="B1" s="151"/>
      <c r="C1" s="151"/>
      <c r="D1" s="151"/>
      <c r="E1" s="151"/>
      <c r="F1" s="151"/>
      <c r="G1" s="209"/>
      <c r="H1" s="151"/>
      <c r="I1" s="151"/>
      <c r="J1" s="151"/>
      <c r="K1" s="209" t="s">
        <v>501</v>
      </c>
    </row>
    <row r="2" spans="1:12" s="11" customFormat="1" x14ac:dyDescent="0.3">
      <c r="A2" s="150"/>
      <c r="B2" s="151"/>
      <c r="C2" s="151"/>
      <c r="D2" s="151"/>
      <c r="E2" s="151"/>
      <c r="F2" s="151"/>
      <c r="G2" s="209"/>
      <c r="H2" s="151"/>
      <c r="I2" s="151"/>
      <c r="J2" s="151"/>
      <c r="K2" s="252" t="s">
        <v>481</v>
      </c>
    </row>
    <row r="3" spans="1:12" s="11" customFormat="1" x14ac:dyDescent="0.3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2" s="10" customFormat="1" x14ac:dyDescent="0.3">
      <c r="A4" s="152"/>
      <c r="B4" s="152"/>
      <c r="C4" s="152" t="s">
        <v>6</v>
      </c>
      <c r="D4" s="150"/>
      <c r="E4" s="150"/>
      <c r="F4" s="150"/>
      <c r="G4" s="150"/>
      <c r="H4" s="150"/>
      <c r="I4" s="150"/>
      <c r="J4" s="150"/>
      <c r="K4" s="150"/>
    </row>
    <row r="5" spans="1:12" s="10" customFormat="1" ht="17.399999999999999" thickBot="1" x14ac:dyDescent="0.35">
      <c r="A5" s="153"/>
      <c r="B5" s="153"/>
      <c r="C5" s="153" t="s">
        <v>264</v>
      </c>
      <c r="D5" s="154"/>
      <c r="E5" s="154"/>
      <c r="F5" s="154"/>
      <c r="G5" s="154"/>
      <c r="H5" s="154"/>
      <c r="I5" s="154"/>
      <c r="J5" s="154"/>
      <c r="K5" s="154"/>
    </row>
    <row r="6" spans="1:12" s="10" customFormat="1" ht="17.399999999999999" thickBot="1" x14ac:dyDescent="0.35">
      <c r="A6" s="155"/>
      <c r="B6" s="156"/>
      <c r="C6" s="157"/>
      <c r="D6" s="288" t="s">
        <v>239</v>
      </c>
      <c r="E6" s="289"/>
      <c r="F6" s="289"/>
      <c r="G6" s="290"/>
      <c r="H6" s="288" t="s">
        <v>455</v>
      </c>
      <c r="I6" s="289"/>
      <c r="J6" s="289"/>
      <c r="K6" s="290"/>
      <c r="L6" s="7"/>
    </row>
    <row r="7" spans="1:12" s="10" customFormat="1" ht="42.6" thickBot="1" x14ac:dyDescent="0.35">
      <c r="A7" s="45"/>
      <c r="B7" s="57"/>
      <c r="C7" s="158"/>
      <c r="D7" s="159" t="s">
        <v>29</v>
      </c>
      <c r="E7" s="160" t="s">
        <v>49</v>
      </c>
      <c r="F7" s="161" t="s">
        <v>50</v>
      </c>
      <c r="G7" s="162" t="s">
        <v>51</v>
      </c>
      <c r="H7" s="159" t="s">
        <v>29</v>
      </c>
      <c r="I7" s="160" t="s">
        <v>49</v>
      </c>
      <c r="J7" s="161" t="s">
        <v>50</v>
      </c>
      <c r="K7" s="162" t="s">
        <v>51</v>
      </c>
      <c r="L7" s="7"/>
    </row>
    <row r="8" spans="1:12" s="10" customFormat="1" x14ac:dyDescent="0.3">
      <c r="A8" s="164" t="s">
        <v>7</v>
      </c>
      <c r="B8" s="205" t="s">
        <v>8</v>
      </c>
      <c r="C8" s="206" t="s">
        <v>9</v>
      </c>
      <c r="D8" s="164"/>
      <c r="E8" s="165"/>
      <c r="F8" s="165"/>
      <c r="G8" s="166"/>
      <c r="H8" s="164"/>
      <c r="I8" s="165"/>
      <c r="J8" s="165"/>
      <c r="K8" s="166"/>
      <c r="L8" s="7"/>
    </row>
    <row r="9" spans="1:12" s="10" customFormat="1" x14ac:dyDescent="0.3">
      <c r="A9" s="22"/>
      <c r="B9" s="23"/>
      <c r="C9" s="24"/>
      <c r="D9" s="22"/>
      <c r="E9" s="29"/>
      <c r="F9" s="29"/>
      <c r="G9" s="30"/>
      <c r="H9" s="22"/>
      <c r="I9" s="29"/>
      <c r="J9" s="29"/>
      <c r="K9" s="30"/>
      <c r="L9" s="7"/>
    </row>
    <row r="10" spans="1:12" s="10" customFormat="1" x14ac:dyDescent="0.3">
      <c r="A10" s="25">
        <v>101</v>
      </c>
      <c r="B10" s="23"/>
      <c r="C10" s="60" t="s">
        <v>203</v>
      </c>
      <c r="D10" s="25"/>
      <c r="E10" s="32"/>
      <c r="F10" s="32"/>
      <c r="G10" s="101"/>
      <c r="H10" s="25"/>
      <c r="I10" s="32"/>
      <c r="J10" s="32"/>
      <c r="K10" s="101"/>
      <c r="L10" s="7"/>
    </row>
    <row r="11" spans="1:12" s="10" customFormat="1" x14ac:dyDescent="0.3">
      <c r="A11" s="25"/>
      <c r="B11" s="23" t="s">
        <v>10</v>
      </c>
      <c r="C11" s="24" t="s">
        <v>117</v>
      </c>
      <c r="D11" s="22"/>
      <c r="E11" s="29"/>
      <c r="F11" s="29"/>
      <c r="G11" s="30"/>
      <c r="H11" s="22"/>
      <c r="I11" s="29"/>
      <c r="J11" s="29"/>
      <c r="K11" s="30"/>
      <c r="L11" s="7"/>
    </row>
    <row r="12" spans="1:12" s="10" customFormat="1" x14ac:dyDescent="0.3">
      <c r="A12" s="25"/>
      <c r="B12" s="23"/>
      <c r="C12" s="24" t="s">
        <v>4</v>
      </c>
      <c r="D12" s="33">
        <v>4800</v>
      </c>
      <c r="E12" s="28">
        <v>4800</v>
      </c>
      <c r="F12" s="28"/>
      <c r="G12" s="98"/>
      <c r="H12" s="33">
        <v>4800</v>
      </c>
      <c r="I12" s="28">
        <v>4800</v>
      </c>
      <c r="J12" s="28"/>
      <c r="K12" s="98"/>
      <c r="L12" s="7"/>
    </row>
    <row r="13" spans="1:12" s="10" customFormat="1" x14ac:dyDescent="0.3">
      <c r="A13" s="25"/>
      <c r="B13" s="23"/>
      <c r="C13" s="24" t="s">
        <v>70</v>
      </c>
      <c r="D13" s="33">
        <v>5000</v>
      </c>
      <c r="E13" s="28">
        <v>5000</v>
      </c>
      <c r="F13" s="28"/>
      <c r="G13" s="98"/>
      <c r="H13" s="33">
        <v>5000</v>
      </c>
      <c r="I13" s="28">
        <v>5000</v>
      </c>
      <c r="J13" s="28"/>
      <c r="K13" s="98"/>
      <c r="L13" s="7"/>
    </row>
    <row r="14" spans="1:12" s="10" customFormat="1" x14ac:dyDescent="0.3">
      <c r="A14" s="25"/>
      <c r="B14" s="23"/>
      <c r="C14" s="36" t="s">
        <v>30</v>
      </c>
      <c r="D14" s="37">
        <f t="shared" ref="D14:G14" si="0">SUM(D12:D13)</f>
        <v>9800</v>
      </c>
      <c r="E14" s="38">
        <f t="shared" si="0"/>
        <v>9800</v>
      </c>
      <c r="F14" s="38">
        <f t="shared" si="0"/>
        <v>0</v>
      </c>
      <c r="G14" s="99">
        <f t="shared" si="0"/>
        <v>0</v>
      </c>
      <c r="H14" s="37">
        <f t="shared" ref="H14:K14" si="1">SUM(H12:H13)</f>
        <v>9800</v>
      </c>
      <c r="I14" s="38">
        <f t="shared" si="1"/>
        <v>9800</v>
      </c>
      <c r="J14" s="38">
        <f t="shared" si="1"/>
        <v>0</v>
      </c>
      <c r="K14" s="99">
        <f t="shared" si="1"/>
        <v>0</v>
      </c>
      <c r="L14" s="7"/>
    </row>
    <row r="15" spans="1:12" s="10" customFormat="1" x14ac:dyDescent="0.3">
      <c r="A15" s="25"/>
      <c r="B15" s="23" t="s">
        <v>77</v>
      </c>
      <c r="C15" s="24" t="s">
        <v>40</v>
      </c>
      <c r="D15" s="33">
        <v>0</v>
      </c>
      <c r="E15" s="28">
        <v>0</v>
      </c>
      <c r="F15" s="28">
        <v>0</v>
      </c>
      <c r="G15" s="98">
        <v>0</v>
      </c>
      <c r="H15" s="33">
        <v>0</v>
      </c>
      <c r="I15" s="28">
        <v>0</v>
      </c>
      <c r="J15" s="28">
        <v>0</v>
      </c>
      <c r="K15" s="98">
        <v>0</v>
      </c>
      <c r="L15" s="7"/>
    </row>
    <row r="16" spans="1:12" s="10" customFormat="1" x14ac:dyDescent="0.3">
      <c r="A16" s="25"/>
      <c r="B16" s="23"/>
      <c r="C16" s="24" t="s">
        <v>65</v>
      </c>
      <c r="D16" s="83"/>
      <c r="E16" s="28"/>
      <c r="F16" s="28"/>
      <c r="G16" s="98"/>
      <c r="H16" s="83"/>
      <c r="I16" s="28"/>
      <c r="J16" s="28"/>
      <c r="K16" s="98"/>
      <c r="L16" s="7"/>
    </row>
    <row r="17" spans="1:12" s="10" customFormat="1" x14ac:dyDescent="0.3">
      <c r="A17" s="25"/>
      <c r="B17" s="23"/>
      <c r="C17" s="24" t="s">
        <v>493</v>
      </c>
      <c r="D17" s="83"/>
      <c r="E17" s="28"/>
      <c r="F17" s="28"/>
      <c r="G17" s="98"/>
      <c r="H17" s="83">
        <v>1127</v>
      </c>
      <c r="I17" s="28">
        <v>1127</v>
      </c>
      <c r="J17" s="28"/>
      <c r="K17" s="98"/>
      <c r="L17" s="7"/>
    </row>
    <row r="18" spans="1:12" s="10" customFormat="1" x14ac:dyDescent="0.3">
      <c r="A18" s="25"/>
      <c r="B18" s="23"/>
      <c r="C18" s="24" t="s">
        <v>494</v>
      </c>
      <c r="D18" s="83"/>
      <c r="E18" s="28"/>
      <c r="F18" s="28"/>
      <c r="G18" s="240"/>
      <c r="H18" s="83">
        <v>46</v>
      </c>
      <c r="I18" s="28">
        <v>46</v>
      </c>
      <c r="J18" s="28"/>
      <c r="K18" s="104"/>
      <c r="L18" s="7"/>
    </row>
    <row r="19" spans="1:12" s="20" customFormat="1" x14ac:dyDescent="0.3">
      <c r="A19" s="34"/>
      <c r="B19" s="35"/>
      <c r="C19" s="36" t="s">
        <v>30</v>
      </c>
      <c r="D19" s="85">
        <f>SUM(D17)</f>
        <v>0</v>
      </c>
      <c r="E19" s="38">
        <f t="shared" ref="E19" si="2">SUM(E17)</f>
        <v>0</v>
      </c>
      <c r="F19" s="38">
        <f t="shared" ref="F19" si="3">SUM(F17)</f>
        <v>0</v>
      </c>
      <c r="G19" s="216">
        <f t="shared" ref="G19" si="4">SUM(G17)</f>
        <v>0</v>
      </c>
      <c r="H19" s="85">
        <f>SUM(H17:H18)</f>
        <v>1173</v>
      </c>
      <c r="I19" s="38">
        <f t="shared" ref="I19" si="5">SUM(I17:I18)</f>
        <v>1173</v>
      </c>
      <c r="J19" s="38">
        <f t="shared" ref="J19" si="6">SUM(J17:J18)</f>
        <v>0</v>
      </c>
      <c r="K19" s="102">
        <f t="shared" ref="K19" si="7">SUM(K17:K18)</f>
        <v>0</v>
      </c>
      <c r="L19" s="279"/>
    </row>
    <row r="20" spans="1:12" s="10" customFormat="1" x14ac:dyDescent="0.3">
      <c r="A20" s="22"/>
      <c r="B20" s="23"/>
      <c r="C20" s="27" t="s">
        <v>12</v>
      </c>
      <c r="D20" s="167">
        <f>D14+D15</f>
        <v>9800</v>
      </c>
      <c r="E20" s="31">
        <f t="shared" ref="E20:G20" si="8">E14+E15</f>
        <v>9800</v>
      </c>
      <c r="F20" s="31">
        <f t="shared" si="8"/>
        <v>0</v>
      </c>
      <c r="G20" s="97">
        <f t="shared" si="8"/>
        <v>0</v>
      </c>
      <c r="H20" s="167">
        <f>H14+H19</f>
        <v>10973</v>
      </c>
      <c r="I20" s="31">
        <f t="shared" ref="I20:K20" si="9">I14+I19</f>
        <v>10973</v>
      </c>
      <c r="J20" s="31">
        <f t="shared" si="9"/>
        <v>0</v>
      </c>
      <c r="K20" s="168">
        <f t="shared" si="9"/>
        <v>0</v>
      </c>
      <c r="L20" s="7"/>
    </row>
    <row r="21" spans="1:12" s="19" customFormat="1" x14ac:dyDescent="0.3">
      <c r="A21" s="22"/>
      <c r="B21" s="26"/>
      <c r="C21" s="24"/>
      <c r="D21" s="22"/>
      <c r="E21" s="29"/>
      <c r="F21" s="29"/>
      <c r="G21" s="30"/>
      <c r="H21" s="22"/>
      <c r="I21" s="29"/>
      <c r="J21" s="29"/>
      <c r="K21" s="30"/>
      <c r="L21" s="282"/>
    </row>
    <row r="22" spans="1:12" s="10" customFormat="1" x14ac:dyDescent="0.3">
      <c r="A22" s="25">
        <v>102</v>
      </c>
      <c r="B22" s="23"/>
      <c r="C22" s="27" t="s">
        <v>53</v>
      </c>
      <c r="D22" s="25"/>
      <c r="E22" s="32"/>
      <c r="F22" s="32"/>
      <c r="G22" s="101"/>
      <c r="H22" s="25"/>
      <c r="I22" s="32"/>
      <c r="J22" s="32"/>
      <c r="K22" s="101"/>
      <c r="L22" s="7"/>
    </row>
    <row r="23" spans="1:12" s="10" customFormat="1" x14ac:dyDescent="0.3">
      <c r="A23" s="25"/>
      <c r="B23" s="23" t="s">
        <v>10</v>
      </c>
      <c r="C23" s="24" t="s">
        <v>117</v>
      </c>
      <c r="D23" s="33">
        <v>87000</v>
      </c>
      <c r="E23" s="28">
        <v>87000</v>
      </c>
      <c r="F23" s="28"/>
      <c r="G23" s="98"/>
      <c r="H23" s="33">
        <v>87000</v>
      </c>
      <c r="I23" s="28">
        <v>87000</v>
      </c>
      <c r="J23" s="28"/>
      <c r="K23" s="98"/>
      <c r="L23" s="7"/>
    </row>
    <row r="24" spans="1:12" s="10" customFormat="1" x14ac:dyDescent="0.3">
      <c r="A24" s="25"/>
      <c r="B24" s="23" t="s">
        <v>77</v>
      </c>
      <c r="C24" s="24" t="s">
        <v>40</v>
      </c>
      <c r="D24" s="33"/>
      <c r="E24" s="28"/>
      <c r="F24" s="28"/>
      <c r="G24" s="98"/>
      <c r="H24" s="33"/>
      <c r="I24" s="28"/>
      <c r="J24" s="28"/>
      <c r="K24" s="98"/>
      <c r="L24" s="7"/>
    </row>
    <row r="25" spans="1:12" s="10" customFormat="1" x14ac:dyDescent="0.3">
      <c r="A25" s="25"/>
      <c r="B25" s="23"/>
      <c r="C25" s="24" t="s">
        <v>65</v>
      </c>
      <c r="D25" s="83"/>
      <c r="E25" s="28"/>
      <c r="F25" s="28"/>
      <c r="G25" s="98"/>
      <c r="H25" s="83"/>
      <c r="I25" s="28"/>
      <c r="J25" s="28"/>
      <c r="K25" s="98"/>
      <c r="L25" s="7"/>
    </row>
    <row r="26" spans="1:12" s="10" customFormat="1" x14ac:dyDescent="0.3">
      <c r="A26" s="25"/>
      <c r="B26" s="23"/>
      <c r="C26" s="24" t="s">
        <v>493</v>
      </c>
      <c r="D26" s="83"/>
      <c r="E26" s="28"/>
      <c r="F26" s="28"/>
      <c r="G26" s="98"/>
      <c r="H26" s="83">
        <v>1050</v>
      </c>
      <c r="I26" s="28">
        <v>1050</v>
      </c>
      <c r="J26" s="28"/>
      <c r="K26" s="98"/>
      <c r="L26" s="7"/>
    </row>
    <row r="27" spans="1:12" s="10" customFormat="1" x14ac:dyDescent="0.3">
      <c r="A27" s="25"/>
      <c r="B27" s="23"/>
      <c r="C27" s="24" t="s">
        <v>494</v>
      </c>
      <c r="D27" s="83"/>
      <c r="E27" s="28"/>
      <c r="F27" s="28"/>
      <c r="G27" s="240"/>
      <c r="H27" s="83">
        <v>32</v>
      </c>
      <c r="I27" s="28">
        <v>32</v>
      </c>
      <c r="J27" s="28"/>
      <c r="K27" s="104"/>
      <c r="L27" s="7"/>
    </row>
    <row r="28" spans="1:12" s="20" customFormat="1" x14ac:dyDescent="0.3">
      <c r="A28" s="34"/>
      <c r="B28" s="35"/>
      <c r="C28" s="36" t="s">
        <v>30</v>
      </c>
      <c r="D28" s="85">
        <f>SUM(D26)</f>
        <v>0</v>
      </c>
      <c r="E28" s="38">
        <f t="shared" ref="E28:G28" si="10">SUM(E26)</f>
        <v>0</v>
      </c>
      <c r="F28" s="38">
        <f t="shared" si="10"/>
        <v>0</v>
      </c>
      <c r="G28" s="216">
        <f t="shared" si="10"/>
        <v>0</v>
      </c>
      <c r="H28" s="85">
        <f>SUM(H26:H27)</f>
        <v>1082</v>
      </c>
      <c r="I28" s="38">
        <f t="shared" ref="I28:K28" si="11">SUM(I26:I27)</f>
        <v>1082</v>
      </c>
      <c r="J28" s="38">
        <f t="shared" si="11"/>
        <v>0</v>
      </c>
      <c r="K28" s="102">
        <f t="shared" si="11"/>
        <v>0</v>
      </c>
      <c r="L28" s="279"/>
    </row>
    <row r="29" spans="1:12" s="10" customFormat="1" x14ac:dyDescent="0.3">
      <c r="A29" s="22"/>
      <c r="B29" s="23"/>
      <c r="C29" s="27" t="s">
        <v>34</v>
      </c>
      <c r="D29" s="167">
        <f>D23+D24</f>
        <v>87000</v>
      </c>
      <c r="E29" s="31">
        <f t="shared" ref="E29:G29" si="12">E23+E24</f>
        <v>87000</v>
      </c>
      <c r="F29" s="31">
        <f t="shared" si="12"/>
        <v>0</v>
      </c>
      <c r="G29" s="97">
        <f t="shared" si="12"/>
        <v>0</v>
      </c>
      <c r="H29" s="167">
        <f>H23+H28</f>
        <v>88082</v>
      </c>
      <c r="I29" s="31">
        <f t="shared" ref="I29:K29" si="13">I23+I28</f>
        <v>88082</v>
      </c>
      <c r="J29" s="31">
        <f t="shared" si="13"/>
        <v>0</v>
      </c>
      <c r="K29" s="168">
        <f t="shared" si="13"/>
        <v>0</v>
      </c>
      <c r="L29" s="7"/>
    </row>
    <row r="30" spans="1:12" s="19" customFormat="1" x14ac:dyDescent="0.3">
      <c r="A30" s="22"/>
      <c r="B30" s="26"/>
      <c r="C30" s="24" t="s">
        <v>5</v>
      </c>
      <c r="D30" s="22"/>
      <c r="E30" s="29"/>
      <c r="F30" s="29"/>
      <c r="G30" s="30"/>
      <c r="H30" s="22"/>
      <c r="I30" s="29"/>
      <c r="J30" s="29"/>
      <c r="K30" s="30"/>
      <c r="L30" s="282"/>
    </row>
    <row r="31" spans="1:12" s="10" customFormat="1" x14ac:dyDescent="0.3">
      <c r="A31" s="25">
        <v>103</v>
      </c>
      <c r="B31" s="23"/>
      <c r="C31" s="200" t="s">
        <v>259</v>
      </c>
      <c r="D31" s="25"/>
      <c r="E31" s="32"/>
      <c r="F31" s="32"/>
      <c r="G31" s="101"/>
      <c r="H31" s="25"/>
      <c r="I31" s="32"/>
      <c r="J31" s="32"/>
      <c r="K31" s="101"/>
      <c r="L31" s="7"/>
    </row>
    <row r="32" spans="1:12" s="10" customFormat="1" x14ac:dyDescent="0.3">
      <c r="A32" s="22"/>
      <c r="B32" s="23" t="s">
        <v>10</v>
      </c>
      <c r="C32" s="24" t="s">
        <v>117</v>
      </c>
      <c r="D32" s="33">
        <v>2000</v>
      </c>
      <c r="E32" s="28">
        <v>2000</v>
      </c>
      <c r="F32" s="28"/>
      <c r="G32" s="98"/>
      <c r="H32" s="33">
        <v>2000</v>
      </c>
      <c r="I32" s="28">
        <v>2000</v>
      </c>
      <c r="J32" s="28"/>
      <c r="K32" s="98"/>
      <c r="L32" s="7"/>
    </row>
    <row r="33" spans="1:12" s="10" customFormat="1" x14ac:dyDescent="0.3">
      <c r="A33" s="25"/>
      <c r="B33" s="23" t="s">
        <v>77</v>
      </c>
      <c r="C33" s="24" t="s">
        <v>40</v>
      </c>
      <c r="D33" s="33">
        <v>0</v>
      </c>
      <c r="E33" s="28">
        <v>0</v>
      </c>
      <c r="F33" s="28">
        <v>0</v>
      </c>
      <c r="G33" s="98">
        <v>0</v>
      </c>
      <c r="H33" s="33">
        <v>0</v>
      </c>
      <c r="I33" s="28">
        <v>0</v>
      </c>
      <c r="J33" s="28">
        <v>0</v>
      </c>
      <c r="K33" s="98">
        <v>0</v>
      </c>
      <c r="L33" s="7"/>
    </row>
    <row r="34" spans="1:12" s="10" customFormat="1" x14ac:dyDescent="0.3">
      <c r="A34" s="25"/>
      <c r="B34" s="23"/>
      <c r="C34" s="24" t="s">
        <v>65</v>
      </c>
      <c r="D34" s="83"/>
      <c r="E34" s="28"/>
      <c r="F34" s="28"/>
      <c r="G34" s="98"/>
      <c r="H34" s="83"/>
      <c r="I34" s="28"/>
      <c r="J34" s="28"/>
      <c r="K34" s="98"/>
      <c r="L34" s="7"/>
    </row>
    <row r="35" spans="1:12" s="10" customFormat="1" x14ac:dyDescent="0.3">
      <c r="A35" s="25"/>
      <c r="B35" s="23"/>
      <c r="C35" s="24" t="s">
        <v>493</v>
      </c>
      <c r="D35" s="83"/>
      <c r="E35" s="28"/>
      <c r="F35" s="28"/>
      <c r="G35" s="98"/>
      <c r="H35" s="83">
        <v>1176</v>
      </c>
      <c r="I35" s="28">
        <v>1176</v>
      </c>
      <c r="J35" s="28"/>
      <c r="K35" s="98"/>
      <c r="L35" s="7"/>
    </row>
    <row r="36" spans="1:12" s="10" customFormat="1" x14ac:dyDescent="0.3">
      <c r="A36" s="25"/>
      <c r="B36" s="23"/>
      <c r="C36" s="24" t="s">
        <v>497</v>
      </c>
      <c r="D36" s="83"/>
      <c r="E36" s="28"/>
      <c r="F36" s="28"/>
      <c r="G36" s="240"/>
      <c r="H36" s="83">
        <v>12</v>
      </c>
      <c r="I36" s="28">
        <v>12</v>
      </c>
      <c r="J36" s="28"/>
      <c r="K36" s="104"/>
      <c r="L36" s="7"/>
    </row>
    <row r="37" spans="1:12" s="20" customFormat="1" x14ac:dyDescent="0.3">
      <c r="A37" s="34"/>
      <c r="B37" s="35"/>
      <c r="C37" s="36" t="s">
        <v>30</v>
      </c>
      <c r="D37" s="85">
        <f>SUM(D35)</f>
        <v>0</v>
      </c>
      <c r="E37" s="38">
        <f t="shared" ref="E37" si="14">SUM(E35)</f>
        <v>0</v>
      </c>
      <c r="F37" s="38">
        <f t="shared" ref="F37" si="15">SUM(F35)</f>
        <v>0</v>
      </c>
      <c r="G37" s="216">
        <f t="shared" ref="G37" si="16">SUM(G35)</f>
        <v>0</v>
      </c>
      <c r="H37" s="85">
        <f>SUM(H35:H36)</f>
        <v>1188</v>
      </c>
      <c r="I37" s="38">
        <f t="shared" ref="I37" si="17">SUM(I35:I36)</f>
        <v>1188</v>
      </c>
      <c r="J37" s="38">
        <f t="shared" ref="J37" si="18">SUM(J35:J36)</f>
        <v>0</v>
      </c>
      <c r="K37" s="102">
        <f t="shared" ref="K37" si="19">SUM(K35:K36)</f>
        <v>0</v>
      </c>
      <c r="L37" s="279"/>
    </row>
    <row r="38" spans="1:12" s="10" customFormat="1" x14ac:dyDescent="0.3">
      <c r="A38" s="22"/>
      <c r="B38" s="23"/>
      <c r="C38" s="27" t="s">
        <v>22</v>
      </c>
      <c r="D38" s="167">
        <f>D32+D33</f>
        <v>2000</v>
      </c>
      <c r="E38" s="31">
        <f t="shared" ref="E38:G38" si="20">E32+E33</f>
        <v>2000</v>
      </c>
      <c r="F38" s="31">
        <f t="shared" si="20"/>
        <v>0</v>
      </c>
      <c r="G38" s="97">
        <f t="shared" si="20"/>
        <v>0</v>
      </c>
      <c r="H38" s="167">
        <f>H32+H37</f>
        <v>3188</v>
      </c>
      <c r="I38" s="31">
        <f t="shared" ref="I38:K38" si="21">I32+I37</f>
        <v>3188</v>
      </c>
      <c r="J38" s="31">
        <f t="shared" si="21"/>
        <v>0</v>
      </c>
      <c r="K38" s="168">
        <f t="shared" si="21"/>
        <v>0</v>
      </c>
      <c r="L38" s="7"/>
    </row>
    <row r="39" spans="1:12" s="10" customFormat="1" ht="17.25" customHeight="1" x14ac:dyDescent="0.3">
      <c r="A39" s="22"/>
      <c r="B39" s="23"/>
      <c r="C39" s="24"/>
      <c r="D39" s="22"/>
      <c r="E39" s="29"/>
      <c r="F39" s="29"/>
      <c r="G39" s="30"/>
      <c r="H39" s="22"/>
      <c r="I39" s="29"/>
      <c r="J39" s="29"/>
      <c r="K39" s="30"/>
      <c r="L39" s="7"/>
    </row>
    <row r="40" spans="1:12" s="10" customFormat="1" ht="29.25" customHeight="1" x14ac:dyDescent="0.3">
      <c r="A40" s="25"/>
      <c r="B40" s="26"/>
      <c r="C40" s="27" t="s">
        <v>205</v>
      </c>
      <c r="D40" s="167">
        <f t="shared" ref="D40:K40" si="22">D20+D29+D38</f>
        <v>98800</v>
      </c>
      <c r="E40" s="31">
        <f t="shared" si="22"/>
        <v>98800</v>
      </c>
      <c r="F40" s="31">
        <f t="shared" si="22"/>
        <v>0</v>
      </c>
      <c r="G40" s="97">
        <f t="shared" si="22"/>
        <v>0</v>
      </c>
      <c r="H40" s="167">
        <f t="shared" si="22"/>
        <v>102243</v>
      </c>
      <c r="I40" s="31">
        <f t="shared" si="22"/>
        <v>102243</v>
      </c>
      <c r="J40" s="31">
        <f t="shared" si="22"/>
        <v>0</v>
      </c>
      <c r="K40" s="97">
        <f t="shared" si="22"/>
        <v>0</v>
      </c>
      <c r="L40" s="7"/>
    </row>
    <row r="41" spans="1:12" s="10" customFormat="1" x14ac:dyDescent="0.3">
      <c r="A41" s="22"/>
      <c r="B41" s="23"/>
      <c r="C41" s="24"/>
      <c r="D41" s="22"/>
      <c r="E41" s="29"/>
      <c r="F41" s="29"/>
      <c r="G41" s="30"/>
      <c r="H41" s="22"/>
      <c r="I41" s="29"/>
      <c r="J41" s="29"/>
      <c r="K41" s="30"/>
      <c r="L41" s="7"/>
    </row>
    <row r="42" spans="1:12" s="10" customFormat="1" x14ac:dyDescent="0.3">
      <c r="A42" s="169">
        <v>104</v>
      </c>
      <c r="B42" s="40"/>
      <c r="C42" s="27" t="s">
        <v>54</v>
      </c>
      <c r="D42" s="77"/>
      <c r="E42" s="31"/>
      <c r="F42" s="31"/>
      <c r="G42" s="97"/>
      <c r="H42" s="77"/>
      <c r="I42" s="31"/>
      <c r="J42" s="31"/>
      <c r="K42" s="97"/>
      <c r="L42" s="7"/>
    </row>
    <row r="43" spans="1:12" s="10" customFormat="1" x14ac:dyDescent="0.3">
      <c r="A43" s="25"/>
      <c r="B43" s="23" t="s">
        <v>10</v>
      </c>
      <c r="C43" s="24" t="s">
        <v>117</v>
      </c>
      <c r="D43" s="33"/>
      <c r="E43" s="28"/>
      <c r="F43" s="28"/>
      <c r="G43" s="98"/>
      <c r="H43" s="33"/>
      <c r="I43" s="28"/>
      <c r="J43" s="28"/>
      <c r="K43" s="98"/>
      <c r="L43" s="7"/>
    </row>
    <row r="44" spans="1:12" s="10" customFormat="1" x14ac:dyDescent="0.3">
      <c r="A44" s="25"/>
      <c r="B44" s="23"/>
      <c r="C44" s="24" t="s">
        <v>118</v>
      </c>
      <c r="D44" s="33">
        <v>8000</v>
      </c>
      <c r="E44" s="28">
        <v>8000</v>
      </c>
      <c r="F44" s="28"/>
      <c r="G44" s="98"/>
      <c r="H44" s="33">
        <v>8000</v>
      </c>
      <c r="I44" s="28">
        <v>8000</v>
      </c>
      <c r="J44" s="28"/>
      <c r="K44" s="98"/>
      <c r="L44" s="7"/>
    </row>
    <row r="45" spans="1:12" s="10" customFormat="1" x14ac:dyDescent="0.3">
      <c r="A45" s="25"/>
      <c r="B45" s="23"/>
      <c r="C45" s="24" t="s">
        <v>119</v>
      </c>
      <c r="D45" s="33">
        <v>0</v>
      </c>
      <c r="E45" s="28">
        <v>0</v>
      </c>
      <c r="F45" s="28"/>
      <c r="G45" s="98"/>
      <c r="H45" s="33">
        <v>0</v>
      </c>
      <c r="I45" s="28">
        <v>0</v>
      </c>
      <c r="J45" s="28"/>
      <c r="K45" s="98"/>
      <c r="L45" s="7"/>
    </row>
    <row r="46" spans="1:12" s="20" customFormat="1" x14ac:dyDescent="0.3">
      <c r="A46" s="34"/>
      <c r="B46" s="35"/>
      <c r="C46" s="36" t="s">
        <v>30</v>
      </c>
      <c r="D46" s="37">
        <f t="shared" ref="D46:G46" si="23">SUM(D44:D45)</f>
        <v>8000</v>
      </c>
      <c r="E46" s="38">
        <f t="shared" si="23"/>
        <v>8000</v>
      </c>
      <c r="F46" s="38">
        <f t="shared" si="23"/>
        <v>0</v>
      </c>
      <c r="G46" s="99">
        <f t="shared" si="23"/>
        <v>0</v>
      </c>
      <c r="H46" s="37">
        <f t="shared" ref="H46:K46" si="24">SUM(H44:H45)</f>
        <v>8000</v>
      </c>
      <c r="I46" s="38">
        <f t="shared" si="24"/>
        <v>8000</v>
      </c>
      <c r="J46" s="38">
        <f t="shared" si="24"/>
        <v>0</v>
      </c>
      <c r="K46" s="99">
        <f t="shared" si="24"/>
        <v>0</v>
      </c>
      <c r="L46" s="279"/>
    </row>
    <row r="47" spans="1:12" s="10" customFormat="1" x14ac:dyDescent="0.3">
      <c r="A47" s="25"/>
      <c r="B47" s="23" t="s">
        <v>77</v>
      </c>
      <c r="C47" s="24" t="s">
        <v>40</v>
      </c>
      <c r="D47" s="33">
        <v>0</v>
      </c>
      <c r="E47" s="28">
        <v>0</v>
      </c>
      <c r="F47" s="28">
        <v>0</v>
      </c>
      <c r="G47" s="98">
        <v>0</v>
      </c>
      <c r="H47" s="33">
        <v>0</v>
      </c>
      <c r="I47" s="28">
        <v>0</v>
      </c>
      <c r="J47" s="28">
        <v>0</v>
      </c>
      <c r="K47" s="98">
        <v>0</v>
      </c>
      <c r="L47" s="7"/>
    </row>
    <row r="48" spans="1:12" s="10" customFormat="1" x14ac:dyDescent="0.3">
      <c r="A48" s="25"/>
      <c r="B48" s="23"/>
      <c r="C48" s="43" t="s">
        <v>65</v>
      </c>
      <c r="D48" s="83"/>
      <c r="E48" s="28"/>
      <c r="F48" s="28"/>
      <c r="G48" s="98"/>
      <c r="H48" s="83"/>
      <c r="I48" s="28"/>
      <c r="J48" s="28"/>
      <c r="K48" s="98"/>
      <c r="L48" s="7"/>
    </row>
    <row r="49" spans="1:12" s="10" customFormat="1" x14ac:dyDescent="0.3">
      <c r="A49" s="25"/>
      <c r="B49" s="23"/>
      <c r="C49" s="248" t="s">
        <v>423</v>
      </c>
      <c r="D49" s="83">
        <v>2849</v>
      </c>
      <c r="E49" s="28">
        <v>2849</v>
      </c>
      <c r="F49" s="28"/>
      <c r="G49" s="98"/>
      <c r="H49" s="83">
        <v>2849</v>
      </c>
      <c r="I49" s="28">
        <v>2849</v>
      </c>
      <c r="J49" s="28"/>
      <c r="K49" s="98"/>
      <c r="L49" s="7"/>
    </row>
    <row r="50" spans="1:12" s="10" customFormat="1" x14ac:dyDescent="0.3">
      <c r="A50" s="25"/>
      <c r="B50" s="23"/>
      <c r="C50" s="36" t="s">
        <v>30</v>
      </c>
      <c r="D50" s="85">
        <f>SUM(D49)</f>
        <v>2849</v>
      </c>
      <c r="E50" s="38">
        <f t="shared" ref="E50:G50" si="25">SUM(E49)</f>
        <v>2849</v>
      </c>
      <c r="F50" s="38">
        <f t="shared" si="25"/>
        <v>0</v>
      </c>
      <c r="G50" s="216">
        <f t="shared" si="25"/>
        <v>0</v>
      </c>
      <c r="H50" s="85">
        <f>SUM(H49)</f>
        <v>2849</v>
      </c>
      <c r="I50" s="38">
        <f t="shared" ref="I50:K50" si="26">SUM(I49)</f>
        <v>2849</v>
      </c>
      <c r="J50" s="38">
        <f t="shared" si="26"/>
        <v>0</v>
      </c>
      <c r="K50" s="102">
        <f t="shared" si="26"/>
        <v>0</v>
      </c>
      <c r="L50" s="7"/>
    </row>
    <row r="51" spans="1:12" s="10" customFormat="1" x14ac:dyDescent="0.3">
      <c r="A51" s="25"/>
      <c r="B51" s="23"/>
      <c r="C51" s="27" t="s">
        <v>55</v>
      </c>
      <c r="D51" s="167">
        <f>D46+D50</f>
        <v>10849</v>
      </c>
      <c r="E51" s="31">
        <f t="shared" ref="E51:G51" si="27">E46+E50</f>
        <v>10849</v>
      </c>
      <c r="F51" s="31">
        <f t="shared" si="27"/>
        <v>0</v>
      </c>
      <c r="G51" s="242">
        <f t="shared" si="27"/>
        <v>0</v>
      </c>
      <c r="H51" s="167">
        <f>H46+H50</f>
        <v>10849</v>
      </c>
      <c r="I51" s="31">
        <f t="shared" ref="I51:K51" si="28">I46+I50</f>
        <v>10849</v>
      </c>
      <c r="J51" s="31">
        <f t="shared" si="28"/>
        <v>0</v>
      </c>
      <c r="K51" s="168">
        <f t="shared" si="28"/>
        <v>0</v>
      </c>
      <c r="L51" s="7"/>
    </row>
    <row r="52" spans="1:12" s="10" customFormat="1" x14ac:dyDescent="0.3">
      <c r="A52" s="22"/>
      <c r="B52" s="23"/>
      <c r="C52" s="24"/>
      <c r="D52" s="22"/>
      <c r="E52" s="29"/>
      <c r="F52" s="29"/>
      <c r="G52" s="30"/>
      <c r="H52" s="22"/>
      <c r="I52" s="29"/>
      <c r="J52" s="29"/>
      <c r="K52" s="30"/>
      <c r="L52" s="7"/>
    </row>
    <row r="53" spans="1:12" s="19" customFormat="1" x14ac:dyDescent="0.3">
      <c r="A53" s="25">
        <v>105</v>
      </c>
      <c r="B53" s="26"/>
      <c r="C53" s="60" t="s">
        <v>36</v>
      </c>
      <c r="D53" s="170"/>
      <c r="E53" s="171"/>
      <c r="F53" s="171"/>
      <c r="G53" s="172"/>
      <c r="H53" s="170"/>
      <c r="I53" s="171"/>
      <c r="J53" s="171"/>
      <c r="K53" s="172"/>
      <c r="L53" s="282"/>
    </row>
    <row r="54" spans="1:12" s="10" customFormat="1" x14ac:dyDescent="0.3">
      <c r="A54" s="22"/>
      <c r="B54" s="23" t="s">
        <v>10</v>
      </c>
      <c r="C54" s="24" t="s">
        <v>117</v>
      </c>
      <c r="D54" s="78"/>
      <c r="E54" s="51"/>
      <c r="F54" s="51"/>
      <c r="G54" s="105"/>
      <c r="H54" s="78"/>
      <c r="I54" s="51"/>
      <c r="J54" s="51"/>
      <c r="K54" s="105"/>
      <c r="L54" s="7"/>
    </row>
    <row r="55" spans="1:12" s="10" customFormat="1" ht="28.2" x14ac:dyDescent="0.3">
      <c r="A55" s="22"/>
      <c r="B55" s="23"/>
      <c r="C55" s="43" t="s">
        <v>120</v>
      </c>
      <c r="D55" s="78">
        <v>5000</v>
      </c>
      <c r="E55" s="51">
        <v>5000</v>
      </c>
      <c r="F55" s="51"/>
      <c r="G55" s="105"/>
      <c r="H55" s="78">
        <v>5000</v>
      </c>
      <c r="I55" s="51">
        <v>5000</v>
      </c>
      <c r="J55" s="51"/>
      <c r="K55" s="105"/>
      <c r="L55" s="7"/>
    </row>
    <row r="56" spans="1:12" s="10" customFormat="1" ht="28.2" x14ac:dyDescent="0.3">
      <c r="A56" s="22"/>
      <c r="B56" s="23"/>
      <c r="C56" s="43" t="s">
        <v>121</v>
      </c>
      <c r="D56" s="78">
        <v>8000</v>
      </c>
      <c r="E56" s="51">
        <v>8000</v>
      </c>
      <c r="F56" s="51"/>
      <c r="G56" s="105"/>
      <c r="H56" s="78">
        <v>8000</v>
      </c>
      <c r="I56" s="51">
        <v>8000</v>
      </c>
      <c r="J56" s="51"/>
      <c r="K56" s="105"/>
      <c r="L56" s="7"/>
    </row>
    <row r="57" spans="1:12" s="10" customFormat="1" x14ac:dyDescent="0.3">
      <c r="A57" s="22"/>
      <c r="B57" s="23"/>
      <c r="C57" s="43" t="s">
        <v>122</v>
      </c>
      <c r="D57" s="78">
        <v>2000</v>
      </c>
      <c r="E57" s="51">
        <v>2000</v>
      </c>
      <c r="F57" s="51"/>
      <c r="G57" s="105"/>
      <c r="H57" s="78">
        <v>2000</v>
      </c>
      <c r="I57" s="51">
        <v>2000</v>
      </c>
      <c r="J57" s="51"/>
      <c r="K57" s="105"/>
      <c r="L57" s="7"/>
    </row>
    <row r="58" spans="1:12" s="20" customFormat="1" x14ac:dyDescent="0.3">
      <c r="A58" s="22"/>
      <c r="B58" s="35"/>
      <c r="C58" s="43" t="s">
        <v>123</v>
      </c>
      <c r="D58" s="78"/>
      <c r="E58" s="51"/>
      <c r="F58" s="51"/>
      <c r="G58" s="105"/>
      <c r="H58" s="78"/>
      <c r="I58" s="51"/>
      <c r="J58" s="51"/>
      <c r="K58" s="105"/>
      <c r="L58" s="279"/>
    </row>
    <row r="59" spans="1:12" s="20" customFormat="1" x14ac:dyDescent="0.3">
      <c r="A59" s="22"/>
      <c r="B59" s="35"/>
      <c r="C59" s="173" t="s">
        <v>124</v>
      </c>
      <c r="D59" s="78">
        <v>35000</v>
      </c>
      <c r="E59" s="51">
        <v>35000</v>
      </c>
      <c r="F59" s="51"/>
      <c r="G59" s="105"/>
      <c r="H59" s="78">
        <v>35000</v>
      </c>
      <c r="I59" s="51">
        <v>35000</v>
      </c>
      <c r="J59" s="51"/>
      <c r="K59" s="105"/>
      <c r="L59" s="279"/>
    </row>
    <row r="60" spans="1:12" s="20" customFormat="1" x14ac:dyDescent="0.3">
      <c r="A60" s="22"/>
      <c r="B60" s="35"/>
      <c r="C60" s="173" t="s">
        <v>422</v>
      </c>
      <c r="D60" s="78">
        <v>664</v>
      </c>
      <c r="E60" s="51">
        <v>664</v>
      </c>
      <c r="F60" s="51"/>
      <c r="G60" s="105"/>
      <c r="H60" s="78">
        <v>664</v>
      </c>
      <c r="I60" s="51">
        <v>664</v>
      </c>
      <c r="J60" s="51"/>
      <c r="K60" s="105"/>
      <c r="L60" s="279"/>
    </row>
    <row r="61" spans="1:12" s="20" customFormat="1" x14ac:dyDescent="0.3">
      <c r="A61" s="22"/>
      <c r="B61" s="35"/>
      <c r="C61" s="173" t="s">
        <v>125</v>
      </c>
      <c r="D61" s="78">
        <v>3600</v>
      </c>
      <c r="E61" s="51">
        <v>3600</v>
      </c>
      <c r="F61" s="51"/>
      <c r="G61" s="105"/>
      <c r="H61" s="78">
        <v>3600</v>
      </c>
      <c r="I61" s="51">
        <v>3600</v>
      </c>
      <c r="J61" s="51"/>
      <c r="K61" s="105"/>
      <c r="L61" s="279"/>
    </row>
    <row r="62" spans="1:12" s="20" customFormat="1" x14ac:dyDescent="0.3">
      <c r="A62" s="22"/>
      <c r="B62" s="35"/>
      <c r="C62" s="173" t="s">
        <v>126</v>
      </c>
      <c r="D62" s="78">
        <v>3200</v>
      </c>
      <c r="E62" s="51">
        <v>3200</v>
      </c>
      <c r="F62" s="51"/>
      <c r="G62" s="105"/>
      <c r="H62" s="78">
        <v>3200</v>
      </c>
      <c r="I62" s="51">
        <v>3200</v>
      </c>
      <c r="J62" s="51"/>
      <c r="K62" s="105"/>
      <c r="L62" s="279"/>
    </row>
    <row r="63" spans="1:12" s="20" customFormat="1" x14ac:dyDescent="0.3">
      <c r="A63" s="22"/>
      <c r="B63" s="35"/>
      <c r="C63" s="173" t="s">
        <v>127</v>
      </c>
      <c r="D63" s="78"/>
      <c r="E63" s="51"/>
      <c r="F63" s="51"/>
      <c r="G63" s="105"/>
      <c r="H63" s="78"/>
      <c r="I63" s="51"/>
      <c r="J63" s="51"/>
      <c r="K63" s="105"/>
      <c r="L63" s="279"/>
    </row>
    <row r="64" spans="1:12" s="20" customFormat="1" x14ac:dyDescent="0.3">
      <c r="A64" s="22"/>
      <c r="B64" s="35"/>
      <c r="C64" s="173" t="s">
        <v>128</v>
      </c>
      <c r="D64" s="78">
        <v>10000</v>
      </c>
      <c r="E64" s="51"/>
      <c r="F64" s="51">
        <v>10000</v>
      </c>
      <c r="G64" s="105"/>
      <c r="H64" s="78">
        <v>10000</v>
      </c>
      <c r="I64" s="51"/>
      <c r="J64" s="51">
        <v>10000</v>
      </c>
      <c r="K64" s="105"/>
      <c r="L64" s="279"/>
    </row>
    <row r="65" spans="1:12" s="20" customFormat="1" x14ac:dyDescent="0.3">
      <c r="A65" s="22"/>
      <c r="B65" s="35"/>
      <c r="C65" s="173" t="s">
        <v>129</v>
      </c>
      <c r="D65" s="78">
        <v>150</v>
      </c>
      <c r="E65" s="51"/>
      <c r="F65" s="51">
        <v>150</v>
      </c>
      <c r="G65" s="105"/>
      <c r="H65" s="78">
        <v>150</v>
      </c>
      <c r="I65" s="51"/>
      <c r="J65" s="51">
        <v>150</v>
      </c>
      <c r="K65" s="105"/>
      <c r="L65" s="279"/>
    </row>
    <row r="66" spans="1:12" s="20" customFormat="1" x14ac:dyDescent="0.3">
      <c r="A66" s="22"/>
      <c r="B66" s="35"/>
      <c r="C66" s="173" t="s">
        <v>190</v>
      </c>
      <c r="D66" s="84">
        <v>29592</v>
      </c>
      <c r="E66" s="51">
        <v>29592</v>
      </c>
      <c r="F66" s="51"/>
      <c r="G66" s="105"/>
      <c r="H66" s="84">
        <v>29592</v>
      </c>
      <c r="I66" s="51">
        <v>29592</v>
      </c>
      <c r="J66" s="51"/>
      <c r="K66" s="105"/>
      <c r="L66" s="279"/>
    </row>
    <row r="67" spans="1:12" s="20" customFormat="1" x14ac:dyDescent="0.3">
      <c r="A67" s="22"/>
      <c r="B67" s="35"/>
      <c r="C67" s="173" t="s">
        <v>191</v>
      </c>
      <c r="D67" s="84">
        <v>406</v>
      </c>
      <c r="E67" s="51">
        <v>406</v>
      </c>
      <c r="F67" s="51"/>
      <c r="G67" s="105"/>
      <c r="H67" s="84">
        <v>406</v>
      </c>
      <c r="I67" s="51">
        <v>406</v>
      </c>
      <c r="J67" s="51"/>
      <c r="K67" s="105"/>
      <c r="L67" s="279"/>
    </row>
    <row r="68" spans="1:12" s="20" customFormat="1" x14ac:dyDescent="0.3">
      <c r="A68" s="22"/>
      <c r="B68" s="35"/>
      <c r="C68" s="173" t="s">
        <v>192</v>
      </c>
      <c r="D68" s="84">
        <v>6000</v>
      </c>
      <c r="E68" s="51"/>
      <c r="F68" s="51">
        <v>6000</v>
      </c>
      <c r="G68" s="105"/>
      <c r="H68" s="84">
        <v>6000</v>
      </c>
      <c r="I68" s="51"/>
      <c r="J68" s="51">
        <v>6000</v>
      </c>
      <c r="K68" s="105"/>
      <c r="L68" s="279"/>
    </row>
    <row r="69" spans="1:12" s="20" customFormat="1" x14ac:dyDescent="0.3">
      <c r="A69" s="22"/>
      <c r="B69" s="35"/>
      <c r="C69" s="173" t="s">
        <v>267</v>
      </c>
      <c r="D69" s="84">
        <v>65635</v>
      </c>
      <c r="E69" s="51">
        <v>65635</v>
      </c>
      <c r="F69" s="51"/>
      <c r="G69" s="105"/>
      <c r="H69" s="84">
        <v>65635</v>
      </c>
      <c r="I69" s="51">
        <v>65635</v>
      </c>
      <c r="J69" s="51"/>
      <c r="K69" s="105"/>
      <c r="L69" s="279"/>
    </row>
    <row r="70" spans="1:12" s="20" customFormat="1" x14ac:dyDescent="0.3">
      <c r="A70" s="22"/>
      <c r="B70" s="35"/>
      <c r="C70" s="173" t="s">
        <v>268</v>
      </c>
      <c r="D70" s="84">
        <v>12000</v>
      </c>
      <c r="E70" s="51"/>
      <c r="F70" s="51">
        <v>12000</v>
      </c>
      <c r="G70" s="105"/>
      <c r="H70" s="84">
        <v>12000</v>
      </c>
      <c r="I70" s="51"/>
      <c r="J70" s="51">
        <v>12000</v>
      </c>
      <c r="K70" s="105"/>
      <c r="L70" s="279"/>
    </row>
    <row r="71" spans="1:12" s="20" customFormat="1" x14ac:dyDescent="0.3">
      <c r="A71" s="22"/>
      <c r="B71" s="35"/>
      <c r="C71" s="173"/>
      <c r="D71" s="84"/>
      <c r="E71" s="51"/>
      <c r="F71" s="51"/>
      <c r="G71" s="105"/>
      <c r="H71" s="84"/>
      <c r="I71" s="51"/>
      <c r="J71" s="51"/>
      <c r="K71" s="105"/>
      <c r="L71" s="279"/>
    </row>
    <row r="72" spans="1:12" s="10" customFormat="1" x14ac:dyDescent="0.3">
      <c r="A72" s="22"/>
      <c r="B72" s="23"/>
      <c r="C72" s="62" t="s">
        <v>41</v>
      </c>
      <c r="D72" s="95">
        <f t="shared" ref="D72:K72" si="29">SUM(D55:D71)</f>
        <v>181247</v>
      </c>
      <c r="E72" s="70">
        <f t="shared" si="29"/>
        <v>153097</v>
      </c>
      <c r="F72" s="70">
        <f t="shared" si="29"/>
        <v>28150</v>
      </c>
      <c r="G72" s="115">
        <f t="shared" si="29"/>
        <v>0</v>
      </c>
      <c r="H72" s="95">
        <f t="shared" si="29"/>
        <v>181247</v>
      </c>
      <c r="I72" s="70">
        <f t="shared" si="29"/>
        <v>153097</v>
      </c>
      <c r="J72" s="70">
        <f t="shared" si="29"/>
        <v>28150</v>
      </c>
      <c r="K72" s="115">
        <f t="shared" si="29"/>
        <v>0</v>
      </c>
      <c r="L72" s="7"/>
    </row>
    <row r="73" spans="1:12" s="10" customFormat="1" x14ac:dyDescent="0.3">
      <c r="A73" s="22"/>
      <c r="B73" s="23"/>
      <c r="C73" s="43"/>
      <c r="D73" s="89"/>
      <c r="E73" s="67"/>
      <c r="F73" s="67"/>
      <c r="G73" s="114"/>
      <c r="H73" s="89"/>
      <c r="I73" s="67"/>
      <c r="J73" s="67"/>
      <c r="K73" s="114"/>
      <c r="L73" s="7"/>
    </row>
    <row r="74" spans="1:12" s="10" customFormat="1" x14ac:dyDescent="0.3">
      <c r="A74" s="22"/>
      <c r="B74" s="23" t="s">
        <v>15</v>
      </c>
      <c r="C74" s="43" t="s">
        <v>69</v>
      </c>
      <c r="D74" s="89"/>
      <c r="E74" s="67"/>
      <c r="F74" s="67"/>
      <c r="G74" s="114"/>
      <c r="H74" s="89"/>
      <c r="I74" s="67"/>
      <c r="J74" s="67"/>
      <c r="K74" s="114"/>
      <c r="L74" s="7"/>
    </row>
    <row r="75" spans="1:12" s="10" customFormat="1" x14ac:dyDescent="0.3">
      <c r="A75" s="22"/>
      <c r="B75" s="23"/>
      <c r="C75" s="43" t="s">
        <v>72</v>
      </c>
      <c r="D75" s="78"/>
      <c r="E75" s="51"/>
      <c r="F75" s="51"/>
      <c r="G75" s="105"/>
      <c r="H75" s="78"/>
      <c r="I75" s="51"/>
      <c r="J75" s="51"/>
      <c r="K75" s="105"/>
      <c r="L75" s="7"/>
    </row>
    <row r="76" spans="1:12" s="10" customFormat="1" x14ac:dyDescent="0.3">
      <c r="A76" s="22"/>
      <c r="B76" s="23"/>
      <c r="C76" s="43" t="s">
        <v>83</v>
      </c>
      <c r="D76" s="78">
        <v>68000</v>
      </c>
      <c r="E76" s="51">
        <v>68000</v>
      </c>
      <c r="F76" s="51"/>
      <c r="G76" s="105"/>
      <c r="H76" s="78">
        <v>68000</v>
      </c>
      <c r="I76" s="51">
        <v>68000</v>
      </c>
      <c r="J76" s="51"/>
      <c r="K76" s="105"/>
      <c r="L76" s="7"/>
    </row>
    <row r="77" spans="1:12" s="10" customFormat="1" x14ac:dyDescent="0.3">
      <c r="A77" s="22"/>
      <c r="B77" s="23"/>
      <c r="C77" s="43" t="s">
        <v>81</v>
      </c>
      <c r="D77" s="78">
        <v>135000</v>
      </c>
      <c r="E77" s="51">
        <v>135000</v>
      </c>
      <c r="F77" s="51"/>
      <c r="G77" s="105"/>
      <c r="H77" s="78">
        <v>135000</v>
      </c>
      <c r="I77" s="51">
        <v>135000</v>
      </c>
      <c r="J77" s="51"/>
      <c r="K77" s="105"/>
      <c r="L77" s="7"/>
    </row>
    <row r="78" spans="1:12" s="10" customFormat="1" x14ac:dyDescent="0.3">
      <c r="A78" s="34"/>
      <c r="B78" s="23"/>
      <c r="C78" s="43" t="s">
        <v>82</v>
      </c>
      <c r="D78" s="78">
        <v>18000</v>
      </c>
      <c r="E78" s="51">
        <v>18000</v>
      </c>
      <c r="F78" s="51"/>
      <c r="G78" s="105"/>
      <c r="H78" s="78">
        <v>18000</v>
      </c>
      <c r="I78" s="51">
        <v>18000</v>
      </c>
      <c r="J78" s="51"/>
      <c r="K78" s="105"/>
      <c r="L78" s="7"/>
    </row>
    <row r="79" spans="1:12" s="20" customFormat="1" x14ac:dyDescent="0.3">
      <c r="A79" s="22"/>
      <c r="B79" s="35"/>
      <c r="C79" s="43" t="s">
        <v>84</v>
      </c>
      <c r="D79" s="78">
        <v>550000</v>
      </c>
      <c r="E79" s="51">
        <v>550000</v>
      </c>
      <c r="F79" s="51"/>
      <c r="G79" s="105"/>
      <c r="H79" s="78">
        <v>550000</v>
      </c>
      <c r="I79" s="51">
        <v>550000</v>
      </c>
      <c r="J79" s="51"/>
      <c r="K79" s="105"/>
      <c r="L79" s="279"/>
    </row>
    <row r="80" spans="1:12" s="20" customFormat="1" x14ac:dyDescent="0.3">
      <c r="A80" s="22"/>
      <c r="B80" s="35"/>
      <c r="C80" s="43" t="s">
        <v>105</v>
      </c>
      <c r="D80" s="78">
        <v>5000</v>
      </c>
      <c r="E80" s="51">
        <v>5000</v>
      </c>
      <c r="F80" s="51"/>
      <c r="G80" s="105"/>
      <c r="H80" s="78">
        <v>5000</v>
      </c>
      <c r="I80" s="51">
        <v>5000</v>
      </c>
      <c r="J80" s="51"/>
      <c r="K80" s="105"/>
      <c r="L80" s="279"/>
    </row>
    <row r="81" spans="1:12" s="10" customFormat="1" x14ac:dyDescent="0.3">
      <c r="A81" s="22"/>
      <c r="B81" s="23"/>
      <c r="C81" s="61" t="s">
        <v>30</v>
      </c>
      <c r="D81" s="95">
        <f t="shared" ref="D81:G81" si="30">SUM(D76:D80)</f>
        <v>776000</v>
      </c>
      <c r="E81" s="70">
        <f t="shared" si="30"/>
        <v>776000</v>
      </c>
      <c r="F81" s="70">
        <f t="shared" si="30"/>
        <v>0</v>
      </c>
      <c r="G81" s="115">
        <f t="shared" si="30"/>
        <v>0</v>
      </c>
      <c r="H81" s="95">
        <f t="shared" ref="H81:K81" si="31">SUM(H76:H80)</f>
        <v>776000</v>
      </c>
      <c r="I81" s="70">
        <f t="shared" si="31"/>
        <v>776000</v>
      </c>
      <c r="J81" s="70">
        <f t="shared" si="31"/>
        <v>0</v>
      </c>
      <c r="K81" s="115">
        <f t="shared" si="31"/>
        <v>0</v>
      </c>
      <c r="L81" s="7"/>
    </row>
    <row r="82" spans="1:12" s="10" customFormat="1" x14ac:dyDescent="0.3">
      <c r="A82" s="22"/>
      <c r="B82" s="23"/>
      <c r="C82" s="61"/>
      <c r="D82" s="95"/>
      <c r="E82" s="70"/>
      <c r="F82" s="70"/>
      <c r="G82" s="115"/>
      <c r="H82" s="95"/>
      <c r="I82" s="70"/>
      <c r="J82" s="70"/>
      <c r="K82" s="115"/>
      <c r="L82" s="7"/>
    </row>
    <row r="83" spans="1:12" s="10" customFormat="1" x14ac:dyDescent="0.3">
      <c r="A83" s="22"/>
      <c r="B83" s="23"/>
      <c r="C83" s="43" t="s">
        <v>73</v>
      </c>
      <c r="D83" s="78"/>
      <c r="E83" s="51"/>
      <c r="F83" s="51"/>
      <c r="G83" s="105"/>
      <c r="H83" s="78"/>
      <c r="I83" s="51"/>
      <c r="J83" s="51"/>
      <c r="K83" s="105"/>
      <c r="L83" s="7"/>
    </row>
    <row r="84" spans="1:12" s="10" customFormat="1" x14ac:dyDescent="0.3">
      <c r="A84" s="34"/>
      <c r="B84" s="23"/>
      <c r="C84" s="43" t="s">
        <v>85</v>
      </c>
      <c r="D84" s="78">
        <v>50000</v>
      </c>
      <c r="E84" s="51">
        <v>50000</v>
      </c>
      <c r="F84" s="51"/>
      <c r="G84" s="105"/>
      <c r="H84" s="78">
        <v>50000</v>
      </c>
      <c r="I84" s="51">
        <v>50000</v>
      </c>
      <c r="J84" s="51"/>
      <c r="K84" s="105"/>
      <c r="L84" s="7"/>
    </row>
    <row r="85" spans="1:12" s="10" customFormat="1" x14ac:dyDescent="0.3">
      <c r="A85" s="22"/>
      <c r="B85" s="23"/>
      <c r="C85" s="61" t="s">
        <v>30</v>
      </c>
      <c r="D85" s="88">
        <f t="shared" ref="D85:G85" si="32">SUM(D84:D84)</f>
        <v>50000</v>
      </c>
      <c r="E85" s="70">
        <f t="shared" si="32"/>
        <v>50000</v>
      </c>
      <c r="F85" s="70">
        <f t="shared" si="32"/>
        <v>0</v>
      </c>
      <c r="G85" s="115">
        <f t="shared" si="32"/>
        <v>0</v>
      </c>
      <c r="H85" s="88">
        <f t="shared" ref="H85:K85" si="33">SUM(H84:H84)</f>
        <v>50000</v>
      </c>
      <c r="I85" s="70">
        <f t="shared" si="33"/>
        <v>50000</v>
      </c>
      <c r="J85" s="70">
        <f t="shared" si="33"/>
        <v>0</v>
      </c>
      <c r="K85" s="115">
        <f t="shared" si="33"/>
        <v>0</v>
      </c>
      <c r="L85" s="7"/>
    </row>
    <row r="86" spans="1:12" s="10" customFormat="1" x14ac:dyDescent="0.3">
      <c r="A86" s="22"/>
      <c r="B86" s="23"/>
      <c r="C86" s="61"/>
      <c r="D86" s="88"/>
      <c r="E86" s="70"/>
      <c r="F86" s="70"/>
      <c r="G86" s="115"/>
      <c r="H86" s="88"/>
      <c r="I86" s="70"/>
      <c r="J86" s="70"/>
      <c r="K86" s="115"/>
      <c r="L86" s="7"/>
    </row>
    <row r="87" spans="1:12" s="20" customFormat="1" x14ac:dyDescent="0.3">
      <c r="A87" s="34"/>
      <c r="B87" s="35"/>
      <c r="C87" s="43" t="s">
        <v>74</v>
      </c>
      <c r="D87" s="78"/>
      <c r="E87" s="51"/>
      <c r="F87" s="51"/>
      <c r="G87" s="105"/>
      <c r="H87" s="78"/>
      <c r="I87" s="51"/>
      <c r="J87" s="51"/>
      <c r="K87" s="105"/>
      <c r="L87" s="279"/>
    </row>
    <row r="88" spans="1:12" s="20" customFormat="1" x14ac:dyDescent="0.3">
      <c r="A88" s="34"/>
      <c r="B88" s="35"/>
      <c r="C88" s="173" t="s">
        <v>86</v>
      </c>
      <c r="D88" s="78">
        <v>6000</v>
      </c>
      <c r="E88" s="51">
        <v>6000</v>
      </c>
      <c r="F88" s="51"/>
      <c r="G88" s="105"/>
      <c r="H88" s="78">
        <v>6000</v>
      </c>
      <c r="I88" s="51">
        <v>6000</v>
      </c>
      <c r="J88" s="51"/>
      <c r="K88" s="105"/>
      <c r="L88" s="279"/>
    </row>
    <row r="89" spans="1:12" s="20" customFormat="1" x14ac:dyDescent="0.3">
      <c r="A89" s="34"/>
      <c r="B89" s="35"/>
      <c r="C89" s="173" t="s">
        <v>193</v>
      </c>
      <c r="D89" s="78">
        <v>6000</v>
      </c>
      <c r="E89" s="51">
        <v>6000</v>
      </c>
      <c r="F89" s="51"/>
      <c r="G89" s="105"/>
      <c r="H89" s="78">
        <v>6000</v>
      </c>
      <c r="I89" s="51">
        <v>6000</v>
      </c>
      <c r="J89" s="51"/>
      <c r="K89" s="105"/>
      <c r="L89" s="279"/>
    </row>
    <row r="90" spans="1:12" s="20" customFormat="1" x14ac:dyDescent="0.3">
      <c r="A90" s="39"/>
      <c r="B90" s="35"/>
      <c r="C90" s="61" t="s">
        <v>30</v>
      </c>
      <c r="D90" s="88">
        <f t="shared" ref="D90:G90" si="34">SUM(D88:D89)</f>
        <v>12000</v>
      </c>
      <c r="E90" s="70">
        <f t="shared" si="34"/>
        <v>12000</v>
      </c>
      <c r="F90" s="70">
        <f t="shared" si="34"/>
        <v>0</v>
      </c>
      <c r="G90" s="115">
        <f t="shared" si="34"/>
        <v>0</v>
      </c>
      <c r="H90" s="88">
        <f t="shared" ref="H90:K90" si="35">SUM(H88:H89)</f>
        <v>12000</v>
      </c>
      <c r="I90" s="70">
        <f t="shared" si="35"/>
        <v>12000</v>
      </c>
      <c r="J90" s="70">
        <f t="shared" si="35"/>
        <v>0</v>
      </c>
      <c r="K90" s="115">
        <f t="shared" si="35"/>
        <v>0</v>
      </c>
      <c r="L90" s="279"/>
    </row>
    <row r="91" spans="1:12" s="20" customFormat="1" x14ac:dyDescent="0.3">
      <c r="A91" s="39"/>
      <c r="B91" s="35"/>
      <c r="C91" s="61"/>
      <c r="D91" s="88"/>
      <c r="E91" s="70"/>
      <c r="F91" s="70"/>
      <c r="G91" s="115"/>
      <c r="H91" s="88"/>
      <c r="I91" s="70"/>
      <c r="J91" s="70"/>
      <c r="K91" s="115"/>
      <c r="L91" s="279"/>
    </row>
    <row r="92" spans="1:12" s="10" customFormat="1" x14ac:dyDescent="0.3">
      <c r="A92" s="22"/>
      <c r="B92" s="23"/>
      <c r="C92" s="62" t="s">
        <v>42</v>
      </c>
      <c r="D92" s="90">
        <f t="shared" ref="D92:G92" si="36">D81+D85+D90</f>
        <v>838000</v>
      </c>
      <c r="E92" s="71">
        <f t="shared" si="36"/>
        <v>838000</v>
      </c>
      <c r="F92" s="71">
        <f t="shared" si="36"/>
        <v>0</v>
      </c>
      <c r="G92" s="116">
        <f t="shared" si="36"/>
        <v>0</v>
      </c>
      <c r="H92" s="90">
        <f t="shared" ref="H92:K92" si="37">H81+H85+H90</f>
        <v>838000</v>
      </c>
      <c r="I92" s="71">
        <f t="shared" si="37"/>
        <v>838000</v>
      </c>
      <c r="J92" s="71">
        <f t="shared" si="37"/>
        <v>0</v>
      </c>
      <c r="K92" s="116">
        <f t="shared" si="37"/>
        <v>0</v>
      </c>
      <c r="L92" s="7"/>
    </row>
    <row r="93" spans="1:12" s="10" customFormat="1" x14ac:dyDescent="0.3">
      <c r="A93" s="22"/>
      <c r="B93" s="8"/>
      <c r="C93" s="43"/>
      <c r="D93" s="89"/>
      <c r="E93" s="67"/>
      <c r="F93" s="67"/>
      <c r="G93" s="114"/>
      <c r="H93" s="89"/>
      <c r="I93" s="67"/>
      <c r="J93" s="67"/>
      <c r="K93" s="114"/>
      <c r="L93" s="7"/>
    </row>
    <row r="94" spans="1:12" s="10" customFormat="1" x14ac:dyDescent="0.3">
      <c r="A94" s="22"/>
      <c r="B94" s="23" t="s">
        <v>16</v>
      </c>
      <c r="C94" s="43" t="s">
        <v>32</v>
      </c>
      <c r="D94" s="89"/>
      <c r="E94" s="67"/>
      <c r="F94" s="67"/>
      <c r="G94" s="114"/>
      <c r="H94" s="89"/>
      <c r="I94" s="67"/>
      <c r="J94" s="67"/>
      <c r="K94" s="114"/>
      <c r="L94" s="7"/>
    </row>
    <row r="95" spans="1:12" s="10" customFormat="1" ht="28.2" x14ac:dyDescent="0.3">
      <c r="A95" s="22"/>
      <c r="B95" s="23"/>
      <c r="C95" s="43" t="s">
        <v>39</v>
      </c>
      <c r="D95" s="33"/>
      <c r="E95" s="28"/>
      <c r="F95" s="28"/>
      <c r="G95" s="98"/>
      <c r="H95" s="33"/>
      <c r="I95" s="28"/>
      <c r="J95" s="28"/>
      <c r="K95" s="98"/>
      <c r="L95" s="7"/>
    </row>
    <row r="96" spans="1:12" s="10" customFormat="1" x14ac:dyDescent="0.3">
      <c r="A96" s="22"/>
      <c r="B96" s="23"/>
      <c r="C96" s="43" t="s">
        <v>240</v>
      </c>
      <c r="D96" s="33">
        <v>344986</v>
      </c>
      <c r="E96" s="28">
        <v>344986</v>
      </c>
      <c r="F96" s="28"/>
      <c r="G96" s="98"/>
      <c r="H96" s="33">
        <v>344986</v>
      </c>
      <c r="I96" s="28">
        <v>344986</v>
      </c>
      <c r="J96" s="28"/>
      <c r="K96" s="98"/>
      <c r="L96" s="7"/>
    </row>
    <row r="97" spans="1:12" s="10" customFormat="1" ht="28.2" x14ac:dyDescent="0.3">
      <c r="A97" s="22"/>
      <c r="B97" s="23"/>
      <c r="C97" s="43" t="s">
        <v>245</v>
      </c>
      <c r="D97" s="33">
        <v>576</v>
      </c>
      <c r="E97" s="28">
        <v>576</v>
      </c>
      <c r="F97" s="28"/>
      <c r="G97" s="98"/>
      <c r="H97" s="33">
        <v>576</v>
      </c>
      <c r="I97" s="28">
        <v>576</v>
      </c>
      <c r="J97" s="28"/>
      <c r="K97" s="98"/>
      <c r="L97" s="7"/>
    </row>
    <row r="98" spans="1:12" s="10" customFormat="1" x14ac:dyDescent="0.3">
      <c r="A98" s="22"/>
      <c r="B98" s="23"/>
      <c r="C98" s="43" t="s">
        <v>241</v>
      </c>
      <c r="D98" s="33">
        <v>239806</v>
      </c>
      <c r="E98" s="28">
        <v>239806</v>
      </c>
      <c r="F98" s="28"/>
      <c r="G98" s="98"/>
      <c r="H98" s="33">
        <v>239806</v>
      </c>
      <c r="I98" s="28">
        <v>239806</v>
      </c>
      <c r="J98" s="28"/>
      <c r="K98" s="98"/>
      <c r="L98" s="7"/>
    </row>
    <row r="99" spans="1:12" s="10" customFormat="1" ht="36.75" customHeight="1" x14ac:dyDescent="0.3">
      <c r="A99" s="22"/>
      <c r="B99" s="23"/>
      <c r="C99" s="43" t="s">
        <v>242</v>
      </c>
      <c r="D99" s="33">
        <v>505309</v>
      </c>
      <c r="E99" s="28">
        <v>353734</v>
      </c>
      <c r="F99" s="28">
        <v>151575</v>
      </c>
      <c r="G99" s="98"/>
      <c r="H99" s="33">
        <v>505309</v>
      </c>
      <c r="I99" s="28">
        <v>353734</v>
      </c>
      <c r="J99" s="28">
        <v>151575</v>
      </c>
      <c r="K99" s="98"/>
      <c r="L99" s="7"/>
    </row>
    <row r="100" spans="1:12" s="10" customFormat="1" x14ac:dyDescent="0.3">
      <c r="A100" s="22"/>
      <c r="B100" s="23"/>
      <c r="C100" s="281" t="s">
        <v>456</v>
      </c>
      <c r="D100" s="33"/>
      <c r="E100" s="28"/>
      <c r="F100" s="28"/>
      <c r="G100" s="98"/>
      <c r="H100" s="33">
        <v>23993</v>
      </c>
      <c r="I100" s="28">
        <v>23993</v>
      </c>
      <c r="J100" s="28"/>
      <c r="K100" s="98"/>
      <c r="L100" s="7"/>
    </row>
    <row r="101" spans="1:12" s="10" customFormat="1" x14ac:dyDescent="0.3">
      <c r="A101" s="22"/>
      <c r="B101" s="23"/>
      <c r="C101" s="43" t="s">
        <v>457</v>
      </c>
      <c r="D101" s="33"/>
      <c r="E101" s="28"/>
      <c r="F101" s="28"/>
      <c r="G101" s="98"/>
      <c r="H101" s="33">
        <v>1761</v>
      </c>
      <c r="I101" s="28">
        <v>1761</v>
      </c>
      <c r="J101" s="28"/>
      <c r="K101" s="98"/>
      <c r="L101" s="7"/>
    </row>
    <row r="102" spans="1:12" s="10" customFormat="1" ht="16.5" customHeight="1" x14ac:dyDescent="0.3">
      <c r="A102" s="22"/>
      <c r="B102" s="23"/>
      <c r="C102" s="43" t="s">
        <v>243</v>
      </c>
      <c r="D102" s="33">
        <v>22568</v>
      </c>
      <c r="E102" s="28">
        <v>22568</v>
      </c>
      <c r="F102" s="28"/>
      <c r="G102" s="98"/>
      <c r="H102" s="33">
        <v>22568</v>
      </c>
      <c r="I102" s="28">
        <v>22568</v>
      </c>
      <c r="J102" s="28"/>
      <c r="K102" s="98"/>
      <c r="L102" s="7"/>
    </row>
    <row r="103" spans="1:12" s="10" customFormat="1" ht="16.5" customHeight="1" x14ac:dyDescent="0.3">
      <c r="A103" s="22"/>
      <c r="B103" s="23"/>
      <c r="C103" s="43" t="s">
        <v>459</v>
      </c>
      <c r="D103" s="83"/>
      <c r="E103" s="28"/>
      <c r="F103" s="28"/>
      <c r="G103" s="98"/>
      <c r="H103" s="83">
        <v>678</v>
      </c>
      <c r="I103" s="28">
        <v>678</v>
      </c>
      <c r="J103" s="28"/>
      <c r="K103" s="98"/>
      <c r="L103" s="7"/>
    </row>
    <row r="104" spans="1:12" s="10" customFormat="1" x14ac:dyDescent="0.3">
      <c r="A104" s="22"/>
      <c r="B104" s="23"/>
      <c r="C104" s="61" t="s">
        <v>30</v>
      </c>
      <c r="D104" s="85">
        <f>SUM(D95:D103)</f>
        <v>1113245</v>
      </c>
      <c r="E104" s="38">
        <f>SUM(E95:E103)</f>
        <v>961670</v>
      </c>
      <c r="F104" s="38">
        <f>SUM(F95:F102)</f>
        <v>151575</v>
      </c>
      <c r="G104" s="99">
        <f>SUM(G95:G102)</f>
        <v>0</v>
      </c>
      <c r="H104" s="85">
        <f>SUM(H95:H103)</f>
        <v>1139677</v>
      </c>
      <c r="I104" s="38">
        <f>SUM(I95:I103)</f>
        <v>988102</v>
      </c>
      <c r="J104" s="38">
        <f>SUM(J95:J102)</f>
        <v>151575</v>
      </c>
      <c r="K104" s="99">
        <f>SUM(K95:K102)</f>
        <v>0</v>
      </c>
      <c r="L104" s="7"/>
    </row>
    <row r="105" spans="1:12" s="10" customFormat="1" x14ac:dyDescent="0.3">
      <c r="A105" s="22"/>
      <c r="B105" s="23"/>
      <c r="C105" s="43"/>
      <c r="D105" s="33"/>
      <c r="E105" s="28"/>
      <c r="F105" s="28"/>
      <c r="G105" s="98"/>
      <c r="H105" s="33"/>
      <c r="I105" s="28"/>
      <c r="J105" s="28"/>
      <c r="K105" s="98"/>
      <c r="L105" s="7"/>
    </row>
    <row r="106" spans="1:12" s="10" customFormat="1" x14ac:dyDescent="0.3">
      <c r="A106" s="22"/>
      <c r="B106" s="23"/>
      <c r="C106" s="43" t="s">
        <v>171</v>
      </c>
      <c r="D106" s="33"/>
      <c r="E106" s="28"/>
      <c r="F106" s="28"/>
      <c r="G106" s="98"/>
      <c r="H106" s="33"/>
      <c r="I106" s="28"/>
      <c r="J106" s="28"/>
      <c r="K106" s="98"/>
      <c r="L106" s="7"/>
    </row>
    <row r="107" spans="1:12" s="10" customFormat="1" ht="33" customHeight="1" x14ac:dyDescent="0.3">
      <c r="A107" s="22"/>
      <c r="B107" s="23"/>
      <c r="C107" s="43" t="s">
        <v>458</v>
      </c>
      <c r="D107" s="83"/>
      <c r="E107" s="28"/>
      <c r="F107" s="28"/>
      <c r="G107" s="98"/>
      <c r="H107" s="83">
        <v>2323</v>
      </c>
      <c r="I107" s="28">
        <v>2323</v>
      </c>
      <c r="J107" s="28"/>
      <c r="K107" s="98"/>
      <c r="L107" s="7"/>
    </row>
    <row r="108" spans="1:12" s="10" customFormat="1" x14ac:dyDescent="0.3">
      <c r="A108" s="22"/>
      <c r="B108" s="23"/>
      <c r="C108" s="43" t="s">
        <v>467</v>
      </c>
      <c r="D108" s="83"/>
      <c r="E108" s="28"/>
      <c r="F108" s="28"/>
      <c r="G108" s="240"/>
      <c r="H108" s="83">
        <v>38816</v>
      </c>
      <c r="I108" s="28">
        <v>38816</v>
      </c>
      <c r="J108" s="28"/>
      <c r="K108" s="104"/>
      <c r="L108" s="7"/>
    </row>
    <row r="109" spans="1:12" s="10" customFormat="1" x14ac:dyDescent="0.3">
      <c r="A109" s="22"/>
      <c r="B109" s="23"/>
      <c r="C109" s="43" t="s">
        <v>468</v>
      </c>
      <c r="D109" s="83"/>
      <c r="E109" s="28"/>
      <c r="F109" s="28"/>
      <c r="G109" s="240"/>
      <c r="H109" s="83">
        <v>5033</v>
      </c>
      <c r="I109" s="28">
        <v>5033</v>
      </c>
      <c r="J109" s="28"/>
      <c r="K109" s="104"/>
      <c r="L109" s="7"/>
    </row>
    <row r="110" spans="1:12" s="10" customFormat="1" x14ac:dyDescent="0.3">
      <c r="A110" s="22"/>
      <c r="B110" s="23"/>
      <c r="C110" s="61" t="s">
        <v>30</v>
      </c>
      <c r="D110" s="85">
        <f>SUM(D107)</f>
        <v>0</v>
      </c>
      <c r="E110" s="38">
        <f t="shared" ref="E110:G110" si="38">SUM(E107)</f>
        <v>0</v>
      </c>
      <c r="F110" s="38">
        <f t="shared" si="38"/>
        <v>0</v>
      </c>
      <c r="G110" s="216">
        <f t="shared" si="38"/>
        <v>0</v>
      </c>
      <c r="H110" s="85">
        <f>SUM(H107:H109)</f>
        <v>46172</v>
      </c>
      <c r="I110" s="38">
        <f t="shared" ref="I110:K110" si="39">SUM(I107:I109)</f>
        <v>46172</v>
      </c>
      <c r="J110" s="38">
        <f t="shared" si="39"/>
        <v>0</v>
      </c>
      <c r="K110" s="102">
        <f t="shared" si="39"/>
        <v>0</v>
      </c>
      <c r="L110" s="7"/>
    </row>
    <row r="111" spans="1:12" s="10" customFormat="1" x14ac:dyDescent="0.3">
      <c r="A111" s="22"/>
      <c r="B111" s="23"/>
      <c r="C111" s="61"/>
      <c r="D111" s="37"/>
      <c r="E111" s="38"/>
      <c r="F111" s="38"/>
      <c r="G111" s="99"/>
      <c r="H111" s="37"/>
      <c r="I111" s="38"/>
      <c r="J111" s="38"/>
      <c r="K111" s="99"/>
      <c r="L111" s="7"/>
    </row>
    <row r="112" spans="1:12" s="10" customFormat="1" x14ac:dyDescent="0.3">
      <c r="A112" s="22"/>
      <c r="B112" s="23"/>
      <c r="C112" s="43" t="s">
        <v>172</v>
      </c>
      <c r="D112" s="33"/>
      <c r="E112" s="28"/>
      <c r="F112" s="28"/>
      <c r="G112" s="98"/>
      <c r="H112" s="33"/>
      <c r="I112" s="28"/>
      <c r="J112" s="28"/>
      <c r="K112" s="98"/>
      <c r="L112" s="7"/>
    </row>
    <row r="113" spans="1:12" s="10" customFormat="1" x14ac:dyDescent="0.3">
      <c r="A113" s="22"/>
      <c r="B113" s="23"/>
      <c r="C113" s="61" t="s">
        <v>30</v>
      </c>
      <c r="D113" s="85">
        <v>0</v>
      </c>
      <c r="E113" s="38">
        <v>0</v>
      </c>
      <c r="F113" s="38">
        <v>0</v>
      </c>
      <c r="G113" s="99">
        <v>0</v>
      </c>
      <c r="H113" s="85">
        <v>0</v>
      </c>
      <c r="I113" s="38">
        <v>0</v>
      </c>
      <c r="J113" s="38">
        <v>0</v>
      </c>
      <c r="K113" s="99">
        <v>0</v>
      </c>
      <c r="L113" s="7"/>
    </row>
    <row r="114" spans="1:12" s="10" customFormat="1" x14ac:dyDescent="0.3">
      <c r="A114" s="22"/>
      <c r="B114" s="23"/>
      <c r="C114" s="61"/>
      <c r="D114" s="85"/>
      <c r="E114" s="38"/>
      <c r="F114" s="38"/>
      <c r="G114" s="99"/>
      <c r="H114" s="85"/>
      <c r="I114" s="38"/>
      <c r="J114" s="38"/>
      <c r="K114" s="99"/>
      <c r="L114" s="7"/>
    </row>
    <row r="115" spans="1:12" s="10" customFormat="1" x14ac:dyDescent="0.3">
      <c r="A115" s="22"/>
      <c r="B115" s="23"/>
      <c r="C115" s="43" t="s">
        <v>177</v>
      </c>
      <c r="D115" s="85"/>
      <c r="E115" s="38"/>
      <c r="F115" s="38"/>
      <c r="G115" s="99"/>
      <c r="H115" s="85"/>
      <c r="I115" s="38"/>
      <c r="J115" s="38"/>
      <c r="K115" s="99"/>
      <c r="L115" s="7"/>
    </row>
    <row r="116" spans="1:12" s="20" customFormat="1" x14ac:dyDescent="0.3">
      <c r="A116" s="34"/>
      <c r="B116" s="35"/>
      <c r="C116" s="61" t="s">
        <v>30</v>
      </c>
      <c r="D116" s="85">
        <v>0</v>
      </c>
      <c r="E116" s="38">
        <v>0</v>
      </c>
      <c r="F116" s="38">
        <v>0</v>
      </c>
      <c r="G116" s="99">
        <v>0</v>
      </c>
      <c r="H116" s="85">
        <v>0</v>
      </c>
      <c r="I116" s="38">
        <v>0</v>
      </c>
      <c r="J116" s="38">
        <v>0</v>
      </c>
      <c r="K116" s="99">
        <v>0</v>
      </c>
      <c r="L116" s="279"/>
    </row>
    <row r="117" spans="1:12" s="10" customFormat="1" x14ac:dyDescent="0.3">
      <c r="A117" s="22"/>
      <c r="B117" s="23"/>
      <c r="C117" s="61"/>
      <c r="D117" s="37"/>
      <c r="E117" s="38"/>
      <c r="F117" s="38"/>
      <c r="G117" s="99"/>
      <c r="H117" s="37"/>
      <c r="I117" s="38"/>
      <c r="J117" s="38"/>
      <c r="K117" s="99"/>
      <c r="L117" s="7"/>
    </row>
    <row r="118" spans="1:12" s="10" customFormat="1" x14ac:dyDescent="0.3">
      <c r="A118" s="22"/>
      <c r="B118" s="23"/>
      <c r="C118" s="62" t="s">
        <v>43</v>
      </c>
      <c r="D118" s="174">
        <f t="shared" ref="D118:K118" si="40">SUM(D104,D110,D113,D116)</f>
        <v>1113245</v>
      </c>
      <c r="E118" s="71">
        <f t="shared" si="40"/>
        <v>961670</v>
      </c>
      <c r="F118" s="71">
        <f t="shared" si="40"/>
        <v>151575</v>
      </c>
      <c r="G118" s="116">
        <f t="shared" si="40"/>
        <v>0</v>
      </c>
      <c r="H118" s="174">
        <f t="shared" si="40"/>
        <v>1185849</v>
      </c>
      <c r="I118" s="71">
        <f t="shared" si="40"/>
        <v>1034274</v>
      </c>
      <c r="J118" s="71">
        <f t="shared" si="40"/>
        <v>151575</v>
      </c>
      <c r="K118" s="116">
        <f t="shared" si="40"/>
        <v>0</v>
      </c>
      <c r="L118" s="7"/>
    </row>
    <row r="119" spans="1:12" s="10" customFormat="1" x14ac:dyDescent="0.3">
      <c r="A119" s="22"/>
      <c r="B119" s="23"/>
      <c r="C119" s="43"/>
      <c r="D119" s="89"/>
      <c r="E119" s="67"/>
      <c r="F119" s="67"/>
      <c r="G119" s="114"/>
      <c r="H119" s="89"/>
      <c r="I119" s="67"/>
      <c r="J119" s="67"/>
      <c r="K119" s="114"/>
      <c r="L119" s="7"/>
    </row>
    <row r="120" spans="1:12" s="10" customFormat="1" x14ac:dyDescent="0.3">
      <c r="A120" s="22"/>
      <c r="B120" s="23" t="s">
        <v>11</v>
      </c>
      <c r="C120" s="43" t="s">
        <v>80</v>
      </c>
      <c r="D120" s="89"/>
      <c r="E120" s="67"/>
      <c r="F120" s="67"/>
      <c r="G120" s="114"/>
      <c r="H120" s="89"/>
      <c r="I120" s="67"/>
      <c r="J120" s="67"/>
      <c r="K120" s="114"/>
      <c r="L120" s="7"/>
    </row>
    <row r="121" spans="1:12" s="10" customFormat="1" x14ac:dyDescent="0.3">
      <c r="A121" s="22"/>
      <c r="B121" s="23"/>
      <c r="C121" s="43" t="s">
        <v>17</v>
      </c>
      <c r="D121" s="78"/>
      <c r="E121" s="51"/>
      <c r="F121" s="51"/>
      <c r="G121" s="105"/>
      <c r="H121" s="78"/>
      <c r="I121" s="51"/>
      <c r="J121" s="51"/>
      <c r="K121" s="105"/>
      <c r="L121" s="7"/>
    </row>
    <row r="122" spans="1:12" s="10" customFormat="1" x14ac:dyDescent="0.3">
      <c r="A122" s="22"/>
      <c r="B122" s="23"/>
      <c r="C122" s="173" t="s">
        <v>194</v>
      </c>
      <c r="D122" s="78">
        <v>287534</v>
      </c>
      <c r="E122" s="51">
        <v>287534</v>
      </c>
      <c r="F122" s="51"/>
      <c r="G122" s="105"/>
      <c r="H122" s="78">
        <v>332953</v>
      </c>
      <c r="I122" s="51">
        <v>332953</v>
      </c>
      <c r="J122" s="51"/>
      <c r="K122" s="105"/>
      <c r="L122" s="7"/>
    </row>
    <row r="123" spans="1:12" s="10" customFormat="1" x14ac:dyDescent="0.3">
      <c r="A123" s="22"/>
      <c r="B123" s="23"/>
      <c r="C123" s="173" t="s">
        <v>195</v>
      </c>
      <c r="D123" s="78">
        <v>73576</v>
      </c>
      <c r="E123" s="51">
        <v>73576</v>
      </c>
      <c r="F123" s="51"/>
      <c r="G123" s="105"/>
      <c r="H123" s="78">
        <v>73576</v>
      </c>
      <c r="I123" s="51">
        <v>73576</v>
      </c>
      <c r="J123" s="51"/>
      <c r="K123" s="105"/>
      <c r="L123" s="7"/>
    </row>
    <row r="124" spans="1:12" s="10" customFormat="1" x14ac:dyDescent="0.3">
      <c r="A124" s="22"/>
      <c r="B124" s="23"/>
      <c r="C124" s="43" t="s">
        <v>130</v>
      </c>
      <c r="D124" s="78"/>
      <c r="E124" s="51"/>
      <c r="F124" s="51"/>
      <c r="G124" s="105"/>
      <c r="H124" s="78"/>
      <c r="I124" s="51"/>
      <c r="J124" s="51"/>
      <c r="K124" s="105"/>
      <c r="L124" s="7"/>
    </row>
    <row r="125" spans="1:12" s="10" customFormat="1" x14ac:dyDescent="0.3">
      <c r="A125" s="22"/>
      <c r="B125" s="23"/>
      <c r="C125" s="43" t="s">
        <v>131</v>
      </c>
      <c r="D125" s="78"/>
      <c r="E125" s="51"/>
      <c r="F125" s="51"/>
      <c r="G125" s="105"/>
      <c r="H125" s="78"/>
      <c r="I125" s="51"/>
      <c r="J125" s="51"/>
      <c r="K125" s="105"/>
      <c r="L125" s="7"/>
    </row>
    <row r="126" spans="1:12" s="10" customFormat="1" x14ac:dyDescent="0.3">
      <c r="A126" s="22"/>
      <c r="B126" s="23"/>
      <c r="C126" s="173" t="s">
        <v>132</v>
      </c>
      <c r="D126" s="78">
        <v>24941</v>
      </c>
      <c r="E126" s="51">
        <v>24941</v>
      </c>
      <c r="F126" s="51"/>
      <c r="G126" s="105"/>
      <c r="H126" s="78">
        <v>24941</v>
      </c>
      <c r="I126" s="51">
        <v>24941</v>
      </c>
      <c r="J126" s="51"/>
      <c r="K126" s="105"/>
      <c r="L126" s="7"/>
    </row>
    <row r="127" spans="1:12" s="10" customFormat="1" x14ac:dyDescent="0.3">
      <c r="A127" s="22"/>
      <c r="B127" s="23"/>
      <c r="C127" s="173" t="s">
        <v>133</v>
      </c>
      <c r="D127" s="78">
        <v>50931</v>
      </c>
      <c r="E127" s="51">
        <v>50931</v>
      </c>
      <c r="F127" s="51"/>
      <c r="G127" s="105"/>
      <c r="H127" s="78">
        <v>50931</v>
      </c>
      <c r="I127" s="51">
        <v>50931</v>
      </c>
      <c r="J127" s="51"/>
      <c r="K127" s="105"/>
      <c r="L127" s="7"/>
    </row>
    <row r="128" spans="1:12" s="10" customFormat="1" x14ac:dyDescent="0.3">
      <c r="A128" s="22"/>
      <c r="B128" s="23"/>
      <c r="C128" s="173"/>
      <c r="D128" s="78"/>
      <c r="E128" s="51"/>
      <c r="F128" s="51"/>
      <c r="G128" s="105"/>
      <c r="H128" s="78"/>
      <c r="I128" s="51"/>
      <c r="J128" s="51"/>
      <c r="K128" s="105"/>
      <c r="L128" s="7"/>
    </row>
    <row r="129" spans="1:12" s="10" customFormat="1" x14ac:dyDescent="0.3">
      <c r="A129" s="22"/>
      <c r="B129" s="23"/>
      <c r="C129" s="62" t="s">
        <v>44</v>
      </c>
      <c r="D129" s="90">
        <f t="shared" ref="D129:K129" si="41">SUM(D121:D127)</f>
        <v>436982</v>
      </c>
      <c r="E129" s="71">
        <f t="shared" si="41"/>
        <v>436982</v>
      </c>
      <c r="F129" s="71">
        <f t="shared" si="41"/>
        <v>0</v>
      </c>
      <c r="G129" s="116">
        <f t="shared" si="41"/>
        <v>0</v>
      </c>
      <c r="H129" s="90">
        <f t="shared" si="41"/>
        <v>482401</v>
      </c>
      <c r="I129" s="71">
        <f t="shared" si="41"/>
        <v>482401</v>
      </c>
      <c r="J129" s="71">
        <f t="shared" si="41"/>
        <v>0</v>
      </c>
      <c r="K129" s="116">
        <f t="shared" si="41"/>
        <v>0</v>
      </c>
      <c r="L129" s="7"/>
    </row>
    <row r="130" spans="1:12" s="10" customFormat="1" x14ac:dyDescent="0.3">
      <c r="A130" s="22"/>
      <c r="B130" s="23"/>
      <c r="C130" s="43"/>
      <c r="D130" s="89"/>
      <c r="E130" s="67"/>
      <c r="F130" s="67"/>
      <c r="G130" s="114"/>
      <c r="H130" s="89"/>
      <c r="I130" s="67"/>
      <c r="J130" s="67"/>
      <c r="K130" s="114"/>
      <c r="L130" s="7"/>
    </row>
    <row r="131" spans="1:12" s="10" customFormat="1" x14ac:dyDescent="0.3">
      <c r="A131" s="22"/>
      <c r="B131" s="23" t="s">
        <v>18</v>
      </c>
      <c r="C131" s="43" t="s">
        <v>40</v>
      </c>
      <c r="D131" s="78"/>
      <c r="E131" s="51"/>
      <c r="F131" s="51"/>
      <c r="G131" s="105"/>
      <c r="H131" s="78"/>
      <c r="I131" s="51"/>
      <c r="J131" s="51"/>
      <c r="K131" s="105"/>
      <c r="L131" s="7"/>
    </row>
    <row r="132" spans="1:12" s="10" customFormat="1" x14ac:dyDescent="0.3">
      <c r="A132" s="22"/>
      <c r="B132" s="23"/>
      <c r="C132" s="43" t="s">
        <v>65</v>
      </c>
      <c r="D132" s="78"/>
      <c r="E132" s="51"/>
      <c r="F132" s="51"/>
      <c r="G132" s="105"/>
      <c r="H132" s="78"/>
      <c r="I132" s="51"/>
      <c r="J132" s="51"/>
      <c r="K132" s="105"/>
      <c r="L132" s="7"/>
    </row>
    <row r="133" spans="1:12" s="10" customFormat="1" ht="28.2" x14ac:dyDescent="0.3">
      <c r="A133" s="22"/>
      <c r="B133" s="23"/>
      <c r="C133" s="43" t="s">
        <v>208</v>
      </c>
      <c r="D133" s="78">
        <v>43717</v>
      </c>
      <c r="E133" s="51">
        <v>43717</v>
      </c>
      <c r="F133" s="51"/>
      <c r="G133" s="105"/>
      <c r="H133" s="78">
        <v>43717</v>
      </c>
      <c r="I133" s="51">
        <v>43717</v>
      </c>
      <c r="J133" s="51"/>
      <c r="K133" s="105"/>
      <c r="L133" s="7"/>
    </row>
    <row r="134" spans="1:12" s="20" customFormat="1" x14ac:dyDescent="0.3">
      <c r="A134" s="39"/>
      <c r="B134" s="23"/>
      <c r="C134" s="43" t="s">
        <v>196</v>
      </c>
      <c r="D134" s="78">
        <v>6245</v>
      </c>
      <c r="E134" s="51"/>
      <c r="F134" s="51">
        <v>6245</v>
      </c>
      <c r="G134" s="105"/>
      <c r="H134" s="78">
        <v>6245</v>
      </c>
      <c r="I134" s="51"/>
      <c r="J134" s="51">
        <v>6245</v>
      </c>
      <c r="K134" s="105"/>
      <c r="L134" s="279"/>
    </row>
    <row r="135" spans="1:12" s="20" customFormat="1" x14ac:dyDescent="0.3">
      <c r="A135" s="39"/>
      <c r="B135" s="23"/>
      <c r="C135" s="43" t="s">
        <v>197</v>
      </c>
      <c r="D135" s="84">
        <v>405</v>
      </c>
      <c r="E135" s="51">
        <v>405</v>
      </c>
      <c r="F135" s="51"/>
      <c r="G135" s="105"/>
      <c r="H135" s="84">
        <v>405</v>
      </c>
      <c r="I135" s="51">
        <v>405</v>
      </c>
      <c r="J135" s="51"/>
      <c r="K135" s="105"/>
      <c r="L135" s="279"/>
    </row>
    <row r="136" spans="1:12" s="20" customFormat="1" x14ac:dyDescent="0.3">
      <c r="A136" s="39"/>
      <c r="B136" s="23"/>
      <c r="C136" s="43" t="s">
        <v>134</v>
      </c>
      <c r="D136" s="78"/>
      <c r="E136" s="51"/>
      <c r="F136" s="51"/>
      <c r="G136" s="105"/>
      <c r="H136" s="78"/>
      <c r="I136" s="51"/>
      <c r="J136" s="51"/>
      <c r="K136" s="105"/>
      <c r="L136" s="279"/>
    </row>
    <row r="137" spans="1:12" s="20" customFormat="1" ht="15" customHeight="1" x14ac:dyDescent="0.3">
      <c r="A137" s="39"/>
      <c r="B137" s="23"/>
      <c r="C137" s="43" t="s">
        <v>135</v>
      </c>
      <c r="D137" s="78">
        <v>7680</v>
      </c>
      <c r="E137" s="51">
        <v>7680</v>
      </c>
      <c r="F137" s="51"/>
      <c r="G137" s="105"/>
      <c r="H137" s="78">
        <v>7680</v>
      </c>
      <c r="I137" s="51">
        <v>7680</v>
      </c>
      <c r="J137" s="51"/>
      <c r="K137" s="105"/>
      <c r="L137" s="279"/>
    </row>
    <row r="138" spans="1:12" s="20" customFormat="1" x14ac:dyDescent="0.3">
      <c r="A138" s="39"/>
      <c r="B138" s="23"/>
      <c r="C138" s="43" t="s">
        <v>136</v>
      </c>
      <c r="D138" s="78">
        <v>1441</v>
      </c>
      <c r="E138" s="51">
        <v>1441</v>
      </c>
      <c r="F138" s="51"/>
      <c r="G138" s="105"/>
      <c r="H138" s="78">
        <v>1441</v>
      </c>
      <c r="I138" s="51">
        <v>1441</v>
      </c>
      <c r="J138" s="51"/>
      <c r="K138" s="105"/>
      <c r="L138" s="279"/>
    </row>
    <row r="139" spans="1:12" s="20" customFormat="1" x14ac:dyDescent="0.3">
      <c r="A139" s="39"/>
      <c r="B139" s="23"/>
      <c r="C139" s="43" t="s">
        <v>137</v>
      </c>
      <c r="D139" s="78">
        <v>1479</v>
      </c>
      <c r="E139" s="51">
        <v>1479</v>
      </c>
      <c r="F139" s="51"/>
      <c r="G139" s="105"/>
      <c r="H139" s="78">
        <v>1479</v>
      </c>
      <c r="I139" s="51">
        <v>1479</v>
      </c>
      <c r="J139" s="51"/>
      <c r="K139" s="105"/>
      <c r="L139" s="279"/>
    </row>
    <row r="140" spans="1:12" s="20" customFormat="1" x14ac:dyDescent="0.3">
      <c r="A140" s="39"/>
      <c r="B140" s="23"/>
      <c r="C140" s="74" t="s">
        <v>138</v>
      </c>
      <c r="D140" s="78">
        <v>7436</v>
      </c>
      <c r="E140" s="51"/>
      <c r="F140" s="51">
        <v>7436</v>
      </c>
      <c r="G140" s="105"/>
      <c r="H140" s="78">
        <v>7436</v>
      </c>
      <c r="I140" s="51"/>
      <c r="J140" s="51">
        <v>7436</v>
      </c>
      <c r="K140" s="105"/>
      <c r="L140" s="279"/>
    </row>
    <row r="141" spans="1:12" s="20" customFormat="1" x14ac:dyDescent="0.3">
      <c r="A141" s="39"/>
      <c r="B141" s="23"/>
      <c r="C141" s="43" t="s">
        <v>139</v>
      </c>
      <c r="D141" s="78">
        <v>151</v>
      </c>
      <c r="E141" s="51"/>
      <c r="F141" s="51"/>
      <c r="G141" s="105">
        <v>151</v>
      </c>
      <c r="H141" s="78">
        <v>151</v>
      </c>
      <c r="I141" s="51"/>
      <c r="J141" s="51"/>
      <c r="K141" s="105">
        <v>151</v>
      </c>
      <c r="L141" s="279"/>
    </row>
    <row r="142" spans="1:12" s="20" customFormat="1" x14ac:dyDescent="0.3">
      <c r="A142" s="39"/>
      <c r="B142" s="23"/>
      <c r="C142" s="43" t="s">
        <v>198</v>
      </c>
      <c r="D142" s="84">
        <v>6010</v>
      </c>
      <c r="E142" s="51"/>
      <c r="F142" s="51">
        <v>6010</v>
      </c>
      <c r="G142" s="105"/>
      <c r="H142" s="84">
        <v>6010</v>
      </c>
      <c r="I142" s="51"/>
      <c r="J142" s="51">
        <v>6010</v>
      </c>
      <c r="K142" s="105"/>
      <c r="L142" s="279"/>
    </row>
    <row r="143" spans="1:12" s="20" customFormat="1" ht="28.2" x14ac:dyDescent="0.3">
      <c r="A143" s="39"/>
      <c r="B143" s="23"/>
      <c r="C143" s="43" t="s">
        <v>229</v>
      </c>
      <c r="D143" s="84">
        <v>78975</v>
      </c>
      <c r="E143" s="51">
        <v>78975</v>
      </c>
      <c r="F143" s="51"/>
      <c r="G143" s="105"/>
      <c r="H143" s="84">
        <v>78975</v>
      </c>
      <c r="I143" s="51">
        <v>78975</v>
      </c>
      <c r="J143" s="51"/>
      <c r="K143" s="105"/>
      <c r="L143" s="279"/>
    </row>
    <row r="144" spans="1:12" s="20" customFormat="1" ht="28.2" x14ac:dyDescent="0.3">
      <c r="A144" s="39"/>
      <c r="B144" s="23"/>
      <c r="C144" s="43" t="s">
        <v>230</v>
      </c>
      <c r="D144" s="84">
        <v>68353</v>
      </c>
      <c r="E144" s="51">
        <v>68353</v>
      </c>
      <c r="F144" s="51"/>
      <c r="G144" s="105"/>
      <c r="H144" s="84">
        <v>68353</v>
      </c>
      <c r="I144" s="51">
        <v>68353</v>
      </c>
      <c r="J144" s="51"/>
      <c r="K144" s="105"/>
      <c r="L144" s="279"/>
    </row>
    <row r="145" spans="1:12" s="20" customFormat="1" x14ac:dyDescent="0.3">
      <c r="A145" s="39"/>
      <c r="B145" s="23"/>
      <c r="C145" s="43" t="s">
        <v>276</v>
      </c>
      <c r="D145" s="84">
        <v>6277</v>
      </c>
      <c r="E145" s="51">
        <v>6277</v>
      </c>
      <c r="F145" s="51"/>
      <c r="G145" s="105"/>
      <c r="H145" s="84">
        <v>6277</v>
      </c>
      <c r="I145" s="51">
        <v>6277</v>
      </c>
      <c r="J145" s="51"/>
      <c r="K145" s="105"/>
      <c r="L145" s="279"/>
    </row>
    <row r="146" spans="1:12" s="20" customFormat="1" x14ac:dyDescent="0.3">
      <c r="A146" s="39"/>
      <c r="B146" s="23"/>
      <c r="C146" s="43" t="s">
        <v>236</v>
      </c>
      <c r="D146" s="84">
        <v>215</v>
      </c>
      <c r="E146" s="51">
        <v>215</v>
      </c>
      <c r="F146" s="51"/>
      <c r="G146" s="105"/>
      <c r="H146" s="84">
        <v>215</v>
      </c>
      <c r="I146" s="51">
        <v>215</v>
      </c>
      <c r="J146" s="51"/>
      <c r="K146" s="105"/>
      <c r="L146" s="279"/>
    </row>
    <row r="147" spans="1:12" s="20" customFormat="1" x14ac:dyDescent="0.3">
      <c r="A147" s="39"/>
      <c r="B147" s="23"/>
      <c r="C147" s="43" t="s">
        <v>425</v>
      </c>
      <c r="D147" s="84">
        <v>4945</v>
      </c>
      <c r="E147" s="51">
        <v>4945</v>
      </c>
      <c r="F147" s="51"/>
      <c r="G147" s="105"/>
      <c r="H147" s="84">
        <v>4945</v>
      </c>
      <c r="I147" s="51">
        <v>4945</v>
      </c>
      <c r="J147" s="51"/>
      <c r="K147" s="105"/>
      <c r="L147" s="279"/>
    </row>
    <row r="148" spans="1:12" s="20" customFormat="1" x14ac:dyDescent="0.3">
      <c r="A148" s="39"/>
      <c r="B148" s="23"/>
      <c r="C148" s="43"/>
      <c r="D148" s="84"/>
      <c r="E148" s="51"/>
      <c r="F148" s="51"/>
      <c r="G148" s="105"/>
      <c r="H148" s="84"/>
      <c r="I148" s="51"/>
      <c r="J148" s="51"/>
      <c r="K148" s="105"/>
      <c r="L148" s="279"/>
    </row>
    <row r="149" spans="1:12" s="20" customFormat="1" x14ac:dyDescent="0.3">
      <c r="A149" s="39"/>
      <c r="B149" s="23"/>
      <c r="C149" s="61" t="s">
        <v>30</v>
      </c>
      <c r="D149" s="85">
        <f>SUM(D133:D148)</f>
        <v>233329</v>
      </c>
      <c r="E149" s="38">
        <f t="shared" ref="E149:G149" si="42">SUM(E133:E148)</f>
        <v>213487</v>
      </c>
      <c r="F149" s="38">
        <f t="shared" si="42"/>
        <v>19691</v>
      </c>
      <c r="G149" s="216">
        <f t="shared" si="42"/>
        <v>151</v>
      </c>
      <c r="H149" s="85">
        <f>SUM(H133:H148)</f>
        <v>233329</v>
      </c>
      <c r="I149" s="38">
        <f t="shared" ref="I149:K149" si="43">SUM(I133:I148)</f>
        <v>213487</v>
      </c>
      <c r="J149" s="38">
        <f t="shared" si="43"/>
        <v>19691</v>
      </c>
      <c r="K149" s="102">
        <f t="shared" si="43"/>
        <v>151</v>
      </c>
      <c r="L149" s="279"/>
    </row>
    <row r="150" spans="1:12" s="20" customFormat="1" x14ac:dyDescent="0.3">
      <c r="A150" s="39"/>
      <c r="B150" s="35"/>
      <c r="C150" s="61"/>
      <c r="D150" s="91"/>
      <c r="E150" s="66"/>
      <c r="F150" s="66"/>
      <c r="G150" s="117"/>
      <c r="H150" s="91"/>
      <c r="I150" s="66"/>
      <c r="J150" s="66"/>
      <c r="K150" s="117"/>
      <c r="L150" s="279"/>
    </row>
    <row r="151" spans="1:12" s="20" customFormat="1" x14ac:dyDescent="0.3">
      <c r="A151" s="39"/>
      <c r="C151" s="43" t="s">
        <v>90</v>
      </c>
      <c r="D151" s="78"/>
      <c r="E151" s="51"/>
      <c r="F151" s="51"/>
      <c r="G151" s="105"/>
      <c r="H151" s="78"/>
      <c r="I151" s="51"/>
      <c r="J151" s="51"/>
      <c r="K151" s="105"/>
      <c r="L151" s="279"/>
    </row>
    <row r="152" spans="1:12" s="21" customFormat="1" ht="28.2" x14ac:dyDescent="0.3">
      <c r="A152" s="22"/>
      <c r="B152" s="35"/>
      <c r="C152" s="43" t="s">
        <v>199</v>
      </c>
      <c r="D152" s="83">
        <v>1434</v>
      </c>
      <c r="E152" s="28">
        <v>1434</v>
      </c>
      <c r="F152" s="28"/>
      <c r="G152" s="98"/>
      <c r="H152" s="83">
        <v>1434</v>
      </c>
      <c r="I152" s="28">
        <v>1434</v>
      </c>
      <c r="J152" s="28"/>
      <c r="K152" s="98"/>
      <c r="L152" s="283"/>
    </row>
    <row r="153" spans="1:12" s="21" customFormat="1" ht="28.2" x14ac:dyDescent="0.3">
      <c r="A153" s="22"/>
      <c r="B153" s="35"/>
      <c r="C153" s="43" t="s">
        <v>200</v>
      </c>
      <c r="D153" s="83">
        <v>165</v>
      </c>
      <c r="E153" s="28">
        <v>165</v>
      </c>
      <c r="F153" s="28"/>
      <c r="G153" s="98"/>
      <c r="H153" s="83">
        <v>165</v>
      </c>
      <c r="I153" s="28">
        <v>165</v>
      </c>
      <c r="J153" s="28"/>
      <c r="K153" s="98"/>
      <c r="L153" s="283"/>
    </row>
    <row r="154" spans="1:12" s="21" customFormat="1" x14ac:dyDescent="0.3">
      <c r="A154" s="22"/>
      <c r="B154" s="35"/>
      <c r="C154" s="43" t="s">
        <v>260</v>
      </c>
      <c r="D154" s="83">
        <v>88239</v>
      </c>
      <c r="E154" s="28">
        <v>88239</v>
      </c>
      <c r="F154" s="28"/>
      <c r="G154" s="98"/>
      <c r="H154" s="83">
        <v>88239</v>
      </c>
      <c r="I154" s="28">
        <v>88239</v>
      </c>
      <c r="J154" s="28"/>
      <c r="K154" s="98"/>
      <c r="L154" s="283"/>
    </row>
    <row r="155" spans="1:12" s="21" customFormat="1" x14ac:dyDescent="0.3">
      <c r="A155" s="22"/>
      <c r="B155" s="35"/>
      <c r="C155" s="43" t="s">
        <v>261</v>
      </c>
      <c r="D155" s="83">
        <v>232664</v>
      </c>
      <c r="E155" s="28">
        <v>232664</v>
      </c>
      <c r="F155" s="28"/>
      <c r="G155" s="98"/>
      <c r="H155" s="83">
        <v>232664</v>
      </c>
      <c r="I155" s="28">
        <v>232664</v>
      </c>
      <c r="J155" s="28"/>
      <c r="K155" s="98"/>
      <c r="L155" s="283"/>
    </row>
    <row r="156" spans="1:12" s="21" customFormat="1" ht="28.2" x14ac:dyDescent="0.3">
      <c r="A156" s="22"/>
      <c r="B156" s="35"/>
      <c r="C156" s="43" t="s">
        <v>262</v>
      </c>
      <c r="D156" s="83">
        <v>3851</v>
      </c>
      <c r="E156" s="28">
        <v>3851</v>
      </c>
      <c r="F156" s="28"/>
      <c r="G156" s="98"/>
      <c r="H156" s="83">
        <v>3851</v>
      </c>
      <c r="I156" s="28">
        <v>3851</v>
      </c>
      <c r="J156" s="28"/>
      <c r="K156" s="98"/>
      <c r="L156" s="283"/>
    </row>
    <row r="157" spans="1:12" s="21" customFormat="1" x14ac:dyDescent="0.3">
      <c r="A157" s="22"/>
      <c r="B157" s="35"/>
      <c r="C157" s="43" t="s">
        <v>263</v>
      </c>
      <c r="D157" s="83">
        <v>35000</v>
      </c>
      <c r="E157" s="28">
        <v>35000</v>
      </c>
      <c r="F157" s="28"/>
      <c r="G157" s="98"/>
      <c r="H157" s="83">
        <v>5900</v>
      </c>
      <c r="I157" s="28">
        <v>5900</v>
      </c>
      <c r="J157" s="28"/>
      <c r="K157" s="98"/>
      <c r="L157" s="283"/>
    </row>
    <row r="158" spans="1:12" s="21" customFormat="1" x14ac:dyDescent="0.3">
      <c r="A158" s="22"/>
      <c r="B158" s="35"/>
      <c r="C158" s="43"/>
      <c r="D158" s="83"/>
      <c r="E158" s="28"/>
      <c r="F158" s="28"/>
      <c r="G158" s="104"/>
      <c r="H158" s="83"/>
      <c r="I158" s="28"/>
      <c r="J158" s="28"/>
      <c r="K158" s="104"/>
      <c r="L158" s="283"/>
    </row>
    <row r="159" spans="1:12" s="20" customFormat="1" x14ac:dyDescent="0.3">
      <c r="A159" s="22"/>
      <c r="B159" s="35"/>
      <c r="C159" s="61" t="s">
        <v>30</v>
      </c>
      <c r="D159" s="95">
        <f>SUM(D151:D158)</f>
        <v>361353</v>
      </c>
      <c r="E159" s="70">
        <f t="shared" ref="E159:G159" si="44">SUM(E151:E158)</f>
        <v>361353</v>
      </c>
      <c r="F159" s="70">
        <f t="shared" si="44"/>
        <v>0</v>
      </c>
      <c r="G159" s="243">
        <f t="shared" si="44"/>
        <v>0</v>
      </c>
      <c r="H159" s="95">
        <f>SUM(H151:H158)</f>
        <v>332253</v>
      </c>
      <c r="I159" s="70">
        <f t="shared" ref="I159:K159" si="45">SUM(I151:I158)</f>
        <v>332253</v>
      </c>
      <c r="J159" s="70">
        <f t="shared" si="45"/>
        <v>0</v>
      </c>
      <c r="K159" s="284">
        <f t="shared" si="45"/>
        <v>0</v>
      </c>
      <c r="L159" s="279"/>
    </row>
    <row r="160" spans="1:12" s="10" customFormat="1" x14ac:dyDescent="0.3">
      <c r="A160" s="39"/>
      <c r="B160" s="35"/>
      <c r="C160" s="61"/>
      <c r="D160" s="88"/>
      <c r="E160" s="70"/>
      <c r="F160" s="70"/>
      <c r="G160" s="115"/>
      <c r="H160" s="88"/>
      <c r="I160" s="70"/>
      <c r="J160" s="70"/>
      <c r="K160" s="115"/>
      <c r="L160" s="7"/>
    </row>
    <row r="161" spans="1:12" s="10" customFormat="1" x14ac:dyDescent="0.3">
      <c r="A161" s="39"/>
      <c r="B161" s="35"/>
      <c r="C161" s="62" t="s">
        <v>64</v>
      </c>
      <c r="D161" s="90">
        <f t="shared" ref="D161:K161" si="46">D149+D159</f>
        <v>594682</v>
      </c>
      <c r="E161" s="71">
        <f t="shared" si="46"/>
        <v>574840</v>
      </c>
      <c r="F161" s="71">
        <f t="shared" si="46"/>
        <v>19691</v>
      </c>
      <c r="G161" s="116">
        <f t="shared" si="46"/>
        <v>151</v>
      </c>
      <c r="H161" s="90">
        <f t="shared" si="46"/>
        <v>565582</v>
      </c>
      <c r="I161" s="71">
        <f t="shared" si="46"/>
        <v>545740</v>
      </c>
      <c r="J161" s="71">
        <f t="shared" si="46"/>
        <v>19691</v>
      </c>
      <c r="K161" s="116">
        <f t="shared" si="46"/>
        <v>151</v>
      </c>
      <c r="L161" s="7"/>
    </row>
    <row r="162" spans="1:12" s="10" customFormat="1" x14ac:dyDescent="0.3">
      <c r="A162" s="39"/>
      <c r="B162" s="35"/>
      <c r="C162" s="62"/>
      <c r="D162" s="92"/>
      <c r="E162" s="68"/>
      <c r="F162" s="68"/>
      <c r="G162" s="118"/>
      <c r="H162" s="92"/>
      <c r="I162" s="68"/>
      <c r="J162" s="68"/>
      <c r="K162" s="118"/>
      <c r="L162" s="7"/>
    </row>
    <row r="163" spans="1:12" s="10" customFormat="1" x14ac:dyDescent="0.3">
      <c r="A163" s="39"/>
      <c r="B163" s="23" t="s">
        <v>23</v>
      </c>
      <c r="C163" s="43" t="s">
        <v>68</v>
      </c>
      <c r="D163" s="89"/>
      <c r="E163" s="67"/>
      <c r="F163" s="67"/>
      <c r="G163" s="114"/>
      <c r="H163" s="89"/>
      <c r="I163" s="67"/>
      <c r="J163" s="67"/>
      <c r="K163" s="114"/>
      <c r="L163" s="7"/>
    </row>
    <row r="164" spans="1:12" s="10" customFormat="1" x14ac:dyDescent="0.3">
      <c r="A164" s="39"/>
      <c r="B164" s="41"/>
      <c r="C164" s="43" t="s">
        <v>87</v>
      </c>
      <c r="D164" s="89"/>
      <c r="E164" s="67"/>
      <c r="F164" s="67"/>
      <c r="G164" s="114"/>
      <c r="H164" s="89"/>
      <c r="I164" s="67"/>
      <c r="J164" s="67"/>
      <c r="K164" s="114"/>
      <c r="L164" s="7"/>
    </row>
    <row r="165" spans="1:12" s="21" customFormat="1" x14ac:dyDescent="0.3">
      <c r="A165" s="96"/>
      <c r="B165" s="35"/>
      <c r="C165" s="61" t="s">
        <v>30</v>
      </c>
      <c r="D165" s="95">
        <v>0</v>
      </c>
      <c r="E165" s="70">
        <v>0</v>
      </c>
      <c r="F165" s="70">
        <v>0</v>
      </c>
      <c r="G165" s="115">
        <v>0</v>
      </c>
      <c r="H165" s="95">
        <v>0</v>
      </c>
      <c r="I165" s="70">
        <v>0</v>
      </c>
      <c r="J165" s="70">
        <v>0</v>
      </c>
      <c r="K165" s="115">
        <v>0</v>
      </c>
      <c r="L165" s="283"/>
    </row>
    <row r="166" spans="1:12" s="19" customFormat="1" x14ac:dyDescent="0.3">
      <c r="A166" s="25"/>
      <c r="B166" s="23"/>
      <c r="C166" s="43"/>
      <c r="D166" s="89"/>
      <c r="E166" s="67"/>
      <c r="F166" s="67"/>
      <c r="G166" s="114"/>
      <c r="H166" s="89"/>
      <c r="I166" s="67"/>
      <c r="J166" s="67"/>
      <c r="K166" s="114"/>
      <c r="L166" s="282"/>
    </row>
    <row r="167" spans="1:12" s="19" customFormat="1" x14ac:dyDescent="0.3">
      <c r="A167" s="25"/>
      <c r="B167" s="23"/>
      <c r="C167" s="43" t="s">
        <v>88</v>
      </c>
      <c r="D167" s="89"/>
      <c r="E167" s="67"/>
      <c r="F167" s="67"/>
      <c r="G167" s="114"/>
      <c r="H167" s="89"/>
      <c r="I167" s="67"/>
      <c r="J167" s="67"/>
      <c r="K167" s="114"/>
      <c r="L167" s="282"/>
    </row>
    <row r="168" spans="1:12" s="19" customFormat="1" x14ac:dyDescent="0.3">
      <c r="A168" s="22"/>
      <c r="B168" s="41"/>
      <c r="C168" s="43" t="s">
        <v>201</v>
      </c>
      <c r="D168" s="78">
        <v>2000</v>
      </c>
      <c r="E168" s="51">
        <v>2000</v>
      </c>
      <c r="F168" s="51"/>
      <c r="G168" s="105"/>
      <c r="H168" s="78">
        <v>2000</v>
      </c>
      <c r="I168" s="51">
        <v>2000</v>
      </c>
      <c r="J168" s="51"/>
      <c r="K168" s="105"/>
      <c r="L168" s="282"/>
    </row>
    <row r="169" spans="1:12" s="19" customFormat="1" x14ac:dyDescent="0.3">
      <c r="A169" s="22"/>
      <c r="B169" s="26"/>
      <c r="C169" s="61" t="s">
        <v>30</v>
      </c>
      <c r="D169" s="88">
        <f t="shared" ref="D169:G169" si="47">SUM(D168:D168)</f>
        <v>2000</v>
      </c>
      <c r="E169" s="70">
        <f t="shared" si="47"/>
        <v>2000</v>
      </c>
      <c r="F169" s="70">
        <f t="shared" si="47"/>
        <v>0</v>
      </c>
      <c r="G169" s="115">
        <f t="shared" si="47"/>
        <v>0</v>
      </c>
      <c r="H169" s="88">
        <f t="shared" ref="H169:K169" si="48">SUM(H168:H168)</f>
        <v>2000</v>
      </c>
      <c r="I169" s="70">
        <f t="shared" si="48"/>
        <v>2000</v>
      </c>
      <c r="J169" s="70">
        <f t="shared" si="48"/>
        <v>0</v>
      </c>
      <c r="K169" s="115">
        <f t="shared" si="48"/>
        <v>0</v>
      </c>
      <c r="L169" s="282"/>
    </row>
    <row r="170" spans="1:12" s="19" customFormat="1" x14ac:dyDescent="0.3">
      <c r="A170" s="22"/>
      <c r="B170" s="26"/>
      <c r="C170" s="61"/>
      <c r="D170" s="88"/>
      <c r="E170" s="70"/>
      <c r="F170" s="70"/>
      <c r="G170" s="115"/>
      <c r="H170" s="88"/>
      <c r="I170" s="70"/>
      <c r="J170" s="70"/>
      <c r="K170" s="115"/>
      <c r="L170" s="282"/>
    </row>
    <row r="171" spans="1:12" s="19" customFormat="1" x14ac:dyDescent="0.3">
      <c r="A171" s="22"/>
      <c r="B171" s="26"/>
      <c r="C171" s="62" t="s">
        <v>75</v>
      </c>
      <c r="D171" s="90">
        <f t="shared" ref="D171:G171" si="49">D165+D169</f>
        <v>2000</v>
      </c>
      <c r="E171" s="71">
        <f t="shared" si="49"/>
        <v>2000</v>
      </c>
      <c r="F171" s="71">
        <f t="shared" si="49"/>
        <v>0</v>
      </c>
      <c r="G171" s="116">
        <f t="shared" si="49"/>
        <v>0</v>
      </c>
      <c r="H171" s="90">
        <f t="shared" ref="H171:K171" si="50">H165+H169</f>
        <v>2000</v>
      </c>
      <c r="I171" s="71">
        <f t="shared" si="50"/>
        <v>2000</v>
      </c>
      <c r="J171" s="71">
        <f t="shared" si="50"/>
        <v>0</v>
      </c>
      <c r="K171" s="116">
        <f t="shared" si="50"/>
        <v>0</v>
      </c>
      <c r="L171" s="282"/>
    </row>
    <row r="172" spans="1:12" s="19" customFormat="1" x14ac:dyDescent="0.3">
      <c r="A172" s="22"/>
      <c r="B172" s="26"/>
      <c r="C172" s="61"/>
      <c r="D172" s="91"/>
      <c r="E172" s="66"/>
      <c r="F172" s="66"/>
      <c r="G172" s="117"/>
      <c r="H172" s="91"/>
      <c r="I172" s="66"/>
      <c r="J172" s="66"/>
      <c r="K172" s="117"/>
      <c r="L172" s="282"/>
    </row>
    <row r="173" spans="1:12" s="19" customFormat="1" x14ac:dyDescent="0.3">
      <c r="A173" s="22"/>
      <c r="B173" s="23" t="s">
        <v>25</v>
      </c>
      <c r="C173" s="43" t="s">
        <v>3</v>
      </c>
      <c r="D173" s="78"/>
      <c r="E173" s="51"/>
      <c r="F173" s="51"/>
      <c r="G173" s="105"/>
      <c r="H173" s="78"/>
      <c r="I173" s="51"/>
      <c r="J173" s="51"/>
      <c r="K173" s="105"/>
      <c r="L173" s="282"/>
    </row>
    <row r="174" spans="1:12" s="19" customFormat="1" x14ac:dyDescent="0.3">
      <c r="A174" s="22"/>
      <c r="B174" s="26"/>
      <c r="C174" s="43" t="s">
        <v>71</v>
      </c>
      <c r="D174" s="78"/>
      <c r="E174" s="51"/>
      <c r="F174" s="51"/>
      <c r="G174" s="105"/>
      <c r="H174" s="78"/>
      <c r="I174" s="51"/>
      <c r="J174" s="51"/>
      <c r="K174" s="105"/>
      <c r="L174" s="282"/>
    </row>
    <row r="175" spans="1:12" s="19" customFormat="1" x14ac:dyDescent="0.3">
      <c r="A175" s="22"/>
      <c r="B175" s="26"/>
      <c r="C175" s="43" t="s">
        <v>140</v>
      </c>
      <c r="D175" s="78">
        <v>700</v>
      </c>
      <c r="E175" s="51">
        <v>700</v>
      </c>
      <c r="F175" s="51"/>
      <c r="G175" s="105"/>
      <c r="H175" s="78">
        <v>700</v>
      </c>
      <c r="I175" s="51">
        <v>700</v>
      </c>
      <c r="J175" s="51"/>
      <c r="K175" s="105"/>
      <c r="L175" s="282"/>
    </row>
    <row r="176" spans="1:12" s="19" customFormat="1" x14ac:dyDescent="0.3">
      <c r="A176" s="22"/>
      <c r="B176" s="26"/>
      <c r="C176" s="43" t="s">
        <v>202</v>
      </c>
      <c r="D176" s="78">
        <v>7600</v>
      </c>
      <c r="E176" s="51">
        <v>7600</v>
      </c>
      <c r="F176" s="51"/>
      <c r="G176" s="105"/>
      <c r="H176" s="78">
        <v>7600</v>
      </c>
      <c r="I176" s="51">
        <v>7600</v>
      </c>
      <c r="J176" s="51"/>
      <c r="K176" s="105"/>
      <c r="L176" s="282"/>
    </row>
    <row r="177" spans="1:12" s="19" customFormat="1" x14ac:dyDescent="0.3">
      <c r="A177" s="56"/>
      <c r="B177" s="204"/>
      <c r="C177" s="43" t="s">
        <v>226</v>
      </c>
      <c r="D177" s="78">
        <v>550</v>
      </c>
      <c r="E177" s="239">
        <v>550</v>
      </c>
      <c r="F177" s="239"/>
      <c r="G177" s="105"/>
      <c r="H177" s="78">
        <v>550</v>
      </c>
      <c r="I177" s="239">
        <v>550</v>
      </c>
      <c r="J177" s="239"/>
      <c r="K177" s="105"/>
      <c r="L177" s="282"/>
    </row>
    <row r="178" spans="1:12" s="19" customFormat="1" x14ac:dyDescent="0.3">
      <c r="A178" s="56"/>
      <c r="B178" s="204"/>
      <c r="C178" s="61" t="s">
        <v>30</v>
      </c>
      <c r="D178" s="95">
        <f t="shared" ref="D178:K178" si="51">SUM(D175:D177)</f>
        <v>8850</v>
      </c>
      <c r="E178" s="70">
        <f t="shared" si="51"/>
        <v>8850</v>
      </c>
      <c r="F178" s="70">
        <f t="shared" si="51"/>
        <v>0</v>
      </c>
      <c r="G178" s="115">
        <f t="shared" si="51"/>
        <v>0</v>
      </c>
      <c r="H178" s="95">
        <f t="shared" si="51"/>
        <v>8850</v>
      </c>
      <c r="I178" s="70">
        <f t="shared" si="51"/>
        <v>8850</v>
      </c>
      <c r="J178" s="70">
        <f t="shared" si="51"/>
        <v>0</v>
      </c>
      <c r="K178" s="115">
        <f t="shared" si="51"/>
        <v>0</v>
      </c>
      <c r="L178" s="282"/>
    </row>
    <row r="179" spans="1:12" s="10" customFormat="1" x14ac:dyDescent="0.3">
      <c r="A179" s="7"/>
      <c r="B179" s="8"/>
      <c r="C179" s="30"/>
      <c r="D179" s="207"/>
      <c r="G179" s="208"/>
      <c r="H179" s="207"/>
      <c r="K179" s="208"/>
      <c r="L179" s="7"/>
    </row>
    <row r="180" spans="1:12" s="19" customFormat="1" x14ac:dyDescent="0.3">
      <c r="A180" s="22"/>
      <c r="B180" s="26"/>
      <c r="C180" s="43" t="s">
        <v>91</v>
      </c>
      <c r="D180" s="78"/>
      <c r="E180" s="51"/>
      <c r="F180" s="51"/>
      <c r="G180" s="105"/>
      <c r="H180" s="78"/>
      <c r="I180" s="51"/>
      <c r="J180" s="51"/>
      <c r="K180" s="105"/>
      <c r="L180" s="282"/>
    </row>
    <row r="181" spans="1:12" s="19" customFormat="1" x14ac:dyDescent="0.3">
      <c r="A181" s="22"/>
      <c r="B181" s="26"/>
      <c r="C181" s="43" t="s">
        <v>1</v>
      </c>
      <c r="D181" s="78">
        <v>8000</v>
      </c>
      <c r="E181" s="51">
        <v>8000</v>
      </c>
      <c r="F181" s="51"/>
      <c r="G181" s="105"/>
      <c r="H181" s="78">
        <v>8000</v>
      </c>
      <c r="I181" s="51">
        <v>8000</v>
      </c>
      <c r="J181" s="51"/>
      <c r="K181" s="105"/>
      <c r="L181" s="282"/>
    </row>
    <row r="182" spans="1:12" s="19" customFormat="1" x14ac:dyDescent="0.3">
      <c r="A182" s="22"/>
      <c r="B182" s="26"/>
      <c r="C182" s="43" t="s">
        <v>179</v>
      </c>
      <c r="D182" s="78">
        <v>4200</v>
      </c>
      <c r="E182" s="51">
        <v>4200</v>
      </c>
      <c r="F182" s="51"/>
      <c r="G182" s="105"/>
      <c r="H182" s="78">
        <v>4200</v>
      </c>
      <c r="I182" s="51">
        <v>4200</v>
      </c>
      <c r="J182" s="51"/>
      <c r="K182" s="105"/>
      <c r="L182" s="282"/>
    </row>
    <row r="183" spans="1:12" s="19" customFormat="1" x14ac:dyDescent="0.3">
      <c r="A183" s="22"/>
      <c r="B183" s="26"/>
      <c r="C183" s="43" t="s">
        <v>227</v>
      </c>
      <c r="D183" s="84">
        <v>5000</v>
      </c>
      <c r="E183" s="51">
        <v>5000</v>
      </c>
      <c r="F183" s="51"/>
      <c r="G183" s="105"/>
      <c r="H183" s="84">
        <v>10000</v>
      </c>
      <c r="I183" s="51">
        <v>10000</v>
      </c>
      <c r="J183" s="51"/>
      <c r="K183" s="105"/>
      <c r="L183" s="282"/>
    </row>
    <row r="184" spans="1:12" s="19" customFormat="1" x14ac:dyDescent="0.3">
      <c r="A184" s="22"/>
      <c r="B184" s="26"/>
      <c r="C184" s="43" t="s">
        <v>266</v>
      </c>
      <c r="D184" s="84">
        <v>7000</v>
      </c>
      <c r="E184" s="51">
        <v>7000</v>
      </c>
      <c r="F184" s="51"/>
      <c r="G184" s="105"/>
      <c r="H184" s="84">
        <v>7000</v>
      </c>
      <c r="I184" s="51">
        <v>7000</v>
      </c>
      <c r="J184" s="51"/>
      <c r="K184" s="105"/>
      <c r="L184" s="282"/>
    </row>
    <row r="185" spans="1:12" s="19" customFormat="1" x14ac:dyDescent="0.3">
      <c r="A185" s="22"/>
      <c r="B185" s="26"/>
      <c r="C185" s="61" t="s">
        <v>30</v>
      </c>
      <c r="D185" s="95">
        <f>SUM(D181:D184)</f>
        <v>24200</v>
      </c>
      <c r="E185" s="70">
        <f t="shared" ref="E185:G185" si="52">SUM(E181:E184)</f>
        <v>24200</v>
      </c>
      <c r="F185" s="70">
        <f t="shared" si="52"/>
        <v>0</v>
      </c>
      <c r="G185" s="115">
        <f t="shared" si="52"/>
        <v>0</v>
      </c>
      <c r="H185" s="95">
        <f>SUM(H181:H184)</f>
        <v>29200</v>
      </c>
      <c r="I185" s="70">
        <f t="shared" ref="I185:K185" si="53">SUM(I181:I184)</f>
        <v>29200</v>
      </c>
      <c r="J185" s="70">
        <f t="shared" si="53"/>
        <v>0</v>
      </c>
      <c r="K185" s="115">
        <f t="shared" si="53"/>
        <v>0</v>
      </c>
      <c r="L185" s="282"/>
    </row>
    <row r="186" spans="1:12" s="19" customFormat="1" x14ac:dyDescent="0.3">
      <c r="A186" s="22"/>
      <c r="B186" s="26"/>
      <c r="C186" s="61"/>
      <c r="D186" s="88"/>
      <c r="E186" s="70"/>
      <c r="F186" s="70"/>
      <c r="G186" s="115"/>
      <c r="H186" s="88"/>
      <c r="I186" s="70"/>
      <c r="J186" s="70"/>
      <c r="K186" s="115"/>
      <c r="L186" s="282"/>
    </row>
    <row r="187" spans="1:12" s="19" customFormat="1" x14ac:dyDescent="0.3">
      <c r="A187" s="22"/>
      <c r="B187" s="26"/>
      <c r="C187" s="62" t="s">
        <v>46</v>
      </c>
      <c r="D187" s="174">
        <f>D185+D178</f>
        <v>33050</v>
      </c>
      <c r="E187" s="71">
        <f t="shared" ref="E187:G187" si="54">E185+E178</f>
        <v>33050</v>
      </c>
      <c r="F187" s="71">
        <f t="shared" si="54"/>
        <v>0</v>
      </c>
      <c r="G187" s="116">
        <f t="shared" si="54"/>
        <v>0</v>
      </c>
      <c r="H187" s="174">
        <f>H185+H178</f>
        <v>38050</v>
      </c>
      <c r="I187" s="71">
        <f t="shared" ref="I187:K187" si="55">I185+I178</f>
        <v>38050</v>
      </c>
      <c r="J187" s="71">
        <f t="shared" si="55"/>
        <v>0</v>
      </c>
      <c r="K187" s="116">
        <f t="shared" si="55"/>
        <v>0</v>
      </c>
      <c r="L187" s="282"/>
    </row>
    <row r="188" spans="1:12" s="19" customFormat="1" x14ac:dyDescent="0.3">
      <c r="A188" s="22"/>
      <c r="B188" s="26"/>
      <c r="C188" s="43"/>
      <c r="D188" s="78"/>
      <c r="E188" s="51"/>
      <c r="F188" s="51"/>
      <c r="G188" s="105"/>
      <c r="H188" s="78"/>
      <c r="I188" s="51"/>
      <c r="J188" s="51"/>
      <c r="K188" s="105"/>
      <c r="L188" s="282"/>
    </row>
    <row r="189" spans="1:12" s="19" customFormat="1" x14ac:dyDescent="0.3">
      <c r="A189" s="22"/>
      <c r="B189" s="26"/>
      <c r="C189" s="60" t="s">
        <v>14</v>
      </c>
      <c r="D189" s="93">
        <f t="shared" ref="D189:K189" si="56">D72+D92+D118+D129+D161+D171+D187</f>
        <v>3199206</v>
      </c>
      <c r="E189" s="72">
        <f t="shared" si="56"/>
        <v>2999639</v>
      </c>
      <c r="F189" s="72">
        <f t="shared" si="56"/>
        <v>199416</v>
      </c>
      <c r="G189" s="119">
        <f t="shared" si="56"/>
        <v>151</v>
      </c>
      <c r="H189" s="93">
        <f t="shared" si="56"/>
        <v>3293129</v>
      </c>
      <c r="I189" s="72">
        <f t="shared" si="56"/>
        <v>3093562</v>
      </c>
      <c r="J189" s="72">
        <f t="shared" si="56"/>
        <v>199416</v>
      </c>
      <c r="K189" s="119">
        <f t="shared" si="56"/>
        <v>151</v>
      </c>
      <c r="L189" s="282"/>
    </row>
    <row r="190" spans="1:12" s="19" customFormat="1" x14ac:dyDescent="0.3">
      <c r="A190" s="22"/>
      <c r="B190" s="26"/>
      <c r="C190" s="27"/>
      <c r="D190" s="25"/>
      <c r="E190" s="32"/>
      <c r="F190" s="32"/>
      <c r="G190" s="101"/>
      <c r="H190" s="25"/>
      <c r="I190" s="32"/>
      <c r="J190" s="32"/>
      <c r="K190" s="101"/>
      <c r="L190" s="282"/>
    </row>
    <row r="191" spans="1:12" s="19" customFormat="1" x14ac:dyDescent="0.3">
      <c r="A191" s="22"/>
      <c r="B191" s="26"/>
      <c r="C191" s="27"/>
      <c r="D191" s="25"/>
      <c r="E191" s="32"/>
      <c r="F191" s="32"/>
      <c r="G191" s="101"/>
      <c r="H191" s="25"/>
      <c r="I191" s="32"/>
      <c r="J191" s="32"/>
      <c r="K191" s="101"/>
      <c r="L191" s="282"/>
    </row>
    <row r="192" spans="1:12" s="19" customFormat="1" x14ac:dyDescent="0.3">
      <c r="A192" s="285" t="s">
        <v>19</v>
      </c>
      <c r="B192" s="286"/>
      <c r="C192" s="287"/>
      <c r="D192" s="201">
        <f t="shared" ref="D192:K192" si="57">D40+D51+D189</f>
        <v>3308855</v>
      </c>
      <c r="E192" s="202">
        <f t="shared" si="57"/>
        <v>3109288</v>
      </c>
      <c r="F192" s="202">
        <f t="shared" si="57"/>
        <v>199416</v>
      </c>
      <c r="G192" s="203">
        <f t="shared" si="57"/>
        <v>151</v>
      </c>
      <c r="H192" s="201">
        <f t="shared" si="57"/>
        <v>3406221</v>
      </c>
      <c r="I192" s="202">
        <f t="shared" si="57"/>
        <v>3206654</v>
      </c>
      <c r="J192" s="202">
        <f t="shared" si="57"/>
        <v>199416</v>
      </c>
      <c r="K192" s="203">
        <f t="shared" si="57"/>
        <v>151</v>
      </c>
      <c r="L192" s="282"/>
    </row>
    <row r="193" spans="1:12" s="19" customFormat="1" x14ac:dyDescent="0.3">
      <c r="A193" s="22"/>
      <c r="B193" s="26"/>
      <c r="C193" s="27"/>
      <c r="D193" s="25"/>
      <c r="E193" s="32"/>
      <c r="F193" s="32"/>
      <c r="G193" s="101"/>
      <c r="H193" s="25"/>
      <c r="I193" s="32"/>
      <c r="J193" s="32"/>
      <c r="K193" s="101"/>
      <c r="L193" s="282"/>
    </row>
    <row r="194" spans="1:12" s="19" customFormat="1" ht="27.6" x14ac:dyDescent="0.3">
      <c r="A194" s="22"/>
      <c r="B194" s="58" t="s">
        <v>33</v>
      </c>
      <c r="C194" s="44" t="s">
        <v>35</v>
      </c>
      <c r="D194" s="94"/>
      <c r="E194" s="73"/>
      <c r="F194" s="73"/>
      <c r="G194" s="120"/>
      <c r="H194" s="94"/>
      <c r="I194" s="73"/>
      <c r="J194" s="73"/>
      <c r="K194" s="120"/>
      <c r="L194" s="282"/>
    </row>
    <row r="195" spans="1:12" s="10" customFormat="1" x14ac:dyDescent="0.3">
      <c r="A195" s="22"/>
      <c r="B195" s="23"/>
      <c r="C195" s="24" t="s">
        <v>231</v>
      </c>
      <c r="D195" s="33"/>
      <c r="E195" s="28"/>
      <c r="F195" s="28"/>
      <c r="G195" s="98"/>
      <c r="H195" s="33"/>
      <c r="I195" s="28"/>
      <c r="J195" s="28"/>
      <c r="K195" s="98"/>
      <c r="L195" s="7"/>
    </row>
    <row r="196" spans="1:12" s="21" customFormat="1" x14ac:dyDescent="0.3">
      <c r="A196" s="34"/>
      <c r="B196" s="35"/>
      <c r="C196" s="24" t="s">
        <v>209</v>
      </c>
      <c r="D196" s="33"/>
      <c r="E196" s="28"/>
      <c r="F196" s="28"/>
      <c r="G196" s="98"/>
      <c r="H196" s="33">
        <v>764</v>
      </c>
      <c r="I196" s="28">
        <v>764</v>
      </c>
      <c r="J196" s="28"/>
      <c r="K196" s="98"/>
      <c r="L196" s="283"/>
    </row>
    <row r="197" spans="1:12" s="19" customFormat="1" x14ac:dyDescent="0.3">
      <c r="A197" s="22"/>
      <c r="B197" s="23"/>
      <c r="C197" s="24" t="s">
        <v>210</v>
      </c>
      <c r="D197" s="33"/>
      <c r="E197" s="28"/>
      <c r="F197" s="28"/>
      <c r="G197" s="98"/>
      <c r="H197" s="33">
        <v>1696</v>
      </c>
      <c r="I197" s="28">
        <v>1696</v>
      </c>
      <c r="J197" s="28"/>
      <c r="K197" s="98"/>
      <c r="L197" s="282"/>
    </row>
    <row r="198" spans="1:12" s="20" customFormat="1" x14ac:dyDescent="0.3">
      <c r="A198" s="65"/>
      <c r="B198" s="35"/>
      <c r="C198" s="24" t="s">
        <v>495</v>
      </c>
      <c r="D198" s="33"/>
      <c r="E198" s="28"/>
      <c r="F198" s="28"/>
      <c r="G198" s="98"/>
      <c r="H198" s="33">
        <v>331</v>
      </c>
      <c r="I198" s="28">
        <v>331</v>
      </c>
      <c r="J198" s="28"/>
      <c r="K198" s="98"/>
      <c r="L198" s="279"/>
    </row>
    <row r="199" spans="1:12" s="20" customFormat="1" x14ac:dyDescent="0.3">
      <c r="A199" s="34"/>
      <c r="B199" s="35"/>
      <c r="C199" s="24" t="s">
        <v>211</v>
      </c>
      <c r="D199" s="33"/>
      <c r="E199" s="28"/>
      <c r="F199" s="28"/>
      <c r="G199" s="98"/>
      <c r="H199" s="33">
        <v>3271</v>
      </c>
      <c r="I199" s="28">
        <v>3271</v>
      </c>
      <c r="J199" s="28"/>
      <c r="K199" s="98"/>
      <c r="L199" s="279"/>
    </row>
    <row r="200" spans="1:12" s="10" customFormat="1" x14ac:dyDescent="0.3">
      <c r="A200" s="22"/>
      <c r="B200" s="23"/>
      <c r="C200" s="24" t="s">
        <v>212</v>
      </c>
      <c r="D200" s="33">
        <v>18330</v>
      </c>
      <c r="E200" s="28">
        <v>18330</v>
      </c>
      <c r="F200" s="28"/>
      <c r="G200" s="98"/>
      <c r="H200" s="33">
        <v>144363</v>
      </c>
      <c r="I200" s="28">
        <v>144363</v>
      </c>
      <c r="J200" s="28"/>
      <c r="K200" s="98"/>
      <c r="L200" s="7"/>
    </row>
    <row r="201" spans="1:12" s="10" customFormat="1" x14ac:dyDescent="0.3">
      <c r="A201" s="22"/>
      <c r="B201" s="23"/>
      <c r="C201" s="24" t="s">
        <v>213</v>
      </c>
      <c r="D201" s="33">
        <v>41198</v>
      </c>
      <c r="E201" s="28">
        <v>41198</v>
      </c>
      <c r="F201" s="28"/>
      <c r="G201" s="98"/>
      <c r="H201" s="33">
        <v>41198</v>
      </c>
      <c r="I201" s="28">
        <v>41198</v>
      </c>
      <c r="J201" s="28"/>
      <c r="K201" s="98"/>
      <c r="L201" s="7"/>
    </row>
    <row r="202" spans="1:12" s="10" customFormat="1" x14ac:dyDescent="0.3">
      <c r="A202" s="22"/>
      <c r="B202" s="23"/>
      <c r="C202" s="24" t="s">
        <v>214</v>
      </c>
      <c r="D202" s="33">
        <v>67281</v>
      </c>
      <c r="E202" s="28">
        <v>67281</v>
      </c>
      <c r="F202" s="28"/>
      <c r="G202" s="98"/>
      <c r="H202" s="33">
        <v>67281</v>
      </c>
      <c r="I202" s="28">
        <v>67281</v>
      </c>
      <c r="J202" s="28"/>
      <c r="K202" s="98"/>
      <c r="L202" s="7"/>
    </row>
    <row r="203" spans="1:12" s="20" customFormat="1" x14ac:dyDescent="0.3">
      <c r="A203" s="34"/>
      <c r="B203" s="35"/>
      <c r="C203" s="36" t="s">
        <v>28</v>
      </c>
      <c r="D203" s="85">
        <f t="shared" ref="D203:G203" si="58">SUM(D196:D202)</f>
        <v>126809</v>
      </c>
      <c r="E203" s="38">
        <f t="shared" si="58"/>
        <v>126809</v>
      </c>
      <c r="F203" s="38">
        <f t="shared" si="58"/>
        <v>0</v>
      </c>
      <c r="G203" s="99">
        <f t="shared" si="58"/>
        <v>0</v>
      </c>
      <c r="H203" s="85">
        <f t="shared" ref="H203:K203" si="59">SUM(H196:H202)</f>
        <v>258904</v>
      </c>
      <c r="I203" s="38">
        <f t="shared" si="59"/>
        <v>258904</v>
      </c>
      <c r="J203" s="38">
        <f t="shared" si="59"/>
        <v>0</v>
      </c>
      <c r="K203" s="99">
        <f t="shared" si="59"/>
        <v>0</v>
      </c>
      <c r="L203" s="279"/>
    </row>
    <row r="204" spans="1:12" s="10" customFormat="1" x14ac:dyDescent="0.3">
      <c r="A204" s="22"/>
      <c r="B204" s="23"/>
      <c r="C204" s="27"/>
      <c r="D204" s="77"/>
      <c r="E204" s="31"/>
      <c r="F204" s="31"/>
      <c r="G204" s="97"/>
      <c r="H204" s="77"/>
      <c r="I204" s="31"/>
      <c r="J204" s="31"/>
      <c r="K204" s="97"/>
      <c r="L204" s="7"/>
    </row>
    <row r="205" spans="1:12" s="10" customFormat="1" x14ac:dyDescent="0.3">
      <c r="A205" s="22"/>
      <c r="B205" s="23"/>
      <c r="C205" s="24" t="s">
        <v>232</v>
      </c>
      <c r="D205" s="33"/>
      <c r="E205" s="28"/>
      <c r="F205" s="28"/>
      <c r="G205" s="98"/>
      <c r="H205" s="33"/>
      <c r="I205" s="28"/>
      <c r="J205" s="28"/>
      <c r="K205" s="98"/>
      <c r="L205" s="7"/>
    </row>
    <row r="206" spans="1:12" s="10" customFormat="1" x14ac:dyDescent="0.3">
      <c r="A206" s="22"/>
      <c r="B206" s="26"/>
      <c r="C206" s="24" t="s">
        <v>215</v>
      </c>
      <c r="D206" s="33"/>
      <c r="E206" s="28"/>
      <c r="F206" s="28"/>
      <c r="G206" s="98"/>
      <c r="H206" s="33"/>
      <c r="I206" s="28"/>
      <c r="J206" s="28"/>
      <c r="K206" s="98"/>
      <c r="L206" s="7"/>
    </row>
    <row r="207" spans="1:12" s="10" customFormat="1" x14ac:dyDescent="0.3">
      <c r="A207" s="22"/>
      <c r="B207" s="23"/>
      <c r="C207" s="24" t="s">
        <v>216</v>
      </c>
      <c r="D207" s="33"/>
      <c r="E207" s="28"/>
      <c r="F207" s="28"/>
      <c r="G207" s="98"/>
      <c r="H207" s="33"/>
      <c r="I207" s="28"/>
      <c r="J207" s="28"/>
      <c r="K207" s="98"/>
      <c r="L207" s="7"/>
    </row>
    <row r="208" spans="1:12" s="10" customFormat="1" x14ac:dyDescent="0.3">
      <c r="A208" s="22"/>
      <c r="B208" s="23"/>
      <c r="C208" s="24" t="s">
        <v>496</v>
      </c>
      <c r="D208" s="33"/>
      <c r="E208" s="28"/>
      <c r="F208" s="28"/>
      <c r="G208" s="98"/>
      <c r="H208" s="33"/>
      <c r="I208" s="28"/>
      <c r="J208" s="28"/>
      <c r="K208" s="98"/>
      <c r="L208" s="7"/>
    </row>
    <row r="209" spans="1:12" s="10" customFormat="1" x14ac:dyDescent="0.3">
      <c r="A209" s="22"/>
      <c r="B209" s="23"/>
      <c r="C209" s="24" t="s">
        <v>217</v>
      </c>
      <c r="D209" s="33"/>
      <c r="E209" s="28"/>
      <c r="F209" s="28"/>
      <c r="G209" s="98"/>
      <c r="H209" s="33"/>
      <c r="I209" s="28"/>
      <c r="J209" s="28"/>
      <c r="K209" s="98"/>
      <c r="L209" s="7"/>
    </row>
    <row r="210" spans="1:12" s="10" customFormat="1" x14ac:dyDescent="0.3">
      <c r="A210" s="22"/>
      <c r="B210" s="23"/>
      <c r="C210" s="24" t="s">
        <v>218</v>
      </c>
      <c r="D210" s="33">
        <v>8234</v>
      </c>
      <c r="E210" s="28">
        <v>8234</v>
      </c>
      <c r="F210" s="28"/>
      <c r="G210" s="98"/>
      <c r="H210" s="33">
        <v>8234</v>
      </c>
      <c r="I210" s="28">
        <v>8234</v>
      </c>
      <c r="J210" s="28"/>
      <c r="K210" s="98"/>
      <c r="L210" s="7"/>
    </row>
    <row r="211" spans="1:12" s="10" customFormat="1" x14ac:dyDescent="0.3">
      <c r="A211" s="22"/>
      <c r="B211" s="23"/>
      <c r="C211" s="24" t="s">
        <v>219</v>
      </c>
      <c r="D211" s="33">
        <v>112689</v>
      </c>
      <c r="E211" s="28">
        <v>112689</v>
      </c>
      <c r="F211" s="28"/>
      <c r="G211" s="98"/>
      <c r="H211" s="33">
        <v>112689</v>
      </c>
      <c r="I211" s="28">
        <v>112689</v>
      </c>
      <c r="J211" s="28"/>
      <c r="K211" s="98"/>
      <c r="L211" s="7"/>
    </row>
    <row r="212" spans="1:12" s="10" customFormat="1" x14ac:dyDescent="0.3">
      <c r="A212" s="22"/>
      <c r="B212" s="23"/>
      <c r="C212" s="24" t="s">
        <v>220</v>
      </c>
      <c r="D212" s="33">
        <v>192296</v>
      </c>
      <c r="E212" s="28">
        <v>192296</v>
      </c>
      <c r="F212" s="28"/>
      <c r="G212" s="98"/>
      <c r="H212" s="33">
        <v>192296</v>
      </c>
      <c r="I212" s="28">
        <v>192296</v>
      </c>
      <c r="J212" s="28"/>
      <c r="K212" s="98"/>
      <c r="L212" s="7"/>
    </row>
    <row r="213" spans="1:12" s="10" customFormat="1" x14ac:dyDescent="0.3">
      <c r="A213" s="22"/>
      <c r="B213" s="23"/>
      <c r="C213" s="24" t="s">
        <v>221</v>
      </c>
      <c r="D213" s="83">
        <v>9781</v>
      </c>
      <c r="E213" s="28">
        <v>9781</v>
      </c>
      <c r="F213" s="28"/>
      <c r="G213" s="98"/>
      <c r="H213" s="83">
        <v>9781</v>
      </c>
      <c r="I213" s="28">
        <v>9781</v>
      </c>
      <c r="J213" s="28"/>
      <c r="K213" s="98"/>
      <c r="L213" s="7"/>
    </row>
    <row r="214" spans="1:12" s="20" customFormat="1" x14ac:dyDescent="0.3">
      <c r="A214" s="34"/>
      <c r="B214" s="35"/>
      <c r="C214" s="36" t="s">
        <v>28</v>
      </c>
      <c r="D214" s="85">
        <f t="shared" ref="D214:G214" si="60">SUM(D206:D213)</f>
        <v>323000</v>
      </c>
      <c r="E214" s="38">
        <f t="shared" si="60"/>
        <v>323000</v>
      </c>
      <c r="F214" s="38">
        <f t="shared" si="60"/>
        <v>0</v>
      </c>
      <c r="G214" s="99">
        <f t="shared" si="60"/>
        <v>0</v>
      </c>
      <c r="H214" s="85">
        <f t="shared" ref="H214:K214" si="61">SUM(H206:H213)</f>
        <v>323000</v>
      </c>
      <c r="I214" s="38">
        <f t="shared" si="61"/>
        <v>323000</v>
      </c>
      <c r="J214" s="38">
        <f t="shared" si="61"/>
        <v>0</v>
      </c>
      <c r="K214" s="99">
        <f t="shared" si="61"/>
        <v>0</v>
      </c>
      <c r="L214" s="279"/>
    </row>
    <row r="215" spans="1:12" s="10" customFormat="1" x14ac:dyDescent="0.3">
      <c r="A215" s="22"/>
      <c r="B215" s="23"/>
      <c r="C215" s="27"/>
      <c r="D215" s="25"/>
      <c r="E215" s="32"/>
      <c r="F215" s="32"/>
      <c r="G215" s="101"/>
      <c r="H215" s="25"/>
      <c r="I215" s="32"/>
      <c r="J215" s="32"/>
      <c r="K215" s="101"/>
      <c r="L215" s="7"/>
    </row>
    <row r="216" spans="1:12" s="10" customFormat="1" x14ac:dyDescent="0.3">
      <c r="A216" s="22"/>
      <c r="B216" s="23" t="s">
        <v>76</v>
      </c>
      <c r="C216" s="24" t="s">
        <v>20</v>
      </c>
      <c r="D216" s="22"/>
      <c r="E216" s="29"/>
      <c r="F216" s="29"/>
      <c r="G216" s="30"/>
      <c r="H216" s="22"/>
      <c r="I216" s="29"/>
      <c r="J216" s="29"/>
      <c r="K216" s="30"/>
      <c r="L216" s="7"/>
    </row>
    <row r="217" spans="1:12" s="10" customFormat="1" x14ac:dyDescent="0.3">
      <c r="A217" s="22"/>
      <c r="B217" s="26"/>
      <c r="C217" s="24" t="s">
        <v>21</v>
      </c>
      <c r="D217" s="22"/>
      <c r="E217" s="29"/>
      <c r="F217" s="29"/>
      <c r="G217" s="30"/>
      <c r="H217" s="22"/>
      <c r="I217" s="29"/>
      <c r="J217" s="29"/>
      <c r="K217" s="30"/>
      <c r="L217" s="7"/>
    </row>
    <row r="218" spans="1:12" s="10" customFormat="1" x14ac:dyDescent="0.3">
      <c r="A218" s="22"/>
      <c r="B218" s="23"/>
      <c r="C218" s="24" t="s">
        <v>97</v>
      </c>
      <c r="D218" s="22"/>
      <c r="E218" s="29"/>
      <c r="F218" s="29"/>
      <c r="G218" s="30"/>
      <c r="H218" s="22"/>
      <c r="I218" s="29"/>
      <c r="J218" s="29"/>
      <c r="K218" s="30"/>
      <c r="L218" s="7"/>
    </row>
    <row r="219" spans="1:12" s="10" customFormat="1" x14ac:dyDescent="0.3">
      <c r="A219" s="22"/>
      <c r="B219" s="23"/>
      <c r="C219" s="24" t="s">
        <v>98</v>
      </c>
      <c r="D219" s="33">
        <v>237500</v>
      </c>
      <c r="E219" s="28">
        <v>237500</v>
      </c>
      <c r="F219" s="28"/>
      <c r="G219" s="98"/>
      <c r="H219" s="33">
        <v>237500</v>
      </c>
      <c r="I219" s="28">
        <v>237500</v>
      </c>
      <c r="J219" s="28"/>
      <c r="K219" s="98"/>
      <c r="L219" s="7"/>
    </row>
    <row r="220" spans="1:12" s="10" customFormat="1" x14ac:dyDescent="0.3">
      <c r="A220" s="22"/>
      <c r="B220" s="23"/>
      <c r="C220" s="24" t="s">
        <v>99</v>
      </c>
      <c r="D220" s="33"/>
      <c r="E220" s="28"/>
      <c r="F220" s="28"/>
      <c r="G220" s="98"/>
      <c r="H220" s="33">
        <v>606467</v>
      </c>
      <c r="I220" s="28">
        <v>606467</v>
      </c>
      <c r="J220" s="28"/>
      <c r="K220" s="98"/>
      <c r="L220" s="7"/>
    </row>
    <row r="221" spans="1:12" s="20" customFormat="1" x14ac:dyDescent="0.3">
      <c r="A221" s="34"/>
      <c r="B221" s="35"/>
      <c r="C221" s="36" t="s">
        <v>28</v>
      </c>
      <c r="D221" s="85">
        <f t="shared" ref="D221:G221" si="62">SUM(D218:D220)</f>
        <v>237500</v>
      </c>
      <c r="E221" s="38">
        <f t="shared" si="62"/>
        <v>237500</v>
      </c>
      <c r="F221" s="38">
        <f t="shared" si="62"/>
        <v>0</v>
      </c>
      <c r="G221" s="99">
        <f t="shared" si="62"/>
        <v>0</v>
      </c>
      <c r="H221" s="85">
        <f t="shared" ref="H221:K221" si="63">SUM(H218:H220)</f>
        <v>843967</v>
      </c>
      <c r="I221" s="38">
        <f t="shared" si="63"/>
        <v>843967</v>
      </c>
      <c r="J221" s="38">
        <f t="shared" si="63"/>
        <v>0</v>
      </c>
      <c r="K221" s="99">
        <f t="shared" si="63"/>
        <v>0</v>
      </c>
      <c r="L221" s="279"/>
    </row>
    <row r="222" spans="1:12" s="20" customFormat="1" x14ac:dyDescent="0.3">
      <c r="A222" s="34"/>
      <c r="B222" s="35"/>
      <c r="C222" s="36"/>
      <c r="D222" s="37"/>
      <c r="E222" s="38"/>
      <c r="F222" s="38"/>
      <c r="G222" s="99"/>
      <c r="H222" s="37"/>
      <c r="I222" s="38"/>
      <c r="J222" s="38"/>
      <c r="K222" s="99"/>
      <c r="L222" s="279"/>
    </row>
    <row r="223" spans="1:12" s="10" customFormat="1" x14ac:dyDescent="0.3">
      <c r="A223" s="22"/>
      <c r="B223" s="41"/>
      <c r="C223" s="24" t="s">
        <v>100</v>
      </c>
      <c r="D223" s="83"/>
      <c r="E223" s="28"/>
      <c r="F223" s="29"/>
      <c r="G223" s="30"/>
      <c r="H223" s="83"/>
      <c r="I223" s="28"/>
      <c r="J223" s="29"/>
      <c r="K223" s="30"/>
      <c r="L223" s="7"/>
    </row>
    <row r="224" spans="1:12" s="10" customFormat="1" x14ac:dyDescent="0.3">
      <c r="A224" s="22"/>
      <c r="B224" s="23"/>
      <c r="C224" s="24"/>
      <c r="D224" s="22"/>
      <c r="E224" s="29"/>
      <c r="F224" s="29"/>
      <c r="G224" s="30"/>
      <c r="H224" s="22"/>
      <c r="I224" s="29"/>
      <c r="J224" s="29"/>
      <c r="K224" s="30"/>
      <c r="L224" s="7"/>
    </row>
    <row r="225" spans="1:12" s="10" customFormat="1" ht="17.399999999999999" thickBot="1" x14ac:dyDescent="0.35">
      <c r="A225" s="45"/>
      <c r="B225" s="57"/>
      <c r="C225" s="46" t="s">
        <v>19</v>
      </c>
      <c r="D225" s="109">
        <f t="shared" ref="D225:G225" si="64">D192+D214+D203+D221+D223</f>
        <v>3996164</v>
      </c>
      <c r="E225" s="121">
        <f t="shared" si="64"/>
        <v>3796597</v>
      </c>
      <c r="F225" s="121">
        <f t="shared" si="64"/>
        <v>199416</v>
      </c>
      <c r="G225" s="235">
        <f t="shared" si="64"/>
        <v>151</v>
      </c>
      <c r="H225" s="109">
        <f t="shared" ref="H225:K225" si="65">H192+H214+H203+H221+H223</f>
        <v>4832092</v>
      </c>
      <c r="I225" s="121">
        <f t="shared" si="65"/>
        <v>4632525</v>
      </c>
      <c r="J225" s="121">
        <f t="shared" si="65"/>
        <v>199416</v>
      </c>
      <c r="K225" s="235">
        <f t="shared" si="65"/>
        <v>151</v>
      </c>
      <c r="L225" s="7"/>
    </row>
    <row r="226" spans="1:12" s="10" customFormat="1" x14ac:dyDescent="0.3">
      <c r="A226" s="12"/>
      <c r="B226" s="18"/>
      <c r="C226" s="55"/>
      <c r="D226" s="11"/>
      <c r="E226" s="11"/>
      <c r="F226" s="11"/>
      <c r="G226" s="11"/>
      <c r="H226" s="11"/>
      <c r="I226" s="11"/>
      <c r="J226" s="11"/>
      <c r="K226" s="11"/>
    </row>
    <row r="227" spans="1:12" s="10" customFormat="1" x14ac:dyDescent="0.3">
      <c r="A227" s="7"/>
      <c r="B227" s="8"/>
      <c r="C227" s="29"/>
      <c r="D227" s="79"/>
      <c r="H227" s="79"/>
    </row>
    <row r="228" spans="1:12" s="10" customFormat="1" x14ac:dyDescent="0.3">
      <c r="A228" s="7"/>
      <c r="B228" s="8"/>
      <c r="C228" s="29"/>
      <c r="D228" s="79"/>
      <c r="H228" s="79"/>
    </row>
    <row r="229" spans="1:12" s="10" customFormat="1" x14ac:dyDescent="0.3">
      <c r="A229" s="7"/>
      <c r="B229" s="8"/>
      <c r="C229" s="29"/>
    </row>
    <row r="230" spans="1:12" s="10" customFormat="1" x14ac:dyDescent="0.3">
      <c r="A230" s="7"/>
      <c r="B230" s="8"/>
      <c r="C230" s="29"/>
    </row>
    <row r="231" spans="1:12" s="10" customFormat="1" x14ac:dyDescent="0.3">
      <c r="A231" s="7"/>
      <c r="B231" s="8"/>
      <c r="C231" s="29"/>
    </row>
    <row r="232" spans="1:12" s="10" customFormat="1" x14ac:dyDescent="0.3">
      <c r="A232" s="7"/>
      <c r="B232" s="8"/>
      <c r="C232" s="29"/>
    </row>
    <row r="233" spans="1:12" s="10" customFormat="1" x14ac:dyDescent="0.3">
      <c r="A233" s="7"/>
      <c r="B233" s="8"/>
      <c r="C233" s="29"/>
    </row>
    <row r="234" spans="1:12" s="10" customFormat="1" x14ac:dyDescent="0.3">
      <c r="A234" s="7"/>
      <c r="B234" s="8"/>
      <c r="C234" s="29"/>
    </row>
    <row r="235" spans="1:12" s="10" customFormat="1" x14ac:dyDescent="0.3">
      <c r="A235" s="7"/>
      <c r="B235" s="8"/>
      <c r="C235" s="29"/>
    </row>
    <row r="236" spans="1:12" s="10" customFormat="1" x14ac:dyDescent="0.3">
      <c r="A236" s="7"/>
      <c r="B236" s="8"/>
      <c r="C236" s="29"/>
    </row>
    <row r="237" spans="1:12" s="10" customFormat="1" x14ac:dyDescent="0.3">
      <c r="A237" s="7"/>
      <c r="B237" s="8"/>
      <c r="C237" s="29"/>
    </row>
    <row r="238" spans="1:12" s="10" customFormat="1" x14ac:dyDescent="0.3"/>
    <row r="239" spans="1:12" s="10" customFormat="1" x14ac:dyDescent="0.3"/>
    <row r="240" spans="1:12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pans="1:3" s="10" customFormat="1" x14ac:dyDescent="0.3"/>
    <row r="274" spans="1:3" s="10" customFormat="1" x14ac:dyDescent="0.3"/>
    <row r="275" spans="1:3" s="10" customFormat="1" x14ac:dyDescent="0.3"/>
    <row r="276" spans="1:3" s="10" customFormat="1" x14ac:dyDescent="0.3"/>
    <row r="277" spans="1:3" s="10" customFormat="1" x14ac:dyDescent="0.3"/>
    <row r="278" spans="1:3" s="10" customFormat="1" x14ac:dyDescent="0.3"/>
    <row r="279" spans="1:3" s="10" customFormat="1" x14ac:dyDescent="0.3"/>
    <row r="280" spans="1:3" s="10" customFormat="1" x14ac:dyDescent="0.3">
      <c r="A280" s="7"/>
      <c r="B280" s="8"/>
      <c r="C280" s="29"/>
    </row>
    <row r="281" spans="1:3" s="10" customFormat="1" x14ac:dyDescent="0.3">
      <c r="A281" s="7"/>
      <c r="B281" s="8"/>
      <c r="C281" s="29"/>
    </row>
    <row r="282" spans="1:3" s="10" customFormat="1" x14ac:dyDescent="0.3">
      <c r="A282" s="7"/>
      <c r="B282" s="8"/>
      <c r="C282" s="29"/>
    </row>
    <row r="283" spans="1:3" s="10" customFormat="1" x14ac:dyDescent="0.3">
      <c r="A283" s="7"/>
      <c r="B283" s="8"/>
      <c r="C283" s="29"/>
    </row>
    <row r="284" spans="1:3" s="10" customFormat="1" x14ac:dyDescent="0.3">
      <c r="A284" s="7"/>
      <c r="B284" s="8"/>
      <c r="C284" s="29"/>
    </row>
    <row r="285" spans="1:3" s="10" customFormat="1" x14ac:dyDescent="0.3">
      <c r="A285" s="7"/>
      <c r="B285" s="8"/>
      <c r="C285" s="29"/>
    </row>
    <row r="286" spans="1:3" s="10" customFormat="1" x14ac:dyDescent="0.3">
      <c r="A286" s="7"/>
      <c r="B286" s="8"/>
      <c r="C286" s="29"/>
    </row>
    <row r="287" spans="1:3" s="10" customFormat="1" x14ac:dyDescent="0.3">
      <c r="A287" s="7"/>
      <c r="B287" s="8"/>
      <c r="C287" s="29"/>
    </row>
    <row r="288" spans="1:3" s="10" customFormat="1" x14ac:dyDescent="0.3">
      <c r="A288" s="7"/>
      <c r="B288" s="8"/>
      <c r="C288" s="29"/>
    </row>
    <row r="289" spans="1:3" s="10" customFormat="1" x14ac:dyDescent="0.3">
      <c r="A289" s="7"/>
      <c r="B289" s="8"/>
      <c r="C289" s="29"/>
    </row>
    <row r="290" spans="1:3" s="10" customFormat="1" x14ac:dyDescent="0.3">
      <c r="A290" s="7"/>
      <c r="B290" s="8"/>
      <c r="C290" s="29"/>
    </row>
    <row r="291" spans="1:3" s="10" customFormat="1" x14ac:dyDescent="0.3">
      <c r="A291" s="7"/>
      <c r="B291" s="8"/>
      <c r="C291" s="29"/>
    </row>
    <row r="292" spans="1:3" s="10" customFormat="1" x14ac:dyDescent="0.3">
      <c r="A292" s="7"/>
      <c r="B292" s="8"/>
      <c r="C292" s="29"/>
    </row>
  </sheetData>
  <mergeCells count="3">
    <mergeCell ref="A192:C192"/>
    <mergeCell ref="D6:G6"/>
    <mergeCell ref="H6:K6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5" fitToHeight="0" orientation="portrait" r:id="rId1"/>
  <headerFooter alignWithMargins="0">
    <oddHeader>&amp;P. oldal</oddHeader>
  </headerFooter>
  <rowBreaks count="1" manualBreakCount="1">
    <brk id="13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6"/>
  <sheetViews>
    <sheetView view="pageBreakPreview" zoomScale="80" zoomScaleNormal="80" zoomScaleSheetLayoutView="80" workbookViewId="0">
      <selection activeCell="K2" sqref="K2"/>
    </sheetView>
  </sheetViews>
  <sheetFormatPr defaultColWidth="9.109375" defaultRowHeight="16.8" x14ac:dyDescent="0.3"/>
  <cols>
    <col min="1" max="1" width="5.88671875" style="56" customWidth="1"/>
    <col min="2" max="2" width="7.6640625" style="29" customWidth="1"/>
    <col min="3" max="3" width="65.44140625" style="29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8" width="10" style="10" customWidth="1"/>
    <col min="9" max="9" width="11.44140625" style="10" customWidth="1"/>
    <col min="10" max="10" width="9.109375" style="10"/>
    <col min="11" max="11" width="10.6640625" style="10" bestFit="1" customWidth="1"/>
    <col min="12" max="16384" width="9.109375" style="9"/>
  </cols>
  <sheetData>
    <row r="1" spans="1:12" s="11" customFormat="1" x14ac:dyDescent="0.3">
      <c r="A1" s="151"/>
      <c r="B1" s="151"/>
      <c r="C1" s="151"/>
      <c r="D1" s="150"/>
      <c r="E1" s="150"/>
      <c r="F1" s="150"/>
      <c r="G1" s="209"/>
      <c r="H1" s="150"/>
      <c r="I1" s="150"/>
      <c r="J1" s="150"/>
      <c r="K1" s="209" t="s">
        <v>502</v>
      </c>
    </row>
    <row r="2" spans="1:12" s="11" customFormat="1" x14ac:dyDescent="0.3">
      <c r="A2" s="151"/>
      <c r="B2" s="151"/>
      <c r="C2" s="151"/>
      <c r="D2" s="150"/>
      <c r="E2" s="150"/>
      <c r="F2" s="150"/>
      <c r="G2" s="209"/>
      <c r="H2" s="150"/>
      <c r="I2" s="150"/>
      <c r="J2" s="150"/>
      <c r="K2" s="252" t="s">
        <v>482</v>
      </c>
    </row>
    <row r="3" spans="1:12" s="11" customFormat="1" x14ac:dyDescent="0.3">
      <c r="A3" s="151"/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2" s="10" customFormat="1" x14ac:dyDescent="0.3">
      <c r="A4" s="152"/>
      <c r="B4" s="152"/>
      <c r="C4" s="152" t="s">
        <v>36</v>
      </c>
      <c r="D4" s="150"/>
      <c r="E4" s="150"/>
      <c r="F4" s="150"/>
      <c r="G4" s="150"/>
      <c r="H4" s="150"/>
      <c r="I4" s="150"/>
      <c r="J4" s="150"/>
      <c r="K4" s="150"/>
    </row>
    <row r="5" spans="1:12" s="10" customFormat="1" ht="17.399999999999999" thickBot="1" x14ac:dyDescent="0.35">
      <c r="A5" s="176"/>
      <c r="B5" s="176"/>
      <c r="C5" s="176" t="s">
        <v>265</v>
      </c>
      <c r="D5" s="154"/>
      <c r="E5" s="154"/>
      <c r="F5" s="154"/>
      <c r="G5" s="154"/>
      <c r="H5" s="154"/>
      <c r="I5" s="154"/>
      <c r="J5" s="154"/>
      <c r="K5" s="154"/>
    </row>
    <row r="6" spans="1:12" s="10" customFormat="1" ht="33.75" customHeight="1" thickBot="1" x14ac:dyDescent="0.35">
      <c r="A6" s="177"/>
      <c r="B6" s="178"/>
      <c r="C6" s="179"/>
      <c r="D6" s="288" t="s">
        <v>239</v>
      </c>
      <c r="E6" s="289"/>
      <c r="F6" s="289"/>
      <c r="G6" s="290"/>
      <c r="H6" s="288" t="s">
        <v>455</v>
      </c>
      <c r="I6" s="289"/>
      <c r="J6" s="289"/>
      <c r="K6" s="290"/>
      <c r="L6" s="7"/>
    </row>
    <row r="7" spans="1:12" s="47" customFormat="1" ht="42" thickBot="1" x14ac:dyDescent="0.3">
      <c r="A7" s="180"/>
      <c r="B7" s="181"/>
      <c r="C7" s="182"/>
      <c r="D7" s="159" t="s">
        <v>29</v>
      </c>
      <c r="E7" s="160" t="s">
        <v>49</v>
      </c>
      <c r="F7" s="161" t="s">
        <v>50</v>
      </c>
      <c r="G7" s="162" t="s">
        <v>51</v>
      </c>
      <c r="H7" s="159" t="s">
        <v>29</v>
      </c>
      <c r="I7" s="160" t="s">
        <v>49</v>
      </c>
      <c r="J7" s="161" t="s">
        <v>50</v>
      </c>
      <c r="K7" s="162" t="s">
        <v>51</v>
      </c>
      <c r="L7" s="278"/>
    </row>
    <row r="8" spans="1:12" s="10" customFormat="1" x14ac:dyDescent="0.3">
      <c r="A8" s="183" t="s">
        <v>7</v>
      </c>
      <c r="B8" s="184" t="s">
        <v>8</v>
      </c>
      <c r="C8" s="185" t="s">
        <v>9</v>
      </c>
      <c r="D8" s="163"/>
      <c r="E8" s="186"/>
      <c r="F8" s="186"/>
      <c r="G8" s="187"/>
      <c r="H8" s="163"/>
      <c r="I8" s="186"/>
      <c r="J8" s="186"/>
      <c r="K8" s="187"/>
      <c r="L8" s="7"/>
    </row>
    <row r="9" spans="1:12" s="10" customFormat="1" x14ac:dyDescent="0.3">
      <c r="A9" s="169"/>
      <c r="B9" s="188"/>
      <c r="C9" s="64"/>
      <c r="D9" s="77"/>
      <c r="E9" s="31"/>
      <c r="F9" s="31"/>
      <c r="G9" s="97"/>
      <c r="H9" s="77"/>
      <c r="I9" s="31"/>
      <c r="J9" s="31"/>
      <c r="K9" s="97"/>
      <c r="L9" s="7"/>
    </row>
    <row r="10" spans="1:12" s="10" customFormat="1" x14ac:dyDescent="0.3">
      <c r="A10" s="169">
        <v>101</v>
      </c>
      <c r="B10" s="188"/>
      <c r="C10" s="200" t="s">
        <v>203</v>
      </c>
      <c r="D10" s="167"/>
      <c r="E10" s="31"/>
      <c r="F10" s="31"/>
      <c r="G10" s="97"/>
      <c r="H10" s="167"/>
      <c r="I10" s="31"/>
      <c r="J10" s="31"/>
      <c r="K10" s="97"/>
      <c r="L10" s="7"/>
    </row>
    <row r="11" spans="1:12" s="10" customFormat="1" x14ac:dyDescent="0.3">
      <c r="A11" s="189"/>
      <c r="B11" s="40" t="s">
        <v>10</v>
      </c>
      <c r="C11" s="63" t="s">
        <v>26</v>
      </c>
      <c r="D11" s="83">
        <v>213205</v>
      </c>
      <c r="E11" s="28">
        <v>213205</v>
      </c>
      <c r="F11" s="28"/>
      <c r="G11" s="98"/>
      <c r="H11" s="83">
        <v>215056</v>
      </c>
      <c r="I11" s="28">
        <v>215056</v>
      </c>
      <c r="J11" s="28"/>
      <c r="K11" s="98"/>
      <c r="L11" s="7"/>
    </row>
    <row r="12" spans="1:12" s="10" customFormat="1" x14ac:dyDescent="0.3">
      <c r="A12" s="189"/>
      <c r="B12" s="40" t="s">
        <v>15</v>
      </c>
      <c r="C12" s="63" t="s">
        <v>63</v>
      </c>
      <c r="D12" s="83">
        <v>41312</v>
      </c>
      <c r="E12" s="28">
        <v>41312</v>
      </c>
      <c r="F12" s="28"/>
      <c r="G12" s="98"/>
      <c r="H12" s="83">
        <v>41680</v>
      </c>
      <c r="I12" s="28">
        <v>41680</v>
      </c>
      <c r="J12" s="28"/>
      <c r="K12" s="98"/>
      <c r="L12" s="7"/>
    </row>
    <row r="13" spans="1:12" s="10" customFormat="1" x14ac:dyDescent="0.3">
      <c r="A13" s="189"/>
      <c r="B13" s="40" t="s">
        <v>16</v>
      </c>
      <c r="C13" s="63" t="s">
        <v>31</v>
      </c>
      <c r="D13" s="83">
        <v>28000</v>
      </c>
      <c r="E13" s="28">
        <v>28000</v>
      </c>
      <c r="F13" s="28"/>
      <c r="G13" s="98"/>
      <c r="H13" s="83">
        <v>29024</v>
      </c>
      <c r="I13" s="28">
        <v>29024</v>
      </c>
      <c r="J13" s="28"/>
      <c r="K13" s="98"/>
      <c r="L13" s="7"/>
    </row>
    <row r="14" spans="1:12" s="10" customFormat="1" x14ac:dyDescent="0.3">
      <c r="A14" s="189"/>
      <c r="B14" s="40" t="s">
        <v>23</v>
      </c>
      <c r="C14" s="63" t="s">
        <v>58</v>
      </c>
      <c r="D14" s="83"/>
      <c r="E14" s="28"/>
      <c r="F14" s="28"/>
      <c r="G14" s="98"/>
      <c r="H14" s="83"/>
      <c r="I14" s="28"/>
      <c r="J14" s="28"/>
      <c r="K14" s="98"/>
      <c r="L14" s="7"/>
    </row>
    <row r="15" spans="1:12" s="10" customFormat="1" x14ac:dyDescent="0.3">
      <c r="A15" s="189"/>
      <c r="B15" s="40"/>
      <c r="C15" s="63" t="s">
        <v>206</v>
      </c>
      <c r="D15" s="83">
        <v>1000</v>
      </c>
      <c r="E15" s="28">
        <v>1000</v>
      </c>
      <c r="F15" s="28"/>
      <c r="G15" s="98"/>
      <c r="H15" s="83">
        <v>1000</v>
      </c>
      <c r="I15" s="28">
        <v>1000</v>
      </c>
      <c r="J15" s="28"/>
      <c r="K15" s="98"/>
      <c r="L15" s="7"/>
    </row>
    <row r="16" spans="1:12" s="20" customFormat="1" x14ac:dyDescent="0.3">
      <c r="A16" s="190"/>
      <c r="B16" s="191"/>
      <c r="C16" s="192" t="s">
        <v>60</v>
      </c>
      <c r="D16" s="85">
        <f>SUM(D15)</f>
        <v>1000</v>
      </c>
      <c r="E16" s="38">
        <f t="shared" ref="E16:G16" si="0">SUM(E15)</f>
        <v>1000</v>
      </c>
      <c r="F16" s="38">
        <f t="shared" si="0"/>
        <v>0</v>
      </c>
      <c r="G16" s="216">
        <f t="shared" si="0"/>
        <v>0</v>
      </c>
      <c r="H16" s="85">
        <f>SUM(H15)</f>
        <v>1000</v>
      </c>
      <c r="I16" s="38">
        <f t="shared" ref="I16:K16" si="1">SUM(I15)</f>
        <v>1000</v>
      </c>
      <c r="J16" s="38">
        <f t="shared" si="1"/>
        <v>0</v>
      </c>
      <c r="K16" s="102">
        <f t="shared" si="1"/>
        <v>0</v>
      </c>
      <c r="L16" s="279"/>
    </row>
    <row r="17" spans="1:12" s="20" customFormat="1" x14ac:dyDescent="0.3">
      <c r="A17" s="190"/>
      <c r="B17" s="40" t="s">
        <v>25</v>
      </c>
      <c r="C17" s="63" t="s">
        <v>24</v>
      </c>
      <c r="D17" s="85"/>
      <c r="E17" s="38"/>
      <c r="F17" s="38"/>
      <c r="G17" s="102"/>
      <c r="H17" s="85"/>
      <c r="I17" s="38"/>
      <c r="J17" s="38"/>
      <c r="K17" s="102"/>
      <c r="L17" s="279"/>
    </row>
    <row r="18" spans="1:12" s="20" customFormat="1" x14ac:dyDescent="0.3">
      <c r="A18" s="190"/>
      <c r="B18" s="40"/>
      <c r="C18" s="63" t="s">
        <v>277</v>
      </c>
      <c r="D18" s="83">
        <v>5000</v>
      </c>
      <c r="E18" s="28">
        <v>5000</v>
      </c>
      <c r="F18" s="38"/>
      <c r="G18" s="102"/>
      <c r="H18" s="83">
        <v>5000</v>
      </c>
      <c r="I18" s="28">
        <v>5000</v>
      </c>
      <c r="J18" s="38"/>
      <c r="K18" s="102"/>
      <c r="L18" s="279"/>
    </row>
    <row r="19" spans="1:12" s="20" customFormat="1" x14ac:dyDescent="0.3">
      <c r="A19" s="190"/>
      <c r="B19" s="40"/>
      <c r="C19" s="63" t="s">
        <v>278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  <c r="L19" s="279"/>
    </row>
    <row r="20" spans="1:12" s="20" customFormat="1" x14ac:dyDescent="0.3">
      <c r="A20" s="190"/>
      <c r="B20" s="40"/>
      <c r="C20" s="63" t="s">
        <v>279</v>
      </c>
      <c r="D20" s="83">
        <v>1000</v>
      </c>
      <c r="E20" s="28">
        <v>1000</v>
      </c>
      <c r="F20" s="38"/>
      <c r="G20" s="102"/>
      <c r="H20" s="83">
        <v>1000</v>
      </c>
      <c r="I20" s="28">
        <v>1000</v>
      </c>
      <c r="J20" s="38"/>
      <c r="K20" s="102"/>
      <c r="L20" s="279"/>
    </row>
    <row r="21" spans="1:12" s="20" customFormat="1" x14ac:dyDescent="0.3">
      <c r="A21" s="190"/>
      <c r="B21" s="40"/>
      <c r="C21" s="192" t="s">
        <v>178</v>
      </c>
      <c r="D21" s="85">
        <f>SUM(D18:D20)</f>
        <v>7000</v>
      </c>
      <c r="E21" s="38">
        <f t="shared" ref="E21:G21" si="2">SUM(E18:E20)</f>
        <v>7000</v>
      </c>
      <c r="F21" s="38">
        <f t="shared" si="2"/>
        <v>0</v>
      </c>
      <c r="G21" s="216">
        <f t="shared" si="2"/>
        <v>0</v>
      </c>
      <c r="H21" s="85">
        <f>SUM(H18:H20)</f>
        <v>7000</v>
      </c>
      <c r="I21" s="38">
        <f t="shared" ref="I21:K21" si="3">SUM(I18:I20)</f>
        <v>7000</v>
      </c>
      <c r="J21" s="38">
        <f t="shared" si="3"/>
        <v>0</v>
      </c>
      <c r="K21" s="102">
        <f t="shared" si="3"/>
        <v>0</v>
      </c>
      <c r="L21" s="279"/>
    </row>
    <row r="22" spans="1:12" s="10" customFormat="1" x14ac:dyDescent="0.3">
      <c r="A22" s="189"/>
      <c r="B22" s="40"/>
      <c r="C22" s="64" t="s">
        <v>12</v>
      </c>
      <c r="D22" s="86">
        <f t="shared" ref="D22:K22" si="4">D11+D12+D13+D16+D21</f>
        <v>290517</v>
      </c>
      <c r="E22" s="48">
        <f t="shared" si="4"/>
        <v>290517</v>
      </c>
      <c r="F22" s="48">
        <f t="shared" si="4"/>
        <v>0</v>
      </c>
      <c r="G22" s="100">
        <f t="shared" si="4"/>
        <v>0</v>
      </c>
      <c r="H22" s="86">
        <f t="shared" si="4"/>
        <v>293760</v>
      </c>
      <c r="I22" s="48">
        <f t="shared" si="4"/>
        <v>293760</v>
      </c>
      <c r="J22" s="48">
        <f t="shared" si="4"/>
        <v>0</v>
      </c>
      <c r="K22" s="100">
        <f t="shared" si="4"/>
        <v>0</v>
      </c>
      <c r="L22" s="7"/>
    </row>
    <row r="23" spans="1:12" s="10" customFormat="1" x14ac:dyDescent="0.3">
      <c r="A23" s="189"/>
      <c r="B23" s="40"/>
      <c r="C23" s="63"/>
      <c r="D23" s="63"/>
      <c r="E23" s="29"/>
      <c r="F23" s="29"/>
      <c r="G23" s="30"/>
      <c r="H23" s="63"/>
      <c r="I23" s="29"/>
      <c r="J23" s="29"/>
      <c r="K23" s="30"/>
      <c r="L23" s="7"/>
    </row>
    <row r="24" spans="1:12" s="10" customFormat="1" x14ac:dyDescent="0.3">
      <c r="A24" s="169">
        <v>102</v>
      </c>
      <c r="B24" s="188"/>
      <c r="C24" s="64" t="s">
        <v>53</v>
      </c>
      <c r="D24" s="25"/>
      <c r="E24" s="32"/>
      <c r="F24" s="32"/>
      <c r="G24" s="101"/>
      <c r="H24" s="25"/>
      <c r="I24" s="32"/>
      <c r="J24" s="32"/>
      <c r="K24" s="101"/>
      <c r="L24" s="7"/>
    </row>
    <row r="25" spans="1:12" s="10" customFormat="1" x14ac:dyDescent="0.3">
      <c r="A25" s="189"/>
      <c r="B25" s="40" t="s">
        <v>10</v>
      </c>
      <c r="C25" s="63" t="s">
        <v>26</v>
      </c>
      <c r="D25" s="83">
        <v>148646</v>
      </c>
      <c r="E25" s="28">
        <v>148646</v>
      </c>
      <c r="F25" s="28"/>
      <c r="G25" s="98"/>
      <c r="H25" s="83">
        <v>150214</v>
      </c>
      <c r="I25" s="28">
        <v>150214</v>
      </c>
      <c r="J25" s="28"/>
      <c r="K25" s="98"/>
      <c r="L25" s="7"/>
    </row>
    <row r="26" spans="1:12" s="10" customFormat="1" x14ac:dyDescent="0.3">
      <c r="A26" s="189"/>
      <c r="B26" s="40" t="s">
        <v>15</v>
      </c>
      <c r="C26" s="63" t="s">
        <v>63</v>
      </c>
      <c r="D26" s="83">
        <v>28131</v>
      </c>
      <c r="E26" s="28">
        <v>28131</v>
      </c>
      <c r="F26" s="28"/>
      <c r="G26" s="98"/>
      <c r="H26" s="83">
        <v>28448</v>
      </c>
      <c r="I26" s="28">
        <v>28448</v>
      </c>
      <c r="J26" s="28"/>
      <c r="K26" s="98"/>
      <c r="L26" s="7"/>
    </row>
    <row r="27" spans="1:12" s="10" customFormat="1" x14ac:dyDescent="0.3">
      <c r="A27" s="189"/>
      <c r="B27" s="40" t="s">
        <v>16</v>
      </c>
      <c r="C27" s="63" t="s">
        <v>31</v>
      </c>
      <c r="D27" s="83">
        <v>145000</v>
      </c>
      <c r="E27" s="28">
        <v>145000</v>
      </c>
      <c r="F27" s="28"/>
      <c r="G27" s="98"/>
      <c r="H27" s="83">
        <v>146696</v>
      </c>
      <c r="I27" s="28">
        <v>146696</v>
      </c>
      <c r="J27" s="28"/>
      <c r="K27" s="98"/>
      <c r="L27" s="7"/>
    </row>
    <row r="28" spans="1:12" s="10" customFormat="1" x14ac:dyDescent="0.3">
      <c r="A28" s="189"/>
      <c r="B28" s="40" t="s">
        <v>23</v>
      </c>
      <c r="C28" s="63" t="s">
        <v>58</v>
      </c>
      <c r="D28" s="83"/>
      <c r="E28" s="28"/>
      <c r="F28" s="28"/>
      <c r="G28" s="98"/>
      <c r="H28" s="83"/>
      <c r="I28" s="28"/>
      <c r="J28" s="28"/>
      <c r="K28" s="98"/>
      <c r="L28" s="7"/>
    </row>
    <row r="29" spans="1:12" s="10" customFormat="1" x14ac:dyDescent="0.3">
      <c r="A29" s="189"/>
      <c r="B29" s="40"/>
      <c r="C29" s="63" t="s">
        <v>320</v>
      </c>
      <c r="D29" s="83">
        <v>3000</v>
      </c>
      <c r="E29" s="28">
        <v>3000</v>
      </c>
      <c r="F29" s="28"/>
      <c r="G29" s="104"/>
      <c r="H29" s="83">
        <v>3000</v>
      </c>
      <c r="I29" s="28">
        <v>3000</v>
      </c>
      <c r="J29" s="28"/>
      <c r="K29" s="104"/>
      <c r="L29" s="7"/>
    </row>
    <row r="30" spans="1:12" s="10" customFormat="1" x14ac:dyDescent="0.3">
      <c r="A30" s="189"/>
      <c r="B30" s="40"/>
      <c r="C30" s="63" t="s">
        <v>321</v>
      </c>
      <c r="D30" s="83">
        <v>1500</v>
      </c>
      <c r="E30" s="28">
        <v>1500</v>
      </c>
      <c r="F30" s="28"/>
      <c r="G30" s="104"/>
      <c r="H30" s="83">
        <v>1500</v>
      </c>
      <c r="I30" s="28">
        <v>1500</v>
      </c>
      <c r="J30" s="28"/>
      <c r="K30" s="104"/>
      <c r="L30" s="7"/>
    </row>
    <row r="31" spans="1:12" s="10" customFormat="1" x14ac:dyDescent="0.3">
      <c r="A31" s="189"/>
      <c r="B31" s="40"/>
      <c r="C31" s="63" t="s">
        <v>322</v>
      </c>
      <c r="D31" s="83">
        <v>450</v>
      </c>
      <c r="E31" s="28">
        <v>450</v>
      </c>
      <c r="F31" s="28"/>
      <c r="G31" s="104"/>
      <c r="H31" s="83">
        <v>450</v>
      </c>
      <c r="I31" s="28">
        <v>450</v>
      </c>
      <c r="J31" s="28"/>
      <c r="K31" s="104"/>
      <c r="L31" s="7"/>
    </row>
    <row r="32" spans="1:12" s="20" customFormat="1" x14ac:dyDescent="0.3">
      <c r="A32" s="190"/>
      <c r="B32" s="191"/>
      <c r="C32" s="192" t="s">
        <v>60</v>
      </c>
      <c r="D32" s="85">
        <f>SUM(D29:D31)</f>
        <v>4950</v>
      </c>
      <c r="E32" s="38">
        <f t="shared" ref="E32:G32" si="5">SUM(E29:E31)</f>
        <v>4950</v>
      </c>
      <c r="F32" s="38">
        <f t="shared" si="5"/>
        <v>0</v>
      </c>
      <c r="G32" s="216">
        <f t="shared" si="5"/>
        <v>0</v>
      </c>
      <c r="H32" s="85">
        <f>SUM(H29:H31)</f>
        <v>4950</v>
      </c>
      <c r="I32" s="38">
        <f t="shared" ref="I32:K32" si="6">SUM(I29:I31)</f>
        <v>4950</v>
      </c>
      <c r="J32" s="38">
        <f t="shared" si="6"/>
        <v>0</v>
      </c>
      <c r="K32" s="102">
        <f t="shared" si="6"/>
        <v>0</v>
      </c>
      <c r="L32" s="279"/>
    </row>
    <row r="33" spans="1:12" s="20" customFormat="1" x14ac:dyDescent="0.3">
      <c r="A33" s="190"/>
      <c r="B33" s="40" t="s">
        <v>25</v>
      </c>
      <c r="C33" s="63" t="s">
        <v>24</v>
      </c>
      <c r="D33" s="85"/>
      <c r="E33" s="38"/>
      <c r="F33" s="38"/>
      <c r="G33" s="102"/>
      <c r="H33" s="85"/>
      <c r="I33" s="38"/>
      <c r="J33" s="38"/>
      <c r="K33" s="102"/>
      <c r="L33" s="279"/>
    </row>
    <row r="34" spans="1:12" s="20" customFormat="1" x14ac:dyDescent="0.3">
      <c r="A34" s="190"/>
      <c r="B34" s="40"/>
      <c r="C34" s="63" t="s">
        <v>280</v>
      </c>
      <c r="D34" s="83">
        <v>1270</v>
      </c>
      <c r="E34" s="28">
        <v>1270</v>
      </c>
      <c r="F34" s="38"/>
      <c r="G34" s="102"/>
      <c r="H34" s="83">
        <v>1270</v>
      </c>
      <c r="I34" s="28">
        <v>1270</v>
      </c>
      <c r="J34" s="38"/>
      <c r="K34" s="102"/>
      <c r="L34" s="279"/>
    </row>
    <row r="35" spans="1:12" s="20" customFormat="1" x14ac:dyDescent="0.3">
      <c r="A35" s="190"/>
      <c r="B35" s="40"/>
      <c r="C35" s="192" t="s">
        <v>178</v>
      </c>
      <c r="D35" s="85">
        <f>SUM(D34)</f>
        <v>1270</v>
      </c>
      <c r="E35" s="38">
        <f t="shared" ref="E35:G35" si="7">SUM(E34)</f>
        <v>1270</v>
      </c>
      <c r="F35" s="38">
        <f t="shared" si="7"/>
        <v>0</v>
      </c>
      <c r="G35" s="216">
        <f t="shared" si="7"/>
        <v>0</v>
      </c>
      <c r="H35" s="85">
        <f>SUM(H34)</f>
        <v>1270</v>
      </c>
      <c r="I35" s="38">
        <f t="shared" ref="I35:K35" si="8">SUM(I34)</f>
        <v>1270</v>
      </c>
      <c r="J35" s="38">
        <f t="shared" si="8"/>
        <v>0</v>
      </c>
      <c r="K35" s="102">
        <f t="shared" si="8"/>
        <v>0</v>
      </c>
      <c r="L35" s="279"/>
    </row>
    <row r="36" spans="1:12" s="10" customFormat="1" x14ac:dyDescent="0.3">
      <c r="A36" s="189"/>
      <c r="B36" s="40"/>
      <c r="C36" s="64" t="s">
        <v>34</v>
      </c>
      <c r="D36" s="86">
        <f t="shared" ref="D36:K36" si="9">SUM(D25:D27)+D32+D35</f>
        <v>327997</v>
      </c>
      <c r="E36" s="48">
        <f t="shared" si="9"/>
        <v>327997</v>
      </c>
      <c r="F36" s="48">
        <f t="shared" si="9"/>
        <v>0</v>
      </c>
      <c r="G36" s="100">
        <f t="shared" si="9"/>
        <v>0</v>
      </c>
      <c r="H36" s="86">
        <f t="shared" si="9"/>
        <v>331578</v>
      </c>
      <c r="I36" s="48">
        <f t="shared" si="9"/>
        <v>331578</v>
      </c>
      <c r="J36" s="48">
        <f t="shared" si="9"/>
        <v>0</v>
      </c>
      <c r="K36" s="100">
        <f t="shared" si="9"/>
        <v>0</v>
      </c>
      <c r="L36" s="7"/>
    </row>
    <row r="37" spans="1:12" s="10" customFormat="1" x14ac:dyDescent="0.3">
      <c r="A37" s="189"/>
      <c r="B37" s="40"/>
      <c r="C37" s="63"/>
      <c r="D37" s="22"/>
      <c r="E37" s="29"/>
      <c r="F37" s="29"/>
      <c r="G37" s="30"/>
      <c r="H37" s="22"/>
      <c r="I37" s="29"/>
      <c r="J37" s="29"/>
      <c r="K37" s="30"/>
      <c r="L37" s="7"/>
    </row>
    <row r="38" spans="1:12" s="10" customFormat="1" x14ac:dyDescent="0.3">
      <c r="A38" s="169">
        <v>103</v>
      </c>
      <c r="B38" s="40"/>
      <c r="C38" s="200" t="s">
        <v>259</v>
      </c>
      <c r="D38" s="25"/>
      <c r="E38" s="32"/>
      <c r="F38" s="32"/>
      <c r="G38" s="101"/>
      <c r="H38" s="25"/>
      <c r="I38" s="32"/>
      <c r="J38" s="32"/>
      <c r="K38" s="101"/>
      <c r="L38" s="7"/>
    </row>
    <row r="39" spans="1:12" s="10" customFormat="1" x14ac:dyDescent="0.3">
      <c r="A39" s="189"/>
      <c r="B39" s="40" t="s">
        <v>10</v>
      </c>
      <c r="C39" s="63" t="s">
        <v>26</v>
      </c>
      <c r="D39" s="83">
        <v>17184</v>
      </c>
      <c r="E39" s="28">
        <v>17184</v>
      </c>
      <c r="F39" s="28"/>
      <c r="G39" s="98"/>
      <c r="H39" s="83">
        <v>18907</v>
      </c>
      <c r="I39" s="28">
        <v>18907</v>
      </c>
      <c r="J39" s="28"/>
      <c r="K39" s="98"/>
      <c r="L39" s="7"/>
    </row>
    <row r="40" spans="1:12" s="10" customFormat="1" x14ac:dyDescent="0.3">
      <c r="A40" s="189"/>
      <c r="B40" s="40" t="s">
        <v>15</v>
      </c>
      <c r="C40" s="63" t="s">
        <v>63</v>
      </c>
      <c r="D40" s="83">
        <v>3351</v>
      </c>
      <c r="E40" s="28">
        <v>3351</v>
      </c>
      <c r="F40" s="28"/>
      <c r="G40" s="98"/>
      <c r="H40" s="83">
        <v>3761</v>
      </c>
      <c r="I40" s="28">
        <v>3761</v>
      </c>
      <c r="J40" s="28"/>
      <c r="K40" s="98"/>
      <c r="L40" s="7"/>
    </row>
    <row r="41" spans="1:12" s="10" customFormat="1" x14ac:dyDescent="0.3">
      <c r="A41" s="189"/>
      <c r="B41" s="40" t="s">
        <v>16</v>
      </c>
      <c r="C41" s="63" t="s">
        <v>31</v>
      </c>
      <c r="D41" s="83">
        <v>17500</v>
      </c>
      <c r="E41" s="28">
        <v>17500</v>
      </c>
      <c r="F41" s="28"/>
      <c r="G41" s="98"/>
      <c r="H41" s="83">
        <v>17843</v>
      </c>
      <c r="I41" s="28">
        <v>17843</v>
      </c>
      <c r="J41" s="28"/>
      <c r="K41" s="98"/>
      <c r="L41" s="7"/>
    </row>
    <row r="42" spans="1:12" s="10" customFormat="1" x14ac:dyDescent="0.3">
      <c r="A42" s="189"/>
      <c r="B42" s="40" t="s">
        <v>23</v>
      </c>
      <c r="C42" s="63" t="s">
        <v>58</v>
      </c>
      <c r="D42" s="83"/>
      <c r="E42" s="28"/>
      <c r="F42" s="28"/>
      <c r="G42" s="98"/>
      <c r="H42" s="83"/>
      <c r="I42" s="28"/>
      <c r="J42" s="28"/>
      <c r="K42" s="98"/>
      <c r="L42" s="7"/>
    </row>
    <row r="43" spans="1:12" s="10" customFormat="1" x14ac:dyDescent="0.3">
      <c r="A43" s="189"/>
      <c r="B43" s="40"/>
      <c r="C43" s="63" t="s">
        <v>206</v>
      </c>
      <c r="D43" s="83">
        <v>1000</v>
      </c>
      <c r="E43" s="28">
        <v>1000</v>
      </c>
      <c r="F43" s="28"/>
      <c r="G43" s="98"/>
      <c r="H43" s="83">
        <v>1000</v>
      </c>
      <c r="I43" s="28">
        <v>1000</v>
      </c>
      <c r="J43" s="28"/>
      <c r="K43" s="98"/>
      <c r="L43" s="7"/>
    </row>
    <row r="44" spans="1:12" s="20" customFormat="1" x14ac:dyDescent="0.3">
      <c r="A44" s="190"/>
      <c r="B44" s="191"/>
      <c r="C44" s="192" t="s">
        <v>60</v>
      </c>
      <c r="D44" s="85">
        <f>SUM(D43)</f>
        <v>1000</v>
      </c>
      <c r="E44" s="38">
        <f t="shared" ref="E44:G44" si="10">SUM(E43)</f>
        <v>1000</v>
      </c>
      <c r="F44" s="38">
        <f t="shared" si="10"/>
        <v>0</v>
      </c>
      <c r="G44" s="216">
        <f t="shared" si="10"/>
        <v>0</v>
      </c>
      <c r="H44" s="85">
        <f>SUM(H43)</f>
        <v>1000</v>
      </c>
      <c r="I44" s="38">
        <f t="shared" ref="I44:K44" si="11">SUM(I43)</f>
        <v>1000</v>
      </c>
      <c r="J44" s="38">
        <f t="shared" si="11"/>
        <v>0</v>
      </c>
      <c r="K44" s="102">
        <f t="shared" si="11"/>
        <v>0</v>
      </c>
      <c r="L44" s="279"/>
    </row>
    <row r="45" spans="1:12" s="20" customFormat="1" x14ac:dyDescent="0.3">
      <c r="A45" s="190"/>
      <c r="B45" s="40" t="s">
        <v>25</v>
      </c>
      <c r="C45" s="63" t="s">
        <v>24</v>
      </c>
      <c r="D45" s="85"/>
      <c r="E45" s="38"/>
      <c r="F45" s="38"/>
      <c r="G45" s="102"/>
      <c r="H45" s="85"/>
      <c r="I45" s="38"/>
      <c r="J45" s="38"/>
      <c r="K45" s="102"/>
      <c r="L45" s="279"/>
    </row>
    <row r="46" spans="1:12" s="20" customFormat="1" x14ac:dyDescent="0.3">
      <c r="A46" s="190"/>
      <c r="B46" s="40"/>
      <c r="C46" s="63" t="s">
        <v>281</v>
      </c>
      <c r="D46" s="83">
        <v>3160</v>
      </c>
      <c r="E46" s="28">
        <v>3160</v>
      </c>
      <c r="F46" s="28"/>
      <c r="G46" s="104"/>
      <c r="H46" s="83">
        <v>3160</v>
      </c>
      <c r="I46" s="28">
        <v>3160</v>
      </c>
      <c r="J46" s="28"/>
      <c r="K46" s="104"/>
      <c r="L46" s="279"/>
    </row>
    <row r="47" spans="1:12" s="20" customFormat="1" x14ac:dyDescent="0.3">
      <c r="A47" s="190"/>
      <c r="B47" s="40"/>
      <c r="C47" s="192" t="s">
        <v>178</v>
      </c>
      <c r="D47" s="85">
        <f t="shared" ref="D47:K47" si="12">SUM(D46:D46)</f>
        <v>3160</v>
      </c>
      <c r="E47" s="38">
        <f t="shared" si="12"/>
        <v>3160</v>
      </c>
      <c r="F47" s="38">
        <f t="shared" si="12"/>
        <v>0</v>
      </c>
      <c r="G47" s="216">
        <f t="shared" si="12"/>
        <v>0</v>
      </c>
      <c r="H47" s="85">
        <f t="shared" si="12"/>
        <v>3160</v>
      </c>
      <c r="I47" s="38">
        <f t="shared" si="12"/>
        <v>3160</v>
      </c>
      <c r="J47" s="38">
        <f t="shared" si="12"/>
        <v>0</v>
      </c>
      <c r="K47" s="102">
        <f t="shared" si="12"/>
        <v>0</v>
      </c>
      <c r="L47" s="279"/>
    </row>
    <row r="48" spans="1:12" s="10" customFormat="1" x14ac:dyDescent="0.3">
      <c r="A48" s="189"/>
      <c r="B48" s="40"/>
      <c r="C48" s="64" t="s">
        <v>204</v>
      </c>
      <c r="D48" s="86">
        <f t="shared" ref="D48:K48" si="13">SUM(D39:D41)+D44+D47</f>
        <v>42195</v>
      </c>
      <c r="E48" s="48">
        <f t="shared" si="13"/>
        <v>42195</v>
      </c>
      <c r="F48" s="48">
        <f t="shared" si="13"/>
        <v>0</v>
      </c>
      <c r="G48" s="100">
        <f t="shared" si="13"/>
        <v>0</v>
      </c>
      <c r="H48" s="86">
        <f t="shared" si="13"/>
        <v>44671</v>
      </c>
      <c r="I48" s="48">
        <f t="shared" si="13"/>
        <v>44671</v>
      </c>
      <c r="J48" s="48">
        <f t="shared" si="13"/>
        <v>0</v>
      </c>
      <c r="K48" s="100">
        <f t="shared" si="13"/>
        <v>0</v>
      </c>
      <c r="L48" s="7"/>
    </row>
    <row r="49" spans="1:12" s="10" customFormat="1" x14ac:dyDescent="0.3">
      <c r="A49" s="189"/>
      <c r="B49" s="40"/>
      <c r="C49" s="64"/>
      <c r="D49" s="25"/>
      <c r="E49" s="32"/>
      <c r="F49" s="32"/>
      <c r="G49" s="101"/>
      <c r="H49" s="25"/>
      <c r="I49" s="32"/>
      <c r="J49" s="32"/>
      <c r="K49" s="101"/>
      <c r="L49" s="7"/>
    </row>
    <row r="50" spans="1:12" s="10" customFormat="1" x14ac:dyDescent="0.3">
      <c r="A50" s="189"/>
      <c r="B50" s="40"/>
      <c r="C50" s="64" t="s">
        <v>205</v>
      </c>
      <c r="D50" s="86">
        <f t="shared" ref="D50:K50" si="14">SUM(D22,D36,D48)</f>
        <v>660709</v>
      </c>
      <c r="E50" s="48">
        <f t="shared" si="14"/>
        <v>660709</v>
      </c>
      <c r="F50" s="48">
        <f t="shared" si="14"/>
        <v>0</v>
      </c>
      <c r="G50" s="100">
        <f t="shared" si="14"/>
        <v>0</v>
      </c>
      <c r="H50" s="86">
        <f t="shared" si="14"/>
        <v>670009</v>
      </c>
      <c r="I50" s="48">
        <f t="shared" si="14"/>
        <v>670009</v>
      </c>
      <c r="J50" s="48">
        <f t="shared" si="14"/>
        <v>0</v>
      </c>
      <c r="K50" s="100">
        <f t="shared" si="14"/>
        <v>0</v>
      </c>
      <c r="L50" s="7"/>
    </row>
    <row r="51" spans="1:12" s="10" customFormat="1" x14ac:dyDescent="0.3">
      <c r="A51" s="189"/>
      <c r="B51" s="40"/>
      <c r="C51" s="64"/>
      <c r="D51" s="25"/>
      <c r="E51" s="32"/>
      <c r="F51" s="32"/>
      <c r="G51" s="101"/>
      <c r="H51" s="25"/>
      <c r="I51" s="32"/>
      <c r="J51" s="32"/>
      <c r="K51" s="101"/>
      <c r="L51" s="7"/>
    </row>
    <row r="52" spans="1:12" s="10" customFormat="1" x14ac:dyDescent="0.3">
      <c r="A52" s="169">
        <v>104</v>
      </c>
      <c r="B52" s="40"/>
      <c r="C52" s="64" t="s">
        <v>54</v>
      </c>
      <c r="D52" s="64"/>
      <c r="E52" s="32"/>
      <c r="F52" s="32"/>
      <c r="G52" s="101"/>
      <c r="H52" s="64"/>
      <c r="I52" s="32"/>
      <c r="J52" s="32"/>
      <c r="K52" s="101"/>
      <c r="L52" s="7"/>
    </row>
    <row r="53" spans="1:12" s="10" customFormat="1" x14ac:dyDescent="0.3">
      <c r="A53" s="189"/>
      <c r="B53" s="40" t="s">
        <v>10</v>
      </c>
      <c r="C53" s="63" t="s">
        <v>26</v>
      </c>
      <c r="D53" s="83">
        <v>297506</v>
      </c>
      <c r="E53" s="28">
        <v>297506</v>
      </c>
      <c r="F53" s="28"/>
      <c r="G53" s="98"/>
      <c r="H53" s="83">
        <v>301076</v>
      </c>
      <c r="I53" s="28">
        <v>301076</v>
      </c>
      <c r="J53" s="28"/>
      <c r="K53" s="98"/>
      <c r="L53" s="7"/>
    </row>
    <row r="54" spans="1:12" s="10" customFormat="1" x14ac:dyDescent="0.3">
      <c r="A54" s="189"/>
      <c r="B54" s="40" t="s">
        <v>15</v>
      </c>
      <c r="C54" s="63" t="s">
        <v>63</v>
      </c>
      <c r="D54" s="83">
        <v>58883</v>
      </c>
      <c r="E54" s="28">
        <v>58883</v>
      </c>
      <c r="F54" s="28"/>
      <c r="G54" s="98"/>
      <c r="H54" s="83">
        <v>59579</v>
      </c>
      <c r="I54" s="28">
        <v>59579</v>
      </c>
      <c r="J54" s="28"/>
      <c r="K54" s="98"/>
      <c r="L54" s="7"/>
    </row>
    <row r="55" spans="1:12" s="10" customFormat="1" x14ac:dyDescent="0.3">
      <c r="A55" s="189"/>
      <c r="B55" s="40" t="s">
        <v>16</v>
      </c>
      <c r="C55" s="63" t="s">
        <v>31</v>
      </c>
      <c r="D55" s="83">
        <v>80000</v>
      </c>
      <c r="E55" s="28">
        <v>80000</v>
      </c>
      <c r="F55" s="28"/>
      <c r="G55" s="98"/>
      <c r="H55" s="83">
        <v>83271</v>
      </c>
      <c r="I55" s="28">
        <v>83271</v>
      </c>
      <c r="J55" s="28"/>
      <c r="K55" s="98"/>
      <c r="L55" s="7"/>
    </row>
    <row r="56" spans="1:12" s="10" customFormat="1" x14ac:dyDescent="0.3">
      <c r="A56" s="189"/>
      <c r="B56" s="40" t="s">
        <v>23</v>
      </c>
      <c r="C56" s="63" t="s">
        <v>58</v>
      </c>
      <c r="D56" s="83"/>
      <c r="E56" s="28"/>
      <c r="F56" s="28"/>
      <c r="G56" s="98"/>
      <c r="H56" s="83"/>
      <c r="I56" s="28"/>
      <c r="J56" s="28"/>
      <c r="K56" s="98"/>
      <c r="L56" s="7"/>
    </row>
    <row r="57" spans="1:12" s="10" customFormat="1" x14ac:dyDescent="0.3">
      <c r="A57" s="189"/>
      <c r="B57" s="40"/>
      <c r="C57" s="63" t="s">
        <v>0</v>
      </c>
      <c r="D57" s="83">
        <v>3000</v>
      </c>
      <c r="E57" s="28">
        <v>3000</v>
      </c>
      <c r="F57" s="28"/>
      <c r="G57" s="98"/>
      <c r="H57" s="83">
        <v>3000</v>
      </c>
      <c r="I57" s="28">
        <v>3000</v>
      </c>
      <c r="J57" s="28"/>
      <c r="K57" s="98"/>
      <c r="L57" s="7"/>
    </row>
    <row r="58" spans="1:12" s="10" customFormat="1" x14ac:dyDescent="0.3">
      <c r="A58" s="189"/>
      <c r="B58" s="40"/>
      <c r="C58" s="63" t="s">
        <v>89</v>
      </c>
      <c r="D58" s="83">
        <v>650</v>
      </c>
      <c r="E58" s="28">
        <v>650</v>
      </c>
      <c r="F58" s="28"/>
      <c r="G58" s="98"/>
      <c r="H58" s="83">
        <v>650</v>
      </c>
      <c r="I58" s="28">
        <v>650</v>
      </c>
      <c r="J58" s="28"/>
      <c r="K58" s="98"/>
      <c r="L58" s="7"/>
    </row>
    <row r="59" spans="1:12" s="10" customFormat="1" x14ac:dyDescent="0.3">
      <c r="A59" s="189"/>
      <c r="B59" s="40"/>
      <c r="C59" s="63" t="s">
        <v>207</v>
      </c>
      <c r="D59" s="83">
        <v>5000</v>
      </c>
      <c r="E59" s="28">
        <v>5000</v>
      </c>
      <c r="F59" s="28"/>
      <c r="G59" s="98"/>
      <c r="H59" s="83">
        <v>5000</v>
      </c>
      <c r="I59" s="28">
        <v>5000</v>
      </c>
      <c r="J59" s="28"/>
      <c r="K59" s="98"/>
      <c r="L59" s="7"/>
    </row>
    <row r="60" spans="1:12" s="10" customFormat="1" x14ac:dyDescent="0.3">
      <c r="A60" s="190"/>
      <c r="B60" s="191"/>
      <c r="C60" s="192" t="s">
        <v>60</v>
      </c>
      <c r="D60" s="85">
        <f t="shared" ref="D60:K60" si="15">SUM(D57:D59)</f>
        <v>8650</v>
      </c>
      <c r="E60" s="38">
        <f t="shared" si="15"/>
        <v>8650</v>
      </c>
      <c r="F60" s="38">
        <f t="shared" si="15"/>
        <v>0</v>
      </c>
      <c r="G60" s="102">
        <f t="shared" si="15"/>
        <v>0</v>
      </c>
      <c r="H60" s="85">
        <f t="shared" si="15"/>
        <v>8650</v>
      </c>
      <c r="I60" s="38">
        <f t="shared" si="15"/>
        <v>8650</v>
      </c>
      <c r="J60" s="38">
        <f t="shared" si="15"/>
        <v>0</v>
      </c>
      <c r="K60" s="102">
        <f t="shared" si="15"/>
        <v>0</v>
      </c>
      <c r="L60" s="7"/>
    </row>
    <row r="61" spans="1:12" s="10" customFormat="1" x14ac:dyDescent="0.3">
      <c r="A61" s="189"/>
      <c r="B61" s="40"/>
      <c r="C61" s="64" t="s">
        <v>13</v>
      </c>
      <c r="D61" s="167">
        <f t="shared" ref="D61:K61" si="16">D53+D54+D55+D60</f>
        <v>445039</v>
      </c>
      <c r="E61" s="31">
        <f t="shared" si="16"/>
        <v>445039</v>
      </c>
      <c r="F61" s="31">
        <f t="shared" si="16"/>
        <v>0</v>
      </c>
      <c r="G61" s="168">
        <f t="shared" si="16"/>
        <v>0</v>
      </c>
      <c r="H61" s="167">
        <f t="shared" si="16"/>
        <v>452576</v>
      </c>
      <c r="I61" s="31">
        <f t="shared" si="16"/>
        <v>452576</v>
      </c>
      <c r="J61" s="31">
        <f t="shared" si="16"/>
        <v>0</v>
      </c>
      <c r="K61" s="168">
        <f t="shared" si="16"/>
        <v>0</v>
      </c>
      <c r="L61" s="7"/>
    </row>
    <row r="62" spans="1:12" s="10" customFormat="1" x14ac:dyDescent="0.3">
      <c r="A62" s="189"/>
      <c r="B62" s="40"/>
      <c r="C62" s="80"/>
      <c r="D62" s="39"/>
      <c r="E62" s="69"/>
      <c r="F62" s="69"/>
      <c r="G62" s="103"/>
      <c r="H62" s="39"/>
      <c r="I62" s="69"/>
      <c r="J62" s="69"/>
      <c r="K62" s="103"/>
      <c r="L62" s="7"/>
    </row>
    <row r="63" spans="1:12" s="10" customFormat="1" x14ac:dyDescent="0.3">
      <c r="A63" s="169">
        <v>105</v>
      </c>
      <c r="B63" s="40"/>
      <c r="C63" s="64" t="s">
        <v>36</v>
      </c>
      <c r="D63" s="25"/>
      <c r="E63" s="32"/>
      <c r="F63" s="32"/>
      <c r="G63" s="101"/>
      <c r="H63" s="25"/>
      <c r="I63" s="32"/>
      <c r="J63" s="32"/>
      <c r="K63" s="101"/>
      <c r="L63" s="7"/>
    </row>
    <row r="64" spans="1:12" s="10" customFormat="1" x14ac:dyDescent="0.3">
      <c r="A64" s="189"/>
      <c r="B64" s="40" t="s">
        <v>10</v>
      </c>
      <c r="C64" s="63" t="s">
        <v>26</v>
      </c>
      <c r="D64" s="193"/>
      <c r="E64" s="42"/>
      <c r="F64" s="42"/>
      <c r="G64" s="194"/>
      <c r="H64" s="193"/>
      <c r="I64" s="42"/>
      <c r="J64" s="42"/>
      <c r="K64" s="194"/>
      <c r="L64" s="7"/>
    </row>
    <row r="65" spans="1:12" s="10" customFormat="1" x14ac:dyDescent="0.3">
      <c r="A65" s="189"/>
      <c r="B65" s="40"/>
      <c r="C65" s="63" t="s">
        <v>181</v>
      </c>
      <c r="D65" s="33">
        <v>8636</v>
      </c>
      <c r="E65" s="28"/>
      <c r="F65" s="28">
        <v>8636</v>
      </c>
      <c r="G65" s="98"/>
      <c r="H65" s="33">
        <v>8636</v>
      </c>
      <c r="I65" s="28"/>
      <c r="J65" s="28">
        <v>8636</v>
      </c>
      <c r="K65" s="98"/>
      <c r="L65" s="7"/>
    </row>
    <row r="66" spans="1:12" s="10" customFormat="1" x14ac:dyDescent="0.3">
      <c r="A66" s="189"/>
      <c r="B66" s="40"/>
      <c r="C66" s="63" t="s">
        <v>182</v>
      </c>
      <c r="D66" s="33">
        <v>29900</v>
      </c>
      <c r="E66" s="28">
        <v>29900</v>
      </c>
      <c r="F66" s="28"/>
      <c r="G66" s="98"/>
      <c r="H66" s="33">
        <v>29900</v>
      </c>
      <c r="I66" s="28">
        <v>29900</v>
      </c>
      <c r="J66" s="28"/>
      <c r="K66" s="98"/>
      <c r="L66" s="7"/>
    </row>
    <row r="67" spans="1:12" s="10" customFormat="1" ht="15.75" customHeight="1" x14ac:dyDescent="0.3">
      <c r="A67" s="189"/>
      <c r="B67" s="40"/>
      <c r="C67" s="63" t="s">
        <v>183</v>
      </c>
      <c r="D67" s="33">
        <v>17000</v>
      </c>
      <c r="E67" s="28">
        <v>17000</v>
      </c>
      <c r="F67" s="28"/>
      <c r="G67" s="98"/>
      <c r="H67" s="33">
        <v>17000</v>
      </c>
      <c r="I67" s="28">
        <v>17000</v>
      </c>
      <c r="J67" s="28"/>
      <c r="K67" s="98"/>
      <c r="L67" s="7"/>
    </row>
    <row r="68" spans="1:12" s="10" customFormat="1" x14ac:dyDescent="0.3">
      <c r="A68" s="189"/>
      <c r="B68" s="40"/>
      <c r="C68" s="59" t="s">
        <v>184</v>
      </c>
      <c r="D68" s="83">
        <v>17975</v>
      </c>
      <c r="E68" s="28">
        <v>17975</v>
      </c>
      <c r="F68" s="28"/>
      <c r="G68" s="104"/>
      <c r="H68" s="83">
        <v>17975</v>
      </c>
      <c r="I68" s="28">
        <v>17975</v>
      </c>
      <c r="J68" s="28"/>
      <c r="K68" s="104"/>
      <c r="L68" s="7"/>
    </row>
    <row r="69" spans="1:12" s="10" customFormat="1" x14ac:dyDescent="0.3">
      <c r="A69" s="189"/>
      <c r="B69" s="40"/>
      <c r="C69" s="59" t="s">
        <v>185</v>
      </c>
      <c r="D69" s="83">
        <v>4096</v>
      </c>
      <c r="E69" s="28"/>
      <c r="F69" s="28">
        <v>4096</v>
      </c>
      <c r="G69" s="104"/>
      <c r="H69" s="83">
        <v>4096</v>
      </c>
      <c r="I69" s="28"/>
      <c r="J69" s="28">
        <v>4096</v>
      </c>
      <c r="K69" s="104"/>
      <c r="L69" s="7"/>
    </row>
    <row r="70" spans="1:12" s="10" customFormat="1" x14ac:dyDescent="0.3">
      <c r="A70" s="189"/>
      <c r="B70" s="40"/>
      <c r="C70" s="59" t="s">
        <v>269</v>
      </c>
      <c r="D70" s="83">
        <v>5029</v>
      </c>
      <c r="E70" s="28"/>
      <c r="F70" s="28">
        <v>5029</v>
      </c>
      <c r="G70" s="104"/>
      <c r="H70" s="83">
        <v>5029</v>
      </c>
      <c r="I70" s="28"/>
      <c r="J70" s="28">
        <v>5029</v>
      </c>
      <c r="K70" s="104"/>
      <c r="L70" s="7"/>
    </row>
    <row r="71" spans="1:12" s="10" customFormat="1" x14ac:dyDescent="0.3">
      <c r="A71" s="189"/>
      <c r="B71" s="40"/>
      <c r="C71" s="59" t="s">
        <v>270</v>
      </c>
      <c r="D71" s="83">
        <v>9479</v>
      </c>
      <c r="E71" s="28"/>
      <c r="F71" s="28">
        <v>9479</v>
      </c>
      <c r="G71" s="104"/>
      <c r="H71" s="83">
        <v>9479</v>
      </c>
      <c r="I71" s="28"/>
      <c r="J71" s="28">
        <v>9479</v>
      </c>
      <c r="K71" s="104"/>
      <c r="L71" s="7"/>
    </row>
    <row r="72" spans="1:12" s="10" customFormat="1" ht="28.2" x14ac:dyDescent="0.3">
      <c r="A72" s="189"/>
      <c r="B72" s="40"/>
      <c r="C72" s="59" t="s">
        <v>424</v>
      </c>
      <c r="D72" s="83">
        <v>12163</v>
      </c>
      <c r="E72" s="28">
        <v>12163</v>
      </c>
      <c r="F72" s="28"/>
      <c r="G72" s="104"/>
      <c r="H72" s="83">
        <v>12378</v>
      </c>
      <c r="I72" s="28">
        <v>12378</v>
      </c>
      <c r="J72" s="28"/>
      <c r="K72" s="104"/>
      <c r="L72" s="7"/>
    </row>
    <row r="73" spans="1:12" s="10" customFormat="1" ht="28.5" customHeight="1" x14ac:dyDescent="0.3">
      <c r="A73" s="189"/>
      <c r="B73" s="40"/>
      <c r="C73" s="59" t="s">
        <v>271</v>
      </c>
      <c r="D73" s="83">
        <v>1500</v>
      </c>
      <c r="E73" s="28">
        <v>1500</v>
      </c>
      <c r="F73" s="28"/>
      <c r="G73" s="104"/>
      <c r="H73" s="83">
        <v>1500</v>
      </c>
      <c r="I73" s="28">
        <v>1500</v>
      </c>
      <c r="J73" s="28"/>
      <c r="K73" s="104"/>
      <c r="L73" s="7"/>
    </row>
    <row r="74" spans="1:12" s="10" customFormat="1" ht="30" customHeight="1" x14ac:dyDescent="0.3">
      <c r="A74" s="189"/>
      <c r="B74" s="40"/>
      <c r="C74" s="59" t="s">
        <v>272</v>
      </c>
      <c r="D74" s="83">
        <v>1596</v>
      </c>
      <c r="E74" s="28">
        <v>1596</v>
      </c>
      <c r="F74" s="28"/>
      <c r="G74" s="104"/>
      <c r="H74" s="83">
        <v>1596</v>
      </c>
      <c r="I74" s="28">
        <v>1596</v>
      </c>
      <c r="J74" s="28"/>
      <c r="K74" s="104"/>
      <c r="L74" s="7"/>
    </row>
    <row r="75" spans="1:12" s="10" customFormat="1" ht="42" x14ac:dyDescent="0.3">
      <c r="A75" s="189"/>
      <c r="B75" s="40"/>
      <c r="C75" s="59" t="s">
        <v>273</v>
      </c>
      <c r="D75" s="83">
        <v>2771</v>
      </c>
      <c r="E75" s="28">
        <v>2771</v>
      </c>
      <c r="F75" s="28"/>
      <c r="G75" s="104"/>
      <c r="H75" s="83">
        <v>2771</v>
      </c>
      <c r="I75" s="28">
        <v>2771</v>
      </c>
      <c r="J75" s="28"/>
      <c r="K75" s="104"/>
      <c r="L75" s="7"/>
    </row>
    <row r="76" spans="1:12" s="10" customFormat="1" ht="28.2" x14ac:dyDescent="0.3">
      <c r="A76" s="189"/>
      <c r="B76" s="40"/>
      <c r="C76" s="43" t="s">
        <v>274</v>
      </c>
      <c r="D76" s="83">
        <v>21284</v>
      </c>
      <c r="E76" s="28">
        <v>21284</v>
      </c>
      <c r="F76" s="28"/>
      <c r="G76" s="104"/>
      <c r="H76" s="83">
        <v>21284</v>
      </c>
      <c r="I76" s="28">
        <v>21284</v>
      </c>
      <c r="J76" s="28"/>
      <c r="K76" s="104"/>
      <c r="L76" s="7"/>
    </row>
    <row r="77" spans="1:12" s="10" customFormat="1" ht="28.2" x14ac:dyDescent="0.3">
      <c r="A77" s="189"/>
      <c r="B77" s="40"/>
      <c r="C77" s="43" t="s">
        <v>275</v>
      </c>
      <c r="D77" s="83">
        <v>23768</v>
      </c>
      <c r="E77" s="28">
        <v>23768</v>
      </c>
      <c r="F77" s="28"/>
      <c r="G77" s="104"/>
      <c r="H77" s="83">
        <v>23768</v>
      </c>
      <c r="I77" s="28">
        <v>23768</v>
      </c>
      <c r="J77" s="28"/>
      <c r="K77" s="104"/>
      <c r="L77" s="7"/>
    </row>
    <row r="78" spans="1:12" s="10" customFormat="1" x14ac:dyDescent="0.3">
      <c r="A78" s="189"/>
      <c r="B78" s="40"/>
      <c r="C78" s="59"/>
      <c r="D78" s="83"/>
      <c r="E78" s="28"/>
      <c r="F78" s="28"/>
      <c r="G78" s="104"/>
      <c r="H78" s="83"/>
      <c r="I78" s="28"/>
      <c r="J78" s="28"/>
      <c r="K78" s="104"/>
      <c r="L78" s="7"/>
    </row>
    <row r="79" spans="1:12" s="10" customFormat="1" x14ac:dyDescent="0.3">
      <c r="A79" s="189"/>
      <c r="B79" s="40"/>
      <c r="C79" s="80" t="s">
        <v>41</v>
      </c>
      <c r="D79" s="87">
        <f t="shared" ref="D79:G79" si="17">SUM(D65:D78)</f>
        <v>155197</v>
      </c>
      <c r="E79" s="42">
        <f t="shared" si="17"/>
        <v>127957</v>
      </c>
      <c r="F79" s="42">
        <f t="shared" si="17"/>
        <v>27240</v>
      </c>
      <c r="G79" s="112">
        <f t="shared" si="17"/>
        <v>0</v>
      </c>
      <c r="H79" s="87">
        <f t="shared" ref="H79:K79" si="18">SUM(H65:H78)</f>
        <v>155412</v>
      </c>
      <c r="I79" s="42">
        <f t="shared" si="18"/>
        <v>128172</v>
      </c>
      <c r="J79" s="42">
        <f t="shared" si="18"/>
        <v>27240</v>
      </c>
      <c r="K79" s="112">
        <f t="shared" si="18"/>
        <v>0</v>
      </c>
      <c r="L79" s="7"/>
    </row>
    <row r="80" spans="1:12" s="10" customFormat="1" x14ac:dyDescent="0.3">
      <c r="A80" s="189"/>
      <c r="B80" s="40"/>
      <c r="C80" s="80"/>
      <c r="D80" s="193"/>
      <c r="E80" s="42"/>
      <c r="F80" s="42"/>
      <c r="G80" s="194"/>
      <c r="H80" s="193"/>
      <c r="I80" s="42"/>
      <c r="J80" s="42"/>
      <c r="K80" s="194"/>
      <c r="L80" s="7"/>
    </row>
    <row r="81" spans="1:12" s="10" customFormat="1" x14ac:dyDescent="0.3">
      <c r="A81" s="189"/>
      <c r="B81" s="40" t="s">
        <v>15</v>
      </c>
      <c r="C81" s="63" t="s">
        <v>63</v>
      </c>
      <c r="D81" s="193"/>
      <c r="E81" s="42"/>
      <c r="F81" s="42"/>
      <c r="G81" s="194"/>
      <c r="H81" s="193"/>
      <c r="I81" s="42"/>
      <c r="J81" s="42"/>
      <c r="K81" s="194"/>
      <c r="L81" s="7"/>
    </row>
    <row r="82" spans="1:12" s="20" customFormat="1" x14ac:dyDescent="0.3">
      <c r="A82" s="190"/>
      <c r="B82" s="191"/>
      <c r="C82" s="63" t="s">
        <v>181</v>
      </c>
      <c r="D82" s="83">
        <v>855</v>
      </c>
      <c r="E82" s="28"/>
      <c r="F82" s="28">
        <v>855</v>
      </c>
      <c r="G82" s="98"/>
      <c r="H82" s="83">
        <v>855</v>
      </c>
      <c r="I82" s="28"/>
      <c r="J82" s="28">
        <v>855</v>
      </c>
      <c r="K82" s="98"/>
      <c r="L82" s="279"/>
    </row>
    <row r="83" spans="1:12" s="10" customFormat="1" x14ac:dyDescent="0.3">
      <c r="A83" s="189"/>
      <c r="B83" s="40"/>
      <c r="C83" s="63" t="s">
        <v>182</v>
      </c>
      <c r="D83" s="83">
        <v>5700</v>
      </c>
      <c r="E83" s="28">
        <v>5700</v>
      </c>
      <c r="F83" s="28"/>
      <c r="G83" s="98"/>
      <c r="H83" s="83">
        <v>5700</v>
      </c>
      <c r="I83" s="28">
        <v>5700</v>
      </c>
      <c r="J83" s="28"/>
      <c r="K83" s="98"/>
      <c r="L83" s="7"/>
    </row>
    <row r="84" spans="1:12" s="10" customFormat="1" x14ac:dyDescent="0.3">
      <c r="A84" s="189"/>
      <c r="B84" s="40"/>
      <c r="C84" s="63" t="s">
        <v>183</v>
      </c>
      <c r="D84" s="83">
        <v>3760</v>
      </c>
      <c r="E84" s="28">
        <v>3760</v>
      </c>
      <c r="F84" s="28"/>
      <c r="G84" s="98"/>
      <c r="H84" s="83">
        <v>3760</v>
      </c>
      <c r="I84" s="28">
        <v>3760</v>
      </c>
      <c r="J84" s="28"/>
      <c r="K84" s="98"/>
      <c r="L84" s="7"/>
    </row>
    <row r="85" spans="1:12" s="10" customFormat="1" x14ac:dyDescent="0.3">
      <c r="A85" s="189"/>
      <c r="B85" s="40"/>
      <c r="C85" s="59" t="s">
        <v>184</v>
      </c>
      <c r="D85" s="83">
        <v>3505</v>
      </c>
      <c r="E85" s="28">
        <v>3505</v>
      </c>
      <c r="F85" s="28"/>
      <c r="G85" s="98"/>
      <c r="H85" s="83">
        <v>3505</v>
      </c>
      <c r="I85" s="28">
        <v>3505</v>
      </c>
      <c r="J85" s="28"/>
      <c r="K85" s="98"/>
      <c r="L85" s="7"/>
    </row>
    <row r="86" spans="1:12" s="10" customFormat="1" x14ac:dyDescent="0.3">
      <c r="A86" s="189"/>
      <c r="B86" s="40"/>
      <c r="C86" s="59" t="s">
        <v>185</v>
      </c>
      <c r="D86" s="83">
        <v>579</v>
      </c>
      <c r="E86" s="28"/>
      <c r="F86" s="28">
        <v>579</v>
      </c>
      <c r="G86" s="98"/>
      <c r="H86" s="83">
        <v>579</v>
      </c>
      <c r="I86" s="28"/>
      <c r="J86" s="28">
        <v>579</v>
      </c>
      <c r="K86" s="98"/>
      <c r="L86" s="7"/>
    </row>
    <row r="87" spans="1:12" s="10" customFormat="1" x14ac:dyDescent="0.3">
      <c r="A87" s="189"/>
      <c r="B87" s="40"/>
      <c r="C87" s="59" t="s">
        <v>269</v>
      </c>
      <c r="D87" s="83">
        <v>981</v>
      </c>
      <c r="E87" s="28"/>
      <c r="F87" s="28">
        <v>981</v>
      </c>
      <c r="G87" s="104"/>
      <c r="H87" s="83">
        <v>981</v>
      </c>
      <c r="I87" s="28"/>
      <c r="J87" s="28">
        <v>981</v>
      </c>
      <c r="K87" s="104"/>
      <c r="L87" s="7"/>
    </row>
    <row r="88" spans="1:12" s="10" customFormat="1" x14ac:dyDescent="0.3">
      <c r="A88" s="189"/>
      <c r="B88" s="40"/>
      <c r="C88" s="59" t="s">
        <v>270</v>
      </c>
      <c r="D88" s="83">
        <v>1807</v>
      </c>
      <c r="E88" s="28"/>
      <c r="F88" s="28">
        <v>1807</v>
      </c>
      <c r="G88" s="104"/>
      <c r="H88" s="83">
        <v>1807</v>
      </c>
      <c r="I88" s="28"/>
      <c r="J88" s="28">
        <v>1807</v>
      </c>
      <c r="K88" s="104"/>
      <c r="L88" s="7"/>
    </row>
    <row r="89" spans="1:12" s="10" customFormat="1" ht="28.2" x14ac:dyDescent="0.3">
      <c r="A89" s="189"/>
      <c r="B89" s="40"/>
      <c r="C89" s="59" t="s">
        <v>424</v>
      </c>
      <c r="D89" s="83">
        <v>2391</v>
      </c>
      <c r="E89" s="28">
        <v>2391</v>
      </c>
      <c r="F89" s="28"/>
      <c r="G89" s="104"/>
      <c r="H89" s="83">
        <v>2433</v>
      </c>
      <c r="I89" s="28">
        <v>2433</v>
      </c>
      <c r="J89" s="28"/>
      <c r="K89" s="104"/>
      <c r="L89" s="7"/>
    </row>
    <row r="90" spans="1:12" s="10" customFormat="1" ht="31.5" customHeight="1" x14ac:dyDescent="0.3">
      <c r="A90" s="189"/>
      <c r="B90" s="40"/>
      <c r="C90" s="59" t="s">
        <v>271</v>
      </c>
      <c r="D90" s="83">
        <v>293</v>
      </c>
      <c r="E90" s="28">
        <v>293</v>
      </c>
      <c r="F90" s="28"/>
      <c r="G90" s="104"/>
      <c r="H90" s="83">
        <v>293</v>
      </c>
      <c r="I90" s="28">
        <v>293</v>
      </c>
      <c r="J90" s="28"/>
      <c r="K90" s="104"/>
      <c r="L90" s="7"/>
    </row>
    <row r="91" spans="1:12" s="10" customFormat="1" ht="30.75" customHeight="1" x14ac:dyDescent="0.3">
      <c r="A91" s="189"/>
      <c r="B91" s="40"/>
      <c r="C91" s="59" t="s">
        <v>272</v>
      </c>
      <c r="D91" s="83">
        <v>311</v>
      </c>
      <c r="E91" s="28">
        <v>311</v>
      </c>
      <c r="F91" s="28"/>
      <c r="G91" s="104"/>
      <c r="H91" s="83">
        <v>311</v>
      </c>
      <c r="I91" s="28">
        <v>311</v>
      </c>
      <c r="J91" s="28"/>
      <c r="K91" s="104"/>
      <c r="L91" s="7"/>
    </row>
    <row r="92" spans="1:12" s="10" customFormat="1" ht="42" x14ac:dyDescent="0.3">
      <c r="A92" s="189"/>
      <c r="B92" s="40"/>
      <c r="C92" s="59" t="s">
        <v>273</v>
      </c>
      <c r="D92" s="83">
        <v>540</v>
      </c>
      <c r="E92" s="28">
        <v>540</v>
      </c>
      <c r="F92" s="28"/>
      <c r="G92" s="104"/>
      <c r="H92" s="83">
        <v>540</v>
      </c>
      <c r="I92" s="28">
        <v>540</v>
      </c>
      <c r="J92" s="28"/>
      <c r="K92" s="104"/>
      <c r="L92" s="7"/>
    </row>
    <row r="93" spans="1:12" s="10" customFormat="1" ht="28.2" x14ac:dyDescent="0.3">
      <c r="A93" s="189"/>
      <c r="B93" s="40"/>
      <c r="C93" s="43" t="s">
        <v>274</v>
      </c>
      <c r="D93" s="83">
        <v>3176</v>
      </c>
      <c r="E93" s="28">
        <v>3176</v>
      </c>
      <c r="F93" s="28"/>
      <c r="G93" s="104"/>
      <c r="H93" s="83">
        <v>3176</v>
      </c>
      <c r="I93" s="28">
        <v>3176</v>
      </c>
      <c r="J93" s="28"/>
      <c r="K93" s="104"/>
      <c r="L93" s="7"/>
    </row>
    <row r="94" spans="1:12" s="10" customFormat="1" ht="28.2" x14ac:dyDescent="0.3">
      <c r="A94" s="189"/>
      <c r="B94" s="40"/>
      <c r="C94" s="43" t="s">
        <v>275</v>
      </c>
      <c r="D94" s="83">
        <v>4595</v>
      </c>
      <c r="E94" s="28">
        <v>4595</v>
      </c>
      <c r="F94" s="28"/>
      <c r="G94" s="104"/>
      <c r="H94" s="83">
        <v>4595</v>
      </c>
      <c r="I94" s="28">
        <v>4595</v>
      </c>
      <c r="J94" s="28"/>
      <c r="K94" s="104"/>
      <c r="L94" s="7"/>
    </row>
    <row r="95" spans="1:12" s="10" customFormat="1" x14ac:dyDescent="0.3">
      <c r="A95" s="189"/>
      <c r="B95" s="40"/>
      <c r="C95" s="59"/>
      <c r="D95" s="83"/>
      <c r="E95" s="28"/>
      <c r="F95" s="28"/>
      <c r="G95" s="104"/>
      <c r="H95" s="83"/>
      <c r="I95" s="28"/>
      <c r="J95" s="28"/>
      <c r="K95" s="104"/>
      <c r="L95" s="7"/>
    </row>
    <row r="96" spans="1:12" s="10" customFormat="1" x14ac:dyDescent="0.3">
      <c r="A96" s="189"/>
      <c r="B96" s="40"/>
      <c r="C96" s="80" t="s">
        <v>42</v>
      </c>
      <c r="D96" s="87">
        <f t="shared" ref="D96:G96" si="19">SUM(D82:D95)</f>
        <v>28493</v>
      </c>
      <c r="E96" s="42">
        <f t="shared" si="19"/>
        <v>24271</v>
      </c>
      <c r="F96" s="42">
        <f t="shared" si="19"/>
        <v>4222</v>
      </c>
      <c r="G96" s="112">
        <f t="shared" si="19"/>
        <v>0</v>
      </c>
      <c r="H96" s="87">
        <f t="shared" ref="H96:K96" si="20">SUM(H82:H95)</f>
        <v>28535</v>
      </c>
      <c r="I96" s="42">
        <f t="shared" si="20"/>
        <v>24313</v>
      </c>
      <c r="J96" s="42">
        <f t="shared" si="20"/>
        <v>4222</v>
      </c>
      <c r="K96" s="112">
        <f t="shared" si="20"/>
        <v>0</v>
      </c>
      <c r="L96" s="7"/>
    </row>
    <row r="97" spans="1:12" s="10" customFormat="1" x14ac:dyDescent="0.3">
      <c r="A97" s="189"/>
      <c r="B97" s="40"/>
      <c r="C97" s="80"/>
      <c r="D97" s="39"/>
      <c r="E97" s="69"/>
      <c r="F97" s="69"/>
      <c r="G97" s="103"/>
      <c r="H97" s="39"/>
      <c r="I97" s="69"/>
      <c r="J97" s="69"/>
      <c r="K97" s="103"/>
      <c r="L97" s="7"/>
    </row>
    <row r="98" spans="1:12" s="10" customFormat="1" x14ac:dyDescent="0.3">
      <c r="A98" s="189"/>
      <c r="B98" s="40" t="s">
        <v>16</v>
      </c>
      <c r="C98" s="63" t="s">
        <v>31</v>
      </c>
      <c r="D98" s="193"/>
      <c r="E98" s="42"/>
      <c r="F98" s="42"/>
      <c r="G98" s="194"/>
      <c r="H98" s="193"/>
      <c r="I98" s="42"/>
      <c r="J98" s="42"/>
      <c r="K98" s="194"/>
      <c r="L98" s="7"/>
    </row>
    <row r="99" spans="1:12" s="10" customFormat="1" x14ac:dyDescent="0.3">
      <c r="A99" s="189"/>
      <c r="B99" s="29"/>
      <c r="C99" s="63" t="s">
        <v>37</v>
      </c>
      <c r="D99" s="33">
        <v>2000</v>
      </c>
      <c r="E99" s="28"/>
      <c r="F99" s="28">
        <v>2000</v>
      </c>
      <c r="G99" s="98"/>
      <c r="H99" s="33">
        <v>2000</v>
      </c>
      <c r="I99" s="28"/>
      <c r="J99" s="28">
        <v>2000</v>
      </c>
      <c r="K99" s="98"/>
      <c r="L99" s="7"/>
    </row>
    <row r="100" spans="1:12" s="10" customFormat="1" x14ac:dyDescent="0.3">
      <c r="A100" s="189"/>
      <c r="B100" s="40"/>
      <c r="C100" s="63" t="s">
        <v>106</v>
      </c>
      <c r="D100" s="33">
        <v>2400</v>
      </c>
      <c r="E100" s="28">
        <v>2400</v>
      </c>
      <c r="F100" s="28"/>
      <c r="G100" s="98"/>
      <c r="H100" s="33">
        <v>2400</v>
      </c>
      <c r="I100" s="28">
        <v>2400</v>
      </c>
      <c r="J100" s="28"/>
      <c r="K100" s="98"/>
      <c r="L100" s="7"/>
    </row>
    <row r="101" spans="1:12" s="10" customFormat="1" x14ac:dyDescent="0.3">
      <c r="A101" s="189"/>
      <c r="B101" s="40"/>
      <c r="C101" s="63" t="s">
        <v>186</v>
      </c>
      <c r="D101" s="33">
        <v>1250</v>
      </c>
      <c r="E101" s="28">
        <v>1250</v>
      </c>
      <c r="F101" s="28"/>
      <c r="G101" s="98"/>
      <c r="H101" s="33">
        <v>1250</v>
      </c>
      <c r="I101" s="28">
        <v>1250</v>
      </c>
      <c r="J101" s="28"/>
      <c r="K101" s="98"/>
      <c r="L101" s="7"/>
    </row>
    <row r="102" spans="1:12" s="10" customFormat="1" x14ac:dyDescent="0.3">
      <c r="A102" s="189"/>
      <c r="B102" s="40"/>
      <c r="C102" s="63" t="s">
        <v>187</v>
      </c>
      <c r="D102" s="33">
        <v>2300</v>
      </c>
      <c r="E102" s="28">
        <v>2300</v>
      </c>
      <c r="F102" s="28"/>
      <c r="G102" s="98"/>
      <c r="H102" s="33">
        <v>2300</v>
      </c>
      <c r="I102" s="28">
        <v>2300</v>
      </c>
      <c r="J102" s="28"/>
      <c r="K102" s="98"/>
      <c r="L102" s="7"/>
    </row>
    <row r="103" spans="1:12" s="10" customFormat="1" x14ac:dyDescent="0.3">
      <c r="A103" s="189"/>
      <c r="B103" s="40"/>
      <c r="C103" s="63" t="s">
        <v>188</v>
      </c>
      <c r="D103" s="33">
        <v>40000</v>
      </c>
      <c r="E103" s="28">
        <v>40000</v>
      </c>
      <c r="F103" s="28"/>
      <c r="G103" s="98"/>
      <c r="H103" s="33">
        <v>39700</v>
      </c>
      <c r="I103" s="28">
        <v>39700</v>
      </c>
      <c r="J103" s="28"/>
      <c r="K103" s="98"/>
      <c r="L103" s="7"/>
    </row>
    <row r="104" spans="1:12" s="10" customFormat="1" x14ac:dyDescent="0.3">
      <c r="A104" s="189"/>
      <c r="B104" s="40"/>
      <c r="C104" s="63" t="s">
        <v>323</v>
      </c>
      <c r="D104" s="33">
        <v>22000</v>
      </c>
      <c r="E104" s="28">
        <v>22000</v>
      </c>
      <c r="F104" s="28"/>
      <c r="G104" s="98"/>
      <c r="H104" s="33">
        <v>22000</v>
      </c>
      <c r="I104" s="28">
        <v>22000</v>
      </c>
      <c r="J104" s="28"/>
      <c r="K104" s="98"/>
      <c r="L104" s="7"/>
    </row>
    <row r="105" spans="1:12" s="10" customFormat="1" x14ac:dyDescent="0.3">
      <c r="A105" s="189"/>
      <c r="B105" s="40"/>
      <c r="C105" s="63" t="s">
        <v>324</v>
      </c>
      <c r="D105" s="33">
        <v>3500</v>
      </c>
      <c r="E105" s="28">
        <v>3500</v>
      </c>
      <c r="F105" s="28"/>
      <c r="G105" s="98"/>
      <c r="H105" s="33">
        <v>3500</v>
      </c>
      <c r="I105" s="28">
        <v>3500</v>
      </c>
      <c r="J105" s="28"/>
      <c r="K105" s="98"/>
      <c r="L105" s="7"/>
    </row>
    <row r="106" spans="1:12" s="10" customFormat="1" x14ac:dyDescent="0.3">
      <c r="A106" s="189"/>
      <c r="B106" s="40"/>
      <c r="C106" s="63" t="s">
        <v>325</v>
      </c>
      <c r="D106" s="33">
        <v>6000</v>
      </c>
      <c r="E106" s="28">
        <v>6000</v>
      </c>
      <c r="F106" s="28"/>
      <c r="G106" s="98"/>
      <c r="H106" s="33">
        <v>6000</v>
      </c>
      <c r="I106" s="28">
        <v>6000</v>
      </c>
      <c r="J106" s="28"/>
      <c r="K106" s="98"/>
      <c r="L106" s="7"/>
    </row>
    <row r="107" spans="1:12" s="10" customFormat="1" x14ac:dyDescent="0.3">
      <c r="A107" s="189"/>
      <c r="B107" s="40"/>
      <c r="C107" s="63" t="s">
        <v>326</v>
      </c>
      <c r="D107" s="33">
        <v>30000</v>
      </c>
      <c r="E107" s="28">
        <v>30000</v>
      </c>
      <c r="F107" s="28"/>
      <c r="G107" s="98"/>
      <c r="H107" s="33">
        <v>30000</v>
      </c>
      <c r="I107" s="28">
        <v>30000</v>
      </c>
      <c r="J107" s="28"/>
      <c r="K107" s="98"/>
      <c r="L107" s="7"/>
    </row>
    <row r="108" spans="1:12" s="10" customFormat="1" x14ac:dyDescent="0.3">
      <c r="A108" s="189"/>
      <c r="B108" s="40"/>
      <c r="C108" s="63" t="s">
        <v>327</v>
      </c>
      <c r="D108" s="33"/>
      <c r="E108" s="28"/>
      <c r="F108" s="28"/>
      <c r="G108" s="98"/>
      <c r="H108" s="33"/>
      <c r="I108" s="28"/>
      <c r="J108" s="28"/>
      <c r="K108" s="98"/>
      <c r="L108" s="7"/>
    </row>
    <row r="109" spans="1:12" s="10" customFormat="1" ht="28.2" x14ac:dyDescent="0.3">
      <c r="A109" s="189"/>
      <c r="B109" s="40"/>
      <c r="C109" s="59" t="s">
        <v>328</v>
      </c>
      <c r="D109" s="33">
        <v>90000</v>
      </c>
      <c r="E109" s="28">
        <v>90000</v>
      </c>
      <c r="F109" s="28"/>
      <c r="G109" s="98"/>
      <c r="H109" s="33">
        <v>90000</v>
      </c>
      <c r="I109" s="28">
        <v>90000</v>
      </c>
      <c r="J109" s="28"/>
      <c r="K109" s="98"/>
      <c r="L109" s="7"/>
    </row>
    <row r="110" spans="1:12" s="10" customFormat="1" ht="28.2" x14ac:dyDescent="0.3">
      <c r="A110" s="189"/>
      <c r="B110" s="40"/>
      <c r="C110" s="59" t="s">
        <v>329</v>
      </c>
      <c r="D110" s="33">
        <v>20000</v>
      </c>
      <c r="E110" s="28">
        <v>20000</v>
      </c>
      <c r="F110" s="28"/>
      <c r="G110" s="98"/>
      <c r="H110" s="33">
        <v>20000</v>
      </c>
      <c r="I110" s="28">
        <v>20000</v>
      </c>
      <c r="J110" s="28"/>
      <c r="K110" s="98"/>
      <c r="L110" s="7"/>
    </row>
    <row r="111" spans="1:12" s="10" customFormat="1" x14ac:dyDescent="0.3">
      <c r="A111" s="189"/>
      <c r="B111" s="40"/>
      <c r="C111" s="63" t="s">
        <v>330</v>
      </c>
      <c r="D111" s="33">
        <v>40000</v>
      </c>
      <c r="E111" s="28">
        <v>40000</v>
      </c>
      <c r="F111" s="28"/>
      <c r="G111" s="98"/>
      <c r="H111" s="33">
        <v>40000</v>
      </c>
      <c r="I111" s="28">
        <v>40000</v>
      </c>
      <c r="J111" s="28"/>
      <c r="K111" s="98"/>
      <c r="L111" s="7"/>
    </row>
    <row r="112" spans="1:12" s="10" customFormat="1" ht="28.2" x14ac:dyDescent="0.3">
      <c r="A112" s="189"/>
      <c r="B112" s="40"/>
      <c r="C112" s="59" t="s">
        <v>331</v>
      </c>
      <c r="D112" s="33"/>
      <c r="E112" s="28"/>
      <c r="F112" s="28"/>
      <c r="G112" s="98"/>
      <c r="H112" s="33"/>
      <c r="I112" s="28"/>
      <c r="J112" s="28"/>
      <c r="K112" s="98"/>
      <c r="L112" s="7"/>
    </row>
    <row r="113" spans="1:12" s="10" customFormat="1" x14ac:dyDescent="0.3">
      <c r="A113" s="189"/>
      <c r="B113" s="40"/>
      <c r="C113" s="63" t="s">
        <v>332</v>
      </c>
      <c r="D113" s="33">
        <v>3000</v>
      </c>
      <c r="E113" s="28">
        <v>3000</v>
      </c>
      <c r="F113" s="28"/>
      <c r="G113" s="98"/>
      <c r="H113" s="33">
        <v>3000</v>
      </c>
      <c r="I113" s="28">
        <v>3000</v>
      </c>
      <c r="J113" s="28"/>
      <c r="K113" s="98"/>
      <c r="L113" s="7"/>
    </row>
    <row r="114" spans="1:12" s="10" customFormat="1" x14ac:dyDescent="0.3">
      <c r="A114" s="189"/>
      <c r="B114" s="40"/>
      <c r="C114" s="63" t="s">
        <v>333</v>
      </c>
      <c r="D114" s="33">
        <v>2000</v>
      </c>
      <c r="E114" s="28">
        <v>2000</v>
      </c>
      <c r="F114" s="28"/>
      <c r="G114" s="98"/>
      <c r="H114" s="33">
        <v>2000</v>
      </c>
      <c r="I114" s="28">
        <v>2000</v>
      </c>
      <c r="J114" s="28"/>
      <c r="K114" s="98"/>
      <c r="L114" s="7"/>
    </row>
    <row r="115" spans="1:12" s="10" customFormat="1" x14ac:dyDescent="0.3">
      <c r="A115" s="189"/>
      <c r="B115" s="40"/>
      <c r="C115" s="63" t="s">
        <v>334</v>
      </c>
      <c r="D115" s="33">
        <v>4000</v>
      </c>
      <c r="E115" s="28">
        <v>4000</v>
      </c>
      <c r="F115" s="28"/>
      <c r="G115" s="98"/>
      <c r="H115" s="33">
        <v>4000</v>
      </c>
      <c r="I115" s="28">
        <v>4000</v>
      </c>
      <c r="J115" s="28"/>
      <c r="K115" s="98"/>
      <c r="L115" s="7"/>
    </row>
    <row r="116" spans="1:12" s="10" customFormat="1" x14ac:dyDescent="0.3">
      <c r="A116" s="189"/>
      <c r="B116" s="40"/>
      <c r="C116" s="63" t="s">
        <v>335</v>
      </c>
      <c r="D116" s="33">
        <v>8000</v>
      </c>
      <c r="E116" s="28">
        <v>8000</v>
      </c>
      <c r="F116" s="28"/>
      <c r="G116" s="98"/>
      <c r="H116" s="33">
        <v>8000</v>
      </c>
      <c r="I116" s="28">
        <v>8000</v>
      </c>
      <c r="J116" s="28"/>
      <c r="K116" s="98"/>
      <c r="L116" s="7"/>
    </row>
    <row r="117" spans="1:12" s="10" customFormat="1" x14ac:dyDescent="0.3">
      <c r="A117" s="189"/>
      <c r="B117" s="40"/>
      <c r="C117" s="63" t="s">
        <v>336</v>
      </c>
      <c r="D117" s="33">
        <v>300</v>
      </c>
      <c r="E117" s="28">
        <v>300</v>
      </c>
      <c r="F117" s="28"/>
      <c r="G117" s="98"/>
      <c r="H117" s="33">
        <v>300</v>
      </c>
      <c r="I117" s="28">
        <v>300</v>
      </c>
      <c r="J117" s="28"/>
      <c r="K117" s="98"/>
      <c r="L117" s="7"/>
    </row>
    <row r="118" spans="1:12" s="10" customFormat="1" x14ac:dyDescent="0.3">
      <c r="A118" s="189"/>
      <c r="B118" s="40"/>
      <c r="C118" s="63" t="s">
        <v>337</v>
      </c>
      <c r="D118" s="33">
        <v>50000</v>
      </c>
      <c r="E118" s="28">
        <v>50000</v>
      </c>
      <c r="F118" s="28"/>
      <c r="G118" s="98"/>
      <c r="H118" s="33">
        <v>50000</v>
      </c>
      <c r="I118" s="28">
        <v>50000</v>
      </c>
      <c r="J118" s="28"/>
      <c r="K118" s="98"/>
      <c r="L118" s="7"/>
    </row>
    <row r="119" spans="1:12" s="10" customFormat="1" x14ac:dyDescent="0.3">
      <c r="A119" s="189"/>
      <c r="B119" s="40"/>
      <c r="C119" s="63" t="s">
        <v>338</v>
      </c>
      <c r="D119" s="33">
        <v>500</v>
      </c>
      <c r="E119" s="28">
        <v>500</v>
      </c>
      <c r="F119" s="28"/>
      <c r="G119" s="98"/>
      <c r="H119" s="33">
        <v>500</v>
      </c>
      <c r="I119" s="28">
        <v>500</v>
      </c>
      <c r="J119" s="28"/>
      <c r="K119" s="98"/>
      <c r="L119" s="7"/>
    </row>
    <row r="120" spans="1:12" s="10" customFormat="1" x14ac:dyDescent="0.3">
      <c r="A120" s="189"/>
      <c r="B120" s="40"/>
      <c r="C120" s="63" t="s">
        <v>339</v>
      </c>
      <c r="D120" s="33">
        <v>500</v>
      </c>
      <c r="E120" s="28">
        <v>500</v>
      </c>
      <c r="F120" s="28"/>
      <c r="G120" s="98"/>
      <c r="H120" s="33">
        <v>500</v>
      </c>
      <c r="I120" s="28">
        <v>500</v>
      </c>
      <c r="J120" s="28"/>
      <c r="K120" s="98"/>
      <c r="L120" s="7"/>
    </row>
    <row r="121" spans="1:12" s="10" customFormat="1" ht="17.25" customHeight="1" x14ac:dyDescent="0.3">
      <c r="A121" s="189"/>
      <c r="B121" s="40"/>
      <c r="C121" s="63" t="s">
        <v>340</v>
      </c>
      <c r="D121" s="33">
        <v>2000</v>
      </c>
      <c r="E121" s="28">
        <v>2000</v>
      </c>
      <c r="F121" s="28"/>
      <c r="G121" s="98"/>
      <c r="H121" s="33">
        <v>2000</v>
      </c>
      <c r="I121" s="28">
        <v>2000</v>
      </c>
      <c r="J121" s="28"/>
      <c r="K121" s="98"/>
      <c r="L121" s="7"/>
    </row>
    <row r="122" spans="1:12" s="10" customFormat="1" x14ac:dyDescent="0.3">
      <c r="A122" s="189"/>
      <c r="B122" s="40"/>
      <c r="C122" s="63" t="s">
        <v>341</v>
      </c>
      <c r="D122" s="33"/>
      <c r="E122" s="28"/>
      <c r="F122" s="28"/>
      <c r="G122" s="98"/>
      <c r="H122" s="33"/>
      <c r="I122" s="28"/>
      <c r="J122" s="28"/>
      <c r="K122" s="98"/>
      <c r="L122" s="7"/>
    </row>
    <row r="123" spans="1:12" s="10" customFormat="1" x14ac:dyDescent="0.3">
      <c r="A123" s="189"/>
      <c r="B123" s="40"/>
      <c r="C123" s="63" t="s">
        <v>342</v>
      </c>
      <c r="D123" s="33">
        <v>3000</v>
      </c>
      <c r="E123" s="28">
        <v>3000</v>
      </c>
      <c r="F123" s="28"/>
      <c r="G123" s="98"/>
      <c r="H123" s="33">
        <v>3000</v>
      </c>
      <c r="I123" s="28">
        <v>3000</v>
      </c>
      <c r="J123" s="28"/>
      <c r="K123" s="98"/>
      <c r="L123" s="7"/>
    </row>
    <row r="124" spans="1:12" s="10" customFormat="1" x14ac:dyDescent="0.3">
      <c r="A124" s="189"/>
      <c r="B124" s="40"/>
      <c r="C124" s="63" t="s">
        <v>343</v>
      </c>
      <c r="D124" s="33">
        <v>7685</v>
      </c>
      <c r="E124" s="28">
        <v>7685</v>
      </c>
      <c r="F124" s="28"/>
      <c r="G124" s="98"/>
      <c r="H124" s="33">
        <v>7685</v>
      </c>
      <c r="I124" s="28">
        <v>7685</v>
      </c>
      <c r="J124" s="28"/>
      <c r="K124" s="98"/>
      <c r="L124" s="7"/>
    </row>
    <row r="125" spans="1:12" s="10" customFormat="1" ht="18.75" customHeight="1" x14ac:dyDescent="0.3">
      <c r="A125" s="189"/>
      <c r="B125" s="40"/>
      <c r="C125" s="63" t="s">
        <v>344</v>
      </c>
      <c r="D125" s="33">
        <v>3000</v>
      </c>
      <c r="E125" s="28">
        <v>3000</v>
      </c>
      <c r="F125" s="28"/>
      <c r="G125" s="98"/>
      <c r="H125" s="33">
        <v>4872</v>
      </c>
      <c r="I125" s="28">
        <v>4872</v>
      </c>
      <c r="J125" s="28"/>
      <c r="K125" s="98"/>
      <c r="L125" s="7"/>
    </row>
    <row r="126" spans="1:12" s="10" customFormat="1" x14ac:dyDescent="0.3">
      <c r="A126" s="189"/>
      <c r="B126" s="40"/>
      <c r="C126" s="59" t="s">
        <v>345</v>
      </c>
      <c r="D126" s="78">
        <v>100</v>
      </c>
      <c r="E126" s="51"/>
      <c r="F126" s="51">
        <v>100</v>
      </c>
      <c r="G126" s="105"/>
      <c r="H126" s="78">
        <v>100</v>
      </c>
      <c r="I126" s="51"/>
      <c r="J126" s="51">
        <v>100</v>
      </c>
      <c r="K126" s="105"/>
      <c r="L126" s="7"/>
    </row>
    <row r="127" spans="1:12" s="10" customFormat="1" ht="16.5" customHeight="1" x14ac:dyDescent="0.3">
      <c r="A127" s="189"/>
      <c r="B127" s="40"/>
      <c r="C127" s="59" t="s">
        <v>346</v>
      </c>
      <c r="D127" s="78">
        <v>10000</v>
      </c>
      <c r="E127" s="51"/>
      <c r="F127" s="51">
        <v>10000</v>
      </c>
      <c r="G127" s="105"/>
      <c r="H127" s="78">
        <v>10000</v>
      </c>
      <c r="I127" s="51"/>
      <c r="J127" s="51">
        <v>10000</v>
      </c>
      <c r="K127" s="105"/>
      <c r="L127" s="7"/>
    </row>
    <row r="128" spans="1:12" s="10" customFormat="1" ht="18.75" customHeight="1" x14ac:dyDescent="0.3">
      <c r="A128" s="189"/>
      <c r="B128" s="40"/>
      <c r="C128" s="59" t="s">
        <v>347</v>
      </c>
      <c r="D128" s="78">
        <v>10000</v>
      </c>
      <c r="E128" s="51"/>
      <c r="F128" s="51">
        <v>10000</v>
      </c>
      <c r="G128" s="105"/>
      <c r="H128" s="78">
        <v>10000</v>
      </c>
      <c r="I128" s="51"/>
      <c r="J128" s="51">
        <v>10000</v>
      </c>
      <c r="K128" s="105"/>
      <c r="L128" s="7"/>
    </row>
    <row r="129" spans="1:12" s="10" customFormat="1" x14ac:dyDescent="0.3">
      <c r="A129" s="189"/>
      <c r="B129" s="40"/>
      <c r="C129" s="59" t="s">
        <v>348</v>
      </c>
      <c r="D129" s="78">
        <v>1000</v>
      </c>
      <c r="E129" s="51"/>
      <c r="F129" s="51">
        <v>1000</v>
      </c>
      <c r="G129" s="105"/>
      <c r="H129" s="78">
        <v>1000</v>
      </c>
      <c r="I129" s="51"/>
      <c r="J129" s="51">
        <v>1000</v>
      </c>
      <c r="K129" s="105"/>
      <c r="L129" s="7"/>
    </row>
    <row r="130" spans="1:12" s="10" customFormat="1" ht="18" customHeight="1" x14ac:dyDescent="0.3">
      <c r="A130" s="189"/>
      <c r="B130" s="40"/>
      <c r="C130" s="59" t="s">
        <v>349</v>
      </c>
      <c r="D130" s="78">
        <v>25000</v>
      </c>
      <c r="E130" s="51">
        <v>25000</v>
      </c>
      <c r="F130" s="51"/>
      <c r="G130" s="105"/>
      <c r="H130" s="78">
        <v>25000</v>
      </c>
      <c r="I130" s="51">
        <v>25000</v>
      </c>
      <c r="J130" s="51"/>
      <c r="K130" s="105"/>
      <c r="L130" s="7"/>
    </row>
    <row r="131" spans="1:12" s="10" customFormat="1" x14ac:dyDescent="0.3">
      <c r="A131" s="189"/>
      <c r="B131" s="40"/>
      <c r="C131" s="59" t="s">
        <v>350</v>
      </c>
      <c r="D131" s="78">
        <v>55000</v>
      </c>
      <c r="E131" s="51"/>
      <c r="F131" s="51">
        <v>55000</v>
      </c>
      <c r="G131" s="105"/>
      <c r="H131" s="78">
        <v>65000</v>
      </c>
      <c r="I131" s="51"/>
      <c r="J131" s="51">
        <v>65000</v>
      </c>
      <c r="K131" s="105"/>
      <c r="L131" s="7"/>
    </row>
    <row r="132" spans="1:12" s="10" customFormat="1" x14ac:dyDescent="0.3">
      <c r="A132" s="189"/>
      <c r="B132" s="40"/>
      <c r="C132" s="59" t="s">
        <v>351</v>
      </c>
      <c r="D132" s="78">
        <v>31000</v>
      </c>
      <c r="E132" s="51"/>
      <c r="F132" s="51">
        <v>31000</v>
      </c>
      <c r="G132" s="105"/>
      <c r="H132" s="78">
        <v>31000</v>
      </c>
      <c r="I132" s="51"/>
      <c r="J132" s="51">
        <v>31000</v>
      </c>
      <c r="K132" s="105"/>
      <c r="L132" s="7"/>
    </row>
    <row r="133" spans="1:12" s="10" customFormat="1" x14ac:dyDescent="0.3">
      <c r="A133" s="189"/>
      <c r="B133" s="40"/>
      <c r="C133" s="59" t="s">
        <v>352</v>
      </c>
      <c r="D133" s="78">
        <v>4800</v>
      </c>
      <c r="E133" s="51">
        <v>4800</v>
      </c>
      <c r="F133" s="51"/>
      <c r="G133" s="105"/>
      <c r="H133" s="78">
        <v>4800</v>
      </c>
      <c r="I133" s="51">
        <v>4800</v>
      </c>
      <c r="J133" s="51"/>
      <c r="K133" s="105"/>
      <c r="L133" s="7"/>
    </row>
    <row r="134" spans="1:12" s="10" customFormat="1" x14ac:dyDescent="0.3">
      <c r="A134" s="189"/>
      <c r="B134" s="40"/>
      <c r="C134" s="59" t="s">
        <v>353</v>
      </c>
      <c r="D134" s="84">
        <v>1120</v>
      </c>
      <c r="E134" s="51">
        <v>1120</v>
      </c>
      <c r="F134" s="51"/>
      <c r="G134" s="105"/>
      <c r="H134" s="84">
        <v>1120</v>
      </c>
      <c r="I134" s="51">
        <v>1120</v>
      </c>
      <c r="J134" s="51"/>
      <c r="K134" s="105"/>
      <c r="L134" s="7"/>
    </row>
    <row r="135" spans="1:12" s="10" customFormat="1" x14ac:dyDescent="0.3">
      <c r="A135" s="189"/>
      <c r="B135" s="40"/>
      <c r="C135" s="59" t="s">
        <v>354</v>
      </c>
      <c r="D135" s="84"/>
      <c r="E135" s="51"/>
      <c r="F135" s="51"/>
      <c r="G135" s="106"/>
      <c r="H135" s="84"/>
      <c r="I135" s="51"/>
      <c r="J135" s="51"/>
      <c r="K135" s="106"/>
      <c r="L135" s="7"/>
    </row>
    <row r="136" spans="1:12" s="10" customFormat="1" x14ac:dyDescent="0.3">
      <c r="A136" s="189"/>
      <c r="B136" s="40"/>
      <c r="C136" s="59" t="s">
        <v>355</v>
      </c>
      <c r="D136" s="84">
        <v>12500</v>
      </c>
      <c r="E136" s="51"/>
      <c r="F136" s="51">
        <v>12500</v>
      </c>
      <c r="G136" s="106"/>
      <c r="H136" s="84">
        <v>12500</v>
      </c>
      <c r="I136" s="51"/>
      <c r="J136" s="51">
        <v>12500</v>
      </c>
      <c r="K136" s="106"/>
      <c r="L136" s="7"/>
    </row>
    <row r="137" spans="1:12" s="10" customFormat="1" x14ac:dyDescent="0.3">
      <c r="A137" s="189"/>
      <c r="B137" s="40"/>
      <c r="C137" s="59" t="s">
        <v>356</v>
      </c>
      <c r="D137" s="84">
        <v>400</v>
      </c>
      <c r="E137" s="51"/>
      <c r="F137" s="51">
        <v>400</v>
      </c>
      <c r="G137" s="106"/>
      <c r="H137" s="84">
        <v>400</v>
      </c>
      <c r="I137" s="51"/>
      <c r="J137" s="51">
        <v>400</v>
      </c>
      <c r="K137" s="106"/>
      <c r="L137" s="7"/>
    </row>
    <row r="138" spans="1:12" s="10" customFormat="1" x14ac:dyDescent="0.3">
      <c r="A138" s="189"/>
      <c r="B138" s="40"/>
      <c r="C138" s="59" t="s">
        <v>357</v>
      </c>
      <c r="D138" s="84">
        <v>1000</v>
      </c>
      <c r="E138" s="51">
        <v>1000</v>
      </c>
      <c r="F138" s="51"/>
      <c r="G138" s="106"/>
      <c r="H138" s="84">
        <v>1000</v>
      </c>
      <c r="I138" s="51">
        <v>1000</v>
      </c>
      <c r="J138" s="51"/>
      <c r="K138" s="106"/>
      <c r="L138" s="7"/>
    </row>
    <row r="139" spans="1:12" s="10" customFormat="1" x14ac:dyDescent="0.3">
      <c r="A139" s="189"/>
      <c r="B139" s="40"/>
      <c r="C139" s="59" t="s">
        <v>358</v>
      </c>
      <c r="D139" s="84">
        <v>1000</v>
      </c>
      <c r="E139" s="51">
        <v>1000</v>
      </c>
      <c r="F139" s="51"/>
      <c r="G139" s="106"/>
      <c r="H139" s="84">
        <v>1000</v>
      </c>
      <c r="I139" s="51">
        <v>1000</v>
      </c>
      <c r="J139" s="51"/>
      <c r="K139" s="106"/>
      <c r="L139" s="7"/>
    </row>
    <row r="140" spans="1:12" s="10" customFormat="1" x14ac:dyDescent="0.3">
      <c r="A140" s="189"/>
      <c r="B140" s="40"/>
      <c r="C140" s="59" t="s">
        <v>359</v>
      </c>
      <c r="D140" s="84">
        <v>20000</v>
      </c>
      <c r="E140" s="51">
        <v>20000</v>
      </c>
      <c r="F140" s="51"/>
      <c r="G140" s="106"/>
      <c r="H140" s="84">
        <v>20000</v>
      </c>
      <c r="I140" s="51">
        <v>20000</v>
      </c>
      <c r="J140" s="51"/>
      <c r="K140" s="106"/>
      <c r="L140" s="7"/>
    </row>
    <row r="141" spans="1:12" s="10" customFormat="1" x14ac:dyDescent="0.3">
      <c r="A141" s="189"/>
      <c r="B141" s="40"/>
      <c r="C141" s="59" t="s">
        <v>360</v>
      </c>
      <c r="D141" s="84"/>
      <c r="E141" s="51"/>
      <c r="F141" s="51"/>
      <c r="G141" s="106"/>
      <c r="H141" s="84"/>
      <c r="I141" s="51"/>
      <c r="J141" s="51"/>
      <c r="K141" s="106"/>
      <c r="L141" s="7"/>
    </row>
    <row r="142" spans="1:12" s="10" customFormat="1" ht="18.75" customHeight="1" x14ac:dyDescent="0.3">
      <c r="A142" s="189"/>
      <c r="B142" s="40"/>
      <c r="C142" s="59" t="s">
        <v>361</v>
      </c>
      <c r="D142" s="84">
        <v>20000</v>
      </c>
      <c r="E142" s="51">
        <v>20000</v>
      </c>
      <c r="F142" s="51"/>
      <c r="G142" s="106"/>
      <c r="H142" s="84">
        <v>20000</v>
      </c>
      <c r="I142" s="51">
        <v>20000</v>
      </c>
      <c r="J142" s="51"/>
      <c r="K142" s="106"/>
      <c r="L142" s="7"/>
    </row>
    <row r="143" spans="1:12" s="10" customFormat="1" x14ac:dyDescent="0.3">
      <c r="A143" s="189"/>
      <c r="B143" s="40"/>
      <c r="C143" s="59" t="s">
        <v>362</v>
      </c>
      <c r="D143" s="84">
        <v>2500</v>
      </c>
      <c r="E143" s="51">
        <v>2500</v>
      </c>
      <c r="F143" s="51"/>
      <c r="G143" s="106"/>
      <c r="H143" s="84">
        <v>2500</v>
      </c>
      <c r="I143" s="51">
        <v>2500</v>
      </c>
      <c r="J143" s="51"/>
      <c r="K143" s="106"/>
      <c r="L143" s="7"/>
    </row>
    <row r="144" spans="1:12" s="10" customFormat="1" x14ac:dyDescent="0.3">
      <c r="A144" s="189"/>
      <c r="B144" s="40"/>
      <c r="C144" s="59" t="s">
        <v>363</v>
      </c>
      <c r="D144" s="84">
        <v>1000</v>
      </c>
      <c r="E144" s="51"/>
      <c r="F144" s="51">
        <v>1000</v>
      </c>
      <c r="G144" s="106"/>
      <c r="H144" s="84">
        <v>1000</v>
      </c>
      <c r="I144" s="51"/>
      <c r="J144" s="51">
        <v>1000</v>
      </c>
      <c r="K144" s="106"/>
      <c r="L144" s="7"/>
    </row>
    <row r="145" spans="1:12" s="10" customFormat="1" x14ac:dyDescent="0.3">
      <c r="A145" s="189"/>
      <c r="B145" s="40"/>
      <c r="C145" s="59" t="s">
        <v>364</v>
      </c>
      <c r="D145" s="84">
        <v>500</v>
      </c>
      <c r="E145" s="51"/>
      <c r="F145" s="51">
        <v>500</v>
      </c>
      <c r="G145" s="106"/>
      <c r="H145" s="84">
        <v>500</v>
      </c>
      <c r="I145" s="51"/>
      <c r="J145" s="51">
        <v>500</v>
      </c>
      <c r="K145" s="106"/>
      <c r="L145" s="7"/>
    </row>
    <row r="146" spans="1:12" s="10" customFormat="1" x14ac:dyDescent="0.3">
      <c r="A146" s="189"/>
      <c r="B146" s="40"/>
      <c r="C146" s="59" t="s">
        <v>365</v>
      </c>
      <c r="D146" s="84">
        <v>2000</v>
      </c>
      <c r="E146" s="51">
        <v>2000</v>
      </c>
      <c r="F146" s="51"/>
      <c r="G146" s="106"/>
      <c r="H146" s="84">
        <v>0</v>
      </c>
      <c r="I146" s="51">
        <v>0</v>
      </c>
      <c r="J146" s="51"/>
      <c r="K146" s="106"/>
      <c r="L146" s="7"/>
    </row>
    <row r="147" spans="1:12" s="10" customFormat="1" x14ac:dyDescent="0.3">
      <c r="A147" s="189"/>
      <c r="B147" s="40"/>
      <c r="C147" s="59" t="s">
        <v>366</v>
      </c>
      <c r="D147" s="84">
        <v>2500</v>
      </c>
      <c r="E147" s="51">
        <v>2500</v>
      </c>
      <c r="F147" s="51"/>
      <c r="G147" s="106"/>
      <c r="H147" s="84">
        <v>2500</v>
      </c>
      <c r="I147" s="51">
        <v>2500</v>
      </c>
      <c r="J147" s="51"/>
      <c r="K147" s="106"/>
      <c r="L147" s="7"/>
    </row>
    <row r="148" spans="1:12" s="10" customFormat="1" x14ac:dyDescent="0.3">
      <c r="A148" s="189"/>
      <c r="B148" s="40"/>
      <c r="C148" s="59" t="s">
        <v>367</v>
      </c>
      <c r="D148" s="84">
        <v>3500</v>
      </c>
      <c r="E148" s="51"/>
      <c r="F148" s="51">
        <v>3500</v>
      </c>
      <c r="G148" s="106"/>
      <c r="H148" s="84">
        <v>3500</v>
      </c>
      <c r="I148" s="51"/>
      <c r="J148" s="51">
        <v>3500</v>
      </c>
      <c r="K148" s="106"/>
      <c r="L148" s="7"/>
    </row>
    <row r="149" spans="1:12" s="10" customFormat="1" x14ac:dyDescent="0.3">
      <c r="A149" s="189"/>
      <c r="B149" s="40"/>
      <c r="C149" s="59" t="s">
        <v>368</v>
      </c>
      <c r="D149" s="84">
        <v>5000</v>
      </c>
      <c r="E149" s="51">
        <v>5000</v>
      </c>
      <c r="F149" s="51"/>
      <c r="G149" s="106"/>
      <c r="H149" s="84">
        <v>5000</v>
      </c>
      <c r="I149" s="51">
        <v>5000</v>
      </c>
      <c r="J149" s="51"/>
      <c r="K149" s="106"/>
      <c r="L149" s="7"/>
    </row>
    <row r="150" spans="1:12" s="10" customFormat="1" ht="28.2" x14ac:dyDescent="0.3">
      <c r="A150" s="189"/>
      <c r="B150" s="40"/>
      <c r="C150" s="59" t="s">
        <v>369</v>
      </c>
      <c r="D150" s="84">
        <v>2513</v>
      </c>
      <c r="E150" s="51">
        <v>2513</v>
      </c>
      <c r="F150" s="51"/>
      <c r="G150" s="106"/>
      <c r="H150" s="84">
        <v>2513</v>
      </c>
      <c r="I150" s="51">
        <v>2513</v>
      </c>
      <c r="J150" s="51"/>
      <c r="K150" s="106"/>
      <c r="L150" s="7"/>
    </row>
    <row r="151" spans="1:12" s="10" customFormat="1" ht="30" customHeight="1" x14ac:dyDescent="0.3">
      <c r="A151" s="189"/>
      <c r="B151" s="40"/>
      <c r="C151" s="59" t="s">
        <v>370</v>
      </c>
      <c r="D151" s="84">
        <v>2654</v>
      </c>
      <c r="E151" s="51">
        <v>2654</v>
      </c>
      <c r="F151" s="51"/>
      <c r="G151" s="106"/>
      <c r="H151" s="84">
        <v>2654</v>
      </c>
      <c r="I151" s="51">
        <v>2654</v>
      </c>
      <c r="J151" s="51"/>
      <c r="K151" s="106"/>
      <c r="L151" s="7"/>
    </row>
    <row r="152" spans="1:12" s="10" customFormat="1" ht="30.75" customHeight="1" x14ac:dyDescent="0.3">
      <c r="A152" s="189"/>
      <c r="B152" s="40"/>
      <c r="C152" s="59" t="s">
        <v>371</v>
      </c>
      <c r="D152" s="84">
        <v>1279</v>
      </c>
      <c r="E152" s="51">
        <v>1279</v>
      </c>
      <c r="F152" s="51"/>
      <c r="G152" s="106"/>
      <c r="H152" s="84">
        <v>1279</v>
      </c>
      <c r="I152" s="51">
        <v>1279</v>
      </c>
      <c r="J152" s="51"/>
      <c r="K152" s="106"/>
      <c r="L152" s="7"/>
    </row>
    <row r="153" spans="1:12" s="10" customFormat="1" ht="42" x14ac:dyDescent="0.3">
      <c r="A153" s="189"/>
      <c r="B153" s="40"/>
      <c r="C153" s="59" t="s">
        <v>372</v>
      </c>
      <c r="D153" s="84">
        <v>3773</v>
      </c>
      <c r="E153" s="51">
        <v>3773</v>
      </c>
      <c r="F153" s="51"/>
      <c r="G153" s="106"/>
      <c r="H153" s="84">
        <v>3773</v>
      </c>
      <c r="I153" s="51">
        <v>3773</v>
      </c>
      <c r="J153" s="51"/>
      <c r="K153" s="106"/>
      <c r="L153" s="7"/>
    </row>
    <row r="154" spans="1:12" s="10" customFormat="1" ht="28.2" x14ac:dyDescent="0.3">
      <c r="A154" s="189"/>
      <c r="B154" s="40"/>
      <c r="C154" s="59" t="s">
        <v>373</v>
      </c>
      <c r="D154" s="84">
        <v>4333</v>
      </c>
      <c r="E154" s="51">
        <v>4333</v>
      </c>
      <c r="F154" s="51"/>
      <c r="G154" s="106"/>
      <c r="H154" s="84">
        <v>4333</v>
      </c>
      <c r="I154" s="51">
        <v>4333</v>
      </c>
      <c r="J154" s="51"/>
      <c r="K154" s="106"/>
      <c r="L154" s="7"/>
    </row>
    <row r="155" spans="1:12" s="10" customFormat="1" ht="28.2" x14ac:dyDescent="0.3">
      <c r="A155" s="189"/>
      <c r="B155" s="40"/>
      <c r="C155" s="43" t="s">
        <v>374</v>
      </c>
      <c r="D155" s="84">
        <v>67431</v>
      </c>
      <c r="E155" s="51">
        <v>67431</v>
      </c>
      <c r="F155" s="51"/>
      <c r="G155" s="106"/>
      <c r="H155" s="84">
        <v>67431</v>
      </c>
      <c r="I155" s="51">
        <v>67431</v>
      </c>
      <c r="J155" s="51"/>
      <c r="K155" s="106"/>
      <c r="L155" s="7"/>
    </row>
    <row r="156" spans="1:12" s="10" customFormat="1" ht="28.2" x14ac:dyDescent="0.3">
      <c r="A156" s="189"/>
      <c r="B156" s="40"/>
      <c r="C156" s="43" t="s">
        <v>375</v>
      </c>
      <c r="D156" s="84">
        <v>62037</v>
      </c>
      <c r="E156" s="51">
        <v>62037</v>
      </c>
      <c r="F156" s="51"/>
      <c r="G156" s="106"/>
      <c r="H156" s="84">
        <v>62037</v>
      </c>
      <c r="I156" s="51">
        <v>62037</v>
      </c>
      <c r="J156" s="51"/>
      <c r="K156" s="106"/>
      <c r="L156" s="7"/>
    </row>
    <row r="157" spans="1:12" s="10" customFormat="1" x14ac:dyDescent="0.3">
      <c r="A157" s="189"/>
      <c r="B157" s="40"/>
      <c r="C157" s="59" t="s">
        <v>376</v>
      </c>
      <c r="D157" s="84">
        <v>2739</v>
      </c>
      <c r="E157" s="51">
        <v>2739</v>
      </c>
      <c r="F157" s="51"/>
      <c r="G157" s="106"/>
      <c r="H157" s="84">
        <v>2739</v>
      </c>
      <c r="I157" s="51">
        <v>2739</v>
      </c>
      <c r="J157" s="51"/>
      <c r="K157" s="106"/>
      <c r="L157" s="7"/>
    </row>
    <row r="158" spans="1:12" s="10" customFormat="1" x14ac:dyDescent="0.3">
      <c r="A158" s="189"/>
      <c r="B158" s="40"/>
      <c r="C158" s="59" t="s">
        <v>377</v>
      </c>
      <c r="D158" s="84">
        <v>8815</v>
      </c>
      <c r="E158" s="51">
        <v>8815</v>
      </c>
      <c r="F158" s="51"/>
      <c r="G158" s="106"/>
      <c r="H158" s="84">
        <v>8815</v>
      </c>
      <c r="I158" s="51">
        <v>8815</v>
      </c>
      <c r="J158" s="51"/>
      <c r="K158" s="106"/>
      <c r="L158" s="7"/>
    </row>
    <row r="159" spans="1:12" s="10" customFormat="1" ht="28.2" x14ac:dyDescent="0.3">
      <c r="A159" s="189"/>
      <c r="B159" s="40"/>
      <c r="C159" s="59" t="s">
        <v>233</v>
      </c>
      <c r="D159" s="84">
        <v>2998</v>
      </c>
      <c r="E159" s="51">
        <v>2998</v>
      </c>
      <c r="F159" s="51"/>
      <c r="G159" s="106"/>
      <c r="H159" s="84">
        <v>2998</v>
      </c>
      <c r="I159" s="51">
        <v>2998</v>
      </c>
      <c r="J159" s="51"/>
      <c r="K159" s="106"/>
      <c r="L159" s="7"/>
    </row>
    <row r="160" spans="1:12" s="10" customFormat="1" x14ac:dyDescent="0.3">
      <c r="A160" s="189"/>
      <c r="B160" s="40"/>
      <c r="C160" s="59" t="s">
        <v>378</v>
      </c>
      <c r="D160" s="84">
        <v>2000</v>
      </c>
      <c r="E160" s="51">
        <v>2000</v>
      </c>
      <c r="F160" s="51"/>
      <c r="G160" s="106"/>
      <c r="H160" s="84">
        <v>2000</v>
      </c>
      <c r="I160" s="51">
        <v>2000</v>
      </c>
      <c r="J160" s="51"/>
      <c r="K160" s="106"/>
      <c r="L160" s="7"/>
    </row>
    <row r="161" spans="1:12" s="10" customFormat="1" x14ac:dyDescent="0.3">
      <c r="A161" s="189"/>
      <c r="B161" s="40"/>
      <c r="C161" s="59" t="s">
        <v>379</v>
      </c>
      <c r="D161" s="84">
        <v>4000</v>
      </c>
      <c r="E161" s="51">
        <v>4000</v>
      </c>
      <c r="F161" s="51"/>
      <c r="G161" s="106"/>
      <c r="H161" s="84">
        <v>5000</v>
      </c>
      <c r="I161" s="51">
        <v>5000</v>
      </c>
      <c r="J161" s="51"/>
      <c r="K161" s="106"/>
      <c r="L161" s="7"/>
    </row>
    <row r="162" spans="1:12" s="10" customFormat="1" x14ac:dyDescent="0.3">
      <c r="A162" s="189"/>
      <c r="B162" s="40"/>
      <c r="C162" s="59" t="s">
        <v>380</v>
      </c>
      <c r="D162" s="84">
        <v>20000</v>
      </c>
      <c r="E162" s="51"/>
      <c r="F162" s="51">
        <v>20000</v>
      </c>
      <c r="G162" s="106"/>
      <c r="H162" s="84">
        <v>20000</v>
      </c>
      <c r="I162" s="51"/>
      <c r="J162" s="51">
        <v>20000</v>
      </c>
      <c r="K162" s="106"/>
      <c r="L162" s="7"/>
    </row>
    <row r="163" spans="1:12" s="10" customFormat="1" x14ac:dyDescent="0.3">
      <c r="A163" s="189"/>
      <c r="B163" s="40"/>
      <c r="C163" s="59" t="s">
        <v>381</v>
      </c>
      <c r="D163" s="84">
        <v>500</v>
      </c>
      <c r="E163" s="51">
        <v>500</v>
      </c>
      <c r="F163" s="51"/>
      <c r="G163" s="106"/>
      <c r="H163" s="84">
        <v>500</v>
      </c>
      <c r="I163" s="51">
        <v>500</v>
      </c>
      <c r="J163" s="51"/>
      <c r="K163" s="106"/>
      <c r="L163" s="7"/>
    </row>
    <row r="164" spans="1:12" s="10" customFormat="1" x14ac:dyDescent="0.3">
      <c r="A164" s="189"/>
      <c r="B164" s="40"/>
      <c r="C164" s="59" t="s">
        <v>382</v>
      </c>
      <c r="D164" s="84">
        <v>4000</v>
      </c>
      <c r="E164" s="51">
        <v>4000</v>
      </c>
      <c r="F164" s="51"/>
      <c r="G164" s="106"/>
      <c r="H164" s="84">
        <v>4000</v>
      </c>
      <c r="I164" s="51">
        <v>4000</v>
      </c>
      <c r="J164" s="51"/>
      <c r="K164" s="106"/>
      <c r="L164" s="7"/>
    </row>
    <row r="165" spans="1:12" s="10" customFormat="1" ht="15.75" customHeight="1" x14ac:dyDescent="0.3">
      <c r="A165" s="189"/>
      <c r="B165" s="40"/>
      <c r="C165" s="59" t="s">
        <v>383</v>
      </c>
      <c r="D165" s="84">
        <v>2700</v>
      </c>
      <c r="E165" s="51">
        <v>2700</v>
      </c>
      <c r="F165" s="51"/>
      <c r="G165" s="106"/>
      <c r="H165" s="84">
        <v>2700</v>
      </c>
      <c r="I165" s="51">
        <v>2700</v>
      </c>
      <c r="J165" s="51"/>
      <c r="K165" s="106"/>
      <c r="L165" s="7"/>
    </row>
    <row r="166" spans="1:12" s="10" customFormat="1" x14ac:dyDescent="0.3">
      <c r="A166" s="189"/>
      <c r="B166" s="40"/>
      <c r="C166" s="59" t="s">
        <v>384</v>
      </c>
      <c r="D166" s="84">
        <v>2088</v>
      </c>
      <c r="E166" s="51">
        <v>2088</v>
      </c>
      <c r="F166" s="51"/>
      <c r="G166" s="106"/>
      <c r="H166" s="84">
        <v>2088</v>
      </c>
      <c r="I166" s="51">
        <v>2088</v>
      </c>
      <c r="J166" s="51"/>
      <c r="K166" s="106"/>
      <c r="L166" s="7"/>
    </row>
    <row r="167" spans="1:12" s="10" customFormat="1" x14ac:dyDescent="0.3">
      <c r="A167" s="189"/>
      <c r="B167" s="40"/>
      <c r="C167" s="59" t="s">
        <v>385</v>
      </c>
      <c r="D167" s="84">
        <v>992</v>
      </c>
      <c r="E167" s="51">
        <v>992</v>
      </c>
      <c r="F167" s="51"/>
      <c r="G167" s="106"/>
      <c r="H167" s="84">
        <v>992</v>
      </c>
      <c r="I167" s="51">
        <v>992</v>
      </c>
      <c r="J167" s="51"/>
      <c r="K167" s="106"/>
      <c r="L167" s="7"/>
    </row>
    <row r="168" spans="1:12" s="10" customFormat="1" x14ac:dyDescent="0.3">
      <c r="A168" s="189"/>
      <c r="B168" s="40"/>
      <c r="C168" s="59" t="s">
        <v>386</v>
      </c>
      <c r="D168" s="84">
        <v>12000</v>
      </c>
      <c r="E168" s="51">
        <v>12000</v>
      </c>
      <c r="F168" s="51"/>
      <c r="G168" s="106"/>
      <c r="H168" s="84">
        <v>12000</v>
      </c>
      <c r="I168" s="51">
        <v>12000</v>
      </c>
      <c r="J168" s="51"/>
      <c r="K168" s="106"/>
      <c r="L168" s="7"/>
    </row>
    <row r="169" spans="1:12" s="10" customFormat="1" x14ac:dyDescent="0.3">
      <c r="A169" s="189"/>
      <c r="B169" s="40"/>
      <c r="C169" s="59" t="s">
        <v>387</v>
      </c>
      <c r="D169" s="84">
        <v>3000</v>
      </c>
      <c r="E169" s="51">
        <v>3000</v>
      </c>
      <c r="F169" s="51"/>
      <c r="G169" s="106"/>
      <c r="H169" s="84">
        <v>3000</v>
      </c>
      <c r="I169" s="51">
        <v>3000</v>
      </c>
      <c r="J169" s="51"/>
      <c r="K169" s="106"/>
      <c r="L169" s="7"/>
    </row>
    <row r="170" spans="1:12" s="10" customFormat="1" x14ac:dyDescent="0.3">
      <c r="A170" s="189"/>
      <c r="B170" s="40"/>
      <c r="C170" s="59" t="s">
        <v>388</v>
      </c>
      <c r="D170" s="84">
        <v>4636</v>
      </c>
      <c r="E170" s="51">
        <v>4636</v>
      </c>
      <c r="F170" s="51"/>
      <c r="G170" s="106"/>
      <c r="H170" s="84">
        <v>4636</v>
      </c>
      <c r="I170" s="51">
        <v>4636</v>
      </c>
      <c r="J170" s="51"/>
      <c r="K170" s="106"/>
      <c r="L170" s="7"/>
    </row>
    <row r="171" spans="1:12" s="10" customFormat="1" x14ac:dyDescent="0.3">
      <c r="A171" s="189"/>
      <c r="B171" s="40"/>
      <c r="C171" s="59" t="s">
        <v>389</v>
      </c>
      <c r="D171" s="84">
        <v>2000</v>
      </c>
      <c r="E171" s="51">
        <v>2000</v>
      </c>
      <c r="F171" s="51"/>
      <c r="G171" s="106"/>
      <c r="H171" s="84">
        <v>2000</v>
      </c>
      <c r="I171" s="51">
        <v>2000</v>
      </c>
      <c r="J171" s="51"/>
      <c r="K171" s="106"/>
      <c r="L171" s="7"/>
    </row>
    <row r="172" spans="1:12" s="10" customFormat="1" ht="28.2" x14ac:dyDescent="0.3">
      <c r="A172" s="189"/>
      <c r="B172" s="40"/>
      <c r="C172" s="59" t="s">
        <v>390</v>
      </c>
      <c r="D172" s="84">
        <v>1500</v>
      </c>
      <c r="E172" s="51">
        <v>1500</v>
      </c>
      <c r="F172" s="51"/>
      <c r="G172" s="106"/>
      <c r="H172" s="84">
        <v>1500</v>
      </c>
      <c r="I172" s="51">
        <v>1500</v>
      </c>
      <c r="J172" s="51"/>
      <c r="K172" s="106"/>
      <c r="L172" s="7"/>
    </row>
    <row r="173" spans="1:12" s="10" customFormat="1" x14ac:dyDescent="0.3">
      <c r="A173" s="189"/>
      <c r="B173" s="40"/>
      <c r="C173" s="59" t="s">
        <v>464</v>
      </c>
      <c r="D173" s="84"/>
      <c r="E173" s="51"/>
      <c r="F173" s="51"/>
      <c r="G173" s="106"/>
      <c r="H173" s="84">
        <v>1500</v>
      </c>
      <c r="I173" s="51">
        <v>1500</v>
      </c>
      <c r="J173" s="51"/>
      <c r="K173" s="106"/>
      <c r="L173" s="7"/>
    </row>
    <row r="174" spans="1:12" s="10" customFormat="1" ht="28.2" x14ac:dyDescent="0.3">
      <c r="A174" s="189"/>
      <c r="B174" s="40"/>
      <c r="C174" s="59" t="s">
        <v>474</v>
      </c>
      <c r="D174" s="84"/>
      <c r="E174" s="51"/>
      <c r="F174" s="51"/>
      <c r="G174" s="106"/>
      <c r="H174" s="84">
        <v>4500</v>
      </c>
      <c r="I174" s="51">
        <v>4500</v>
      </c>
      <c r="J174" s="51"/>
      <c r="K174" s="106"/>
      <c r="L174" s="7"/>
    </row>
    <row r="175" spans="1:12" s="10" customFormat="1" x14ac:dyDescent="0.3">
      <c r="A175" s="189"/>
      <c r="B175" s="40"/>
      <c r="C175" s="59" t="s">
        <v>475</v>
      </c>
      <c r="D175" s="84"/>
      <c r="E175" s="51"/>
      <c r="F175" s="51"/>
      <c r="G175" s="106"/>
      <c r="H175" s="84">
        <v>300</v>
      </c>
      <c r="I175" s="51">
        <v>300</v>
      </c>
      <c r="J175" s="51"/>
      <c r="K175" s="106"/>
      <c r="L175" s="7"/>
    </row>
    <row r="176" spans="1:12" s="10" customFormat="1" x14ac:dyDescent="0.3">
      <c r="A176" s="189"/>
      <c r="B176" s="40"/>
      <c r="C176" s="59" t="s">
        <v>476</v>
      </c>
      <c r="D176" s="84"/>
      <c r="E176" s="51"/>
      <c r="F176" s="51"/>
      <c r="G176" s="106"/>
      <c r="H176" s="84">
        <v>500</v>
      </c>
      <c r="I176" s="51">
        <v>500</v>
      </c>
      <c r="J176" s="51"/>
      <c r="K176" s="106"/>
      <c r="L176" s="7"/>
    </row>
    <row r="177" spans="1:12" s="10" customFormat="1" x14ac:dyDescent="0.3">
      <c r="A177" s="189"/>
      <c r="B177" s="40"/>
      <c r="C177" s="59" t="s">
        <v>487</v>
      </c>
      <c r="D177" s="84"/>
      <c r="E177" s="51"/>
      <c r="F177" s="51"/>
      <c r="G177" s="106"/>
      <c r="H177" s="84">
        <v>500</v>
      </c>
      <c r="I177" s="51">
        <v>500</v>
      </c>
      <c r="J177" s="51"/>
      <c r="K177" s="106"/>
      <c r="L177" s="7"/>
    </row>
    <row r="178" spans="1:12" s="10" customFormat="1" x14ac:dyDescent="0.3">
      <c r="A178" s="189"/>
      <c r="B178" s="40"/>
      <c r="C178" s="59" t="s">
        <v>499</v>
      </c>
      <c r="D178" s="84"/>
      <c r="E178" s="51"/>
      <c r="F178" s="51"/>
      <c r="G178" s="106"/>
      <c r="H178" s="84">
        <v>2300</v>
      </c>
      <c r="I178" s="51"/>
      <c r="J178" s="51">
        <v>2300</v>
      </c>
      <c r="K178" s="106"/>
      <c r="L178" s="7"/>
    </row>
    <row r="179" spans="1:12" s="10" customFormat="1" x14ac:dyDescent="0.3">
      <c r="A179" s="189"/>
      <c r="B179" s="40"/>
      <c r="C179" s="59"/>
      <c r="D179" s="84"/>
      <c r="E179" s="51"/>
      <c r="F179" s="51"/>
      <c r="G179" s="106"/>
      <c r="H179" s="84"/>
      <c r="I179" s="51"/>
      <c r="J179" s="51"/>
      <c r="K179" s="106"/>
      <c r="L179" s="7"/>
    </row>
    <row r="180" spans="1:12" s="10" customFormat="1" x14ac:dyDescent="0.3">
      <c r="A180" s="189"/>
      <c r="B180" s="40"/>
      <c r="C180" s="80" t="s">
        <v>43</v>
      </c>
      <c r="D180" s="87">
        <f t="shared" ref="D180:K180" si="21">SUM(D99:D178)</f>
        <v>771343</v>
      </c>
      <c r="E180" s="42">
        <f t="shared" si="21"/>
        <v>624343</v>
      </c>
      <c r="F180" s="42">
        <f t="shared" si="21"/>
        <v>147000</v>
      </c>
      <c r="G180" s="112">
        <f t="shared" si="21"/>
        <v>0</v>
      </c>
      <c r="H180" s="87">
        <f t="shared" si="21"/>
        <v>791515</v>
      </c>
      <c r="I180" s="42">
        <f t="shared" si="21"/>
        <v>632215</v>
      </c>
      <c r="J180" s="42">
        <f t="shared" si="21"/>
        <v>159300</v>
      </c>
      <c r="K180" s="112">
        <f t="shared" si="21"/>
        <v>0</v>
      </c>
      <c r="L180" s="7"/>
    </row>
    <row r="181" spans="1:12" s="10" customFormat="1" x14ac:dyDescent="0.3">
      <c r="A181" s="189"/>
      <c r="B181" s="40"/>
      <c r="C181" s="80"/>
      <c r="D181" s="195"/>
      <c r="E181" s="79"/>
      <c r="F181" s="79"/>
      <c r="G181" s="107"/>
      <c r="H181" s="195"/>
      <c r="I181" s="79"/>
      <c r="J181" s="79"/>
      <c r="K181" s="107"/>
      <c r="L181" s="7"/>
    </row>
    <row r="182" spans="1:12" s="10" customFormat="1" x14ac:dyDescent="0.3">
      <c r="A182" s="189"/>
      <c r="B182" s="40" t="s">
        <v>11</v>
      </c>
      <c r="C182" s="63" t="s">
        <v>56</v>
      </c>
      <c r="D182" s="76"/>
      <c r="E182" s="79"/>
      <c r="F182" s="79"/>
      <c r="G182" s="107"/>
      <c r="H182" s="76"/>
      <c r="I182" s="79"/>
      <c r="J182" s="79"/>
      <c r="K182" s="107"/>
      <c r="L182" s="7"/>
    </row>
    <row r="183" spans="1:12" s="111" customFormat="1" x14ac:dyDescent="0.3">
      <c r="A183" s="196"/>
      <c r="B183" s="40"/>
      <c r="C183" s="59" t="s">
        <v>107</v>
      </c>
      <c r="D183" s="33"/>
      <c r="E183" s="28"/>
      <c r="F183" s="28"/>
      <c r="G183" s="98"/>
      <c r="H183" s="33"/>
      <c r="I183" s="28"/>
      <c r="J183" s="28"/>
      <c r="K183" s="98"/>
      <c r="L183" s="280"/>
    </row>
    <row r="184" spans="1:12" s="111" customFormat="1" x14ac:dyDescent="0.3">
      <c r="A184" s="196"/>
      <c r="B184" s="40"/>
      <c r="C184" s="59" t="s">
        <v>108</v>
      </c>
      <c r="D184" s="33">
        <v>10000</v>
      </c>
      <c r="E184" s="28"/>
      <c r="F184" s="28"/>
      <c r="G184" s="104">
        <v>10000</v>
      </c>
      <c r="H184" s="33">
        <v>10000</v>
      </c>
      <c r="I184" s="28"/>
      <c r="J184" s="28"/>
      <c r="K184" s="104">
        <v>10000</v>
      </c>
      <c r="L184" s="280"/>
    </row>
    <row r="185" spans="1:12" s="111" customFormat="1" ht="28.2" x14ac:dyDescent="0.3">
      <c r="A185" s="196"/>
      <c r="B185" s="40"/>
      <c r="C185" s="59" t="s">
        <v>109</v>
      </c>
      <c r="D185" s="33">
        <v>500</v>
      </c>
      <c r="E185" s="28"/>
      <c r="F185" s="28"/>
      <c r="G185" s="104">
        <v>500</v>
      </c>
      <c r="H185" s="33">
        <v>500</v>
      </c>
      <c r="I185" s="28"/>
      <c r="J185" s="28"/>
      <c r="K185" s="104">
        <v>500</v>
      </c>
      <c r="L185" s="280"/>
    </row>
    <row r="186" spans="1:12" s="111" customFormat="1" x14ac:dyDescent="0.3">
      <c r="A186" s="196"/>
      <c r="B186" s="40"/>
      <c r="C186" s="59" t="s">
        <v>110</v>
      </c>
      <c r="D186" s="33">
        <v>1500</v>
      </c>
      <c r="E186" s="28"/>
      <c r="F186" s="28"/>
      <c r="G186" s="104">
        <v>1500</v>
      </c>
      <c r="H186" s="33">
        <v>1500</v>
      </c>
      <c r="I186" s="28"/>
      <c r="J186" s="28"/>
      <c r="K186" s="104">
        <v>1500</v>
      </c>
      <c r="L186" s="280"/>
    </row>
    <row r="187" spans="1:12" s="111" customFormat="1" x14ac:dyDescent="0.3">
      <c r="A187" s="196"/>
      <c r="B187" s="40"/>
      <c r="C187" s="59" t="s">
        <v>111</v>
      </c>
      <c r="D187" s="33">
        <v>6000</v>
      </c>
      <c r="E187" s="28"/>
      <c r="F187" s="28"/>
      <c r="G187" s="104">
        <v>6000</v>
      </c>
      <c r="H187" s="33">
        <v>6000</v>
      </c>
      <c r="I187" s="28"/>
      <c r="J187" s="28"/>
      <c r="K187" s="104">
        <v>6000</v>
      </c>
      <c r="L187" s="280"/>
    </row>
    <row r="188" spans="1:12" s="111" customFormat="1" ht="30" customHeight="1" x14ac:dyDescent="0.3">
      <c r="A188" s="196"/>
      <c r="B188" s="40"/>
      <c r="C188" s="59" t="s">
        <v>112</v>
      </c>
      <c r="D188" s="33">
        <v>100</v>
      </c>
      <c r="E188" s="28"/>
      <c r="F188" s="28"/>
      <c r="G188" s="104">
        <v>100</v>
      </c>
      <c r="H188" s="33">
        <v>100</v>
      </c>
      <c r="I188" s="28"/>
      <c r="J188" s="28"/>
      <c r="K188" s="104">
        <v>100</v>
      </c>
      <c r="L188" s="280"/>
    </row>
    <row r="189" spans="1:12" s="111" customFormat="1" x14ac:dyDescent="0.3">
      <c r="A189" s="196"/>
      <c r="B189" s="40"/>
      <c r="C189" s="59" t="s">
        <v>113</v>
      </c>
      <c r="D189" s="33">
        <v>200</v>
      </c>
      <c r="E189" s="28"/>
      <c r="F189" s="28"/>
      <c r="G189" s="104">
        <v>200</v>
      </c>
      <c r="H189" s="33">
        <v>3830</v>
      </c>
      <c r="I189" s="28"/>
      <c r="J189" s="28"/>
      <c r="K189" s="104">
        <v>3830</v>
      </c>
      <c r="L189" s="280"/>
    </row>
    <row r="190" spans="1:12" s="111" customFormat="1" x14ac:dyDescent="0.3">
      <c r="A190" s="196"/>
      <c r="B190" s="40"/>
      <c r="C190" s="59" t="s">
        <v>114</v>
      </c>
      <c r="D190" s="33">
        <v>150</v>
      </c>
      <c r="E190" s="28"/>
      <c r="F190" s="28"/>
      <c r="G190" s="104">
        <v>150</v>
      </c>
      <c r="H190" s="33">
        <v>150</v>
      </c>
      <c r="I190" s="28"/>
      <c r="J190" s="28"/>
      <c r="K190" s="104">
        <v>150</v>
      </c>
      <c r="L190" s="280"/>
    </row>
    <row r="191" spans="1:12" s="111" customFormat="1" x14ac:dyDescent="0.3">
      <c r="A191" s="196"/>
      <c r="B191" s="40"/>
      <c r="C191" s="59" t="s">
        <v>141</v>
      </c>
      <c r="D191" s="33">
        <v>500</v>
      </c>
      <c r="E191" s="28"/>
      <c r="F191" s="28"/>
      <c r="G191" s="104">
        <v>500</v>
      </c>
      <c r="H191" s="33">
        <v>500</v>
      </c>
      <c r="I191" s="28"/>
      <c r="J191" s="28"/>
      <c r="K191" s="104">
        <v>500</v>
      </c>
      <c r="L191" s="280"/>
    </row>
    <row r="192" spans="1:12" s="111" customFormat="1" x14ac:dyDescent="0.3">
      <c r="A192" s="196"/>
      <c r="B192" s="40"/>
      <c r="C192" s="59" t="s">
        <v>142</v>
      </c>
      <c r="D192" s="33">
        <v>8000</v>
      </c>
      <c r="E192" s="28"/>
      <c r="F192" s="28"/>
      <c r="G192" s="104">
        <v>8000</v>
      </c>
      <c r="H192" s="33">
        <v>8000</v>
      </c>
      <c r="I192" s="28"/>
      <c r="J192" s="28"/>
      <c r="K192" s="104">
        <v>8000</v>
      </c>
      <c r="L192" s="280"/>
    </row>
    <row r="193" spans="1:12" s="111" customFormat="1" x14ac:dyDescent="0.3">
      <c r="A193" s="196"/>
      <c r="B193" s="40"/>
      <c r="C193" s="197" t="s">
        <v>176</v>
      </c>
      <c r="D193" s="33">
        <v>500</v>
      </c>
      <c r="E193" s="28"/>
      <c r="F193" s="28"/>
      <c r="G193" s="104">
        <v>500</v>
      </c>
      <c r="H193" s="33">
        <v>500</v>
      </c>
      <c r="I193" s="28"/>
      <c r="J193" s="28"/>
      <c r="K193" s="104">
        <v>500</v>
      </c>
      <c r="L193" s="280"/>
    </row>
    <row r="194" spans="1:12" s="111" customFormat="1" x14ac:dyDescent="0.3">
      <c r="A194" s="196"/>
      <c r="B194" s="40"/>
      <c r="C194" s="197" t="s">
        <v>175</v>
      </c>
      <c r="D194" s="33">
        <v>2500</v>
      </c>
      <c r="E194" s="28"/>
      <c r="F194" s="28"/>
      <c r="G194" s="104">
        <v>2500</v>
      </c>
      <c r="H194" s="33">
        <v>2500</v>
      </c>
      <c r="I194" s="28"/>
      <c r="J194" s="28"/>
      <c r="K194" s="104">
        <v>2500</v>
      </c>
      <c r="L194" s="280"/>
    </row>
    <row r="195" spans="1:12" s="111" customFormat="1" x14ac:dyDescent="0.3">
      <c r="A195" s="196"/>
      <c r="B195" s="40"/>
      <c r="C195" s="197" t="s">
        <v>174</v>
      </c>
      <c r="D195" s="33">
        <v>3700</v>
      </c>
      <c r="E195" s="28"/>
      <c r="F195" s="28"/>
      <c r="G195" s="104">
        <v>3700</v>
      </c>
      <c r="H195" s="33">
        <v>3700</v>
      </c>
      <c r="I195" s="28"/>
      <c r="J195" s="28"/>
      <c r="K195" s="104">
        <v>3700</v>
      </c>
      <c r="L195" s="280"/>
    </row>
    <row r="196" spans="1:12" s="111" customFormat="1" x14ac:dyDescent="0.3">
      <c r="A196" s="196"/>
      <c r="B196" s="40"/>
      <c r="C196" s="59" t="s">
        <v>173</v>
      </c>
      <c r="D196" s="33">
        <v>500</v>
      </c>
      <c r="E196" s="28"/>
      <c r="F196" s="28"/>
      <c r="G196" s="104">
        <v>500</v>
      </c>
      <c r="H196" s="33">
        <v>500</v>
      </c>
      <c r="I196" s="28"/>
      <c r="J196" s="28"/>
      <c r="K196" s="104">
        <v>500</v>
      </c>
      <c r="L196" s="280"/>
    </row>
    <row r="197" spans="1:12" s="111" customFormat="1" x14ac:dyDescent="0.3">
      <c r="A197" s="196"/>
      <c r="B197" s="40"/>
      <c r="C197" s="59" t="s">
        <v>225</v>
      </c>
      <c r="D197" s="33">
        <v>500</v>
      </c>
      <c r="E197" s="28"/>
      <c r="F197" s="28"/>
      <c r="G197" s="104">
        <v>500</v>
      </c>
      <c r="H197" s="33">
        <v>500</v>
      </c>
      <c r="I197" s="28"/>
      <c r="J197" s="28"/>
      <c r="K197" s="104">
        <v>500</v>
      </c>
      <c r="L197" s="280"/>
    </row>
    <row r="198" spans="1:12" s="111" customFormat="1" x14ac:dyDescent="0.3">
      <c r="A198" s="196"/>
      <c r="B198" s="40"/>
      <c r="C198" s="59" t="s">
        <v>235</v>
      </c>
      <c r="D198" s="33">
        <v>500</v>
      </c>
      <c r="E198" s="28"/>
      <c r="F198" s="28"/>
      <c r="G198" s="104">
        <v>500</v>
      </c>
      <c r="H198" s="33">
        <v>500</v>
      </c>
      <c r="I198" s="28"/>
      <c r="J198" s="28"/>
      <c r="K198" s="104">
        <v>500</v>
      </c>
      <c r="L198" s="280"/>
    </row>
    <row r="199" spans="1:12" s="111" customFormat="1" ht="28.2" x14ac:dyDescent="0.3">
      <c r="A199" s="196"/>
      <c r="B199" s="40"/>
      <c r="C199" s="59" t="s">
        <v>248</v>
      </c>
      <c r="D199" s="33">
        <v>5000</v>
      </c>
      <c r="E199" s="28"/>
      <c r="F199" s="28"/>
      <c r="G199" s="104">
        <v>5000</v>
      </c>
      <c r="H199" s="33">
        <v>5000</v>
      </c>
      <c r="I199" s="28"/>
      <c r="J199" s="28"/>
      <c r="K199" s="104">
        <v>5000</v>
      </c>
      <c r="L199" s="280"/>
    </row>
    <row r="200" spans="1:12" s="111" customFormat="1" x14ac:dyDescent="0.3">
      <c r="A200" s="196"/>
      <c r="B200" s="40"/>
      <c r="C200" s="198" t="s">
        <v>465</v>
      </c>
      <c r="D200" s="33"/>
      <c r="E200" s="28"/>
      <c r="F200" s="28"/>
      <c r="G200" s="104"/>
      <c r="H200" s="33">
        <v>1000</v>
      </c>
      <c r="I200" s="28"/>
      <c r="J200" s="28"/>
      <c r="K200" s="104">
        <v>1000</v>
      </c>
      <c r="L200" s="280"/>
    </row>
    <row r="201" spans="1:12" s="111" customFormat="1" x14ac:dyDescent="0.3">
      <c r="A201" s="196"/>
      <c r="B201" s="40"/>
      <c r="C201" s="59" t="s">
        <v>466</v>
      </c>
      <c r="D201" s="33"/>
      <c r="E201" s="28"/>
      <c r="F201" s="28"/>
      <c r="G201" s="104"/>
      <c r="H201" s="33">
        <v>1000</v>
      </c>
      <c r="I201" s="28"/>
      <c r="J201" s="28"/>
      <c r="K201" s="104">
        <v>1000</v>
      </c>
      <c r="L201" s="280"/>
    </row>
    <row r="202" spans="1:12" s="111" customFormat="1" x14ac:dyDescent="0.3">
      <c r="A202" s="196"/>
      <c r="B202" s="40"/>
      <c r="C202" s="59" t="s">
        <v>115</v>
      </c>
      <c r="D202" s="33">
        <v>2500</v>
      </c>
      <c r="E202" s="28"/>
      <c r="F202" s="28"/>
      <c r="G202" s="104">
        <v>2500</v>
      </c>
      <c r="H202" s="33">
        <v>2500</v>
      </c>
      <c r="I202" s="28"/>
      <c r="J202" s="28"/>
      <c r="K202" s="104">
        <v>2500</v>
      </c>
      <c r="L202" s="280"/>
    </row>
    <row r="203" spans="1:12" s="111" customFormat="1" x14ac:dyDescent="0.3">
      <c r="A203" s="196"/>
      <c r="B203" s="40"/>
      <c r="C203" s="59" t="s">
        <v>116</v>
      </c>
      <c r="D203" s="33">
        <v>151</v>
      </c>
      <c r="E203" s="28"/>
      <c r="F203" s="28"/>
      <c r="G203" s="104">
        <v>151</v>
      </c>
      <c r="H203" s="33">
        <v>151</v>
      </c>
      <c r="I203" s="28"/>
      <c r="J203" s="28"/>
      <c r="K203" s="104">
        <v>151</v>
      </c>
      <c r="L203" s="280"/>
    </row>
    <row r="204" spans="1:12" s="111" customFormat="1" x14ac:dyDescent="0.3">
      <c r="A204" s="196"/>
      <c r="B204" s="40"/>
      <c r="C204" s="59" t="s">
        <v>238</v>
      </c>
      <c r="D204" s="33">
        <v>10968</v>
      </c>
      <c r="E204" s="28"/>
      <c r="F204" s="28"/>
      <c r="G204" s="104">
        <v>10968</v>
      </c>
      <c r="H204" s="33">
        <v>10968</v>
      </c>
      <c r="I204" s="28"/>
      <c r="J204" s="28"/>
      <c r="K204" s="104">
        <v>10968</v>
      </c>
      <c r="L204" s="280"/>
    </row>
    <row r="205" spans="1:12" s="111" customFormat="1" x14ac:dyDescent="0.3">
      <c r="A205" s="196"/>
      <c r="B205" s="40"/>
      <c r="C205" s="59"/>
      <c r="D205" s="33"/>
      <c r="E205" s="28"/>
      <c r="F205" s="28"/>
      <c r="G205" s="104"/>
      <c r="H205" s="33"/>
      <c r="I205" s="28"/>
      <c r="J205" s="28"/>
      <c r="K205" s="104"/>
      <c r="L205" s="280"/>
    </row>
    <row r="206" spans="1:12" s="10" customFormat="1" x14ac:dyDescent="0.3">
      <c r="A206" s="189"/>
      <c r="B206" s="49"/>
      <c r="C206" s="80" t="s">
        <v>44</v>
      </c>
      <c r="D206" s="87">
        <f t="shared" ref="D206:K206" si="22">SUM(D183:D205)</f>
        <v>53769</v>
      </c>
      <c r="E206" s="42">
        <f t="shared" si="22"/>
        <v>0</v>
      </c>
      <c r="F206" s="42">
        <f t="shared" si="22"/>
        <v>0</v>
      </c>
      <c r="G206" s="112">
        <f t="shared" si="22"/>
        <v>53769</v>
      </c>
      <c r="H206" s="87">
        <f t="shared" si="22"/>
        <v>59399</v>
      </c>
      <c r="I206" s="42">
        <f t="shared" si="22"/>
        <v>0</v>
      </c>
      <c r="J206" s="42">
        <f t="shared" si="22"/>
        <v>0</v>
      </c>
      <c r="K206" s="112">
        <f t="shared" si="22"/>
        <v>59399</v>
      </c>
      <c r="L206" s="7"/>
    </row>
    <row r="207" spans="1:12" s="10" customFormat="1" x14ac:dyDescent="0.3">
      <c r="A207" s="189"/>
      <c r="B207" s="40"/>
      <c r="C207" s="80"/>
      <c r="D207" s="76"/>
      <c r="E207" s="79"/>
      <c r="F207" s="79"/>
      <c r="G207" s="107"/>
      <c r="H207" s="76"/>
      <c r="I207" s="79"/>
      <c r="J207" s="79"/>
      <c r="K207" s="107"/>
      <c r="L207" s="7"/>
    </row>
    <row r="208" spans="1:12" s="10" customFormat="1" x14ac:dyDescent="0.3">
      <c r="A208" s="189"/>
      <c r="B208" s="40" t="s">
        <v>18</v>
      </c>
      <c r="C208" s="63" t="s">
        <v>57</v>
      </c>
      <c r="D208" s="76"/>
      <c r="E208" s="79"/>
      <c r="F208" s="79"/>
      <c r="G208" s="107"/>
      <c r="H208" s="76"/>
      <c r="I208" s="79"/>
      <c r="J208" s="79"/>
      <c r="K208" s="107"/>
      <c r="L208" s="7"/>
    </row>
    <row r="209" spans="1:12" s="10" customFormat="1" x14ac:dyDescent="0.3">
      <c r="A209" s="189"/>
      <c r="B209" s="40"/>
      <c r="C209" s="63" t="s">
        <v>61</v>
      </c>
      <c r="D209" s="76"/>
      <c r="E209" s="79"/>
      <c r="F209" s="79"/>
      <c r="G209" s="107"/>
      <c r="H209" s="76"/>
      <c r="I209" s="79"/>
      <c r="J209" s="79"/>
      <c r="K209" s="107"/>
      <c r="L209" s="7"/>
    </row>
    <row r="210" spans="1:12" s="10" customFormat="1" ht="16.5" customHeight="1" x14ac:dyDescent="0.3">
      <c r="A210" s="189"/>
      <c r="B210" s="40"/>
      <c r="C210" s="63" t="s">
        <v>38</v>
      </c>
      <c r="D210" s="33">
        <v>600</v>
      </c>
      <c r="E210" s="28">
        <v>600</v>
      </c>
      <c r="F210" s="28"/>
      <c r="G210" s="98"/>
      <c r="H210" s="33">
        <v>600</v>
      </c>
      <c r="I210" s="28">
        <v>600</v>
      </c>
      <c r="J210" s="28"/>
      <c r="K210" s="98"/>
      <c r="L210" s="7"/>
    </row>
    <row r="211" spans="1:12" s="10" customFormat="1" ht="16.5" customHeight="1" x14ac:dyDescent="0.3">
      <c r="A211" s="189"/>
      <c r="B211" s="40"/>
      <c r="C211" s="63" t="s">
        <v>66</v>
      </c>
      <c r="D211" s="33">
        <v>3500</v>
      </c>
      <c r="E211" s="28"/>
      <c r="F211" s="28">
        <v>3500</v>
      </c>
      <c r="G211" s="98"/>
      <c r="H211" s="33">
        <v>3500</v>
      </c>
      <c r="I211" s="28"/>
      <c r="J211" s="28">
        <v>3500</v>
      </c>
      <c r="K211" s="98"/>
      <c r="L211" s="7"/>
    </row>
    <row r="212" spans="1:12" s="10" customFormat="1" ht="28.2" x14ac:dyDescent="0.3">
      <c r="A212" s="189"/>
      <c r="B212" s="40"/>
      <c r="C212" s="59" t="s">
        <v>96</v>
      </c>
      <c r="D212" s="78">
        <f>243990+29634+140000</f>
        <v>413624</v>
      </c>
      <c r="E212" s="51">
        <v>353734</v>
      </c>
      <c r="F212" s="28">
        <v>59890</v>
      </c>
      <c r="G212" s="105"/>
      <c r="H212" s="78">
        <f>413624+1306+1761+23792+5033+2556</f>
        <v>448072</v>
      </c>
      <c r="I212" s="51">
        <v>388182</v>
      </c>
      <c r="J212" s="28">
        <v>59890</v>
      </c>
      <c r="K212" s="105"/>
      <c r="L212" s="7"/>
    </row>
    <row r="213" spans="1:12" s="10" customFormat="1" x14ac:dyDescent="0.3">
      <c r="A213" s="189"/>
      <c r="B213" s="40"/>
      <c r="C213" s="59" t="s">
        <v>319</v>
      </c>
      <c r="D213" s="84">
        <v>215</v>
      </c>
      <c r="E213" s="51">
        <v>215</v>
      </c>
      <c r="F213" s="51"/>
      <c r="G213" s="106"/>
      <c r="H213" s="84">
        <v>215</v>
      </c>
      <c r="I213" s="51">
        <v>215</v>
      </c>
      <c r="J213" s="51"/>
      <c r="K213" s="106"/>
      <c r="L213" s="7"/>
    </row>
    <row r="214" spans="1:12" s="10" customFormat="1" x14ac:dyDescent="0.3">
      <c r="A214" s="189"/>
      <c r="B214" s="40"/>
      <c r="C214" s="59"/>
      <c r="D214" s="84"/>
      <c r="E214" s="51"/>
      <c r="F214" s="51"/>
      <c r="G214" s="106"/>
      <c r="H214" s="84"/>
      <c r="I214" s="51"/>
      <c r="J214" s="51"/>
      <c r="K214" s="106"/>
      <c r="L214" s="7"/>
    </row>
    <row r="215" spans="1:12" s="10" customFormat="1" x14ac:dyDescent="0.3">
      <c r="A215" s="189"/>
      <c r="B215" s="40"/>
      <c r="C215" s="192" t="s">
        <v>28</v>
      </c>
      <c r="D215" s="85">
        <f>SUM(D210:D214)</f>
        <v>417939</v>
      </c>
      <c r="E215" s="38">
        <f t="shared" ref="E215:G215" si="23">SUM(E210:E214)</f>
        <v>354549</v>
      </c>
      <c r="F215" s="38">
        <f t="shared" si="23"/>
        <v>63390</v>
      </c>
      <c r="G215" s="216">
        <f t="shared" si="23"/>
        <v>0</v>
      </c>
      <c r="H215" s="85">
        <f>SUM(H210:H214)</f>
        <v>452387</v>
      </c>
      <c r="I215" s="38">
        <f t="shared" ref="I215:K215" si="24">SUM(I210:I214)</f>
        <v>388997</v>
      </c>
      <c r="J215" s="38">
        <f t="shared" si="24"/>
        <v>63390</v>
      </c>
      <c r="K215" s="102">
        <f t="shared" si="24"/>
        <v>0</v>
      </c>
      <c r="L215" s="7"/>
    </row>
    <row r="216" spans="1:12" s="10" customFormat="1" x14ac:dyDescent="0.3">
      <c r="A216" s="189"/>
      <c r="B216" s="40"/>
      <c r="C216" s="192"/>
      <c r="D216" s="76"/>
      <c r="E216" s="79"/>
      <c r="F216" s="79"/>
      <c r="G216" s="107"/>
      <c r="H216" s="76"/>
      <c r="I216" s="79"/>
      <c r="J216" s="79"/>
      <c r="K216" s="107"/>
      <c r="L216" s="7"/>
    </row>
    <row r="217" spans="1:12" s="10" customFormat="1" x14ac:dyDescent="0.3">
      <c r="A217" s="189"/>
      <c r="B217" s="40"/>
      <c r="C217" s="63" t="s">
        <v>62</v>
      </c>
      <c r="D217" s="76"/>
      <c r="E217" s="79"/>
      <c r="F217" s="79"/>
      <c r="G217" s="107"/>
      <c r="H217" s="76"/>
      <c r="I217" s="79"/>
      <c r="J217" s="79"/>
      <c r="K217" s="107"/>
      <c r="L217" s="7"/>
    </row>
    <row r="218" spans="1:12" s="10" customFormat="1" x14ac:dyDescent="0.3">
      <c r="A218" s="189"/>
      <c r="B218" s="40"/>
      <c r="C218" s="63" t="s">
        <v>258</v>
      </c>
      <c r="D218" s="33">
        <v>48000</v>
      </c>
      <c r="E218" s="28">
        <v>48000</v>
      </c>
      <c r="F218" s="28"/>
      <c r="G218" s="98"/>
      <c r="H218" s="33">
        <v>48000</v>
      </c>
      <c r="I218" s="28">
        <v>48000</v>
      </c>
      <c r="J218" s="28"/>
      <c r="K218" s="98"/>
      <c r="L218" s="7"/>
    </row>
    <row r="219" spans="1:12" s="10" customFormat="1" x14ac:dyDescent="0.3">
      <c r="A219" s="189"/>
      <c r="B219" s="40"/>
      <c r="C219" s="63" t="s">
        <v>438</v>
      </c>
      <c r="D219" s="33">
        <v>28500</v>
      </c>
      <c r="E219" s="28"/>
      <c r="F219" s="28">
        <v>28500</v>
      </c>
      <c r="G219" s="98"/>
      <c r="H219" s="33">
        <v>28500</v>
      </c>
      <c r="I219" s="28"/>
      <c r="J219" s="28">
        <v>28500</v>
      </c>
      <c r="K219" s="98"/>
      <c r="L219" s="7"/>
    </row>
    <row r="220" spans="1:12" s="10" customFormat="1" x14ac:dyDescent="0.3">
      <c r="A220" s="189"/>
      <c r="B220" s="40"/>
      <c r="C220" s="63" t="s">
        <v>439</v>
      </c>
      <c r="D220" s="33">
        <v>4000</v>
      </c>
      <c r="E220" s="28"/>
      <c r="F220" s="28">
        <v>4000</v>
      </c>
      <c r="G220" s="98"/>
      <c r="H220" s="33">
        <v>4000</v>
      </c>
      <c r="I220" s="28"/>
      <c r="J220" s="28">
        <v>4000</v>
      </c>
      <c r="K220" s="98"/>
      <c r="L220" s="7"/>
    </row>
    <row r="221" spans="1:12" s="10" customFormat="1" x14ac:dyDescent="0.3">
      <c r="A221" s="189"/>
      <c r="B221" s="40"/>
      <c r="C221" s="63" t="s">
        <v>440</v>
      </c>
      <c r="D221" s="33">
        <v>293</v>
      </c>
      <c r="E221" s="28">
        <v>293</v>
      </c>
      <c r="F221" s="28"/>
      <c r="G221" s="98"/>
      <c r="H221" s="33">
        <v>293</v>
      </c>
      <c r="I221" s="28">
        <v>293</v>
      </c>
      <c r="J221" s="28"/>
      <c r="K221" s="98"/>
      <c r="L221" s="7"/>
    </row>
    <row r="222" spans="1:12" s="10" customFormat="1" x14ac:dyDescent="0.3">
      <c r="A222" s="189"/>
      <c r="B222" s="40"/>
      <c r="C222" s="63" t="s">
        <v>441</v>
      </c>
      <c r="D222" s="33">
        <v>16937</v>
      </c>
      <c r="E222" s="28">
        <v>16937</v>
      </c>
      <c r="F222" s="28"/>
      <c r="G222" s="98"/>
      <c r="H222" s="33">
        <v>16937</v>
      </c>
      <c r="I222" s="28">
        <v>16937</v>
      </c>
      <c r="J222" s="28"/>
      <c r="K222" s="98"/>
      <c r="L222" s="7"/>
    </row>
    <row r="223" spans="1:12" s="10" customFormat="1" x14ac:dyDescent="0.3">
      <c r="A223" s="189"/>
      <c r="B223" s="40"/>
      <c r="C223" s="63" t="s">
        <v>442</v>
      </c>
      <c r="D223" s="33">
        <v>3246</v>
      </c>
      <c r="E223" s="28">
        <v>3246</v>
      </c>
      <c r="F223" s="28"/>
      <c r="G223" s="98"/>
      <c r="H223" s="33">
        <v>3246</v>
      </c>
      <c r="I223" s="28">
        <v>3246</v>
      </c>
      <c r="J223" s="28"/>
      <c r="K223" s="98"/>
      <c r="L223" s="7"/>
    </row>
    <row r="224" spans="1:12" s="10" customFormat="1" x14ac:dyDescent="0.3">
      <c r="A224" s="189"/>
      <c r="B224" s="40"/>
      <c r="C224" s="59" t="s">
        <v>443</v>
      </c>
      <c r="D224" s="78">
        <v>4000</v>
      </c>
      <c r="E224" s="51"/>
      <c r="F224" s="51">
        <v>4000</v>
      </c>
      <c r="G224" s="105"/>
      <c r="H224" s="78">
        <v>4000</v>
      </c>
      <c r="I224" s="51"/>
      <c r="J224" s="51">
        <v>4000</v>
      </c>
      <c r="K224" s="105"/>
      <c r="L224" s="7"/>
    </row>
    <row r="225" spans="1:12" s="20" customFormat="1" x14ac:dyDescent="0.3">
      <c r="A225" s="190"/>
      <c r="B225" s="40"/>
      <c r="C225" s="59" t="s">
        <v>444</v>
      </c>
      <c r="D225" s="78">
        <v>1000</v>
      </c>
      <c r="E225" s="51"/>
      <c r="F225" s="51">
        <v>1000</v>
      </c>
      <c r="G225" s="105"/>
      <c r="H225" s="78">
        <v>1000</v>
      </c>
      <c r="I225" s="51"/>
      <c r="J225" s="51">
        <v>1000</v>
      </c>
      <c r="K225" s="105"/>
      <c r="L225" s="279"/>
    </row>
    <row r="226" spans="1:12" s="10" customFormat="1" x14ac:dyDescent="0.3">
      <c r="A226" s="189"/>
      <c r="B226" s="40"/>
      <c r="C226" s="59" t="s">
        <v>445</v>
      </c>
      <c r="D226" s="78">
        <v>500</v>
      </c>
      <c r="E226" s="51"/>
      <c r="F226" s="51">
        <v>500</v>
      </c>
      <c r="G226" s="105"/>
      <c r="H226" s="78">
        <v>500</v>
      </c>
      <c r="I226" s="51"/>
      <c r="J226" s="51">
        <v>500</v>
      </c>
      <c r="K226" s="105"/>
      <c r="L226" s="7"/>
    </row>
    <row r="227" spans="1:12" s="10" customFormat="1" x14ac:dyDescent="0.3">
      <c r="A227" s="189"/>
      <c r="B227" s="40"/>
      <c r="C227" s="59" t="s">
        <v>446</v>
      </c>
      <c r="D227" s="78">
        <v>1000</v>
      </c>
      <c r="E227" s="51"/>
      <c r="F227" s="51">
        <v>1000</v>
      </c>
      <c r="G227" s="105"/>
      <c r="H227" s="78">
        <v>1000</v>
      </c>
      <c r="I227" s="51"/>
      <c r="J227" s="51">
        <v>1000</v>
      </c>
      <c r="K227" s="105"/>
      <c r="L227" s="7"/>
    </row>
    <row r="228" spans="1:12" s="10" customFormat="1" x14ac:dyDescent="0.3">
      <c r="A228" s="189"/>
      <c r="B228" s="40"/>
      <c r="C228" s="59" t="s">
        <v>447</v>
      </c>
      <c r="D228" s="78">
        <v>100</v>
      </c>
      <c r="E228" s="51"/>
      <c r="F228" s="51">
        <v>100</v>
      </c>
      <c r="G228" s="105"/>
      <c r="H228" s="78">
        <v>100</v>
      </c>
      <c r="I228" s="51"/>
      <c r="J228" s="51">
        <v>100</v>
      </c>
      <c r="K228" s="105"/>
      <c r="L228" s="7"/>
    </row>
    <row r="229" spans="1:12" s="10" customFormat="1" x14ac:dyDescent="0.3">
      <c r="A229" s="189"/>
      <c r="B229" s="40"/>
      <c r="C229" s="198" t="s">
        <v>448</v>
      </c>
      <c r="D229" s="84">
        <v>500</v>
      </c>
      <c r="E229" s="51">
        <v>500</v>
      </c>
      <c r="F229" s="51"/>
      <c r="G229" s="106"/>
      <c r="H229" s="84">
        <v>500</v>
      </c>
      <c r="I229" s="51">
        <v>500</v>
      </c>
      <c r="J229" s="51"/>
      <c r="K229" s="106"/>
      <c r="L229" s="7"/>
    </row>
    <row r="230" spans="1:12" s="10" customFormat="1" x14ac:dyDescent="0.3">
      <c r="A230" s="189"/>
      <c r="B230" s="40"/>
      <c r="C230" s="198" t="s">
        <v>449</v>
      </c>
      <c r="D230" s="84">
        <v>1000</v>
      </c>
      <c r="E230" s="51"/>
      <c r="F230" s="51">
        <v>1000</v>
      </c>
      <c r="G230" s="106"/>
      <c r="H230" s="84">
        <v>1000</v>
      </c>
      <c r="I230" s="51"/>
      <c r="J230" s="51">
        <v>1000</v>
      </c>
      <c r="K230" s="106"/>
      <c r="L230" s="7"/>
    </row>
    <row r="231" spans="1:12" s="10" customFormat="1" ht="28.2" x14ac:dyDescent="0.3">
      <c r="A231" s="189"/>
      <c r="B231" s="40"/>
      <c r="C231" s="198" t="s">
        <v>450</v>
      </c>
      <c r="D231" s="84">
        <v>78000</v>
      </c>
      <c r="E231" s="51">
        <v>78000</v>
      </c>
      <c r="F231" s="51"/>
      <c r="G231" s="106"/>
      <c r="H231" s="84">
        <v>78000</v>
      </c>
      <c r="I231" s="51">
        <v>78000</v>
      </c>
      <c r="J231" s="51"/>
      <c r="K231" s="106"/>
      <c r="L231" s="7"/>
    </row>
    <row r="232" spans="1:12" s="10" customFormat="1" x14ac:dyDescent="0.3">
      <c r="A232" s="189"/>
      <c r="B232" s="40"/>
      <c r="C232" s="198" t="s">
        <v>451</v>
      </c>
      <c r="D232" s="84">
        <v>2250</v>
      </c>
      <c r="E232" s="51">
        <v>2250</v>
      </c>
      <c r="F232" s="51"/>
      <c r="G232" s="106"/>
      <c r="H232" s="84">
        <v>2250</v>
      </c>
      <c r="I232" s="51">
        <v>2250</v>
      </c>
      <c r="J232" s="51"/>
      <c r="K232" s="106"/>
      <c r="L232" s="7"/>
    </row>
    <row r="233" spans="1:12" s="10" customFormat="1" x14ac:dyDescent="0.3">
      <c r="A233" s="189"/>
      <c r="B233" s="40"/>
      <c r="C233" s="198" t="s">
        <v>452</v>
      </c>
      <c r="D233" s="84">
        <v>15287</v>
      </c>
      <c r="E233" s="51">
        <v>15287</v>
      </c>
      <c r="F233" s="51"/>
      <c r="G233" s="106"/>
      <c r="H233" s="84">
        <v>15287</v>
      </c>
      <c r="I233" s="51">
        <v>15287</v>
      </c>
      <c r="J233" s="51"/>
      <c r="K233" s="106"/>
      <c r="L233" s="7"/>
    </row>
    <row r="234" spans="1:12" s="10" customFormat="1" x14ac:dyDescent="0.3">
      <c r="A234" s="189"/>
      <c r="B234" s="40"/>
      <c r="C234" s="198" t="s">
        <v>453</v>
      </c>
      <c r="D234" s="84">
        <v>480</v>
      </c>
      <c r="E234" s="51">
        <v>480</v>
      </c>
      <c r="F234" s="51"/>
      <c r="G234" s="106"/>
      <c r="H234" s="84">
        <v>480</v>
      </c>
      <c r="I234" s="51">
        <v>480</v>
      </c>
      <c r="J234" s="51"/>
      <c r="K234" s="106"/>
      <c r="L234" s="7"/>
    </row>
    <row r="235" spans="1:12" s="10" customFormat="1" x14ac:dyDescent="0.3">
      <c r="A235" s="189"/>
      <c r="B235" s="40"/>
      <c r="C235" s="198" t="s">
        <v>454</v>
      </c>
      <c r="D235" s="84">
        <v>9000</v>
      </c>
      <c r="E235" s="51">
        <v>9000</v>
      </c>
      <c r="F235" s="51"/>
      <c r="G235" s="106"/>
      <c r="H235" s="84">
        <v>9000</v>
      </c>
      <c r="I235" s="51">
        <v>9000</v>
      </c>
      <c r="J235" s="51"/>
      <c r="K235" s="106"/>
      <c r="L235" s="7"/>
    </row>
    <row r="236" spans="1:12" s="10" customFormat="1" x14ac:dyDescent="0.3">
      <c r="A236" s="189"/>
      <c r="B236" s="40"/>
      <c r="C236" s="59" t="s">
        <v>460</v>
      </c>
      <c r="D236" s="84"/>
      <c r="E236" s="51"/>
      <c r="F236" s="51"/>
      <c r="G236" s="106"/>
      <c r="H236" s="84"/>
      <c r="I236" s="51"/>
      <c r="J236" s="51"/>
      <c r="K236" s="106"/>
      <c r="L236" s="7"/>
    </row>
    <row r="237" spans="1:12" s="10" customFormat="1" x14ac:dyDescent="0.3">
      <c r="A237" s="189"/>
      <c r="B237" s="40"/>
      <c r="C237" s="59" t="s">
        <v>462</v>
      </c>
      <c r="D237" s="84"/>
      <c r="E237" s="51"/>
      <c r="F237" s="51"/>
      <c r="G237" s="106"/>
      <c r="H237" s="84">
        <v>1247</v>
      </c>
      <c r="I237" s="51">
        <v>1247</v>
      </c>
      <c r="J237" s="51"/>
      <c r="K237" s="106"/>
      <c r="L237" s="7"/>
    </row>
    <row r="238" spans="1:12" s="10" customFormat="1" x14ac:dyDescent="0.3">
      <c r="A238" s="189"/>
      <c r="B238" s="40"/>
      <c r="C238" s="59" t="s">
        <v>461</v>
      </c>
      <c r="D238" s="84"/>
      <c r="E238" s="51"/>
      <c r="F238" s="51"/>
      <c r="G238" s="106"/>
      <c r="H238" s="84">
        <v>4457</v>
      </c>
      <c r="I238" s="51">
        <v>4457</v>
      </c>
      <c r="J238" s="51"/>
      <c r="K238" s="106"/>
      <c r="L238" s="7"/>
    </row>
    <row r="239" spans="1:12" s="10" customFormat="1" x14ac:dyDescent="0.3">
      <c r="A239" s="189"/>
      <c r="B239" s="40"/>
      <c r="C239" s="198" t="s">
        <v>488</v>
      </c>
      <c r="D239" s="84"/>
      <c r="E239" s="51"/>
      <c r="F239" s="51"/>
      <c r="G239" s="106"/>
      <c r="H239" s="84">
        <v>901</v>
      </c>
      <c r="I239" s="51">
        <v>901</v>
      </c>
      <c r="J239" s="51"/>
      <c r="K239" s="106"/>
      <c r="L239" s="7"/>
    </row>
    <row r="240" spans="1:12" s="10" customFormat="1" x14ac:dyDescent="0.3">
      <c r="A240" s="189"/>
      <c r="B240" s="40"/>
      <c r="C240" s="198"/>
      <c r="D240" s="84"/>
      <c r="E240" s="51"/>
      <c r="F240" s="51"/>
      <c r="G240" s="258"/>
      <c r="H240" s="84"/>
      <c r="I240" s="51"/>
      <c r="J240" s="51"/>
      <c r="K240" s="106"/>
      <c r="L240" s="7"/>
    </row>
    <row r="241" spans="1:12" s="10" customFormat="1" x14ac:dyDescent="0.3">
      <c r="A241" s="189"/>
      <c r="B241" s="40"/>
      <c r="C241" s="192" t="s">
        <v>28</v>
      </c>
      <c r="D241" s="85">
        <f t="shared" ref="D241:K241" si="25">SUM(D218:D239)</f>
        <v>214093</v>
      </c>
      <c r="E241" s="38">
        <f t="shared" si="25"/>
        <v>173993</v>
      </c>
      <c r="F241" s="38">
        <f t="shared" si="25"/>
        <v>40100</v>
      </c>
      <c r="G241" s="216">
        <f t="shared" si="25"/>
        <v>0</v>
      </c>
      <c r="H241" s="85">
        <f t="shared" si="25"/>
        <v>220698</v>
      </c>
      <c r="I241" s="38">
        <f t="shared" si="25"/>
        <v>180598</v>
      </c>
      <c r="J241" s="38">
        <f t="shared" si="25"/>
        <v>40100</v>
      </c>
      <c r="K241" s="102">
        <f t="shared" si="25"/>
        <v>0</v>
      </c>
      <c r="L241" s="7"/>
    </row>
    <row r="242" spans="1:12" s="10" customFormat="1" x14ac:dyDescent="0.3">
      <c r="A242" s="189"/>
      <c r="B242" s="40"/>
      <c r="C242" s="80"/>
      <c r="D242" s="76"/>
      <c r="E242" s="79"/>
      <c r="F242" s="79"/>
      <c r="G242" s="107"/>
      <c r="H242" s="76"/>
      <c r="I242" s="79"/>
      <c r="J242" s="79"/>
      <c r="K242" s="107"/>
      <c r="L242" s="7"/>
    </row>
    <row r="243" spans="1:12" s="10" customFormat="1" x14ac:dyDescent="0.3">
      <c r="A243" s="22"/>
      <c r="B243" s="49"/>
      <c r="C243" s="63" t="s">
        <v>79</v>
      </c>
      <c r="D243" s="76"/>
      <c r="E243" s="79"/>
      <c r="F243" s="79"/>
      <c r="G243" s="107"/>
      <c r="H243" s="76"/>
      <c r="I243" s="79"/>
      <c r="J243" s="79"/>
      <c r="K243" s="107"/>
      <c r="L243" s="7"/>
    </row>
    <row r="244" spans="1:12" s="10" customFormat="1" ht="28.2" x14ac:dyDescent="0.3">
      <c r="A244" s="22"/>
      <c r="B244" s="49"/>
      <c r="C244" s="59" t="s">
        <v>189</v>
      </c>
      <c r="D244" s="78">
        <v>868</v>
      </c>
      <c r="E244" s="51">
        <v>868</v>
      </c>
      <c r="F244" s="51"/>
      <c r="G244" s="105"/>
      <c r="H244" s="78">
        <v>868</v>
      </c>
      <c r="I244" s="51">
        <v>868</v>
      </c>
      <c r="J244" s="51"/>
      <c r="K244" s="105"/>
      <c r="L244" s="7"/>
    </row>
    <row r="245" spans="1:12" s="10" customFormat="1" ht="30.75" customHeight="1" x14ac:dyDescent="0.3">
      <c r="A245" s="22"/>
      <c r="B245" s="49"/>
      <c r="C245" s="59" t="s">
        <v>391</v>
      </c>
      <c r="D245" s="84">
        <v>2063</v>
      </c>
      <c r="E245" s="51">
        <v>2063</v>
      </c>
      <c r="F245" s="51"/>
      <c r="G245" s="106"/>
      <c r="H245" s="84">
        <v>2063</v>
      </c>
      <c r="I245" s="51">
        <v>2063</v>
      </c>
      <c r="J245" s="51"/>
      <c r="K245" s="106"/>
      <c r="L245" s="7"/>
    </row>
    <row r="246" spans="1:12" s="10" customFormat="1" ht="30" customHeight="1" x14ac:dyDescent="0.3">
      <c r="A246" s="22"/>
      <c r="B246" s="49"/>
      <c r="C246" s="59" t="s">
        <v>392</v>
      </c>
      <c r="D246" s="84">
        <v>1869</v>
      </c>
      <c r="E246" s="51">
        <v>1869</v>
      </c>
      <c r="F246" s="51"/>
      <c r="G246" s="106"/>
      <c r="H246" s="84">
        <v>1869</v>
      </c>
      <c r="I246" s="51">
        <v>1869</v>
      </c>
      <c r="J246" s="51"/>
      <c r="K246" s="106"/>
      <c r="L246" s="7"/>
    </row>
    <row r="247" spans="1:12" s="10" customFormat="1" ht="42" x14ac:dyDescent="0.3">
      <c r="A247" s="22"/>
      <c r="B247" s="49"/>
      <c r="C247" s="59" t="s">
        <v>393</v>
      </c>
      <c r="D247" s="84">
        <v>3253</v>
      </c>
      <c r="E247" s="51">
        <v>3253</v>
      </c>
      <c r="F247" s="51"/>
      <c r="G247" s="106"/>
      <c r="H247" s="84">
        <v>3253</v>
      </c>
      <c r="I247" s="51">
        <v>3253</v>
      </c>
      <c r="J247" s="51"/>
      <c r="K247" s="106"/>
      <c r="L247" s="7"/>
    </row>
    <row r="248" spans="1:12" s="10" customFormat="1" ht="28.2" x14ac:dyDescent="0.3">
      <c r="A248" s="22"/>
      <c r="B248" s="49"/>
      <c r="C248" s="43" t="s">
        <v>394</v>
      </c>
      <c r="D248" s="84">
        <v>2164</v>
      </c>
      <c r="E248" s="51">
        <v>2164</v>
      </c>
      <c r="F248" s="51"/>
      <c r="G248" s="106"/>
      <c r="H248" s="84">
        <v>2164</v>
      </c>
      <c r="I248" s="51">
        <v>2164</v>
      </c>
      <c r="J248" s="51"/>
      <c r="K248" s="106"/>
      <c r="L248" s="7"/>
    </row>
    <row r="249" spans="1:12" s="10" customFormat="1" x14ac:dyDescent="0.3">
      <c r="A249" s="22"/>
      <c r="B249" s="49"/>
      <c r="C249" s="59" t="s">
        <v>426</v>
      </c>
      <c r="D249" s="84">
        <v>10358</v>
      </c>
      <c r="E249" s="51">
        <v>10358</v>
      </c>
      <c r="F249" s="51"/>
      <c r="G249" s="106"/>
      <c r="H249" s="84">
        <f>10358-4457-1247-3993</f>
        <v>661</v>
      </c>
      <c r="I249" s="51">
        <v>661</v>
      </c>
      <c r="J249" s="51"/>
      <c r="K249" s="106"/>
      <c r="L249" s="7"/>
    </row>
    <row r="250" spans="1:12" s="10" customFormat="1" x14ac:dyDescent="0.3">
      <c r="A250" s="22"/>
      <c r="B250" s="49"/>
      <c r="C250" s="198" t="s">
        <v>478</v>
      </c>
      <c r="D250" s="84"/>
      <c r="E250" s="51"/>
      <c r="F250" s="51"/>
      <c r="G250" s="106"/>
      <c r="H250" s="84">
        <v>126033</v>
      </c>
      <c r="I250" s="51">
        <v>126033</v>
      </c>
      <c r="J250" s="51"/>
      <c r="K250" s="106"/>
      <c r="L250" s="7"/>
    </row>
    <row r="251" spans="1:12" s="10" customFormat="1" x14ac:dyDescent="0.3">
      <c r="A251" s="22"/>
      <c r="B251" s="49"/>
      <c r="C251" s="59"/>
      <c r="D251" s="84"/>
      <c r="E251" s="51"/>
      <c r="F251" s="51"/>
      <c r="G251" s="106"/>
      <c r="H251" s="84"/>
      <c r="I251" s="51"/>
      <c r="J251" s="51"/>
      <c r="K251" s="106"/>
      <c r="L251" s="7"/>
    </row>
    <row r="252" spans="1:12" s="10" customFormat="1" x14ac:dyDescent="0.3">
      <c r="A252" s="22"/>
      <c r="B252" s="40"/>
      <c r="C252" s="192" t="s">
        <v>28</v>
      </c>
      <c r="D252" s="85">
        <f>SUM(D244:D251)</f>
        <v>20575</v>
      </c>
      <c r="E252" s="38">
        <f t="shared" ref="E252:G252" si="26">SUM(E244:E251)</f>
        <v>20575</v>
      </c>
      <c r="F252" s="38">
        <f t="shared" si="26"/>
        <v>0</v>
      </c>
      <c r="G252" s="216">
        <f t="shared" si="26"/>
        <v>0</v>
      </c>
      <c r="H252" s="85">
        <f>SUM(H244:H251)</f>
        <v>136911</v>
      </c>
      <c r="I252" s="38">
        <f t="shared" ref="I252:K252" si="27">SUM(I244:I251)</f>
        <v>136911</v>
      </c>
      <c r="J252" s="38">
        <f t="shared" si="27"/>
        <v>0</v>
      </c>
      <c r="K252" s="102">
        <f t="shared" si="27"/>
        <v>0</v>
      </c>
      <c r="L252" s="7"/>
    </row>
    <row r="253" spans="1:12" s="10" customFormat="1" x14ac:dyDescent="0.3">
      <c r="A253" s="22"/>
      <c r="B253" s="40"/>
      <c r="C253" s="80"/>
      <c r="D253" s="76"/>
      <c r="E253" s="79"/>
      <c r="F253" s="79"/>
      <c r="G253" s="107"/>
      <c r="H253" s="76"/>
      <c r="I253" s="79"/>
      <c r="J253" s="79"/>
      <c r="K253" s="107"/>
      <c r="L253" s="7"/>
    </row>
    <row r="254" spans="1:12" s="10" customFormat="1" x14ac:dyDescent="0.3">
      <c r="A254" s="22"/>
      <c r="B254" s="49"/>
      <c r="C254" s="63" t="s">
        <v>67</v>
      </c>
      <c r="D254" s="33">
        <v>5000</v>
      </c>
      <c r="E254" s="28">
        <v>5000</v>
      </c>
      <c r="F254" s="28"/>
      <c r="G254" s="98"/>
      <c r="H254" s="33">
        <v>5000</v>
      </c>
      <c r="I254" s="28">
        <v>5000</v>
      </c>
      <c r="J254" s="28"/>
      <c r="K254" s="98"/>
      <c r="L254" s="7"/>
    </row>
    <row r="255" spans="1:12" s="10" customFormat="1" x14ac:dyDescent="0.3">
      <c r="A255" s="22"/>
      <c r="B255" s="49"/>
      <c r="C255" s="63"/>
      <c r="D255" s="33"/>
      <c r="E255" s="28"/>
      <c r="F255" s="28"/>
      <c r="G255" s="98"/>
      <c r="H255" s="33"/>
      <c r="I255" s="28"/>
      <c r="J255" s="28"/>
      <c r="K255" s="98"/>
      <c r="L255" s="7"/>
    </row>
    <row r="256" spans="1:12" s="10" customFormat="1" ht="28.2" x14ac:dyDescent="0.3">
      <c r="A256" s="22"/>
      <c r="B256" s="49"/>
      <c r="C256" s="59" t="s">
        <v>101</v>
      </c>
      <c r="D256" s="33"/>
      <c r="E256" s="28"/>
      <c r="F256" s="28"/>
      <c r="G256" s="98"/>
      <c r="H256" s="33"/>
      <c r="I256" s="28"/>
      <c r="J256" s="28"/>
      <c r="K256" s="98"/>
      <c r="L256" s="7"/>
    </row>
    <row r="257" spans="1:12" s="10" customFormat="1" x14ac:dyDescent="0.3">
      <c r="A257" s="22"/>
      <c r="B257" s="49"/>
      <c r="C257" s="198" t="s">
        <v>282</v>
      </c>
      <c r="D257" s="84">
        <v>7000</v>
      </c>
      <c r="E257" s="51">
        <v>7000</v>
      </c>
      <c r="F257" s="51"/>
      <c r="G257" s="106"/>
      <c r="H257" s="84">
        <v>11350</v>
      </c>
      <c r="I257" s="51">
        <v>11350</v>
      </c>
      <c r="J257" s="51"/>
      <c r="K257" s="106"/>
      <c r="L257" s="7"/>
    </row>
    <row r="258" spans="1:12" s="10" customFormat="1" x14ac:dyDescent="0.3">
      <c r="A258" s="22"/>
      <c r="B258" s="49"/>
      <c r="C258" s="198" t="s">
        <v>489</v>
      </c>
      <c r="D258" s="84"/>
      <c r="E258" s="51"/>
      <c r="F258" s="51"/>
      <c r="G258" s="106"/>
      <c r="H258" s="84">
        <v>5000</v>
      </c>
      <c r="I258" s="51">
        <v>5000</v>
      </c>
      <c r="J258" s="51"/>
      <c r="K258" s="106"/>
      <c r="L258" s="7"/>
    </row>
    <row r="259" spans="1:12" s="10" customFormat="1" x14ac:dyDescent="0.3">
      <c r="A259" s="22"/>
      <c r="B259" s="49"/>
      <c r="C259" s="198"/>
      <c r="D259" s="84"/>
      <c r="E259" s="51"/>
      <c r="F259" s="51"/>
      <c r="G259" s="106"/>
      <c r="H259" s="84"/>
      <c r="I259" s="51"/>
      <c r="J259" s="51"/>
      <c r="K259" s="106"/>
      <c r="L259" s="7"/>
    </row>
    <row r="260" spans="1:12" s="10" customFormat="1" x14ac:dyDescent="0.3">
      <c r="A260" s="22"/>
      <c r="B260" s="40"/>
      <c r="C260" s="192" t="s">
        <v>28</v>
      </c>
      <c r="D260" s="85">
        <f t="shared" ref="D260:K260" si="28">SUM(D257:D259)</f>
        <v>7000</v>
      </c>
      <c r="E260" s="38">
        <f t="shared" si="28"/>
        <v>7000</v>
      </c>
      <c r="F260" s="38">
        <f t="shared" si="28"/>
        <v>0</v>
      </c>
      <c r="G260" s="216">
        <f t="shared" si="28"/>
        <v>0</v>
      </c>
      <c r="H260" s="85">
        <f t="shared" si="28"/>
        <v>16350</v>
      </c>
      <c r="I260" s="38">
        <f t="shared" si="28"/>
        <v>16350</v>
      </c>
      <c r="J260" s="38">
        <f t="shared" si="28"/>
        <v>0</v>
      </c>
      <c r="K260" s="102">
        <f t="shared" si="28"/>
        <v>0</v>
      </c>
      <c r="L260" s="7"/>
    </row>
    <row r="261" spans="1:12" s="10" customFormat="1" x14ac:dyDescent="0.3">
      <c r="A261" s="22"/>
      <c r="B261" s="40"/>
      <c r="C261" s="192"/>
      <c r="D261" s="87"/>
      <c r="E261" s="42"/>
      <c r="F261" s="42"/>
      <c r="G261" s="112"/>
      <c r="H261" s="87"/>
      <c r="I261" s="42"/>
      <c r="J261" s="42"/>
      <c r="K261" s="112"/>
      <c r="L261" s="7"/>
    </row>
    <row r="262" spans="1:12" s="10" customFormat="1" x14ac:dyDescent="0.3">
      <c r="A262" s="22"/>
      <c r="B262" s="40"/>
      <c r="C262" s="80" t="s">
        <v>64</v>
      </c>
      <c r="D262" s="87">
        <f t="shared" ref="D262:K262" si="29">D215+D241+D252+D254+D260</f>
        <v>664607</v>
      </c>
      <c r="E262" s="42">
        <f t="shared" si="29"/>
        <v>561117</v>
      </c>
      <c r="F262" s="42">
        <f t="shared" si="29"/>
        <v>103490</v>
      </c>
      <c r="G262" s="112">
        <f t="shared" si="29"/>
        <v>0</v>
      </c>
      <c r="H262" s="87">
        <f t="shared" si="29"/>
        <v>831346</v>
      </c>
      <c r="I262" s="42">
        <f t="shared" si="29"/>
        <v>727856</v>
      </c>
      <c r="J262" s="42">
        <f t="shared" si="29"/>
        <v>103490</v>
      </c>
      <c r="K262" s="112">
        <f t="shared" si="29"/>
        <v>0</v>
      </c>
      <c r="L262" s="7"/>
    </row>
    <row r="263" spans="1:12" s="10" customFormat="1" x14ac:dyDescent="0.3">
      <c r="A263" s="189"/>
      <c r="B263" s="40"/>
      <c r="C263" s="80"/>
      <c r="D263" s="76"/>
      <c r="E263" s="79"/>
      <c r="F263" s="79"/>
      <c r="G263" s="107"/>
      <c r="H263" s="76"/>
      <c r="I263" s="79"/>
      <c r="J263" s="79"/>
      <c r="K263" s="107"/>
      <c r="L263" s="7"/>
    </row>
    <row r="264" spans="1:12" s="10" customFormat="1" x14ac:dyDescent="0.3">
      <c r="A264" s="189"/>
      <c r="B264" s="40" t="s">
        <v>23</v>
      </c>
      <c r="C264" s="63" t="s">
        <v>58</v>
      </c>
      <c r="D264" s="76"/>
      <c r="E264" s="79"/>
      <c r="F264" s="79"/>
      <c r="G264" s="107"/>
      <c r="H264" s="76"/>
      <c r="I264" s="79"/>
      <c r="J264" s="79"/>
      <c r="K264" s="107"/>
      <c r="L264" s="7"/>
    </row>
    <row r="265" spans="1:12" s="10" customFormat="1" x14ac:dyDescent="0.3">
      <c r="A265" s="189"/>
      <c r="B265" s="40"/>
      <c r="C265" s="198" t="s">
        <v>395</v>
      </c>
      <c r="D265" s="33">
        <v>66000</v>
      </c>
      <c r="E265" s="28">
        <v>66000</v>
      </c>
      <c r="F265" s="79"/>
      <c r="G265" s="107"/>
      <c r="H265" s="33">
        <v>66000</v>
      </c>
      <c r="I265" s="28">
        <v>66000</v>
      </c>
      <c r="J265" s="79"/>
      <c r="K265" s="107"/>
      <c r="L265" s="7"/>
    </row>
    <row r="266" spans="1:12" s="10" customFormat="1" x14ac:dyDescent="0.3">
      <c r="A266" s="189"/>
      <c r="B266" s="40"/>
      <c r="C266" s="63" t="s">
        <v>396</v>
      </c>
      <c r="D266" s="33">
        <v>12000</v>
      </c>
      <c r="E266" s="28">
        <v>12000</v>
      </c>
      <c r="F266" s="79"/>
      <c r="G266" s="107"/>
      <c r="H266" s="33">
        <v>12292</v>
      </c>
      <c r="I266" s="28">
        <v>12292</v>
      </c>
      <c r="J266" s="79"/>
      <c r="K266" s="107"/>
      <c r="L266" s="7"/>
    </row>
    <row r="267" spans="1:12" s="10" customFormat="1" ht="15" customHeight="1" x14ac:dyDescent="0.3">
      <c r="A267" s="189"/>
      <c r="B267" s="40"/>
      <c r="C267" s="63" t="s">
        <v>397</v>
      </c>
      <c r="D267" s="33">
        <v>4946</v>
      </c>
      <c r="E267" s="28">
        <v>4946</v>
      </c>
      <c r="F267" s="79"/>
      <c r="G267" s="107"/>
      <c r="H267" s="33">
        <v>4946</v>
      </c>
      <c r="I267" s="28">
        <v>4946</v>
      </c>
      <c r="J267" s="79"/>
      <c r="K267" s="107"/>
      <c r="L267" s="7"/>
    </row>
    <row r="268" spans="1:12" s="10" customFormat="1" x14ac:dyDescent="0.3">
      <c r="A268" s="189"/>
      <c r="B268" s="40"/>
      <c r="C268" s="63" t="s">
        <v>398</v>
      </c>
      <c r="D268" s="83">
        <v>5000</v>
      </c>
      <c r="E268" s="28">
        <v>5000</v>
      </c>
      <c r="F268" s="28"/>
      <c r="G268" s="98"/>
      <c r="H268" s="83">
        <v>5000</v>
      </c>
      <c r="I268" s="28">
        <v>5000</v>
      </c>
      <c r="J268" s="28"/>
      <c r="K268" s="98"/>
      <c r="L268" s="7"/>
    </row>
    <row r="269" spans="1:12" s="10" customFormat="1" x14ac:dyDescent="0.3">
      <c r="A269" s="189"/>
      <c r="B269" s="40"/>
      <c r="C269" s="63" t="s">
        <v>399</v>
      </c>
      <c r="D269" s="83">
        <v>1700</v>
      </c>
      <c r="E269" s="28">
        <v>1700</v>
      </c>
      <c r="F269" s="28"/>
      <c r="G269" s="98"/>
      <c r="H269" s="83">
        <v>1700</v>
      </c>
      <c r="I269" s="28">
        <v>1700</v>
      </c>
      <c r="J269" s="28"/>
      <c r="K269" s="98"/>
      <c r="L269" s="7"/>
    </row>
    <row r="270" spans="1:12" s="10" customFormat="1" x14ac:dyDescent="0.3">
      <c r="A270" s="189"/>
      <c r="B270" s="40"/>
      <c r="C270" s="63" t="s">
        <v>400</v>
      </c>
      <c r="D270" s="83">
        <v>3000</v>
      </c>
      <c r="E270" s="28">
        <v>3000</v>
      </c>
      <c r="F270" s="28"/>
      <c r="G270" s="98"/>
      <c r="H270" s="83">
        <v>3000</v>
      </c>
      <c r="I270" s="28">
        <v>3000</v>
      </c>
      <c r="J270" s="28"/>
      <c r="K270" s="98"/>
      <c r="L270" s="7"/>
    </row>
    <row r="271" spans="1:12" s="10" customFormat="1" x14ac:dyDescent="0.3">
      <c r="A271" s="189"/>
      <c r="B271" s="40"/>
      <c r="C271" s="63" t="s">
        <v>401</v>
      </c>
      <c r="D271" s="83">
        <v>984</v>
      </c>
      <c r="E271" s="28">
        <v>984</v>
      </c>
      <c r="F271" s="28"/>
      <c r="G271" s="98"/>
      <c r="H271" s="83">
        <v>984</v>
      </c>
      <c r="I271" s="28">
        <v>984</v>
      </c>
      <c r="J271" s="28"/>
      <c r="K271" s="98"/>
      <c r="L271" s="7"/>
    </row>
    <row r="272" spans="1:12" s="10" customFormat="1" x14ac:dyDescent="0.3">
      <c r="A272" s="189"/>
      <c r="B272" s="40"/>
      <c r="C272" s="59" t="s">
        <v>402</v>
      </c>
      <c r="D272" s="83">
        <v>4000</v>
      </c>
      <c r="E272" s="28">
        <v>4000</v>
      </c>
      <c r="F272" s="28"/>
      <c r="G272" s="98"/>
      <c r="H272" s="83">
        <v>4000</v>
      </c>
      <c r="I272" s="28">
        <v>4000</v>
      </c>
      <c r="J272" s="28"/>
      <c r="K272" s="98"/>
      <c r="L272" s="7"/>
    </row>
    <row r="273" spans="1:12" s="10" customFormat="1" ht="16.5" customHeight="1" x14ac:dyDescent="0.3">
      <c r="A273" s="189"/>
      <c r="B273" s="40"/>
      <c r="C273" s="59" t="s">
        <v>403</v>
      </c>
      <c r="D273" s="83">
        <v>5000</v>
      </c>
      <c r="E273" s="28">
        <v>5000</v>
      </c>
      <c r="F273" s="28"/>
      <c r="G273" s="98"/>
      <c r="H273" s="83">
        <v>5000</v>
      </c>
      <c r="I273" s="28">
        <v>5000</v>
      </c>
      <c r="J273" s="28"/>
      <c r="K273" s="98"/>
      <c r="L273" s="7"/>
    </row>
    <row r="274" spans="1:12" s="10" customFormat="1" x14ac:dyDescent="0.3">
      <c r="A274" s="189"/>
      <c r="B274" s="40"/>
      <c r="C274" s="59" t="s">
        <v>404</v>
      </c>
      <c r="D274" s="83">
        <v>6000</v>
      </c>
      <c r="E274" s="28">
        <v>6000</v>
      </c>
      <c r="F274" s="28"/>
      <c r="G274" s="104"/>
      <c r="H274" s="83">
        <v>6000</v>
      </c>
      <c r="I274" s="28">
        <v>6000</v>
      </c>
      <c r="J274" s="28"/>
      <c r="K274" s="104"/>
      <c r="L274" s="7"/>
    </row>
    <row r="275" spans="1:12" s="10" customFormat="1" ht="16.5" customHeight="1" x14ac:dyDescent="0.3">
      <c r="A275" s="189"/>
      <c r="B275" s="40"/>
      <c r="C275" s="59" t="s">
        <v>405</v>
      </c>
      <c r="D275" s="84">
        <v>1500</v>
      </c>
      <c r="E275" s="51">
        <v>1500</v>
      </c>
      <c r="F275" s="51"/>
      <c r="G275" s="106"/>
      <c r="H275" s="84">
        <v>1500</v>
      </c>
      <c r="I275" s="51">
        <v>1500</v>
      </c>
      <c r="J275" s="51"/>
      <c r="K275" s="106"/>
      <c r="L275" s="7"/>
    </row>
    <row r="276" spans="1:12" s="10" customFormat="1" x14ac:dyDescent="0.3">
      <c r="A276" s="189"/>
      <c r="B276" s="40"/>
      <c r="C276" s="59" t="s">
        <v>406</v>
      </c>
      <c r="D276" s="84">
        <v>7000</v>
      </c>
      <c r="E276" s="51">
        <v>7000</v>
      </c>
      <c r="F276" s="51"/>
      <c r="G276" s="106"/>
      <c r="H276" s="84">
        <v>7000</v>
      </c>
      <c r="I276" s="51">
        <v>7000</v>
      </c>
      <c r="J276" s="51"/>
      <c r="K276" s="106"/>
      <c r="L276" s="7"/>
    </row>
    <row r="277" spans="1:12" s="10" customFormat="1" x14ac:dyDescent="0.3">
      <c r="A277" s="189"/>
      <c r="B277" s="40"/>
      <c r="C277" s="59" t="s">
        <v>407</v>
      </c>
      <c r="D277" s="84">
        <v>1000</v>
      </c>
      <c r="E277" s="51">
        <v>1000</v>
      </c>
      <c r="F277" s="51"/>
      <c r="G277" s="106"/>
      <c r="H277" s="84">
        <v>1000</v>
      </c>
      <c r="I277" s="51">
        <v>1000</v>
      </c>
      <c r="J277" s="51"/>
      <c r="K277" s="106"/>
      <c r="L277" s="7"/>
    </row>
    <row r="278" spans="1:12" s="10" customFormat="1" x14ac:dyDescent="0.3">
      <c r="A278" s="189"/>
      <c r="B278" s="40"/>
      <c r="C278" s="59" t="s">
        <v>408</v>
      </c>
      <c r="D278" s="84"/>
      <c r="E278" s="51"/>
      <c r="F278" s="51"/>
      <c r="G278" s="106"/>
      <c r="H278" s="84"/>
      <c r="I278" s="51"/>
      <c r="J278" s="51"/>
      <c r="K278" s="106"/>
      <c r="L278" s="7"/>
    </row>
    <row r="279" spans="1:12" s="10" customFormat="1" x14ac:dyDescent="0.3">
      <c r="A279" s="189"/>
      <c r="B279" s="40"/>
      <c r="C279" s="59" t="s">
        <v>409</v>
      </c>
      <c r="D279" s="84">
        <v>1500</v>
      </c>
      <c r="E279" s="51">
        <v>1500</v>
      </c>
      <c r="F279" s="51"/>
      <c r="G279" s="106"/>
      <c r="H279" s="84">
        <v>1500</v>
      </c>
      <c r="I279" s="51">
        <v>1500</v>
      </c>
      <c r="J279" s="51"/>
      <c r="K279" s="106"/>
      <c r="L279" s="7"/>
    </row>
    <row r="280" spans="1:12" s="10" customFormat="1" x14ac:dyDescent="0.3">
      <c r="A280" s="189"/>
      <c r="B280" s="40"/>
      <c r="C280" s="59" t="s">
        <v>410</v>
      </c>
      <c r="D280" s="84">
        <v>1207</v>
      </c>
      <c r="E280" s="51">
        <v>1207</v>
      </c>
      <c r="F280" s="51"/>
      <c r="G280" s="106"/>
      <c r="H280" s="84">
        <v>1207</v>
      </c>
      <c r="I280" s="51">
        <v>1207</v>
      </c>
      <c r="J280" s="51"/>
      <c r="K280" s="106"/>
      <c r="L280" s="7"/>
    </row>
    <row r="281" spans="1:12" s="10" customFormat="1" ht="28.2" x14ac:dyDescent="0.3">
      <c r="A281" s="189"/>
      <c r="B281" s="40"/>
      <c r="C281" s="59" t="s">
        <v>500</v>
      </c>
      <c r="D281" s="84">
        <v>1169</v>
      </c>
      <c r="E281" s="51">
        <v>1169</v>
      </c>
      <c r="F281" s="51"/>
      <c r="G281" s="106"/>
      <c r="H281" s="84">
        <v>1169</v>
      </c>
      <c r="I281" s="51">
        <v>1169</v>
      </c>
      <c r="J281" s="51"/>
      <c r="K281" s="106"/>
      <c r="L281" s="7"/>
    </row>
    <row r="282" spans="1:12" s="10" customFormat="1" x14ac:dyDescent="0.3">
      <c r="A282" s="189"/>
      <c r="B282" s="40"/>
      <c r="C282" s="59" t="s">
        <v>411</v>
      </c>
      <c r="D282" s="84">
        <v>13000</v>
      </c>
      <c r="E282" s="51">
        <v>13000</v>
      </c>
      <c r="F282" s="51"/>
      <c r="G282" s="106"/>
      <c r="H282" s="84">
        <v>13000</v>
      </c>
      <c r="I282" s="51">
        <v>13000</v>
      </c>
      <c r="J282" s="51"/>
      <c r="K282" s="106"/>
      <c r="L282" s="7"/>
    </row>
    <row r="283" spans="1:12" s="10" customFormat="1" ht="28.2" x14ac:dyDescent="0.3">
      <c r="A283" s="189"/>
      <c r="B283" s="40"/>
      <c r="C283" s="43" t="s">
        <v>412</v>
      </c>
      <c r="D283" s="84">
        <v>2258</v>
      </c>
      <c r="E283" s="51">
        <v>2258</v>
      </c>
      <c r="F283" s="51"/>
      <c r="G283" s="106"/>
      <c r="H283" s="84">
        <v>2258</v>
      </c>
      <c r="I283" s="51">
        <v>2258</v>
      </c>
      <c r="J283" s="51"/>
      <c r="K283" s="106"/>
      <c r="L283" s="7"/>
    </row>
    <row r="284" spans="1:12" s="10" customFormat="1" ht="28.2" x14ac:dyDescent="0.3">
      <c r="A284" s="189"/>
      <c r="B284" s="40"/>
      <c r="C284" s="43" t="s">
        <v>413</v>
      </c>
      <c r="D284" s="84">
        <v>792</v>
      </c>
      <c r="E284" s="51">
        <v>792</v>
      </c>
      <c r="F284" s="51"/>
      <c r="G284" s="106"/>
      <c r="H284" s="84">
        <v>792</v>
      </c>
      <c r="I284" s="51">
        <v>792</v>
      </c>
      <c r="J284" s="51"/>
      <c r="K284" s="106"/>
      <c r="L284" s="7"/>
    </row>
    <row r="285" spans="1:12" s="10" customFormat="1" x14ac:dyDescent="0.3">
      <c r="A285" s="189"/>
      <c r="B285" s="40"/>
      <c r="C285" s="59" t="s">
        <v>414</v>
      </c>
      <c r="D285" s="84">
        <v>82400</v>
      </c>
      <c r="E285" s="51">
        <v>82400</v>
      </c>
      <c r="F285" s="51"/>
      <c r="G285" s="106"/>
      <c r="H285" s="84">
        <v>82400</v>
      </c>
      <c r="I285" s="51">
        <v>82400</v>
      </c>
      <c r="J285" s="51"/>
      <c r="K285" s="106"/>
      <c r="L285" s="7"/>
    </row>
    <row r="286" spans="1:12" s="10" customFormat="1" ht="28.2" x14ac:dyDescent="0.3">
      <c r="A286" s="189"/>
      <c r="B286" s="40"/>
      <c r="C286" s="59" t="s">
        <v>415</v>
      </c>
      <c r="D286" s="84">
        <v>168750</v>
      </c>
      <c r="E286" s="51">
        <v>168750</v>
      </c>
      <c r="F286" s="51"/>
      <c r="G286" s="106"/>
      <c r="H286" s="84">
        <v>168750</v>
      </c>
      <c r="I286" s="51">
        <v>168750</v>
      </c>
      <c r="J286" s="51"/>
      <c r="K286" s="106"/>
      <c r="L286" s="7"/>
    </row>
    <row r="287" spans="1:12" s="10" customFormat="1" x14ac:dyDescent="0.3">
      <c r="A287" s="189"/>
      <c r="B287" s="40"/>
      <c r="C287" s="59" t="s">
        <v>416</v>
      </c>
      <c r="D287" s="84">
        <v>225849</v>
      </c>
      <c r="E287" s="51">
        <v>225849</v>
      </c>
      <c r="F287" s="51"/>
      <c r="G287" s="106"/>
      <c r="H287" s="84">
        <v>225849</v>
      </c>
      <c r="I287" s="51">
        <v>225849</v>
      </c>
      <c r="J287" s="51"/>
      <c r="K287" s="106"/>
      <c r="L287" s="7"/>
    </row>
    <row r="288" spans="1:12" s="10" customFormat="1" x14ac:dyDescent="0.3">
      <c r="A288" s="189"/>
      <c r="B288" s="40"/>
      <c r="C288" s="59" t="s">
        <v>417</v>
      </c>
      <c r="D288" s="84">
        <v>940</v>
      </c>
      <c r="E288" s="51">
        <v>940</v>
      </c>
      <c r="F288" s="51"/>
      <c r="G288" s="106"/>
      <c r="H288" s="84">
        <v>940</v>
      </c>
      <c r="I288" s="51">
        <v>940</v>
      </c>
      <c r="J288" s="51"/>
      <c r="K288" s="106"/>
      <c r="L288" s="7"/>
    </row>
    <row r="289" spans="1:12" s="10" customFormat="1" x14ac:dyDescent="0.3">
      <c r="A289" s="189"/>
      <c r="B289" s="40"/>
      <c r="C289" s="59" t="s">
        <v>418</v>
      </c>
      <c r="D289" s="84">
        <v>751</v>
      </c>
      <c r="E289" s="51">
        <v>751</v>
      </c>
      <c r="F289" s="51"/>
      <c r="G289" s="106"/>
      <c r="H289" s="84">
        <v>751</v>
      </c>
      <c r="I289" s="51">
        <v>751</v>
      </c>
      <c r="J289" s="51"/>
      <c r="K289" s="106"/>
      <c r="L289" s="7"/>
    </row>
    <row r="290" spans="1:12" s="10" customFormat="1" x14ac:dyDescent="0.3">
      <c r="A290" s="189"/>
      <c r="B290" s="40"/>
      <c r="C290" s="59" t="s">
        <v>419</v>
      </c>
      <c r="D290" s="84">
        <v>4445</v>
      </c>
      <c r="E290" s="51">
        <v>4445</v>
      </c>
      <c r="F290" s="51"/>
      <c r="G290" s="106"/>
      <c r="H290" s="84">
        <v>4445</v>
      </c>
      <c r="I290" s="51">
        <v>4445</v>
      </c>
      <c r="J290" s="51"/>
      <c r="K290" s="106"/>
      <c r="L290" s="7"/>
    </row>
    <row r="291" spans="1:12" s="10" customFormat="1" ht="15.75" customHeight="1" x14ac:dyDescent="0.3">
      <c r="A291" s="189"/>
      <c r="B291" s="40"/>
      <c r="C291" s="59" t="s">
        <v>427</v>
      </c>
      <c r="D291" s="84">
        <v>2000</v>
      </c>
      <c r="E291" s="51">
        <v>2000</v>
      </c>
      <c r="F291" s="51"/>
      <c r="G291" s="106"/>
      <c r="H291" s="84">
        <v>2000</v>
      </c>
      <c r="I291" s="51">
        <v>2000</v>
      </c>
      <c r="J291" s="51"/>
      <c r="K291" s="106"/>
      <c r="L291" s="7"/>
    </row>
    <row r="292" spans="1:12" s="10" customFormat="1" ht="28.2" x14ac:dyDescent="0.3">
      <c r="A292" s="189"/>
      <c r="B292" s="40"/>
      <c r="C292" s="59" t="s">
        <v>428</v>
      </c>
      <c r="D292" s="84">
        <v>3000</v>
      </c>
      <c r="E292" s="51">
        <v>3000</v>
      </c>
      <c r="F292" s="51"/>
      <c r="G292" s="106"/>
      <c r="H292" s="84">
        <v>3000</v>
      </c>
      <c r="I292" s="51">
        <v>3000</v>
      </c>
      <c r="J292" s="51"/>
      <c r="K292" s="106"/>
      <c r="L292" s="7"/>
    </row>
    <row r="293" spans="1:12" s="10" customFormat="1" ht="15.75" customHeight="1" x14ac:dyDescent="0.3">
      <c r="A293" s="189"/>
      <c r="B293" s="40"/>
      <c r="C293" s="59" t="s">
        <v>429</v>
      </c>
      <c r="D293" s="84">
        <v>2000</v>
      </c>
      <c r="E293" s="51">
        <v>2000</v>
      </c>
      <c r="F293" s="51"/>
      <c r="G293" s="106"/>
      <c r="H293" s="84">
        <v>2000</v>
      </c>
      <c r="I293" s="51">
        <v>2000</v>
      </c>
      <c r="J293" s="51"/>
      <c r="K293" s="106"/>
      <c r="L293" s="7"/>
    </row>
    <row r="294" spans="1:12" s="10" customFormat="1" ht="28.2" x14ac:dyDescent="0.3">
      <c r="A294" s="189"/>
      <c r="B294" s="40"/>
      <c r="C294" s="59" t="s">
        <v>430</v>
      </c>
      <c r="D294" s="84">
        <v>1500</v>
      </c>
      <c r="E294" s="51">
        <v>1500</v>
      </c>
      <c r="F294" s="51"/>
      <c r="G294" s="106"/>
      <c r="H294" s="84">
        <v>1500</v>
      </c>
      <c r="I294" s="51">
        <v>1500</v>
      </c>
      <c r="J294" s="51"/>
      <c r="K294" s="106"/>
      <c r="L294" s="7"/>
    </row>
    <row r="295" spans="1:12" s="10" customFormat="1" ht="15.75" customHeight="1" x14ac:dyDescent="0.3">
      <c r="A295" s="189"/>
      <c r="B295" s="40"/>
      <c r="C295" s="59" t="s">
        <v>431</v>
      </c>
      <c r="D295" s="84">
        <v>1000</v>
      </c>
      <c r="E295" s="51">
        <v>1000</v>
      </c>
      <c r="F295" s="51"/>
      <c r="G295" s="106"/>
      <c r="H295" s="84">
        <v>1000</v>
      </c>
      <c r="I295" s="51">
        <v>1000</v>
      </c>
      <c r="J295" s="51"/>
      <c r="K295" s="106"/>
      <c r="L295" s="7"/>
    </row>
    <row r="296" spans="1:12" s="10" customFormat="1" ht="15.75" customHeight="1" x14ac:dyDescent="0.3">
      <c r="A296" s="189"/>
      <c r="B296" s="40"/>
      <c r="C296" s="59" t="s">
        <v>432</v>
      </c>
      <c r="D296" s="84">
        <v>3400</v>
      </c>
      <c r="E296" s="51">
        <v>3400</v>
      </c>
      <c r="F296" s="51"/>
      <c r="G296" s="106"/>
      <c r="H296" s="84">
        <v>3400</v>
      </c>
      <c r="I296" s="51">
        <v>3400</v>
      </c>
      <c r="J296" s="51"/>
      <c r="K296" s="106"/>
      <c r="L296" s="7"/>
    </row>
    <row r="297" spans="1:12" s="10" customFormat="1" ht="15.75" customHeight="1" x14ac:dyDescent="0.3">
      <c r="A297" s="189"/>
      <c r="B297" s="40"/>
      <c r="C297" s="59" t="s">
        <v>433</v>
      </c>
      <c r="D297" s="84">
        <v>550</v>
      </c>
      <c r="E297" s="51">
        <v>550</v>
      </c>
      <c r="F297" s="51"/>
      <c r="G297" s="106"/>
      <c r="H297" s="84">
        <v>550</v>
      </c>
      <c r="I297" s="51">
        <v>550</v>
      </c>
      <c r="J297" s="51"/>
      <c r="K297" s="106"/>
      <c r="L297" s="7"/>
    </row>
    <row r="298" spans="1:12" s="10" customFormat="1" ht="15.75" customHeight="1" x14ac:dyDescent="0.3">
      <c r="A298" s="189"/>
      <c r="B298" s="40"/>
      <c r="C298" s="59" t="s">
        <v>434</v>
      </c>
      <c r="D298" s="84">
        <v>1348</v>
      </c>
      <c r="E298" s="51">
        <v>1348</v>
      </c>
      <c r="F298" s="51"/>
      <c r="G298" s="106"/>
      <c r="H298" s="84">
        <v>1348</v>
      </c>
      <c r="I298" s="51">
        <v>1348</v>
      </c>
      <c r="J298" s="51"/>
      <c r="K298" s="106"/>
      <c r="L298" s="7"/>
    </row>
    <row r="299" spans="1:12" s="10" customFormat="1" ht="15.75" customHeight="1" x14ac:dyDescent="0.3">
      <c r="A299" s="189"/>
      <c r="B299" s="40"/>
      <c r="C299" s="198" t="s">
        <v>435</v>
      </c>
      <c r="D299" s="83">
        <v>1500</v>
      </c>
      <c r="E299" s="28">
        <v>1500</v>
      </c>
      <c r="F299" s="28"/>
      <c r="G299" s="104"/>
      <c r="H299" s="83">
        <v>1500</v>
      </c>
      <c r="I299" s="28">
        <v>1500</v>
      </c>
      <c r="J299" s="28"/>
      <c r="K299" s="104"/>
      <c r="L299" s="7"/>
    </row>
    <row r="300" spans="1:12" s="10" customFormat="1" ht="15.75" customHeight="1" x14ac:dyDescent="0.3">
      <c r="A300" s="189"/>
      <c r="B300" s="40"/>
      <c r="C300" s="198" t="s">
        <v>436</v>
      </c>
      <c r="D300" s="83">
        <v>3000</v>
      </c>
      <c r="E300" s="28">
        <v>3000</v>
      </c>
      <c r="F300" s="28"/>
      <c r="G300" s="104"/>
      <c r="H300" s="83">
        <v>3861</v>
      </c>
      <c r="I300" s="28">
        <v>3861</v>
      </c>
      <c r="J300" s="28"/>
      <c r="K300" s="104"/>
      <c r="L300" s="7"/>
    </row>
    <row r="301" spans="1:12" s="10" customFormat="1" ht="15.75" customHeight="1" x14ac:dyDescent="0.3">
      <c r="A301" s="189"/>
      <c r="B301" s="40"/>
      <c r="C301" s="198" t="s">
        <v>469</v>
      </c>
      <c r="D301" s="83"/>
      <c r="E301" s="28"/>
      <c r="F301" s="28"/>
      <c r="G301" s="104"/>
      <c r="H301" s="83">
        <v>500</v>
      </c>
      <c r="I301" s="28">
        <v>500</v>
      </c>
      <c r="J301" s="28"/>
      <c r="K301" s="104"/>
      <c r="L301" s="7"/>
    </row>
    <row r="302" spans="1:12" s="10" customFormat="1" ht="28.2" x14ac:dyDescent="0.3">
      <c r="A302" s="189"/>
      <c r="B302" s="40"/>
      <c r="C302" s="198" t="s">
        <v>470</v>
      </c>
      <c r="D302" s="83"/>
      <c r="E302" s="28"/>
      <c r="F302" s="28"/>
      <c r="G302" s="104"/>
      <c r="H302" s="83">
        <v>840</v>
      </c>
      <c r="I302" s="28">
        <v>840</v>
      </c>
      <c r="J302" s="28"/>
      <c r="K302" s="104"/>
      <c r="L302" s="7"/>
    </row>
    <row r="303" spans="1:12" s="10" customFormat="1" ht="15.75" customHeight="1" x14ac:dyDescent="0.3">
      <c r="A303" s="189"/>
      <c r="B303" s="40"/>
      <c r="C303" s="198" t="s">
        <v>471</v>
      </c>
      <c r="D303" s="83"/>
      <c r="E303" s="28"/>
      <c r="F303" s="28"/>
      <c r="G303" s="104"/>
      <c r="H303" s="83">
        <v>700</v>
      </c>
      <c r="I303" s="28">
        <v>700</v>
      </c>
      <c r="J303" s="28"/>
      <c r="K303" s="104"/>
      <c r="L303" s="7"/>
    </row>
    <row r="304" spans="1:12" s="10" customFormat="1" ht="15.75" customHeight="1" x14ac:dyDescent="0.3">
      <c r="A304" s="189"/>
      <c r="B304" s="40"/>
      <c r="C304" s="198" t="s">
        <v>472</v>
      </c>
      <c r="D304" s="83"/>
      <c r="E304" s="28"/>
      <c r="F304" s="28"/>
      <c r="G304" s="104"/>
      <c r="H304" s="83">
        <v>9558</v>
      </c>
      <c r="I304" s="28">
        <v>9558</v>
      </c>
      <c r="J304" s="28"/>
      <c r="K304" s="104"/>
      <c r="L304" s="7"/>
    </row>
    <row r="305" spans="1:12" s="10" customFormat="1" ht="28.2" x14ac:dyDescent="0.3">
      <c r="A305" s="189"/>
      <c r="B305" s="40"/>
      <c r="C305" s="198" t="s">
        <v>477</v>
      </c>
      <c r="D305" s="83"/>
      <c r="E305" s="28"/>
      <c r="F305" s="28"/>
      <c r="G305" s="104"/>
      <c r="H305" s="83">
        <v>700</v>
      </c>
      <c r="I305" s="28">
        <v>700</v>
      </c>
      <c r="J305" s="28"/>
      <c r="K305" s="104"/>
      <c r="L305" s="7"/>
    </row>
    <row r="306" spans="1:12" s="10" customFormat="1" x14ac:dyDescent="0.3">
      <c r="A306" s="189"/>
      <c r="B306" s="40"/>
      <c r="C306" s="198" t="s">
        <v>491</v>
      </c>
      <c r="D306" s="83"/>
      <c r="E306" s="28"/>
      <c r="F306" s="28"/>
      <c r="G306" s="104"/>
      <c r="H306" s="83">
        <v>11830</v>
      </c>
      <c r="I306" s="28">
        <v>11830</v>
      </c>
      <c r="J306" s="28"/>
      <c r="K306" s="104"/>
      <c r="L306" s="7"/>
    </row>
    <row r="307" spans="1:12" s="10" customFormat="1" x14ac:dyDescent="0.3">
      <c r="A307" s="189"/>
      <c r="B307" s="40"/>
      <c r="C307" s="198" t="s">
        <v>492</v>
      </c>
      <c r="D307" s="83"/>
      <c r="E307" s="28"/>
      <c r="F307" s="28"/>
      <c r="G307" s="104"/>
      <c r="H307" s="83">
        <v>700</v>
      </c>
      <c r="I307" s="28">
        <v>700</v>
      </c>
      <c r="J307" s="28"/>
      <c r="K307" s="104"/>
      <c r="L307" s="7"/>
    </row>
    <row r="308" spans="1:12" s="10" customFormat="1" x14ac:dyDescent="0.3">
      <c r="A308" s="189"/>
      <c r="B308" s="40"/>
      <c r="C308" s="59"/>
      <c r="D308" s="84"/>
      <c r="E308" s="51"/>
      <c r="F308" s="51"/>
      <c r="G308" s="106"/>
      <c r="H308" s="84"/>
      <c r="I308" s="51"/>
      <c r="J308" s="51"/>
      <c r="K308" s="106"/>
      <c r="L308" s="7"/>
    </row>
    <row r="309" spans="1:12" s="10" customFormat="1" x14ac:dyDescent="0.3">
      <c r="A309" s="189"/>
      <c r="B309" s="40"/>
      <c r="C309" s="80" t="s">
        <v>45</v>
      </c>
      <c r="D309" s="87">
        <f t="shared" ref="D309:K309" si="30">SUM(D265:D308)</f>
        <v>640489</v>
      </c>
      <c r="E309" s="42">
        <f t="shared" si="30"/>
        <v>640489</v>
      </c>
      <c r="F309" s="42">
        <f t="shared" si="30"/>
        <v>0</v>
      </c>
      <c r="G309" s="215">
        <f t="shared" si="30"/>
        <v>0</v>
      </c>
      <c r="H309" s="87">
        <f t="shared" si="30"/>
        <v>666470</v>
      </c>
      <c r="I309" s="42">
        <f t="shared" si="30"/>
        <v>666470</v>
      </c>
      <c r="J309" s="42">
        <f t="shared" si="30"/>
        <v>0</v>
      </c>
      <c r="K309" s="112">
        <f t="shared" si="30"/>
        <v>0</v>
      </c>
      <c r="L309" s="7"/>
    </row>
    <row r="310" spans="1:12" s="10" customFormat="1" x14ac:dyDescent="0.3">
      <c r="A310" s="189"/>
      <c r="B310" s="40"/>
      <c r="C310" s="80"/>
      <c r="D310" s="76"/>
      <c r="E310" s="79"/>
      <c r="F310" s="79"/>
      <c r="G310" s="107"/>
      <c r="H310" s="76"/>
      <c r="I310" s="79"/>
      <c r="J310" s="79"/>
      <c r="K310" s="107"/>
      <c r="L310" s="7"/>
    </row>
    <row r="311" spans="1:12" s="10" customFormat="1" x14ac:dyDescent="0.3">
      <c r="A311" s="189"/>
      <c r="B311" s="40" t="s">
        <v>25</v>
      </c>
      <c r="C311" s="63" t="s">
        <v>24</v>
      </c>
      <c r="D311" s="76"/>
      <c r="E311" s="79"/>
      <c r="F311" s="79"/>
      <c r="G311" s="107"/>
      <c r="H311" s="76"/>
      <c r="I311" s="79"/>
      <c r="J311" s="79"/>
      <c r="K311" s="107"/>
      <c r="L311" s="7"/>
    </row>
    <row r="312" spans="1:12" s="10" customFormat="1" x14ac:dyDescent="0.3">
      <c r="A312" s="189"/>
      <c r="B312" s="40"/>
      <c r="C312" s="198" t="s">
        <v>291</v>
      </c>
      <c r="D312" s="84">
        <v>62000</v>
      </c>
      <c r="E312" s="51">
        <v>62000</v>
      </c>
      <c r="F312" s="28"/>
      <c r="G312" s="98"/>
      <c r="H312" s="84">
        <v>62000</v>
      </c>
      <c r="I312" s="51">
        <v>62000</v>
      </c>
      <c r="J312" s="28"/>
      <c r="K312" s="98"/>
      <c r="L312" s="7"/>
    </row>
    <row r="313" spans="1:12" s="10" customFormat="1" x14ac:dyDescent="0.3">
      <c r="A313" s="189"/>
      <c r="B313" s="40"/>
      <c r="C313" s="198" t="s">
        <v>292</v>
      </c>
      <c r="D313" s="84">
        <v>47095</v>
      </c>
      <c r="E313" s="51">
        <v>47095</v>
      </c>
      <c r="F313" s="28"/>
      <c r="G313" s="98"/>
      <c r="H313" s="84">
        <v>47095</v>
      </c>
      <c r="I313" s="51">
        <v>47095</v>
      </c>
      <c r="J313" s="28"/>
      <c r="K313" s="98"/>
      <c r="L313" s="7"/>
    </row>
    <row r="314" spans="1:12" s="10" customFormat="1" x14ac:dyDescent="0.3">
      <c r="A314" s="189"/>
      <c r="B314" s="40"/>
      <c r="C314" s="198" t="s">
        <v>293</v>
      </c>
      <c r="D314" s="84">
        <v>33000</v>
      </c>
      <c r="E314" s="51">
        <v>33000</v>
      </c>
      <c r="F314" s="28"/>
      <c r="G314" s="98"/>
      <c r="H314" s="84">
        <v>33000</v>
      </c>
      <c r="I314" s="51">
        <v>33000</v>
      </c>
      <c r="J314" s="28"/>
      <c r="K314" s="98"/>
      <c r="L314" s="7"/>
    </row>
    <row r="315" spans="1:12" s="10" customFormat="1" x14ac:dyDescent="0.3">
      <c r="A315" s="189"/>
      <c r="B315" s="40"/>
      <c r="C315" s="198" t="s">
        <v>294</v>
      </c>
      <c r="D315" s="84">
        <v>44000</v>
      </c>
      <c r="E315" s="51">
        <v>44000</v>
      </c>
      <c r="F315" s="28"/>
      <c r="G315" s="98"/>
      <c r="H315" s="84">
        <v>44000</v>
      </c>
      <c r="I315" s="51">
        <v>44000</v>
      </c>
      <c r="J315" s="28"/>
      <c r="K315" s="98"/>
      <c r="L315" s="7"/>
    </row>
    <row r="316" spans="1:12" s="10" customFormat="1" x14ac:dyDescent="0.3">
      <c r="A316" s="189"/>
      <c r="B316" s="40"/>
      <c r="C316" s="198" t="s">
        <v>295</v>
      </c>
      <c r="D316" s="84">
        <v>3785</v>
      </c>
      <c r="E316" s="51">
        <v>3785</v>
      </c>
      <c r="F316" s="28"/>
      <c r="G316" s="98"/>
      <c r="H316" s="84">
        <v>3785</v>
      </c>
      <c r="I316" s="51">
        <v>3785</v>
      </c>
      <c r="J316" s="28"/>
      <c r="K316" s="98"/>
      <c r="L316" s="7"/>
    </row>
    <row r="317" spans="1:12" s="10" customFormat="1" x14ac:dyDescent="0.3">
      <c r="A317" s="189"/>
      <c r="B317" s="40"/>
      <c r="C317" s="198" t="s">
        <v>296</v>
      </c>
      <c r="D317" s="84">
        <v>22225</v>
      </c>
      <c r="E317" s="51">
        <v>22225</v>
      </c>
      <c r="F317" s="28"/>
      <c r="G317" s="98"/>
      <c r="H317" s="84">
        <v>22225</v>
      </c>
      <c r="I317" s="51">
        <v>22225</v>
      </c>
      <c r="J317" s="28"/>
      <c r="K317" s="98"/>
      <c r="L317" s="7"/>
    </row>
    <row r="318" spans="1:12" s="10" customFormat="1" ht="16.5" customHeight="1" x14ac:dyDescent="0.3">
      <c r="A318" s="189"/>
      <c r="B318" s="40"/>
      <c r="C318" s="59" t="s">
        <v>297</v>
      </c>
      <c r="D318" s="84">
        <v>6000</v>
      </c>
      <c r="E318" s="51">
        <v>6000</v>
      </c>
      <c r="F318" s="51"/>
      <c r="G318" s="105"/>
      <c r="H318" s="84">
        <v>6000</v>
      </c>
      <c r="I318" s="51">
        <v>6000</v>
      </c>
      <c r="J318" s="51"/>
      <c r="K318" s="105"/>
      <c r="L318" s="7"/>
    </row>
    <row r="319" spans="1:12" s="10" customFormat="1" x14ac:dyDescent="0.3">
      <c r="A319" s="189"/>
      <c r="B319" s="40"/>
      <c r="C319" s="59" t="s">
        <v>298</v>
      </c>
      <c r="D319" s="84">
        <v>8884</v>
      </c>
      <c r="E319" s="51">
        <v>8884</v>
      </c>
      <c r="F319" s="51"/>
      <c r="G319" s="105"/>
      <c r="H319" s="84">
        <v>8884</v>
      </c>
      <c r="I319" s="51">
        <v>8884</v>
      </c>
      <c r="J319" s="51"/>
      <c r="K319" s="105"/>
      <c r="L319" s="7"/>
    </row>
    <row r="320" spans="1:12" s="10" customFormat="1" x14ac:dyDescent="0.3">
      <c r="A320" s="189"/>
      <c r="B320" s="40"/>
      <c r="C320" s="59" t="s">
        <v>299</v>
      </c>
      <c r="D320" s="84">
        <v>20643</v>
      </c>
      <c r="E320" s="51">
        <v>20643</v>
      </c>
      <c r="F320" s="51"/>
      <c r="G320" s="105"/>
      <c r="H320" s="84">
        <v>20643</v>
      </c>
      <c r="I320" s="51">
        <v>20643</v>
      </c>
      <c r="J320" s="51"/>
      <c r="K320" s="105"/>
      <c r="L320" s="7"/>
    </row>
    <row r="321" spans="1:12" s="10" customFormat="1" x14ac:dyDescent="0.3">
      <c r="A321" s="189"/>
      <c r="B321" s="40"/>
      <c r="C321" s="59" t="s">
        <v>300</v>
      </c>
      <c r="D321" s="84">
        <v>8000</v>
      </c>
      <c r="E321" s="51">
        <v>8000</v>
      </c>
      <c r="F321" s="51"/>
      <c r="G321" s="105"/>
      <c r="H321" s="84">
        <v>8000</v>
      </c>
      <c r="I321" s="51">
        <v>8000</v>
      </c>
      <c r="J321" s="51"/>
      <c r="K321" s="105"/>
      <c r="L321" s="7"/>
    </row>
    <row r="322" spans="1:12" s="10" customFormat="1" ht="28.2" x14ac:dyDescent="0.3">
      <c r="A322" s="189"/>
      <c r="B322" s="40"/>
      <c r="C322" s="59" t="s">
        <v>301</v>
      </c>
      <c r="D322" s="83">
        <v>4000</v>
      </c>
      <c r="E322" s="28">
        <v>4000</v>
      </c>
      <c r="F322" s="28"/>
      <c r="G322" s="98"/>
      <c r="H322" s="83">
        <v>4000</v>
      </c>
      <c r="I322" s="28">
        <v>4000</v>
      </c>
      <c r="J322" s="28"/>
      <c r="K322" s="98"/>
      <c r="L322" s="7"/>
    </row>
    <row r="323" spans="1:12" s="10" customFormat="1" ht="28.2" x14ac:dyDescent="0.3">
      <c r="A323" s="189"/>
      <c r="B323" s="40"/>
      <c r="C323" s="198" t="s">
        <v>302</v>
      </c>
      <c r="D323" s="83">
        <v>36084</v>
      </c>
      <c r="E323" s="28">
        <v>36084</v>
      </c>
      <c r="F323" s="28"/>
      <c r="G323" s="104"/>
      <c r="H323" s="83">
        <v>36084</v>
      </c>
      <c r="I323" s="28">
        <v>36084</v>
      </c>
      <c r="J323" s="28"/>
      <c r="K323" s="104"/>
      <c r="L323" s="7"/>
    </row>
    <row r="324" spans="1:12" s="10" customFormat="1" x14ac:dyDescent="0.3">
      <c r="A324" s="189"/>
      <c r="B324" s="40"/>
      <c r="C324" s="198" t="s">
        <v>303</v>
      </c>
      <c r="D324" s="83">
        <v>3500</v>
      </c>
      <c r="E324" s="28">
        <v>3500</v>
      </c>
      <c r="F324" s="28"/>
      <c r="G324" s="104"/>
      <c r="H324" s="83">
        <v>3500</v>
      </c>
      <c r="I324" s="28">
        <v>3500</v>
      </c>
      <c r="J324" s="28"/>
      <c r="K324" s="104"/>
      <c r="L324" s="7"/>
    </row>
    <row r="325" spans="1:12" s="10" customFormat="1" x14ac:dyDescent="0.3">
      <c r="A325" s="189"/>
      <c r="B325" s="40"/>
      <c r="C325" s="198" t="s">
        <v>304</v>
      </c>
      <c r="D325" s="83">
        <v>4000</v>
      </c>
      <c r="E325" s="28">
        <v>4000</v>
      </c>
      <c r="F325" s="28"/>
      <c r="G325" s="104"/>
      <c r="H325" s="83">
        <v>4000</v>
      </c>
      <c r="I325" s="28">
        <v>4000</v>
      </c>
      <c r="J325" s="28"/>
      <c r="K325" s="104"/>
      <c r="L325" s="7"/>
    </row>
    <row r="326" spans="1:12" s="10" customFormat="1" x14ac:dyDescent="0.3">
      <c r="A326" s="189"/>
      <c r="B326" s="40"/>
      <c r="C326" s="59" t="s">
        <v>305</v>
      </c>
      <c r="D326" s="83">
        <v>400</v>
      </c>
      <c r="E326" s="28">
        <v>400</v>
      </c>
      <c r="F326" s="28"/>
      <c r="G326" s="104"/>
      <c r="H326" s="83">
        <v>400</v>
      </c>
      <c r="I326" s="28">
        <v>400</v>
      </c>
      <c r="J326" s="28"/>
      <c r="K326" s="104"/>
      <c r="L326" s="7"/>
    </row>
    <row r="327" spans="1:12" s="10" customFormat="1" x14ac:dyDescent="0.3">
      <c r="A327" s="189"/>
      <c r="B327" s="40"/>
      <c r="C327" s="198" t="s">
        <v>306</v>
      </c>
      <c r="D327" s="83">
        <v>2000</v>
      </c>
      <c r="E327" s="28">
        <v>2000</v>
      </c>
      <c r="F327" s="28"/>
      <c r="G327" s="104"/>
      <c r="H327" s="83">
        <v>2000</v>
      </c>
      <c r="I327" s="28">
        <v>2000</v>
      </c>
      <c r="J327" s="28"/>
      <c r="K327" s="104"/>
      <c r="L327" s="7"/>
    </row>
    <row r="328" spans="1:12" s="10" customFormat="1" x14ac:dyDescent="0.3">
      <c r="A328" s="189"/>
      <c r="B328" s="40"/>
      <c r="C328" s="198" t="s">
        <v>307</v>
      </c>
      <c r="D328" s="83">
        <v>6000</v>
      </c>
      <c r="E328" s="28">
        <v>6000</v>
      </c>
      <c r="F328" s="28"/>
      <c r="G328" s="104"/>
      <c r="H328" s="83">
        <v>6000</v>
      </c>
      <c r="I328" s="28">
        <v>6000</v>
      </c>
      <c r="J328" s="28"/>
      <c r="K328" s="104"/>
      <c r="L328" s="7"/>
    </row>
    <row r="329" spans="1:12" s="10" customFormat="1" x14ac:dyDescent="0.3">
      <c r="A329" s="189"/>
      <c r="B329" s="40"/>
      <c r="C329" s="198" t="s">
        <v>308</v>
      </c>
      <c r="D329" s="83">
        <v>2000</v>
      </c>
      <c r="E329" s="28">
        <v>2000</v>
      </c>
      <c r="F329" s="28"/>
      <c r="G329" s="104"/>
      <c r="H329" s="83">
        <v>2000</v>
      </c>
      <c r="I329" s="28">
        <v>2000</v>
      </c>
      <c r="J329" s="28"/>
      <c r="K329" s="104"/>
      <c r="L329" s="7"/>
    </row>
    <row r="330" spans="1:12" s="10" customFormat="1" x14ac:dyDescent="0.3">
      <c r="A330" s="189"/>
      <c r="B330" s="40"/>
      <c r="C330" s="198" t="s">
        <v>437</v>
      </c>
      <c r="D330" s="83">
        <v>2000</v>
      </c>
      <c r="E330" s="28">
        <v>2000</v>
      </c>
      <c r="F330" s="28"/>
      <c r="G330" s="104"/>
      <c r="H330" s="83">
        <v>2000</v>
      </c>
      <c r="I330" s="28">
        <v>2000</v>
      </c>
      <c r="J330" s="28"/>
      <c r="K330" s="104"/>
      <c r="L330" s="7"/>
    </row>
    <row r="331" spans="1:12" s="10" customFormat="1" x14ac:dyDescent="0.3">
      <c r="A331" s="189"/>
      <c r="B331" s="40"/>
      <c r="C331" s="198" t="s">
        <v>309</v>
      </c>
      <c r="D331" s="83">
        <v>3000</v>
      </c>
      <c r="E331" s="28">
        <v>3000</v>
      </c>
      <c r="F331" s="28"/>
      <c r="G331" s="104"/>
      <c r="H331" s="83">
        <v>3000</v>
      </c>
      <c r="I331" s="28">
        <v>3000</v>
      </c>
      <c r="J331" s="28"/>
      <c r="K331" s="104"/>
      <c r="L331" s="7"/>
    </row>
    <row r="332" spans="1:12" s="10" customFormat="1" x14ac:dyDescent="0.3">
      <c r="A332" s="189"/>
      <c r="B332" s="40"/>
      <c r="C332" s="198" t="s">
        <v>310</v>
      </c>
      <c r="D332" s="83">
        <v>2400</v>
      </c>
      <c r="E332" s="28">
        <v>2400</v>
      </c>
      <c r="F332" s="28"/>
      <c r="G332" s="104"/>
      <c r="H332" s="83">
        <v>2400</v>
      </c>
      <c r="I332" s="28">
        <v>2400</v>
      </c>
      <c r="J332" s="28"/>
      <c r="K332" s="104"/>
      <c r="L332" s="7"/>
    </row>
    <row r="333" spans="1:12" s="10" customFormat="1" x14ac:dyDescent="0.3">
      <c r="A333" s="189"/>
      <c r="B333" s="40"/>
      <c r="C333" s="198" t="s">
        <v>311</v>
      </c>
      <c r="D333" s="83">
        <v>5200</v>
      </c>
      <c r="E333" s="28">
        <v>5200</v>
      </c>
      <c r="F333" s="28"/>
      <c r="G333" s="104"/>
      <c r="H333" s="83">
        <v>5200</v>
      </c>
      <c r="I333" s="28">
        <v>5200</v>
      </c>
      <c r="J333" s="28"/>
      <c r="K333" s="104"/>
      <c r="L333" s="7"/>
    </row>
    <row r="334" spans="1:12" s="10" customFormat="1" x14ac:dyDescent="0.3">
      <c r="A334" s="189"/>
      <c r="B334" s="40"/>
      <c r="C334" s="198" t="s">
        <v>312</v>
      </c>
      <c r="D334" s="83">
        <v>2000</v>
      </c>
      <c r="E334" s="28">
        <v>2000</v>
      </c>
      <c r="F334" s="28"/>
      <c r="G334" s="104"/>
      <c r="H334" s="83">
        <v>2000</v>
      </c>
      <c r="I334" s="28">
        <v>2000</v>
      </c>
      <c r="J334" s="28"/>
      <c r="K334" s="104"/>
      <c r="L334" s="7"/>
    </row>
    <row r="335" spans="1:12" s="10" customFormat="1" x14ac:dyDescent="0.3">
      <c r="A335" s="189"/>
      <c r="B335" s="40"/>
      <c r="C335" s="198" t="s">
        <v>313</v>
      </c>
      <c r="D335" s="83">
        <v>6000</v>
      </c>
      <c r="E335" s="28">
        <v>6000</v>
      </c>
      <c r="F335" s="28"/>
      <c r="G335" s="104"/>
      <c r="H335" s="83">
        <v>6000</v>
      </c>
      <c r="I335" s="28">
        <v>6000</v>
      </c>
      <c r="J335" s="28"/>
      <c r="K335" s="104"/>
      <c r="L335" s="7"/>
    </row>
    <row r="336" spans="1:12" s="10" customFormat="1" x14ac:dyDescent="0.3">
      <c r="A336" s="189"/>
      <c r="B336" s="40"/>
      <c r="C336" s="198" t="s">
        <v>314</v>
      </c>
      <c r="D336" s="83">
        <v>2000</v>
      </c>
      <c r="E336" s="28">
        <v>2000</v>
      </c>
      <c r="F336" s="28"/>
      <c r="G336" s="104"/>
      <c r="H336" s="83">
        <v>2000</v>
      </c>
      <c r="I336" s="28">
        <v>2000</v>
      </c>
      <c r="J336" s="28"/>
      <c r="K336" s="104"/>
      <c r="L336" s="7"/>
    </row>
    <row r="337" spans="1:12" s="10" customFormat="1" x14ac:dyDescent="0.3">
      <c r="A337" s="189"/>
      <c r="B337" s="40"/>
      <c r="C337" s="198" t="s">
        <v>315</v>
      </c>
      <c r="D337" s="83">
        <v>1500</v>
      </c>
      <c r="E337" s="28">
        <v>1500</v>
      </c>
      <c r="F337" s="28"/>
      <c r="G337" s="104"/>
      <c r="H337" s="83">
        <v>1500</v>
      </c>
      <c r="I337" s="28">
        <v>1500</v>
      </c>
      <c r="J337" s="28"/>
      <c r="K337" s="104"/>
      <c r="L337" s="7"/>
    </row>
    <row r="338" spans="1:12" s="10" customFormat="1" x14ac:dyDescent="0.3">
      <c r="A338" s="189"/>
      <c r="B338" s="40"/>
      <c r="C338" s="198" t="s">
        <v>316</v>
      </c>
      <c r="D338" s="83">
        <v>5600</v>
      </c>
      <c r="E338" s="28">
        <v>5600</v>
      </c>
      <c r="F338" s="28"/>
      <c r="G338" s="104"/>
      <c r="H338" s="83">
        <v>5600</v>
      </c>
      <c r="I338" s="28">
        <v>5600</v>
      </c>
      <c r="J338" s="28"/>
      <c r="K338" s="104"/>
      <c r="L338" s="7"/>
    </row>
    <row r="339" spans="1:12" s="10" customFormat="1" ht="28.2" x14ac:dyDescent="0.3">
      <c r="A339" s="189"/>
      <c r="B339" s="40"/>
      <c r="C339" s="198" t="s">
        <v>317</v>
      </c>
      <c r="D339" s="83">
        <v>700</v>
      </c>
      <c r="E339" s="28">
        <v>700</v>
      </c>
      <c r="F339" s="28"/>
      <c r="G339" s="104"/>
      <c r="H339" s="83">
        <v>700</v>
      </c>
      <c r="I339" s="28">
        <v>700</v>
      </c>
      <c r="J339" s="28"/>
      <c r="K339" s="104"/>
      <c r="L339" s="7"/>
    </row>
    <row r="340" spans="1:12" s="10" customFormat="1" x14ac:dyDescent="0.3">
      <c r="A340" s="189"/>
      <c r="B340" s="40"/>
      <c r="C340" s="198" t="s">
        <v>318</v>
      </c>
      <c r="D340" s="83">
        <v>2000</v>
      </c>
      <c r="E340" s="28">
        <v>2000</v>
      </c>
      <c r="F340" s="28"/>
      <c r="G340" s="104"/>
      <c r="H340" s="83">
        <v>2000</v>
      </c>
      <c r="I340" s="28">
        <v>2000</v>
      </c>
      <c r="J340" s="28"/>
      <c r="K340" s="104"/>
      <c r="L340" s="7"/>
    </row>
    <row r="341" spans="1:12" s="10" customFormat="1" x14ac:dyDescent="0.3">
      <c r="A341" s="189"/>
      <c r="B341" s="40"/>
      <c r="C341" s="198" t="s">
        <v>421</v>
      </c>
      <c r="D341" s="83">
        <v>8000</v>
      </c>
      <c r="E341" s="28">
        <v>8000</v>
      </c>
      <c r="F341" s="28"/>
      <c r="G341" s="104"/>
      <c r="H341" s="83">
        <v>8000</v>
      </c>
      <c r="I341" s="28">
        <v>8000</v>
      </c>
      <c r="J341" s="28"/>
      <c r="K341" s="104"/>
      <c r="L341" s="7"/>
    </row>
    <row r="342" spans="1:12" s="10" customFormat="1" x14ac:dyDescent="0.3">
      <c r="A342" s="189"/>
      <c r="B342" s="40"/>
      <c r="C342" s="198" t="s">
        <v>473</v>
      </c>
      <c r="D342" s="83"/>
      <c r="E342" s="28"/>
      <c r="F342" s="28"/>
      <c r="G342" s="104"/>
      <c r="H342" s="83">
        <v>51187</v>
      </c>
      <c r="I342" s="28">
        <v>51187</v>
      </c>
      <c r="J342" s="28"/>
      <c r="K342" s="104"/>
      <c r="L342" s="7"/>
    </row>
    <row r="343" spans="1:12" s="10" customFormat="1" x14ac:dyDescent="0.3">
      <c r="A343" s="189"/>
      <c r="B343" s="40"/>
      <c r="C343" s="198"/>
      <c r="D343" s="83"/>
      <c r="E343" s="28"/>
      <c r="F343" s="28"/>
      <c r="G343" s="104"/>
      <c r="H343" s="83"/>
      <c r="I343" s="28"/>
      <c r="J343" s="28"/>
      <c r="K343" s="104"/>
      <c r="L343" s="7"/>
    </row>
    <row r="344" spans="1:12" s="10" customFormat="1" x14ac:dyDescent="0.3">
      <c r="A344" s="189"/>
      <c r="B344" s="40"/>
      <c r="C344" s="80" t="s">
        <v>46</v>
      </c>
      <c r="D344" s="87">
        <f t="shared" ref="D344:K344" si="31">SUM(D312:D343)</f>
        <v>354016</v>
      </c>
      <c r="E344" s="42">
        <f t="shared" si="31"/>
        <v>354016</v>
      </c>
      <c r="F344" s="42">
        <f t="shared" si="31"/>
        <v>0</v>
      </c>
      <c r="G344" s="215">
        <f t="shared" si="31"/>
        <v>0</v>
      </c>
      <c r="H344" s="87">
        <f t="shared" si="31"/>
        <v>405203</v>
      </c>
      <c r="I344" s="42">
        <f t="shared" si="31"/>
        <v>405203</v>
      </c>
      <c r="J344" s="42">
        <f t="shared" si="31"/>
        <v>0</v>
      </c>
      <c r="K344" s="112">
        <f t="shared" si="31"/>
        <v>0</v>
      </c>
      <c r="L344" s="7"/>
    </row>
    <row r="345" spans="1:12" s="10" customFormat="1" x14ac:dyDescent="0.3">
      <c r="A345" s="189"/>
      <c r="B345" s="49"/>
      <c r="C345" s="80"/>
      <c r="D345" s="76"/>
      <c r="E345" s="79"/>
      <c r="F345" s="79"/>
      <c r="G345" s="107"/>
      <c r="H345" s="76"/>
      <c r="I345" s="79"/>
      <c r="J345" s="79"/>
      <c r="K345" s="107"/>
      <c r="L345" s="7"/>
    </row>
    <row r="346" spans="1:12" s="10" customFormat="1" x14ac:dyDescent="0.3">
      <c r="A346" s="189"/>
      <c r="B346" s="40" t="s">
        <v>33</v>
      </c>
      <c r="C346" s="63" t="s">
        <v>59</v>
      </c>
      <c r="D346" s="76"/>
      <c r="E346" s="79"/>
      <c r="F346" s="79"/>
      <c r="G346" s="107"/>
      <c r="H346" s="76"/>
      <c r="I346" s="79"/>
      <c r="J346" s="79"/>
      <c r="K346" s="107"/>
      <c r="L346" s="7"/>
    </row>
    <row r="347" spans="1:12" s="10" customFormat="1" x14ac:dyDescent="0.3">
      <c r="A347" s="189"/>
      <c r="B347" s="40"/>
      <c r="C347" s="63" t="s">
        <v>92</v>
      </c>
      <c r="D347" s="76"/>
      <c r="E347" s="79"/>
      <c r="F347" s="79"/>
      <c r="G347" s="107"/>
      <c r="H347" s="76"/>
      <c r="I347" s="79"/>
      <c r="J347" s="79"/>
      <c r="K347" s="107"/>
      <c r="L347" s="7"/>
    </row>
    <row r="348" spans="1:12" s="10" customFormat="1" x14ac:dyDescent="0.3">
      <c r="A348" s="22"/>
      <c r="B348" s="40"/>
      <c r="C348" s="192" t="s">
        <v>28</v>
      </c>
      <c r="D348" s="85">
        <v>0</v>
      </c>
      <c r="E348" s="38">
        <v>0</v>
      </c>
      <c r="F348" s="38">
        <v>0</v>
      </c>
      <c r="G348" s="102">
        <v>0</v>
      </c>
      <c r="H348" s="85">
        <v>0</v>
      </c>
      <c r="I348" s="38">
        <v>0</v>
      </c>
      <c r="J348" s="38">
        <v>0</v>
      </c>
      <c r="K348" s="102">
        <v>0</v>
      </c>
      <c r="L348" s="7"/>
    </row>
    <row r="349" spans="1:12" s="10" customFormat="1" x14ac:dyDescent="0.3">
      <c r="A349" s="22"/>
      <c r="B349" s="40"/>
      <c r="C349" s="192"/>
      <c r="D349" s="37"/>
      <c r="E349" s="38"/>
      <c r="F349" s="38"/>
      <c r="G349" s="99"/>
      <c r="H349" s="37"/>
      <c r="I349" s="38"/>
      <c r="J349" s="38"/>
      <c r="K349" s="99"/>
      <c r="L349" s="7"/>
    </row>
    <row r="350" spans="1:12" s="10" customFormat="1" x14ac:dyDescent="0.3">
      <c r="A350" s="199"/>
      <c r="B350" s="50"/>
      <c r="C350" s="63" t="s">
        <v>93</v>
      </c>
      <c r="D350" s="33"/>
      <c r="E350" s="28"/>
      <c r="F350" s="28"/>
      <c r="G350" s="98"/>
      <c r="H350" s="33"/>
      <c r="I350" s="28"/>
      <c r="J350" s="28"/>
      <c r="K350" s="98"/>
      <c r="L350" s="7"/>
    </row>
    <row r="351" spans="1:12" s="10" customFormat="1" x14ac:dyDescent="0.3">
      <c r="A351" s="22"/>
      <c r="B351" s="50"/>
      <c r="C351" s="198" t="s">
        <v>283</v>
      </c>
      <c r="D351" s="83">
        <v>3324</v>
      </c>
      <c r="E351" s="28">
        <v>3324</v>
      </c>
      <c r="F351" s="28"/>
      <c r="G351" s="104"/>
      <c r="H351" s="83">
        <v>3324</v>
      </c>
      <c r="I351" s="28">
        <v>3324</v>
      </c>
      <c r="J351" s="28"/>
      <c r="K351" s="104"/>
      <c r="L351" s="7"/>
    </row>
    <row r="352" spans="1:12" s="10" customFormat="1" x14ac:dyDescent="0.3">
      <c r="A352" s="22"/>
      <c r="B352" s="50"/>
      <c r="C352" s="198" t="s">
        <v>286</v>
      </c>
      <c r="D352" s="83">
        <v>1000</v>
      </c>
      <c r="E352" s="28">
        <v>1000</v>
      </c>
      <c r="F352" s="28"/>
      <c r="G352" s="104"/>
      <c r="H352" s="83">
        <v>1000</v>
      </c>
      <c r="I352" s="28">
        <v>1000</v>
      </c>
      <c r="J352" s="28"/>
      <c r="K352" s="104"/>
      <c r="L352" s="7"/>
    </row>
    <row r="353" spans="1:12" s="10" customFormat="1" x14ac:dyDescent="0.3">
      <c r="A353" s="22"/>
      <c r="B353" s="50"/>
      <c r="C353" s="198" t="s">
        <v>287</v>
      </c>
      <c r="D353" s="83">
        <v>2000</v>
      </c>
      <c r="E353" s="28"/>
      <c r="F353" s="28">
        <v>2000</v>
      </c>
      <c r="G353" s="104"/>
      <c r="H353" s="83">
        <v>2000</v>
      </c>
      <c r="I353" s="28"/>
      <c r="J353" s="28">
        <v>2000</v>
      </c>
      <c r="K353" s="104"/>
      <c r="L353" s="7"/>
    </row>
    <row r="354" spans="1:12" s="10" customFormat="1" ht="28.2" x14ac:dyDescent="0.3">
      <c r="A354" s="22"/>
      <c r="B354" s="50"/>
      <c r="C354" s="198" t="s">
        <v>288</v>
      </c>
      <c r="D354" s="83">
        <v>3988</v>
      </c>
      <c r="E354" s="28">
        <v>3988</v>
      </c>
      <c r="F354" s="28"/>
      <c r="G354" s="104"/>
      <c r="H354" s="83">
        <v>3988</v>
      </c>
      <c r="I354" s="28">
        <v>3988</v>
      </c>
      <c r="J354" s="28"/>
      <c r="K354" s="104"/>
      <c r="L354" s="7"/>
    </row>
    <row r="355" spans="1:12" s="10" customFormat="1" ht="28.2" x14ac:dyDescent="0.3">
      <c r="A355" s="22"/>
      <c r="B355" s="50"/>
      <c r="C355" s="198" t="s">
        <v>289</v>
      </c>
      <c r="D355" s="83">
        <v>8203</v>
      </c>
      <c r="E355" s="28">
        <v>8203</v>
      </c>
      <c r="F355" s="28"/>
      <c r="G355" s="104"/>
      <c r="H355" s="83">
        <v>0</v>
      </c>
      <c r="I355" s="28">
        <v>0</v>
      </c>
      <c r="J355" s="28"/>
      <c r="K355" s="104"/>
      <c r="L355" s="7"/>
    </row>
    <row r="356" spans="1:12" s="10" customFormat="1" x14ac:dyDescent="0.3">
      <c r="A356" s="22"/>
      <c r="B356" s="50"/>
      <c r="C356" s="198" t="s">
        <v>290</v>
      </c>
      <c r="D356" s="83">
        <v>4500</v>
      </c>
      <c r="E356" s="28">
        <v>4500</v>
      </c>
      <c r="F356" s="28"/>
      <c r="G356" s="104"/>
      <c r="H356" s="83">
        <v>4500</v>
      </c>
      <c r="I356" s="28">
        <v>4500</v>
      </c>
      <c r="J356" s="28"/>
      <c r="K356" s="104"/>
      <c r="L356" s="7"/>
    </row>
    <row r="357" spans="1:12" s="10" customFormat="1" ht="28.2" x14ac:dyDescent="0.3">
      <c r="A357" s="22"/>
      <c r="B357" s="50"/>
      <c r="C357" s="198" t="s">
        <v>463</v>
      </c>
      <c r="D357" s="83"/>
      <c r="E357" s="28"/>
      <c r="F357" s="28"/>
      <c r="G357" s="240"/>
      <c r="H357" s="83">
        <v>1835</v>
      </c>
      <c r="I357" s="28">
        <v>1835</v>
      </c>
      <c r="J357" s="28"/>
      <c r="K357" s="104"/>
      <c r="L357" s="7"/>
    </row>
    <row r="358" spans="1:12" s="10" customFormat="1" ht="16.5" customHeight="1" x14ac:dyDescent="0.3">
      <c r="A358" s="22"/>
      <c r="B358" s="50"/>
      <c r="C358" s="198" t="s">
        <v>490</v>
      </c>
      <c r="D358" s="83"/>
      <c r="E358" s="28"/>
      <c r="F358" s="28"/>
      <c r="G358" s="240"/>
      <c r="H358" s="83">
        <v>213</v>
      </c>
      <c r="I358" s="28">
        <v>213</v>
      </c>
      <c r="J358" s="28"/>
      <c r="K358" s="104"/>
      <c r="L358" s="7"/>
    </row>
    <row r="359" spans="1:12" s="10" customFormat="1" x14ac:dyDescent="0.3">
      <c r="A359" s="22"/>
      <c r="B359" s="50"/>
      <c r="C359" s="198"/>
      <c r="D359" s="83"/>
      <c r="E359" s="28"/>
      <c r="F359" s="28"/>
      <c r="G359" s="240"/>
      <c r="H359" s="83"/>
      <c r="I359" s="28"/>
      <c r="J359" s="28"/>
      <c r="K359" s="104"/>
      <c r="L359" s="7"/>
    </row>
    <row r="360" spans="1:12" s="10" customFormat="1" x14ac:dyDescent="0.3">
      <c r="A360" s="22"/>
      <c r="B360" s="50"/>
      <c r="C360" s="192" t="s">
        <v>28</v>
      </c>
      <c r="D360" s="85">
        <f>SUM(D351:D359)</f>
        <v>23015</v>
      </c>
      <c r="E360" s="38">
        <f t="shared" ref="E360:G360" si="32">SUM(E351:E359)</f>
        <v>21015</v>
      </c>
      <c r="F360" s="38">
        <f t="shared" si="32"/>
        <v>2000</v>
      </c>
      <c r="G360" s="216">
        <f t="shared" si="32"/>
        <v>0</v>
      </c>
      <c r="H360" s="85">
        <f>SUM(H351:H359)</f>
        <v>16860</v>
      </c>
      <c r="I360" s="38">
        <f t="shared" ref="I360:K360" si="33">SUM(I351:I359)</f>
        <v>14860</v>
      </c>
      <c r="J360" s="38">
        <f t="shared" si="33"/>
        <v>2000</v>
      </c>
      <c r="K360" s="102">
        <f t="shared" si="33"/>
        <v>0</v>
      </c>
      <c r="L360" s="7"/>
    </row>
    <row r="361" spans="1:12" s="10" customFormat="1" x14ac:dyDescent="0.3">
      <c r="A361" s="22"/>
      <c r="B361" s="50"/>
      <c r="C361" s="192"/>
      <c r="D361" s="37"/>
      <c r="E361" s="38"/>
      <c r="F361" s="38"/>
      <c r="G361" s="99"/>
      <c r="H361" s="37"/>
      <c r="I361" s="38"/>
      <c r="J361" s="38"/>
      <c r="K361" s="99"/>
      <c r="L361" s="7"/>
    </row>
    <row r="362" spans="1:12" s="10" customFormat="1" x14ac:dyDescent="0.3">
      <c r="A362" s="22"/>
      <c r="B362" s="50"/>
      <c r="C362" s="63" t="s">
        <v>78</v>
      </c>
      <c r="D362" s="37"/>
      <c r="E362" s="38"/>
      <c r="F362" s="38"/>
      <c r="G362" s="99"/>
      <c r="H362" s="37"/>
      <c r="I362" s="38"/>
      <c r="J362" s="38"/>
      <c r="K362" s="99"/>
      <c r="L362" s="7"/>
    </row>
    <row r="363" spans="1:12" s="10" customFormat="1" x14ac:dyDescent="0.3">
      <c r="A363" s="22"/>
      <c r="B363" s="50"/>
      <c r="C363" s="59" t="s">
        <v>2</v>
      </c>
      <c r="D363" s="78">
        <v>111275</v>
      </c>
      <c r="E363" s="51">
        <v>111275</v>
      </c>
      <c r="F363" s="51"/>
      <c r="G363" s="105"/>
      <c r="H363" s="78">
        <f>111275-51187</f>
        <v>60088</v>
      </c>
      <c r="I363" s="51">
        <v>60088</v>
      </c>
      <c r="J363" s="51"/>
      <c r="K363" s="105"/>
      <c r="L363" s="7"/>
    </row>
    <row r="364" spans="1:12" s="10" customFormat="1" x14ac:dyDescent="0.3">
      <c r="A364" s="22"/>
      <c r="B364" s="50"/>
      <c r="C364" s="198" t="s">
        <v>284</v>
      </c>
      <c r="D364" s="84">
        <v>3100</v>
      </c>
      <c r="E364" s="51">
        <v>3100</v>
      </c>
      <c r="F364" s="51"/>
      <c r="G364" s="106"/>
      <c r="H364" s="84">
        <v>3100</v>
      </c>
      <c r="I364" s="51">
        <v>3100</v>
      </c>
      <c r="J364" s="51"/>
      <c r="K364" s="106"/>
      <c r="L364" s="7"/>
    </row>
    <row r="365" spans="1:12" s="10" customFormat="1" ht="28.2" x14ac:dyDescent="0.3">
      <c r="A365" s="22"/>
      <c r="B365" s="50"/>
      <c r="C365" s="198" t="s">
        <v>234</v>
      </c>
      <c r="D365" s="84">
        <v>2000</v>
      </c>
      <c r="E365" s="51">
        <v>2000</v>
      </c>
      <c r="F365" s="51"/>
      <c r="G365" s="106"/>
      <c r="H365" s="84">
        <v>2000</v>
      </c>
      <c r="I365" s="51">
        <v>2000</v>
      </c>
      <c r="J365" s="51"/>
      <c r="K365" s="106"/>
      <c r="L365" s="7"/>
    </row>
    <row r="366" spans="1:12" s="10" customFormat="1" ht="42" x14ac:dyDescent="0.3">
      <c r="A366" s="22"/>
      <c r="B366" s="50"/>
      <c r="C366" s="198" t="s">
        <v>285</v>
      </c>
      <c r="D366" s="84">
        <v>21245</v>
      </c>
      <c r="E366" s="51">
        <v>21245</v>
      </c>
      <c r="F366" s="51"/>
      <c r="G366" s="106"/>
      <c r="H366" s="84">
        <v>21245</v>
      </c>
      <c r="I366" s="51">
        <v>21245</v>
      </c>
      <c r="J366" s="51"/>
      <c r="K366" s="106"/>
      <c r="L366" s="7"/>
    </row>
    <row r="367" spans="1:12" s="10" customFormat="1" x14ac:dyDescent="0.3">
      <c r="A367" s="22"/>
      <c r="B367" s="50"/>
      <c r="C367" s="198"/>
      <c r="D367" s="84"/>
      <c r="E367" s="51"/>
      <c r="F367" s="51"/>
      <c r="G367" s="106"/>
      <c r="H367" s="84"/>
      <c r="I367" s="51"/>
      <c r="J367" s="51"/>
      <c r="K367" s="106"/>
      <c r="L367" s="7"/>
    </row>
    <row r="368" spans="1:12" s="10" customFormat="1" x14ac:dyDescent="0.3">
      <c r="A368" s="22"/>
      <c r="B368" s="50"/>
      <c r="C368" s="192" t="s">
        <v>28</v>
      </c>
      <c r="D368" s="85">
        <f t="shared" ref="D368:K368" si="34">SUM(D363:D367)</f>
        <v>137620</v>
      </c>
      <c r="E368" s="38">
        <f t="shared" si="34"/>
        <v>137620</v>
      </c>
      <c r="F368" s="38">
        <f t="shared" si="34"/>
        <v>0</v>
      </c>
      <c r="G368" s="216">
        <f t="shared" si="34"/>
        <v>0</v>
      </c>
      <c r="H368" s="85">
        <f t="shared" si="34"/>
        <v>86433</v>
      </c>
      <c r="I368" s="38">
        <f t="shared" si="34"/>
        <v>86433</v>
      </c>
      <c r="J368" s="38">
        <f t="shared" si="34"/>
        <v>0</v>
      </c>
      <c r="K368" s="102">
        <f t="shared" si="34"/>
        <v>0</v>
      </c>
      <c r="L368" s="7"/>
    </row>
    <row r="369" spans="1:12" s="10" customFormat="1" x14ac:dyDescent="0.3">
      <c r="A369" s="22"/>
      <c r="B369" s="50"/>
      <c r="C369" s="192"/>
      <c r="D369" s="85"/>
      <c r="E369" s="38"/>
      <c r="F369" s="38"/>
      <c r="G369" s="102"/>
      <c r="H369" s="85"/>
      <c r="I369" s="38"/>
      <c r="J369" s="38"/>
      <c r="K369" s="102"/>
      <c r="L369" s="7"/>
    </row>
    <row r="370" spans="1:12" s="10" customFormat="1" x14ac:dyDescent="0.3">
      <c r="A370" s="22"/>
      <c r="B370" s="50"/>
      <c r="C370" s="80" t="s">
        <v>47</v>
      </c>
      <c r="D370" s="87">
        <f t="shared" ref="D370:K370" si="35">D348+D360+D368</f>
        <v>160635</v>
      </c>
      <c r="E370" s="42">
        <f t="shared" si="35"/>
        <v>158635</v>
      </c>
      <c r="F370" s="42">
        <f t="shared" si="35"/>
        <v>2000</v>
      </c>
      <c r="G370" s="112">
        <f t="shared" si="35"/>
        <v>0</v>
      </c>
      <c r="H370" s="87">
        <f t="shared" si="35"/>
        <v>103293</v>
      </c>
      <c r="I370" s="42">
        <f t="shared" si="35"/>
        <v>101293</v>
      </c>
      <c r="J370" s="42">
        <f t="shared" si="35"/>
        <v>2000</v>
      </c>
      <c r="K370" s="112">
        <f t="shared" si="35"/>
        <v>0</v>
      </c>
      <c r="L370" s="7"/>
    </row>
    <row r="371" spans="1:12" s="10" customFormat="1" x14ac:dyDescent="0.3">
      <c r="A371" s="22"/>
      <c r="B371" s="40"/>
      <c r="C371" s="80"/>
      <c r="D371" s="39"/>
      <c r="E371" s="69"/>
      <c r="F371" s="69"/>
      <c r="G371" s="103"/>
      <c r="H371" s="39"/>
      <c r="I371" s="69"/>
      <c r="J371" s="69"/>
      <c r="K371" s="103"/>
      <c r="L371" s="7"/>
    </row>
    <row r="372" spans="1:12" s="10" customFormat="1" x14ac:dyDescent="0.3">
      <c r="A372" s="22"/>
      <c r="B372" s="40"/>
      <c r="C372" s="64" t="s">
        <v>14</v>
      </c>
      <c r="D372" s="77">
        <f t="shared" ref="D372:K372" si="36">D79+D96+D180+D206+D262+D309+D344+D370</f>
        <v>2828549</v>
      </c>
      <c r="E372" s="31">
        <f t="shared" si="36"/>
        <v>2490828</v>
      </c>
      <c r="F372" s="31">
        <f t="shared" si="36"/>
        <v>283952</v>
      </c>
      <c r="G372" s="97">
        <f t="shared" si="36"/>
        <v>53769</v>
      </c>
      <c r="H372" s="77">
        <f t="shared" si="36"/>
        <v>3041173</v>
      </c>
      <c r="I372" s="31">
        <f t="shared" si="36"/>
        <v>2685522</v>
      </c>
      <c r="J372" s="31">
        <f t="shared" si="36"/>
        <v>296252</v>
      </c>
      <c r="K372" s="97">
        <f t="shared" si="36"/>
        <v>59399</v>
      </c>
      <c r="L372" s="7"/>
    </row>
    <row r="373" spans="1:12" s="10" customFormat="1" x14ac:dyDescent="0.3">
      <c r="A373" s="22"/>
      <c r="B373" s="52"/>
      <c r="C373" s="81"/>
      <c r="D373" s="76"/>
      <c r="E373" s="79"/>
      <c r="F373" s="79"/>
      <c r="G373" s="107"/>
      <c r="H373" s="76"/>
      <c r="I373" s="79"/>
      <c r="J373" s="79"/>
      <c r="K373" s="107"/>
      <c r="L373" s="7"/>
    </row>
    <row r="374" spans="1:12" s="10" customFormat="1" x14ac:dyDescent="0.3">
      <c r="A374" s="22"/>
      <c r="B374" s="40" t="s">
        <v>76</v>
      </c>
      <c r="C374" s="63" t="s">
        <v>102</v>
      </c>
      <c r="D374" s="76"/>
      <c r="E374" s="79"/>
      <c r="F374" s="79"/>
      <c r="G374" s="107"/>
      <c r="H374" s="76"/>
      <c r="I374" s="79"/>
      <c r="J374" s="79"/>
      <c r="K374" s="107"/>
      <c r="L374" s="7"/>
    </row>
    <row r="375" spans="1:12" s="10" customFormat="1" x14ac:dyDescent="0.3">
      <c r="A375" s="22"/>
      <c r="B375" s="49"/>
      <c r="C375" s="63" t="s">
        <v>103</v>
      </c>
      <c r="D375" s="76"/>
      <c r="E375" s="79"/>
      <c r="F375" s="79"/>
      <c r="G375" s="107"/>
      <c r="H375" s="76"/>
      <c r="I375" s="79"/>
      <c r="J375" s="79"/>
      <c r="K375" s="107"/>
      <c r="L375" s="7"/>
    </row>
    <row r="376" spans="1:12" s="10" customFormat="1" x14ac:dyDescent="0.3">
      <c r="A376" s="22"/>
      <c r="B376" s="40"/>
      <c r="C376" s="24" t="s">
        <v>97</v>
      </c>
      <c r="D376" s="33"/>
      <c r="E376" s="28"/>
      <c r="F376" s="28"/>
      <c r="G376" s="98"/>
      <c r="H376" s="33"/>
      <c r="I376" s="28"/>
      <c r="J376" s="28"/>
      <c r="K376" s="98"/>
      <c r="L376" s="7"/>
    </row>
    <row r="377" spans="1:12" s="10" customFormat="1" x14ac:dyDescent="0.3">
      <c r="A377" s="22"/>
      <c r="B377" s="40"/>
      <c r="C377" s="24" t="s">
        <v>98</v>
      </c>
      <c r="D377" s="33">
        <v>20668</v>
      </c>
      <c r="E377" s="28">
        <v>20668</v>
      </c>
      <c r="F377" s="28"/>
      <c r="G377" s="98"/>
      <c r="H377" s="33">
        <v>20668</v>
      </c>
      <c r="I377" s="28">
        <v>20668</v>
      </c>
      <c r="J377" s="28"/>
      <c r="K377" s="98"/>
      <c r="L377" s="7"/>
    </row>
    <row r="378" spans="1:12" s="10" customFormat="1" x14ac:dyDescent="0.3">
      <c r="A378" s="22"/>
      <c r="B378" s="40"/>
      <c r="C378" s="24" t="s">
        <v>99</v>
      </c>
      <c r="D378" s="33"/>
      <c r="E378" s="28"/>
      <c r="F378" s="28"/>
      <c r="G378" s="98"/>
      <c r="H378" s="33">
        <v>606467</v>
      </c>
      <c r="I378" s="28">
        <v>606467</v>
      </c>
      <c r="J378" s="28"/>
      <c r="K378" s="98"/>
      <c r="L378" s="7"/>
    </row>
    <row r="379" spans="1:12" s="10" customFormat="1" x14ac:dyDescent="0.3">
      <c r="A379" s="22"/>
      <c r="B379" s="40"/>
      <c r="C379" s="80" t="s">
        <v>28</v>
      </c>
      <c r="D379" s="86">
        <f t="shared" ref="D379:G379" si="37">SUM(D376:D378)</f>
        <v>20668</v>
      </c>
      <c r="E379" s="48">
        <f t="shared" si="37"/>
        <v>20668</v>
      </c>
      <c r="F379" s="48">
        <f t="shared" si="37"/>
        <v>0</v>
      </c>
      <c r="G379" s="100">
        <f t="shared" si="37"/>
        <v>0</v>
      </c>
      <c r="H379" s="86">
        <f t="shared" ref="H379:K379" si="38">SUM(H376:H378)</f>
        <v>627135</v>
      </c>
      <c r="I379" s="48">
        <f t="shared" si="38"/>
        <v>627135</v>
      </c>
      <c r="J379" s="48">
        <f t="shared" si="38"/>
        <v>0</v>
      </c>
      <c r="K379" s="100">
        <f t="shared" si="38"/>
        <v>0</v>
      </c>
      <c r="L379" s="7"/>
    </row>
    <row r="380" spans="1:12" s="10" customFormat="1" x14ac:dyDescent="0.3">
      <c r="A380" s="22"/>
      <c r="B380" s="40"/>
      <c r="C380" s="80"/>
      <c r="D380" s="86"/>
      <c r="E380" s="48"/>
      <c r="F380" s="48"/>
      <c r="G380" s="100"/>
      <c r="H380" s="86"/>
      <c r="I380" s="48"/>
      <c r="J380" s="48"/>
      <c r="K380" s="100"/>
      <c r="L380" s="7"/>
    </row>
    <row r="381" spans="1:12" s="10" customFormat="1" x14ac:dyDescent="0.3">
      <c r="A381" s="22"/>
      <c r="B381" s="40"/>
      <c r="C381" s="24" t="s">
        <v>104</v>
      </c>
      <c r="D381" s="83">
        <v>41199</v>
      </c>
      <c r="E381" s="28">
        <v>41199</v>
      </c>
      <c r="F381" s="29"/>
      <c r="G381" s="30"/>
      <c r="H381" s="83">
        <v>41199</v>
      </c>
      <c r="I381" s="28">
        <v>41199</v>
      </c>
      <c r="J381" s="29"/>
      <c r="K381" s="30"/>
      <c r="L381" s="7"/>
    </row>
    <row r="382" spans="1:12" s="10" customFormat="1" x14ac:dyDescent="0.3">
      <c r="A382" s="22"/>
      <c r="B382" s="30"/>
      <c r="C382" s="63"/>
      <c r="D382" s="22"/>
      <c r="E382" s="29"/>
      <c r="F382" s="29"/>
      <c r="G382" s="30"/>
      <c r="H382" s="22"/>
      <c r="I382" s="29"/>
      <c r="J382" s="29"/>
      <c r="K382" s="30"/>
      <c r="L382" s="7"/>
    </row>
    <row r="383" spans="1:12" s="10" customFormat="1" ht="17.399999999999999" thickBot="1" x14ac:dyDescent="0.35">
      <c r="A383" s="45"/>
      <c r="B383" s="53"/>
      <c r="C383" s="82" t="s">
        <v>19</v>
      </c>
      <c r="D383" s="109">
        <f t="shared" ref="D383:K383" si="39">SUM(D50,D61,D379,D372)+D381</f>
        <v>3996164</v>
      </c>
      <c r="E383" s="31">
        <f t="shared" si="39"/>
        <v>3658443</v>
      </c>
      <c r="F383" s="31">
        <f t="shared" si="39"/>
        <v>283952</v>
      </c>
      <c r="G383" s="113">
        <f t="shared" si="39"/>
        <v>53769</v>
      </c>
      <c r="H383" s="109">
        <f t="shared" si="39"/>
        <v>4832092</v>
      </c>
      <c r="I383" s="31">
        <f t="shared" si="39"/>
        <v>4476441</v>
      </c>
      <c r="J383" s="31">
        <f t="shared" si="39"/>
        <v>296252</v>
      </c>
      <c r="K383" s="113">
        <f t="shared" si="39"/>
        <v>59399</v>
      </c>
      <c r="L383" s="7"/>
    </row>
    <row r="384" spans="1:12" s="10" customFormat="1" x14ac:dyDescent="0.3">
      <c r="A384" s="54"/>
      <c r="B384" s="55"/>
      <c r="C384" s="29"/>
      <c r="E384" s="11"/>
      <c r="F384" s="11"/>
      <c r="I384" s="11"/>
      <c r="J384" s="11"/>
    </row>
    <row r="385" spans="1:8" s="10" customFormat="1" x14ac:dyDescent="0.3">
      <c r="A385" s="56"/>
      <c r="B385" s="29"/>
      <c r="C385" s="29"/>
    </row>
    <row r="386" spans="1:8" s="10" customFormat="1" x14ac:dyDescent="0.3">
      <c r="A386" s="56"/>
      <c r="B386" s="29"/>
      <c r="C386" s="29"/>
      <c r="D386" s="79"/>
      <c r="H386" s="79"/>
    </row>
    <row r="387" spans="1:8" s="10" customFormat="1" x14ac:dyDescent="0.3">
      <c r="A387" s="56"/>
      <c r="B387" s="29"/>
      <c r="C387" s="29"/>
    </row>
    <row r="388" spans="1:8" s="10" customFormat="1" x14ac:dyDescent="0.3">
      <c r="A388" s="56"/>
      <c r="B388" s="29"/>
      <c r="C388" s="29"/>
    </row>
    <row r="389" spans="1:8" s="10" customFormat="1" x14ac:dyDescent="0.3">
      <c r="A389" s="56"/>
      <c r="B389" s="29"/>
      <c r="C389" s="29"/>
    </row>
    <row r="390" spans="1:8" s="10" customFormat="1" x14ac:dyDescent="0.3">
      <c r="A390" s="56"/>
      <c r="B390" s="29"/>
      <c r="C390" s="29"/>
    </row>
    <row r="391" spans="1:8" s="10" customFormat="1" x14ac:dyDescent="0.3">
      <c r="A391" s="56"/>
      <c r="B391" s="29"/>
      <c r="C391" s="29"/>
    </row>
    <row r="392" spans="1:8" s="10" customFormat="1" x14ac:dyDescent="0.3">
      <c r="A392" s="56"/>
      <c r="B392" s="29"/>
      <c r="C392" s="29"/>
    </row>
    <row r="393" spans="1:8" s="10" customFormat="1" x14ac:dyDescent="0.3">
      <c r="A393" s="56"/>
      <c r="B393" s="29"/>
      <c r="C393" s="29"/>
    </row>
    <row r="394" spans="1:8" s="10" customFormat="1" x14ac:dyDescent="0.3">
      <c r="A394" s="56"/>
      <c r="B394" s="29"/>
      <c r="C394" s="29"/>
    </row>
    <row r="395" spans="1:8" s="10" customFormat="1" x14ac:dyDescent="0.3">
      <c r="A395" s="56"/>
      <c r="B395" s="29"/>
      <c r="C395" s="29"/>
    </row>
    <row r="396" spans="1:8" s="10" customFormat="1" x14ac:dyDescent="0.3">
      <c r="A396" s="56"/>
      <c r="B396" s="29"/>
      <c r="C396" s="29"/>
    </row>
    <row r="397" spans="1:8" s="10" customFormat="1" x14ac:dyDescent="0.3">
      <c r="A397" s="56"/>
      <c r="B397" s="29"/>
      <c r="C397" s="29"/>
    </row>
    <row r="398" spans="1:8" s="10" customFormat="1" x14ac:dyDescent="0.3">
      <c r="A398" s="56"/>
      <c r="B398" s="29"/>
      <c r="C398" s="29"/>
    </row>
    <row r="399" spans="1:8" s="10" customFormat="1" x14ac:dyDescent="0.3">
      <c r="A399" s="56"/>
      <c r="B399" s="29"/>
      <c r="C399" s="29"/>
    </row>
    <row r="400" spans="1:8" s="10" customFormat="1" x14ac:dyDescent="0.3">
      <c r="A400" s="56"/>
      <c r="B400" s="29"/>
      <c r="C400" s="29"/>
    </row>
    <row r="401" spans="1:3" s="10" customFormat="1" x14ac:dyDescent="0.3">
      <c r="A401" s="56"/>
      <c r="B401" s="29"/>
      <c r="C401" s="29"/>
    </row>
    <row r="402" spans="1:3" s="10" customFormat="1" x14ac:dyDescent="0.3">
      <c r="A402" s="56"/>
      <c r="B402" s="29"/>
      <c r="C402" s="29"/>
    </row>
    <row r="403" spans="1:3" s="10" customFormat="1" x14ac:dyDescent="0.3">
      <c r="A403" s="56"/>
      <c r="B403" s="29"/>
      <c r="C403" s="29"/>
    </row>
    <row r="404" spans="1:3" s="10" customFormat="1" x14ac:dyDescent="0.3">
      <c r="A404" s="56"/>
      <c r="B404" s="29"/>
      <c r="C404" s="29"/>
    </row>
    <row r="405" spans="1:3" s="10" customFormat="1" x14ac:dyDescent="0.3">
      <c r="A405" s="56"/>
      <c r="B405" s="29"/>
      <c r="C405" s="29"/>
    </row>
    <row r="406" spans="1:3" s="10" customFormat="1" x14ac:dyDescent="0.3">
      <c r="A406" s="56"/>
      <c r="B406" s="29"/>
      <c r="C406" s="29"/>
    </row>
    <row r="407" spans="1:3" s="10" customFormat="1" x14ac:dyDescent="0.3">
      <c r="A407" s="56"/>
      <c r="B407" s="29"/>
      <c r="C407" s="29"/>
    </row>
    <row r="408" spans="1:3" s="10" customFormat="1" x14ac:dyDescent="0.3">
      <c r="A408" s="56"/>
      <c r="B408" s="29"/>
      <c r="C408" s="29"/>
    </row>
    <row r="409" spans="1:3" s="10" customFormat="1" x14ac:dyDescent="0.3">
      <c r="A409" s="56"/>
      <c r="B409" s="29"/>
      <c r="C409" s="29"/>
    </row>
    <row r="410" spans="1:3" s="10" customFormat="1" x14ac:dyDescent="0.3">
      <c r="A410" s="56"/>
      <c r="B410" s="29"/>
      <c r="C410" s="29"/>
    </row>
    <row r="411" spans="1:3" s="10" customFormat="1" x14ac:dyDescent="0.3">
      <c r="A411" s="56"/>
      <c r="B411" s="29"/>
      <c r="C411" s="29"/>
    </row>
    <row r="412" spans="1:3" s="10" customFormat="1" x14ac:dyDescent="0.3">
      <c r="A412" s="56"/>
      <c r="B412" s="29"/>
      <c r="C412" s="29"/>
    </row>
    <row r="413" spans="1:3" s="10" customFormat="1" x14ac:dyDescent="0.3">
      <c r="A413" s="56"/>
      <c r="B413" s="29"/>
      <c r="C413" s="29"/>
    </row>
    <row r="414" spans="1:3" s="10" customFormat="1" x14ac:dyDescent="0.3">
      <c r="A414" s="56"/>
      <c r="B414" s="29"/>
      <c r="C414" s="29"/>
    </row>
    <row r="415" spans="1:3" s="10" customFormat="1" x14ac:dyDescent="0.3">
      <c r="A415" s="56"/>
      <c r="B415" s="29"/>
      <c r="C415" s="29"/>
    </row>
    <row r="416" spans="1:3" s="10" customFormat="1" x14ac:dyDescent="0.3">
      <c r="A416" s="56"/>
      <c r="B416" s="29"/>
      <c r="C416" s="29"/>
    </row>
    <row r="417" spans="1:3" s="10" customFormat="1" x14ac:dyDescent="0.3">
      <c r="A417" s="56"/>
      <c r="B417" s="29"/>
      <c r="C417" s="29"/>
    </row>
    <row r="418" spans="1:3" s="10" customFormat="1" x14ac:dyDescent="0.3">
      <c r="A418" s="56"/>
      <c r="B418" s="29"/>
      <c r="C418" s="29"/>
    </row>
    <row r="419" spans="1:3" s="10" customFormat="1" x14ac:dyDescent="0.3">
      <c r="A419" s="56"/>
      <c r="B419" s="29"/>
      <c r="C419" s="29"/>
    </row>
    <row r="420" spans="1:3" s="10" customFormat="1" x14ac:dyDescent="0.3">
      <c r="A420" s="56"/>
      <c r="B420" s="29"/>
      <c r="C420" s="29"/>
    </row>
    <row r="421" spans="1:3" s="10" customFormat="1" x14ac:dyDescent="0.3">
      <c r="A421" s="56"/>
      <c r="B421" s="29"/>
      <c r="C421" s="29"/>
    </row>
    <row r="422" spans="1:3" s="10" customFormat="1" x14ac:dyDescent="0.3">
      <c r="A422" s="56"/>
      <c r="B422" s="29"/>
      <c r="C422" s="29"/>
    </row>
    <row r="423" spans="1:3" s="10" customFormat="1" x14ac:dyDescent="0.3">
      <c r="A423" s="56"/>
      <c r="B423" s="29"/>
      <c r="C423" s="29"/>
    </row>
    <row r="424" spans="1:3" s="10" customFormat="1" x14ac:dyDescent="0.3">
      <c r="A424" s="56"/>
      <c r="B424" s="29"/>
      <c r="C424" s="29"/>
    </row>
    <row r="425" spans="1:3" s="10" customFormat="1" x14ac:dyDescent="0.3">
      <c r="A425" s="56"/>
      <c r="B425" s="29"/>
      <c r="C425" s="29"/>
    </row>
    <row r="426" spans="1:3" s="10" customFormat="1" x14ac:dyDescent="0.3">
      <c r="A426" s="56"/>
      <c r="B426" s="29"/>
      <c r="C426" s="29"/>
    </row>
  </sheetData>
  <mergeCells count="2">
    <mergeCell ref="D6:G6"/>
    <mergeCell ref="H6:K6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1"/>
  <sheetViews>
    <sheetView view="pageBreakPreview" zoomScaleNormal="100" zoomScaleSheetLayoutView="100" workbookViewId="0">
      <selection activeCell="S2" sqref="S2"/>
    </sheetView>
  </sheetViews>
  <sheetFormatPr defaultColWidth="9.109375" defaultRowHeight="16.8" x14ac:dyDescent="0.3"/>
  <cols>
    <col min="1" max="1" width="16.5546875" style="247" customWidth="1"/>
    <col min="2" max="2" width="8.33203125" style="241" bestFit="1" customWidth="1"/>
    <col min="3" max="3" width="8" style="241" bestFit="1" customWidth="1"/>
    <col min="4" max="4" width="9.88671875" style="241" customWidth="1"/>
    <col min="5" max="5" width="7.88671875" style="241" bestFit="1" customWidth="1"/>
    <col min="6" max="6" width="8.33203125" style="241" bestFit="1" customWidth="1"/>
    <col min="7" max="7" width="7.88671875" style="241" bestFit="1" customWidth="1"/>
    <col min="8" max="8" width="8.33203125" style="1" bestFit="1" customWidth="1"/>
    <col min="9" max="9" width="7.88671875" style="1" bestFit="1" customWidth="1"/>
    <col min="10" max="10" width="8.33203125" style="1" bestFit="1" customWidth="1"/>
    <col min="11" max="11" width="7.88671875" style="1" bestFit="1" customWidth="1"/>
    <col min="12" max="12" width="8.33203125" style="1" bestFit="1" customWidth="1"/>
    <col min="13" max="13" width="7.88671875" style="1" bestFit="1" customWidth="1"/>
    <col min="14" max="14" width="8.33203125" style="15" bestFit="1" customWidth="1"/>
    <col min="15" max="15" width="7.88671875" style="15" bestFit="1" customWidth="1"/>
    <col min="16" max="16" width="8.33203125" style="15" bestFit="1" customWidth="1"/>
    <col min="17" max="17" width="7.88671875" style="15" bestFit="1" customWidth="1"/>
    <col min="18" max="18" width="8.33203125" style="1" bestFit="1" customWidth="1"/>
    <col min="19" max="19" width="8.6640625" style="1" customWidth="1"/>
    <col min="20" max="16384" width="9.109375" style="1"/>
  </cols>
  <sheetData>
    <row r="1" spans="1:19" x14ac:dyDescent="0.3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249" t="s">
        <v>503</v>
      </c>
    </row>
    <row r="2" spans="1:19" x14ac:dyDescent="0.3">
      <c r="A2" s="244"/>
      <c r="B2" s="244"/>
      <c r="C2" s="244"/>
      <c r="D2" s="244"/>
      <c r="E2" s="244"/>
      <c r="F2" s="244"/>
      <c r="G2" s="244"/>
      <c r="H2" s="75"/>
      <c r="I2" s="75"/>
      <c r="J2" s="75"/>
      <c r="K2" s="75"/>
      <c r="S2" s="213" t="s">
        <v>479</v>
      </c>
    </row>
    <row r="3" spans="1:19" x14ac:dyDescent="0.3">
      <c r="A3" s="295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7"/>
      <c r="O3" s="250"/>
      <c r="P3" s="214"/>
      <c r="Q3" s="250"/>
    </row>
    <row r="4" spans="1:19" x14ac:dyDescent="0.3">
      <c r="A4" s="298" t="s">
        <v>54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7"/>
      <c r="O4" s="250"/>
      <c r="P4" s="214"/>
      <c r="Q4" s="250"/>
    </row>
    <row r="5" spans="1:19" s="2" customFormat="1" ht="18.600000000000001" x14ac:dyDescent="0.3">
      <c r="A5" s="298" t="s">
        <v>246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7"/>
      <c r="O5" s="250"/>
      <c r="P5" s="214"/>
      <c r="Q5" s="250"/>
    </row>
    <row r="6" spans="1:19" s="2" customFormat="1" ht="18.600000000000001" x14ac:dyDescent="0.3">
      <c r="A6" s="245"/>
      <c r="B6" s="246"/>
      <c r="C6" s="246"/>
      <c r="D6" s="246"/>
      <c r="E6" s="246"/>
      <c r="F6" s="246"/>
      <c r="G6" s="246"/>
      <c r="H6" s="5"/>
      <c r="I6" s="5"/>
      <c r="J6" s="5"/>
      <c r="K6" s="5"/>
      <c r="L6" s="5"/>
      <c r="M6" s="5"/>
      <c r="N6" s="6"/>
      <c r="O6" s="6"/>
      <c r="P6" s="6"/>
      <c r="Q6" s="108"/>
      <c r="R6" s="108"/>
    </row>
    <row r="7" spans="1:19" s="13" customFormat="1" ht="38.25" customHeight="1" x14ac:dyDescent="0.25">
      <c r="A7" s="122"/>
      <c r="B7" s="291" t="s">
        <v>26</v>
      </c>
      <c r="C7" s="292"/>
      <c r="D7" s="291" t="s">
        <v>95</v>
      </c>
      <c r="E7" s="292"/>
      <c r="F7" s="291" t="s">
        <v>31</v>
      </c>
      <c r="G7" s="292"/>
      <c r="H7" s="291" t="s">
        <v>56</v>
      </c>
      <c r="I7" s="292"/>
      <c r="J7" s="291" t="s">
        <v>57</v>
      </c>
      <c r="K7" s="292"/>
      <c r="L7" s="291" t="s">
        <v>58</v>
      </c>
      <c r="M7" s="292"/>
      <c r="N7" s="291" t="s">
        <v>24</v>
      </c>
      <c r="O7" s="292"/>
      <c r="P7" s="291" t="s">
        <v>59</v>
      </c>
      <c r="Q7" s="292"/>
      <c r="R7" s="293" t="s">
        <v>27</v>
      </c>
      <c r="S7" s="294"/>
    </row>
    <row r="8" spans="1:19" s="13" customFormat="1" ht="33.75" customHeight="1" x14ac:dyDescent="0.25">
      <c r="A8" s="122"/>
      <c r="B8" s="14" t="s">
        <v>52</v>
      </c>
      <c r="C8" s="14" t="s">
        <v>480</v>
      </c>
      <c r="D8" s="14" t="s">
        <v>52</v>
      </c>
      <c r="E8" s="14" t="s">
        <v>480</v>
      </c>
      <c r="F8" s="14" t="s">
        <v>52</v>
      </c>
      <c r="G8" s="14" t="s">
        <v>480</v>
      </c>
      <c r="H8" s="14" t="s">
        <v>52</v>
      </c>
      <c r="I8" s="14" t="s">
        <v>480</v>
      </c>
      <c r="J8" s="14" t="s">
        <v>52</v>
      </c>
      <c r="K8" s="14" t="s">
        <v>480</v>
      </c>
      <c r="L8" s="14" t="s">
        <v>52</v>
      </c>
      <c r="M8" s="14" t="s">
        <v>480</v>
      </c>
      <c r="N8" s="14" t="s">
        <v>52</v>
      </c>
      <c r="O8" s="14" t="s">
        <v>480</v>
      </c>
      <c r="P8" s="14" t="s">
        <v>52</v>
      </c>
      <c r="Q8" s="14" t="s">
        <v>480</v>
      </c>
      <c r="R8" s="14" t="s">
        <v>52</v>
      </c>
      <c r="S8" s="14" t="s">
        <v>480</v>
      </c>
    </row>
    <row r="9" spans="1:19" ht="23.25" customHeight="1" x14ac:dyDescent="0.3">
      <c r="A9" s="16" t="s">
        <v>48</v>
      </c>
      <c r="B9" s="3">
        <v>273006</v>
      </c>
      <c r="C9" s="3">
        <v>273208</v>
      </c>
      <c r="D9" s="3">
        <v>54233</v>
      </c>
      <c r="E9" s="3">
        <v>54272</v>
      </c>
      <c r="F9" s="3">
        <v>76300</v>
      </c>
      <c r="G9" s="3">
        <v>79571</v>
      </c>
      <c r="H9" s="3">
        <v>0</v>
      </c>
      <c r="I9" s="3">
        <v>0</v>
      </c>
      <c r="J9" s="3">
        <v>0</v>
      </c>
      <c r="K9" s="3">
        <v>0</v>
      </c>
      <c r="L9" s="3">
        <v>8000</v>
      </c>
      <c r="M9" s="3">
        <v>8000</v>
      </c>
      <c r="N9" s="3">
        <v>0</v>
      </c>
      <c r="O9" s="3">
        <v>0</v>
      </c>
      <c r="P9" s="3">
        <v>0</v>
      </c>
      <c r="Q9" s="3">
        <v>0</v>
      </c>
      <c r="R9" s="3">
        <f>B9+D9+F9+H9+J9+L9+N9+P9</f>
        <v>411539</v>
      </c>
      <c r="S9" s="3">
        <f>C9+E9+G9+I9+K9+M9+O9+Q9</f>
        <v>415051</v>
      </c>
    </row>
    <row r="10" spans="1:19" s="241" customFormat="1" ht="27" x14ac:dyDescent="0.3">
      <c r="A10" s="16" t="s">
        <v>94</v>
      </c>
      <c r="B10" s="3">
        <v>24500</v>
      </c>
      <c r="C10" s="3">
        <v>27868</v>
      </c>
      <c r="D10" s="3">
        <v>4650</v>
      </c>
      <c r="E10" s="3">
        <v>5307</v>
      </c>
      <c r="F10" s="3">
        <v>3700</v>
      </c>
      <c r="G10" s="3">
        <v>3700</v>
      </c>
      <c r="H10" s="3">
        <v>0</v>
      </c>
      <c r="I10" s="3">
        <v>0</v>
      </c>
      <c r="J10" s="3">
        <v>0</v>
      </c>
      <c r="K10" s="3">
        <v>0</v>
      </c>
      <c r="L10" s="3">
        <v>650</v>
      </c>
      <c r="M10" s="3">
        <v>650</v>
      </c>
      <c r="N10" s="3">
        <v>0</v>
      </c>
      <c r="O10" s="3">
        <v>0</v>
      </c>
      <c r="P10" s="3">
        <v>0</v>
      </c>
      <c r="Q10" s="3">
        <v>0</v>
      </c>
      <c r="R10" s="3">
        <f>B10+D10+F10+H10+J10+L10+N10+P10</f>
        <v>33500</v>
      </c>
      <c r="S10" s="3">
        <f>C10+E10+G10+I10+K10+M10+O10+Q10</f>
        <v>37525</v>
      </c>
    </row>
    <row r="11" spans="1:19" s="17" customFormat="1" ht="24.75" customHeight="1" x14ac:dyDescent="0.3">
      <c r="A11" s="110" t="s">
        <v>28</v>
      </c>
      <c r="B11" s="4">
        <f t="shared" ref="B11:R11" si="0">B9+B10</f>
        <v>297506</v>
      </c>
      <c r="C11" s="4">
        <f t="shared" si="0"/>
        <v>301076</v>
      </c>
      <c r="D11" s="4">
        <f t="shared" si="0"/>
        <v>58883</v>
      </c>
      <c r="E11" s="4">
        <f t="shared" si="0"/>
        <v>59579</v>
      </c>
      <c r="F11" s="4">
        <f t="shared" si="0"/>
        <v>80000</v>
      </c>
      <c r="G11" s="4">
        <f t="shared" si="0"/>
        <v>83271</v>
      </c>
      <c r="H11" s="4">
        <f t="shared" si="0"/>
        <v>0</v>
      </c>
      <c r="I11" s="4">
        <f t="shared" ref="I11" si="1">I9+I10</f>
        <v>0</v>
      </c>
      <c r="J11" s="4">
        <f t="shared" si="0"/>
        <v>0</v>
      </c>
      <c r="K11" s="4">
        <f t="shared" ref="K11" si="2">K9+K10</f>
        <v>0</v>
      </c>
      <c r="L11" s="4">
        <f t="shared" si="0"/>
        <v>8650</v>
      </c>
      <c r="M11" s="4">
        <f t="shared" si="0"/>
        <v>8650</v>
      </c>
      <c r="N11" s="4">
        <f t="shared" si="0"/>
        <v>0</v>
      </c>
      <c r="O11" s="4">
        <f t="shared" ref="O11" si="3">O9+O10</f>
        <v>0</v>
      </c>
      <c r="P11" s="4">
        <f t="shared" si="0"/>
        <v>0</v>
      </c>
      <c r="Q11" s="4">
        <f t="shared" ref="Q11" si="4">Q9+Q10</f>
        <v>0</v>
      </c>
      <c r="R11" s="4">
        <f t="shared" si="0"/>
        <v>445039</v>
      </c>
      <c r="S11" s="4">
        <f t="shared" ref="S11" si="5">S9+S10</f>
        <v>452576</v>
      </c>
    </row>
  </sheetData>
  <mergeCells count="12">
    <mergeCell ref="P7:Q7"/>
    <mergeCell ref="R7:S7"/>
    <mergeCell ref="A3:N3"/>
    <mergeCell ref="A4:N4"/>
    <mergeCell ref="A5:N5"/>
    <mergeCell ref="B7:C7"/>
    <mergeCell ref="D7:E7"/>
    <mergeCell ref="F7:G7"/>
    <mergeCell ref="H7:I7"/>
    <mergeCell ref="J7:K7"/>
    <mergeCell ref="L7:M7"/>
    <mergeCell ref="N7:O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view="pageBreakPreview" zoomScale="110" zoomScaleNormal="100" zoomScaleSheetLayoutView="110" workbookViewId="0">
      <selection activeCell="K2" sqref="K2"/>
    </sheetView>
  </sheetViews>
  <sheetFormatPr defaultRowHeight="13.2" x14ac:dyDescent="0.25"/>
  <cols>
    <col min="1" max="1" width="40" style="138" customWidth="1"/>
    <col min="2" max="2" width="10.44140625" style="138" customWidth="1"/>
    <col min="3" max="4" width="10.44140625" style="123" customWidth="1"/>
    <col min="5" max="5" width="8.33203125" style="123" customWidth="1"/>
    <col min="6" max="6" width="4.6640625" style="138" customWidth="1"/>
    <col min="7" max="7" width="32.44140625" style="138" customWidth="1"/>
    <col min="8" max="8" width="10.44140625" style="138" customWidth="1"/>
    <col min="9" max="9" width="10.6640625" style="123" bestFit="1" customWidth="1"/>
    <col min="10" max="250" width="9.109375" style="138"/>
    <col min="251" max="251" width="40" style="138" customWidth="1"/>
    <col min="252" max="252" width="12" style="138" customWidth="1"/>
    <col min="253" max="255" width="10.44140625" style="138" customWidth="1"/>
    <col min="256" max="256" width="11" style="138" customWidth="1"/>
    <col min="257" max="257" width="4.6640625" style="138" customWidth="1"/>
    <col min="258" max="258" width="32.44140625" style="138" customWidth="1"/>
    <col min="259" max="259" width="12" style="138" customWidth="1"/>
    <col min="260" max="262" width="13.5546875" style="138" customWidth="1"/>
    <col min="263" max="263" width="11" style="138" customWidth="1"/>
    <col min="264" max="506" width="9.109375" style="138"/>
    <col min="507" max="507" width="40" style="138" customWidth="1"/>
    <col min="508" max="508" width="12" style="138" customWidth="1"/>
    <col min="509" max="511" width="10.44140625" style="138" customWidth="1"/>
    <col min="512" max="512" width="11" style="138" customWidth="1"/>
    <col min="513" max="513" width="4.6640625" style="138" customWidth="1"/>
    <col min="514" max="514" width="32.44140625" style="138" customWidth="1"/>
    <col min="515" max="515" width="12" style="138" customWidth="1"/>
    <col min="516" max="518" width="13.5546875" style="138" customWidth="1"/>
    <col min="519" max="519" width="11" style="138" customWidth="1"/>
    <col min="520" max="762" width="9.109375" style="138"/>
    <col min="763" max="763" width="40" style="138" customWidth="1"/>
    <col min="764" max="764" width="12" style="138" customWidth="1"/>
    <col min="765" max="767" width="10.44140625" style="138" customWidth="1"/>
    <col min="768" max="768" width="11" style="138" customWidth="1"/>
    <col min="769" max="769" width="4.6640625" style="138" customWidth="1"/>
    <col min="770" max="770" width="32.44140625" style="138" customWidth="1"/>
    <col min="771" max="771" width="12" style="138" customWidth="1"/>
    <col min="772" max="774" width="13.5546875" style="138" customWidth="1"/>
    <col min="775" max="775" width="11" style="138" customWidth="1"/>
    <col min="776" max="1018" width="9.109375" style="138"/>
    <col min="1019" max="1019" width="40" style="138" customWidth="1"/>
    <col min="1020" max="1020" width="12" style="138" customWidth="1"/>
    <col min="1021" max="1023" width="10.44140625" style="138" customWidth="1"/>
    <col min="1024" max="1024" width="11" style="138" customWidth="1"/>
    <col min="1025" max="1025" width="4.6640625" style="138" customWidth="1"/>
    <col min="1026" max="1026" width="32.44140625" style="138" customWidth="1"/>
    <col min="1027" max="1027" width="12" style="138" customWidth="1"/>
    <col min="1028" max="1030" width="13.5546875" style="138" customWidth="1"/>
    <col min="1031" max="1031" width="11" style="138" customWidth="1"/>
    <col min="1032" max="1274" width="9.109375" style="138"/>
    <col min="1275" max="1275" width="40" style="138" customWidth="1"/>
    <col min="1276" max="1276" width="12" style="138" customWidth="1"/>
    <col min="1277" max="1279" width="10.44140625" style="138" customWidth="1"/>
    <col min="1280" max="1280" width="11" style="138" customWidth="1"/>
    <col min="1281" max="1281" width="4.6640625" style="138" customWidth="1"/>
    <col min="1282" max="1282" width="32.44140625" style="138" customWidth="1"/>
    <col min="1283" max="1283" width="12" style="138" customWidth="1"/>
    <col min="1284" max="1286" width="13.5546875" style="138" customWidth="1"/>
    <col min="1287" max="1287" width="11" style="138" customWidth="1"/>
    <col min="1288" max="1530" width="9.109375" style="138"/>
    <col min="1531" max="1531" width="40" style="138" customWidth="1"/>
    <col min="1532" max="1532" width="12" style="138" customWidth="1"/>
    <col min="1533" max="1535" width="10.44140625" style="138" customWidth="1"/>
    <col min="1536" max="1536" width="11" style="138" customWidth="1"/>
    <col min="1537" max="1537" width="4.6640625" style="138" customWidth="1"/>
    <col min="1538" max="1538" width="32.44140625" style="138" customWidth="1"/>
    <col min="1539" max="1539" width="12" style="138" customWidth="1"/>
    <col min="1540" max="1542" width="13.5546875" style="138" customWidth="1"/>
    <col min="1543" max="1543" width="11" style="138" customWidth="1"/>
    <col min="1544" max="1786" width="9.109375" style="138"/>
    <col min="1787" max="1787" width="40" style="138" customWidth="1"/>
    <col min="1788" max="1788" width="12" style="138" customWidth="1"/>
    <col min="1789" max="1791" width="10.44140625" style="138" customWidth="1"/>
    <col min="1792" max="1792" width="11" style="138" customWidth="1"/>
    <col min="1793" max="1793" width="4.6640625" style="138" customWidth="1"/>
    <col min="1794" max="1794" width="32.44140625" style="138" customWidth="1"/>
    <col min="1795" max="1795" width="12" style="138" customWidth="1"/>
    <col min="1796" max="1798" width="13.5546875" style="138" customWidth="1"/>
    <col min="1799" max="1799" width="11" style="138" customWidth="1"/>
    <col min="1800" max="2042" width="9.109375" style="138"/>
    <col min="2043" max="2043" width="40" style="138" customWidth="1"/>
    <col min="2044" max="2044" width="12" style="138" customWidth="1"/>
    <col min="2045" max="2047" width="10.44140625" style="138" customWidth="1"/>
    <col min="2048" max="2048" width="11" style="138" customWidth="1"/>
    <col min="2049" max="2049" width="4.6640625" style="138" customWidth="1"/>
    <col min="2050" max="2050" width="32.44140625" style="138" customWidth="1"/>
    <col min="2051" max="2051" width="12" style="138" customWidth="1"/>
    <col min="2052" max="2054" width="13.5546875" style="138" customWidth="1"/>
    <col min="2055" max="2055" width="11" style="138" customWidth="1"/>
    <col min="2056" max="2298" width="9.109375" style="138"/>
    <col min="2299" max="2299" width="40" style="138" customWidth="1"/>
    <col min="2300" max="2300" width="12" style="138" customWidth="1"/>
    <col min="2301" max="2303" width="10.44140625" style="138" customWidth="1"/>
    <col min="2304" max="2304" width="11" style="138" customWidth="1"/>
    <col min="2305" max="2305" width="4.6640625" style="138" customWidth="1"/>
    <col min="2306" max="2306" width="32.44140625" style="138" customWidth="1"/>
    <col min="2307" max="2307" width="12" style="138" customWidth="1"/>
    <col min="2308" max="2310" width="13.5546875" style="138" customWidth="1"/>
    <col min="2311" max="2311" width="11" style="138" customWidth="1"/>
    <col min="2312" max="2554" width="9.109375" style="138"/>
    <col min="2555" max="2555" width="40" style="138" customWidth="1"/>
    <col min="2556" max="2556" width="12" style="138" customWidth="1"/>
    <col min="2557" max="2559" width="10.44140625" style="138" customWidth="1"/>
    <col min="2560" max="2560" width="11" style="138" customWidth="1"/>
    <col min="2561" max="2561" width="4.6640625" style="138" customWidth="1"/>
    <col min="2562" max="2562" width="32.44140625" style="138" customWidth="1"/>
    <col min="2563" max="2563" width="12" style="138" customWidth="1"/>
    <col min="2564" max="2566" width="13.5546875" style="138" customWidth="1"/>
    <col min="2567" max="2567" width="11" style="138" customWidth="1"/>
    <col min="2568" max="2810" width="9.109375" style="138"/>
    <col min="2811" max="2811" width="40" style="138" customWidth="1"/>
    <col min="2812" max="2812" width="12" style="138" customWidth="1"/>
    <col min="2813" max="2815" width="10.44140625" style="138" customWidth="1"/>
    <col min="2816" max="2816" width="11" style="138" customWidth="1"/>
    <col min="2817" max="2817" width="4.6640625" style="138" customWidth="1"/>
    <col min="2818" max="2818" width="32.44140625" style="138" customWidth="1"/>
    <col min="2819" max="2819" width="12" style="138" customWidth="1"/>
    <col min="2820" max="2822" width="13.5546875" style="138" customWidth="1"/>
    <col min="2823" max="2823" width="11" style="138" customWidth="1"/>
    <col min="2824" max="3066" width="9.109375" style="138"/>
    <col min="3067" max="3067" width="40" style="138" customWidth="1"/>
    <col min="3068" max="3068" width="12" style="138" customWidth="1"/>
    <col min="3069" max="3071" width="10.44140625" style="138" customWidth="1"/>
    <col min="3072" max="3072" width="11" style="138" customWidth="1"/>
    <col min="3073" max="3073" width="4.6640625" style="138" customWidth="1"/>
    <col min="3074" max="3074" width="32.44140625" style="138" customWidth="1"/>
    <col min="3075" max="3075" width="12" style="138" customWidth="1"/>
    <col min="3076" max="3078" width="13.5546875" style="138" customWidth="1"/>
    <col min="3079" max="3079" width="11" style="138" customWidth="1"/>
    <col min="3080" max="3322" width="9.109375" style="138"/>
    <col min="3323" max="3323" width="40" style="138" customWidth="1"/>
    <col min="3324" max="3324" width="12" style="138" customWidth="1"/>
    <col min="3325" max="3327" width="10.44140625" style="138" customWidth="1"/>
    <col min="3328" max="3328" width="11" style="138" customWidth="1"/>
    <col min="3329" max="3329" width="4.6640625" style="138" customWidth="1"/>
    <col min="3330" max="3330" width="32.44140625" style="138" customWidth="1"/>
    <col min="3331" max="3331" width="12" style="138" customWidth="1"/>
    <col min="3332" max="3334" width="13.5546875" style="138" customWidth="1"/>
    <col min="3335" max="3335" width="11" style="138" customWidth="1"/>
    <col min="3336" max="3578" width="9.109375" style="138"/>
    <col min="3579" max="3579" width="40" style="138" customWidth="1"/>
    <col min="3580" max="3580" width="12" style="138" customWidth="1"/>
    <col min="3581" max="3583" width="10.44140625" style="138" customWidth="1"/>
    <col min="3584" max="3584" width="11" style="138" customWidth="1"/>
    <col min="3585" max="3585" width="4.6640625" style="138" customWidth="1"/>
    <col min="3586" max="3586" width="32.44140625" style="138" customWidth="1"/>
    <col min="3587" max="3587" width="12" style="138" customWidth="1"/>
    <col min="3588" max="3590" width="13.5546875" style="138" customWidth="1"/>
    <col min="3591" max="3591" width="11" style="138" customWidth="1"/>
    <col min="3592" max="3834" width="9.109375" style="138"/>
    <col min="3835" max="3835" width="40" style="138" customWidth="1"/>
    <col min="3836" max="3836" width="12" style="138" customWidth="1"/>
    <col min="3837" max="3839" width="10.44140625" style="138" customWidth="1"/>
    <col min="3840" max="3840" width="11" style="138" customWidth="1"/>
    <col min="3841" max="3841" width="4.6640625" style="138" customWidth="1"/>
    <col min="3842" max="3842" width="32.44140625" style="138" customWidth="1"/>
    <col min="3843" max="3843" width="12" style="138" customWidth="1"/>
    <col min="3844" max="3846" width="13.5546875" style="138" customWidth="1"/>
    <col min="3847" max="3847" width="11" style="138" customWidth="1"/>
    <col min="3848" max="4090" width="9.109375" style="138"/>
    <col min="4091" max="4091" width="40" style="138" customWidth="1"/>
    <col min="4092" max="4092" width="12" style="138" customWidth="1"/>
    <col min="4093" max="4095" width="10.44140625" style="138" customWidth="1"/>
    <col min="4096" max="4096" width="11" style="138" customWidth="1"/>
    <col min="4097" max="4097" width="4.6640625" style="138" customWidth="1"/>
    <col min="4098" max="4098" width="32.44140625" style="138" customWidth="1"/>
    <col min="4099" max="4099" width="12" style="138" customWidth="1"/>
    <col min="4100" max="4102" width="13.5546875" style="138" customWidth="1"/>
    <col min="4103" max="4103" width="11" style="138" customWidth="1"/>
    <col min="4104" max="4346" width="9.109375" style="138"/>
    <col min="4347" max="4347" width="40" style="138" customWidth="1"/>
    <col min="4348" max="4348" width="12" style="138" customWidth="1"/>
    <col min="4349" max="4351" width="10.44140625" style="138" customWidth="1"/>
    <col min="4352" max="4352" width="11" style="138" customWidth="1"/>
    <col min="4353" max="4353" width="4.6640625" style="138" customWidth="1"/>
    <col min="4354" max="4354" width="32.44140625" style="138" customWidth="1"/>
    <col min="4355" max="4355" width="12" style="138" customWidth="1"/>
    <col min="4356" max="4358" width="13.5546875" style="138" customWidth="1"/>
    <col min="4359" max="4359" width="11" style="138" customWidth="1"/>
    <col min="4360" max="4602" width="9.109375" style="138"/>
    <col min="4603" max="4603" width="40" style="138" customWidth="1"/>
    <col min="4604" max="4604" width="12" style="138" customWidth="1"/>
    <col min="4605" max="4607" width="10.44140625" style="138" customWidth="1"/>
    <col min="4608" max="4608" width="11" style="138" customWidth="1"/>
    <col min="4609" max="4609" width="4.6640625" style="138" customWidth="1"/>
    <col min="4610" max="4610" width="32.44140625" style="138" customWidth="1"/>
    <col min="4611" max="4611" width="12" style="138" customWidth="1"/>
    <col min="4612" max="4614" width="13.5546875" style="138" customWidth="1"/>
    <col min="4615" max="4615" width="11" style="138" customWidth="1"/>
    <col min="4616" max="4858" width="9.109375" style="138"/>
    <col min="4859" max="4859" width="40" style="138" customWidth="1"/>
    <col min="4860" max="4860" width="12" style="138" customWidth="1"/>
    <col min="4861" max="4863" width="10.44140625" style="138" customWidth="1"/>
    <col min="4864" max="4864" width="11" style="138" customWidth="1"/>
    <col min="4865" max="4865" width="4.6640625" style="138" customWidth="1"/>
    <col min="4866" max="4866" width="32.44140625" style="138" customWidth="1"/>
    <col min="4867" max="4867" width="12" style="138" customWidth="1"/>
    <col min="4868" max="4870" width="13.5546875" style="138" customWidth="1"/>
    <col min="4871" max="4871" width="11" style="138" customWidth="1"/>
    <col min="4872" max="5114" width="9.109375" style="138"/>
    <col min="5115" max="5115" width="40" style="138" customWidth="1"/>
    <col min="5116" max="5116" width="12" style="138" customWidth="1"/>
    <col min="5117" max="5119" width="10.44140625" style="138" customWidth="1"/>
    <col min="5120" max="5120" width="11" style="138" customWidth="1"/>
    <col min="5121" max="5121" width="4.6640625" style="138" customWidth="1"/>
    <col min="5122" max="5122" width="32.44140625" style="138" customWidth="1"/>
    <col min="5123" max="5123" width="12" style="138" customWidth="1"/>
    <col min="5124" max="5126" width="13.5546875" style="138" customWidth="1"/>
    <col min="5127" max="5127" width="11" style="138" customWidth="1"/>
    <col min="5128" max="5370" width="9.109375" style="138"/>
    <col min="5371" max="5371" width="40" style="138" customWidth="1"/>
    <col min="5372" max="5372" width="12" style="138" customWidth="1"/>
    <col min="5373" max="5375" width="10.44140625" style="138" customWidth="1"/>
    <col min="5376" max="5376" width="11" style="138" customWidth="1"/>
    <col min="5377" max="5377" width="4.6640625" style="138" customWidth="1"/>
    <col min="5378" max="5378" width="32.44140625" style="138" customWidth="1"/>
    <col min="5379" max="5379" width="12" style="138" customWidth="1"/>
    <col min="5380" max="5382" width="13.5546875" style="138" customWidth="1"/>
    <col min="5383" max="5383" width="11" style="138" customWidth="1"/>
    <col min="5384" max="5626" width="9.109375" style="138"/>
    <col min="5627" max="5627" width="40" style="138" customWidth="1"/>
    <col min="5628" max="5628" width="12" style="138" customWidth="1"/>
    <col min="5629" max="5631" width="10.44140625" style="138" customWidth="1"/>
    <col min="5632" max="5632" width="11" style="138" customWidth="1"/>
    <col min="5633" max="5633" width="4.6640625" style="138" customWidth="1"/>
    <col min="5634" max="5634" width="32.44140625" style="138" customWidth="1"/>
    <col min="5635" max="5635" width="12" style="138" customWidth="1"/>
    <col min="5636" max="5638" width="13.5546875" style="138" customWidth="1"/>
    <col min="5639" max="5639" width="11" style="138" customWidth="1"/>
    <col min="5640" max="5882" width="9.109375" style="138"/>
    <col min="5883" max="5883" width="40" style="138" customWidth="1"/>
    <col min="5884" max="5884" width="12" style="138" customWidth="1"/>
    <col min="5885" max="5887" width="10.44140625" style="138" customWidth="1"/>
    <col min="5888" max="5888" width="11" style="138" customWidth="1"/>
    <col min="5889" max="5889" width="4.6640625" style="138" customWidth="1"/>
    <col min="5890" max="5890" width="32.44140625" style="138" customWidth="1"/>
    <col min="5891" max="5891" width="12" style="138" customWidth="1"/>
    <col min="5892" max="5894" width="13.5546875" style="138" customWidth="1"/>
    <col min="5895" max="5895" width="11" style="138" customWidth="1"/>
    <col min="5896" max="6138" width="9.109375" style="138"/>
    <col min="6139" max="6139" width="40" style="138" customWidth="1"/>
    <col min="6140" max="6140" width="12" style="138" customWidth="1"/>
    <col min="6141" max="6143" width="10.44140625" style="138" customWidth="1"/>
    <col min="6144" max="6144" width="11" style="138" customWidth="1"/>
    <col min="6145" max="6145" width="4.6640625" style="138" customWidth="1"/>
    <col min="6146" max="6146" width="32.44140625" style="138" customWidth="1"/>
    <col min="6147" max="6147" width="12" style="138" customWidth="1"/>
    <col min="6148" max="6150" width="13.5546875" style="138" customWidth="1"/>
    <col min="6151" max="6151" width="11" style="138" customWidth="1"/>
    <col min="6152" max="6394" width="9.109375" style="138"/>
    <col min="6395" max="6395" width="40" style="138" customWidth="1"/>
    <col min="6396" max="6396" width="12" style="138" customWidth="1"/>
    <col min="6397" max="6399" width="10.44140625" style="138" customWidth="1"/>
    <col min="6400" max="6400" width="11" style="138" customWidth="1"/>
    <col min="6401" max="6401" width="4.6640625" style="138" customWidth="1"/>
    <col min="6402" max="6402" width="32.44140625" style="138" customWidth="1"/>
    <col min="6403" max="6403" width="12" style="138" customWidth="1"/>
    <col min="6404" max="6406" width="13.5546875" style="138" customWidth="1"/>
    <col min="6407" max="6407" width="11" style="138" customWidth="1"/>
    <col min="6408" max="6650" width="9.109375" style="138"/>
    <col min="6651" max="6651" width="40" style="138" customWidth="1"/>
    <col min="6652" max="6652" width="12" style="138" customWidth="1"/>
    <col min="6653" max="6655" width="10.44140625" style="138" customWidth="1"/>
    <col min="6656" max="6656" width="11" style="138" customWidth="1"/>
    <col min="6657" max="6657" width="4.6640625" style="138" customWidth="1"/>
    <col min="6658" max="6658" width="32.44140625" style="138" customWidth="1"/>
    <col min="6659" max="6659" width="12" style="138" customWidth="1"/>
    <col min="6660" max="6662" width="13.5546875" style="138" customWidth="1"/>
    <col min="6663" max="6663" width="11" style="138" customWidth="1"/>
    <col min="6664" max="6906" width="9.109375" style="138"/>
    <col min="6907" max="6907" width="40" style="138" customWidth="1"/>
    <col min="6908" max="6908" width="12" style="138" customWidth="1"/>
    <col min="6909" max="6911" width="10.44140625" style="138" customWidth="1"/>
    <col min="6912" max="6912" width="11" style="138" customWidth="1"/>
    <col min="6913" max="6913" width="4.6640625" style="138" customWidth="1"/>
    <col min="6914" max="6914" width="32.44140625" style="138" customWidth="1"/>
    <col min="6915" max="6915" width="12" style="138" customWidth="1"/>
    <col min="6916" max="6918" width="13.5546875" style="138" customWidth="1"/>
    <col min="6919" max="6919" width="11" style="138" customWidth="1"/>
    <col min="6920" max="7162" width="9.109375" style="138"/>
    <col min="7163" max="7163" width="40" style="138" customWidth="1"/>
    <col min="7164" max="7164" width="12" style="138" customWidth="1"/>
    <col min="7165" max="7167" width="10.44140625" style="138" customWidth="1"/>
    <col min="7168" max="7168" width="11" style="138" customWidth="1"/>
    <col min="7169" max="7169" width="4.6640625" style="138" customWidth="1"/>
    <col min="7170" max="7170" width="32.44140625" style="138" customWidth="1"/>
    <col min="7171" max="7171" width="12" style="138" customWidth="1"/>
    <col min="7172" max="7174" width="13.5546875" style="138" customWidth="1"/>
    <col min="7175" max="7175" width="11" style="138" customWidth="1"/>
    <col min="7176" max="7418" width="9.109375" style="138"/>
    <col min="7419" max="7419" width="40" style="138" customWidth="1"/>
    <col min="7420" max="7420" width="12" style="138" customWidth="1"/>
    <col min="7421" max="7423" width="10.44140625" style="138" customWidth="1"/>
    <col min="7424" max="7424" width="11" style="138" customWidth="1"/>
    <col min="7425" max="7425" width="4.6640625" style="138" customWidth="1"/>
    <col min="7426" max="7426" width="32.44140625" style="138" customWidth="1"/>
    <col min="7427" max="7427" width="12" style="138" customWidth="1"/>
    <col min="7428" max="7430" width="13.5546875" style="138" customWidth="1"/>
    <col min="7431" max="7431" width="11" style="138" customWidth="1"/>
    <col min="7432" max="7674" width="9.109375" style="138"/>
    <col min="7675" max="7675" width="40" style="138" customWidth="1"/>
    <col min="7676" max="7676" width="12" style="138" customWidth="1"/>
    <col min="7677" max="7679" width="10.44140625" style="138" customWidth="1"/>
    <col min="7680" max="7680" width="11" style="138" customWidth="1"/>
    <col min="7681" max="7681" width="4.6640625" style="138" customWidth="1"/>
    <col min="7682" max="7682" width="32.44140625" style="138" customWidth="1"/>
    <col min="7683" max="7683" width="12" style="138" customWidth="1"/>
    <col min="7684" max="7686" width="13.5546875" style="138" customWidth="1"/>
    <col min="7687" max="7687" width="11" style="138" customWidth="1"/>
    <col min="7688" max="7930" width="9.109375" style="138"/>
    <col min="7931" max="7931" width="40" style="138" customWidth="1"/>
    <col min="7932" max="7932" width="12" style="138" customWidth="1"/>
    <col min="7933" max="7935" width="10.44140625" style="138" customWidth="1"/>
    <col min="7936" max="7936" width="11" style="138" customWidth="1"/>
    <col min="7937" max="7937" width="4.6640625" style="138" customWidth="1"/>
    <col min="7938" max="7938" width="32.44140625" style="138" customWidth="1"/>
    <col min="7939" max="7939" width="12" style="138" customWidth="1"/>
    <col min="7940" max="7942" width="13.5546875" style="138" customWidth="1"/>
    <col min="7943" max="7943" width="11" style="138" customWidth="1"/>
    <col min="7944" max="8186" width="9.109375" style="138"/>
    <col min="8187" max="8187" width="40" style="138" customWidth="1"/>
    <col min="8188" max="8188" width="12" style="138" customWidth="1"/>
    <col min="8189" max="8191" width="10.44140625" style="138" customWidth="1"/>
    <col min="8192" max="8192" width="11" style="138" customWidth="1"/>
    <col min="8193" max="8193" width="4.6640625" style="138" customWidth="1"/>
    <col min="8194" max="8194" width="32.44140625" style="138" customWidth="1"/>
    <col min="8195" max="8195" width="12" style="138" customWidth="1"/>
    <col min="8196" max="8198" width="13.5546875" style="138" customWidth="1"/>
    <col min="8199" max="8199" width="11" style="138" customWidth="1"/>
    <col min="8200" max="8442" width="9.109375" style="138"/>
    <col min="8443" max="8443" width="40" style="138" customWidth="1"/>
    <col min="8444" max="8444" width="12" style="138" customWidth="1"/>
    <col min="8445" max="8447" width="10.44140625" style="138" customWidth="1"/>
    <col min="8448" max="8448" width="11" style="138" customWidth="1"/>
    <col min="8449" max="8449" width="4.6640625" style="138" customWidth="1"/>
    <col min="8450" max="8450" width="32.44140625" style="138" customWidth="1"/>
    <col min="8451" max="8451" width="12" style="138" customWidth="1"/>
    <col min="8452" max="8454" width="13.5546875" style="138" customWidth="1"/>
    <col min="8455" max="8455" width="11" style="138" customWidth="1"/>
    <col min="8456" max="8698" width="9.109375" style="138"/>
    <col min="8699" max="8699" width="40" style="138" customWidth="1"/>
    <col min="8700" max="8700" width="12" style="138" customWidth="1"/>
    <col min="8701" max="8703" width="10.44140625" style="138" customWidth="1"/>
    <col min="8704" max="8704" width="11" style="138" customWidth="1"/>
    <col min="8705" max="8705" width="4.6640625" style="138" customWidth="1"/>
    <col min="8706" max="8706" width="32.44140625" style="138" customWidth="1"/>
    <col min="8707" max="8707" width="12" style="138" customWidth="1"/>
    <col min="8708" max="8710" width="13.5546875" style="138" customWidth="1"/>
    <col min="8711" max="8711" width="11" style="138" customWidth="1"/>
    <col min="8712" max="8954" width="9.109375" style="138"/>
    <col min="8955" max="8955" width="40" style="138" customWidth="1"/>
    <col min="8956" max="8956" width="12" style="138" customWidth="1"/>
    <col min="8957" max="8959" width="10.44140625" style="138" customWidth="1"/>
    <col min="8960" max="8960" width="11" style="138" customWidth="1"/>
    <col min="8961" max="8961" width="4.6640625" style="138" customWidth="1"/>
    <col min="8962" max="8962" width="32.44140625" style="138" customWidth="1"/>
    <col min="8963" max="8963" width="12" style="138" customWidth="1"/>
    <col min="8964" max="8966" width="13.5546875" style="138" customWidth="1"/>
    <col min="8967" max="8967" width="11" style="138" customWidth="1"/>
    <col min="8968" max="9210" width="9.109375" style="138"/>
    <col min="9211" max="9211" width="40" style="138" customWidth="1"/>
    <col min="9212" max="9212" width="12" style="138" customWidth="1"/>
    <col min="9213" max="9215" width="10.44140625" style="138" customWidth="1"/>
    <col min="9216" max="9216" width="11" style="138" customWidth="1"/>
    <col min="9217" max="9217" width="4.6640625" style="138" customWidth="1"/>
    <col min="9218" max="9218" width="32.44140625" style="138" customWidth="1"/>
    <col min="9219" max="9219" width="12" style="138" customWidth="1"/>
    <col min="9220" max="9222" width="13.5546875" style="138" customWidth="1"/>
    <col min="9223" max="9223" width="11" style="138" customWidth="1"/>
    <col min="9224" max="9466" width="9.109375" style="138"/>
    <col min="9467" max="9467" width="40" style="138" customWidth="1"/>
    <col min="9468" max="9468" width="12" style="138" customWidth="1"/>
    <col min="9469" max="9471" width="10.44140625" style="138" customWidth="1"/>
    <col min="9472" max="9472" width="11" style="138" customWidth="1"/>
    <col min="9473" max="9473" width="4.6640625" style="138" customWidth="1"/>
    <col min="9474" max="9474" width="32.44140625" style="138" customWidth="1"/>
    <col min="9475" max="9475" width="12" style="138" customWidth="1"/>
    <col min="9476" max="9478" width="13.5546875" style="138" customWidth="1"/>
    <col min="9479" max="9479" width="11" style="138" customWidth="1"/>
    <col min="9480" max="9722" width="9.109375" style="138"/>
    <col min="9723" max="9723" width="40" style="138" customWidth="1"/>
    <col min="9724" max="9724" width="12" style="138" customWidth="1"/>
    <col min="9725" max="9727" width="10.44140625" style="138" customWidth="1"/>
    <col min="9728" max="9728" width="11" style="138" customWidth="1"/>
    <col min="9729" max="9729" width="4.6640625" style="138" customWidth="1"/>
    <col min="9730" max="9730" width="32.44140625" style="138" customWidth="1"/>
    <col min="9731" max="9731" width="12" style="138" customWidth="1"/>
    <col min="9732" max="9734" width="13.5546875" style="138" customWidth="1"/>
    <col min="9735" max="9735" width="11" style="138" customWidth="1"/>
    <col min="9736" max="9978" width="9.109375" style="138"/>
    <col min="9979" max="9979" width="40" style="138" customWidth="1"/>
    <col min="9980" max="9980" width="12" style="138" customWidth="1"/>
    <col min="9981" max="9983" width="10.44140625" style="138" customWidth="1"/>
    <col min="9984" max="9984" width="11" style="138" customWidth="1"/>
    <col min="9985" max="9985" width="4.6640625" style="138" customWidth="1"/>
    <col min="9986" max="9986" width="32.44140625" style="138" customWidth="1"/>
    <col min="9987" max="9987" width="12" style="138" customWidth="1"/>
    <col min="9988" max="9990" width="13.5546875" style="138" customWidth="1"/>
    <col min="9991" max="9991" width="11" style="138" customWidth="1"/>
    <col min="9992" max="10234" width="9.109375" style="138"/>
    <col min="10235" max="10235" width="40" style="138" customWidth="1"/>
    <col min="10236" max="10236" width="12" style="138" customWidth="1"/>
    <col min="10237" max="10239" width="10.44140625" style="138" customWidth="1"/>
    <col min="10240" max="10240" width="11" style="138" customWidth="1"/>
    <col min="10241" max="10241" width="4.6640625" style="138" customWidth="1"/>
    <col min="10242" max="10242" width="32.44140625" style="138" customWidth="1"/>
    <col min="10243" max="10243" width="12" style="138" customWidth="1"/>
    <col min="10244" max="10246" width="13.5546875" style="138" customWidth="1"/>
    <col min="10247" max="10247" width="11" style="138" customWidth="1"/>
    <col min="10248" max="10490" width="9.109375" style="138"/>
    <col min="10491" max="10491" width="40" style="138" customWidth="1"/>
    <col min="10492" max="10492" width="12" style="138" customWidth="1"/>
    <col min="10493" max="10495" width="10.44140625" style="138" customWidth="1"/>
    <col min="10496" max="10496" width="11" style="138" customWidth="1"/>
    <col min="10497" max="10497" width="4.6640625" style="138" customWidth="1"/>
    <col min="10498" max="10498" width="32.44140625" style="138" customWidth="1"/>
    <col min="10499" max="10499" width="12" style="138" customWidth="1"/>
    <col min="10500" max="10502" width="13.5546875" style="138" customWidth="1"/>
    <col min="10503" max="10503" width="11" style="138" customWidth="1"/>
    <col min="10504" max="10746" width="9.109375" style="138"/>
    <col min="10747" max="10747" width="40" style="138" customWidth="1"/>
    <col min="10748" max="10748" width="12" style="138" customWidth="1"/>
    <col min="10749" max="10751" width="10.44140625" style="138" customWidth="1"/>
    <col min="10752" max="10752" width="11" style="138" customWidth="1"/>
    <col min="10753" max="10753" width="4.6640625" style="138" customWidth="1"/>
    <col min="10754" max="10754" width="32.44140625" style="138" customWidth="1"/>
    <col min="10755" max="10755" width="12" style="138" customWidth="1"/>
    <col min="10756" max="10758" width="13.5546875" style="138" customWidth="1"/>
    <col min="10759" max="10759" width="11" style="138" customWidth="1"/>
    <col min="10760" max="11002" width="9.109375" style="138"/>
    <col min="11003" max="11003" width="40" style="138" customWidth="1"/>
    <col min="11004" max="11004" width="12" style="138" customWidth="1"/>
    <col min="11005" max="11007" width="10.44140625" style="138" customWidth="1"/>
    <col min="11008" max="11008" width="11" style="138" customWidth="1"/>
    <col min="11009" max="11009" width="4.6640625" style="138" customWidth="1"/>
    <col min="11010" max="11010" width="32.44140625" style="138" customWidth="1"/>
    <col min="11011" max="11011" width="12" style="138" customWidth="1"/>
    <col min="11012" max="11014" width="13.5546875" style="138" customWidth="1"/>
    <col min="11015" max="11015" width="11" style="138" customWidth="1"/>
    <col min="11016" max="11258" width="9.109375" style="138"/>
    <col min="11259" max="11259" width="40" style="138" customWidth="1"/>
    <col min="11260" max="11260" width="12" style="138" customWidth="1"/>
    <col min="11261" max="11263" width="10.44140625" style="138" customWidth="1"/>
    <col min="11264" max="11264" width="11" style="138" customWidth="1"/>
    <col min="11265" max="11265" width="4.6640625" style="138" customWidth="1"/>
    <col min="11266" max="11266" width="32.44140625" style="138" customWidth="1"/>
    <col min="11267" max="11267" width="12" style="138" customWidth="1"/>
    <col min="11268" max="11270" width="13.5546875" style="138" customWidth="1"/>
    <col min="11271" max="11271" width="11" style="138" customWidth="1"/>
    <col min="11272" max="11514" width="9.109375" style="138"/>
    <col min="11515" max="11515" width="40" style="138" customWidth="1"/>
    <col min="11516" max="11516" width="12" style="138" customWidth="1"/>
    <col min="11517" max="11519" width="10.44140625" style="138" customWidth="1"/>
    <col min="11520" max="11520" width="11" style="138" customWidth="1"/>
    <col min="11521" max="11521" width="4.6640625" style="138" customWidth="1"/>
    <col min="11522" max="11522" width="32.44140625" style="138" customWidth="1"/>
    <col min="11523" max="11523" width="12" style="138" customWidth="1"/>
    <col min="11524" max="11526" width="13.5546875" style="138" customWidth="1"/>
    <col min="11527" max="11527" width="11" style="138" customWidth="1"/>
    <col min="11528" max="11770" width="9.109375" style="138"/>
    <col min="11771" max="11771" width="40" style="138" customWidth="1"/>
    <col min="11772" max="11772" width="12" style="138" customWidth="1"/>
    <col min="11773" max="11775" width="10.44140625" style="138" customWidth="1"/>
    <col min="11776" max="11776" width="11" style="138" customWidth="1"/>
    <col min="11777" max="11777" width="4.6640625" style="138" customWidth="1"/>
    <col min="11778" max="11778" width="32.44140625" style="138" customWidth="1"/>
    <col min="11779" max="11779" width="12" style="138" customWidth="1"/>
    <col min="11780" max="11782" width="13.5546875" style="138" customWidth="1"/>
    <col min="11783" max="11783" width="11" style="138" customWidth="1"/>
    <col min="11784" max="12026" width="9.109375" style="138"/>
    <col min="12027" max="12027" width="40" style="138" customWidth="1"/>
    <col min="12028" max="12028" width="12" style="138" customWidth="1"/>
    <col min="12029" max="12031" width="10.44140625" style="138" customWidth="1"/>
    <col min="12032" max="12032" width="11" style="138" customWidth="1"/>
    <col min="12033" max="12033" width="4.6640625" style="138" customWidth="1"/>
    <col min="12034" max="12034" width="32.44140625" style="138" customWidth="1"/>
    <col min="12035" max="12035" width="12" style="138" customWidth="1"/>
    <col min="12036" max="12038" width="13.5546875" style="138" customWidth="1"/>
    <col min="12039" max="12039" width="11" style="138" customWidth="1"/>
    <col min="12040" max="12282" width="9.109375" style="138"/>
    <col min="12283" max="12283" width="40" style="138" customWidth="1"/>
    <col min="12284" max="12284" width="12" style="138" customWidth="1"/>
    <col min="12285" max="12287" width="10.44140625" style="138" customWidth="1"/>
    <col min="12288" max="12288" width="11" style="138" customWidth="1"/>
    <col min="12289" max="12289" width="4.6640625" style="138" customWidth="1"/>
    <col min="12290" max="12290" width="32.44140625" style="138" customWidth="1"/>
    <col min="12291" max="12291" width="12" style="138" customWidth="1"/>
    <col min="12292" max="12294" width="13.5546875" style="138" customWidth="1"/>
    <col min="12295" max="12295" width="11" style="138" customWidth="1"/>
    <col min="12296" max="12538" width="9.109375" style="138"/>
    <col min="12539" max="12539" width="40" style="138" customWidth="1"/>
    <col min="12540" max="12540" width="12" style="138" customWidth="1"/>
    <col min="12541" max="12543" width="10.44140625" style="138" customWidth="1"/>
    <col min="12544" max="12544" width="11" style="138" customWidth="1"/>
    <col min="12545" max="12545" width="4.6640625" style="138" customWidth="1"/>
    <col min="12546" max="12546" width="32.44140625" style="138" customWidth="1"/>
    <col min="12547" max="12547" width="12" style="138" customWidth="1"/>
    <col min="12548" max="12550" width="13.5546875" style="138" customWidth="1"/>
    <col min="12551" max="12551" width="11" style="138" customWidth="1"/>
    <col min="12552" max="12794" width="9.109375" style="138"/>
    <col min="12795" max="12795" width="40" style="138" customWidth="1"/>
    <col min="12796" max="12796" width="12" style="138" customWidth="1"/>
    <col min="12797" max="12799" width="10.44140625" style="138" customWidth="1"/>
    <col min="12800" max="12800" width="11" style="138" customWidth="1"/>
    <col min="12801" max="12801" width="4.6640625" style="138" customWidth="1"/>
    <col min="12802" max="12802" width="32.44140625" style="138" customWidth="1"/>
    <col min="12803" max="12803" width="12" style="138" customWidth="1"/>
    <col min="12804" max="12806" width="13.5546875" style="138" customWidth="1"/>
    <col min="12807" max="12807" width="11" style="138" customWidth="1"/>
    <col min="12808" max="13050" width="9.109375" style="138"/>
    <col min="13051" max="13051" width="40" style="138" customWidth="1"/>
    <col min="13052" max="13052" width="12" style="138" customWidth="1"/>
    <col min="13053" max="13055" width="10.44140625" style="138" customWidth="1"/>
    <col min="13056" max="13056" width="11" style="138" customWidth="1"/>
    <col min="13057" max="13057" width="4.6640625" style="138" customWidth="1"/>
    <col min="13058" max="13058" width="32.44140625" style="138" customWidth="1"/>
    <col min="13059" max="13059" width="12" style="138" customWidth="1"/>
    <col min="13060" max="13062" width="13.5546875" style="138" customWidth="1"/>
    <col min="13063" max="13063" width="11" style="138" customWidth="1"/>
    <col min="13064" max="13306" width="9.109375" style="138"/>
    <col min="13307" max="13307" width="40" style="138" customWidth="1"/>
    <col min="13308" max="13308" width="12" style="138" customWidth="1"/>
    <col min="13309" max="13311" width="10.44140625" style="138" customWidth="1"/>
    <col min="13312" max="13312" width="11" style="138" customWidth="1"/>
    <col min="13313" max="13313" width="4.6640625" style="138" customWidth="1"/>
    <col min="13314" max="13314" width="32.44140625" style="138" customWidth="1"/>
    <col min="13315" max="13315" width="12" style="138" customWidth="1"/>
    <col min="13316" max="13318" width="13.5546875" style="138" customWidth="1"/>
    <col min="13319" max="13319" width="11" style="138" customWidth="1"/>
    <col min="13320" max="13562" width="9.109375" style="138"/>
    <col min="13563" max="13563" width="40" style="138" customWidth="1"/>
    <col min="13564" max="13564" width="12" style="138" customWidth="1"/>
    <col min="13565" max="13567" width="10.44140625" style="138" customWidth="1"/>
    <col min="13568" max="13568" width="11" style="138" customWidth="1"/>
    <col min="13569" max="13569" width="4.6640625" style="138" customWidth="1"/>
    <col min="13570" max="13570" width="32.44140625" style="138" customWidth="1"/>
    <col min="13571" max="13571" width="12" style="138" customWidth="1"/>
    <col min="13572" max="13574" width="13.5546875" style="138" customWidth="1"/>
    <col min="13575" max="13575" width="11" style="138" customWidth="1"/>
    <col min="13576" max="13818" width="9.109375" style="138"/>
    <col min="13819" max="13819" width="40" style="138" customWidth="1"/>
    <col min="13820" max="13820" width="12" style="138" customWidth="1"/>
    <col min="13821" max="13823" width="10.44140625" style="138" customWidth="1"/>
    <col min="13824" max="13824" width="11" style="138" customWidth="1"/>
    <col min="13825" max="13825" width="4.6640625" style="138" customWidth="1"/>
    <col min="13826" max="13826" width="32.44140625" style="138" customWidth="1"/>
    <col min="13827" max="13827" width="12" style="138" customWidth="1"/>
    <col min="13828" max="13830" width="13.5546875" style="138" customWidth="1"/>
    <col min="13831" max="13831" width="11" style="138" customWidth="1"/>
    <col min="13832" max="14074" width="9.109375" style="138"/>
    <col min="14075" max="14075" width="40" style="138" customWidth="1"/>
    <col min="14076" max="14076" width="12" style="138" customWidth="1"/>
    <col min="14077" max="14079" width="10.44140625" style="138" customWidth="1"/>
    <col min="14080" max="14080" width="11" style="138" customWidth="1"/>
    <col min="14081" max="14081" width="4.6640625" style="138" customWidth="1"/>
    <col min="14082" max="14082" width="32.44140625" style="138" customWidth="1"/>
    <col min="14083" max="14083" width="12" style="138" customWidth="1"/>
    <col min="14084" max="14086" width="13.5546875" style="138" customWidth="1"/>
    <col min="14087" max="14087" width="11" style="138" customWidth="1"/>
    <col min="14088" max="14330" width="9.109375" style="138"/>
    <col min="14331" max="14331" width="40" style="138" customWidth="1"/>
    <col min="14332" max="14332" width="12" style="138" customWidth="1"/>
    <col min="14333" max="14335" width="10.44140625" style="138" customWidth="1"/>
    <col min="14336" max="14336" width="11" style="138" customWidth="1"/>
    <col min="14337" max="14337" width="4.6640625" style="138" customWidth="1"/>
    <col min="14338" max="14338" width="32.44140625" style="138" customWidth="1"/>
    <col min="14339" max="14339" width="12" style="138" customWidth="1"/>
    <col min="14340" max="14342" width="13.5546875" style="138" customWidth="1"/>
    <col min="14343" max="14343" width="11" style="138" customWidth="1"/>
    <col min="14344" max="14586" width="9.109375" style="138"/>
    <col min="14587" max="14587" width="40" style="138" customWidth="1"/>
    <col min="14588" max="14588" width="12" style="138" customWidth="1"/>
    <col min="14589" max="14591" width="10.44140625" style="138" customWidth="1"/>
    <col min="14592" max="14592" width="11" style="138" customWidth="1"/>
    <col min="14593" max="14593" width="4.6640625" style="138" customWidth="1"/>
    <col min="14594" max="14594" width="32.44140625" style="138" customWidth="1"/>
    <col min="14595" max="14595" width="12" style="138" customWidth="1"/>
    <col min="14596" max="14598" width="13.5546875" style="138" customWidth="1"/>
    <col min="14599" max="14599" width="11" style="138" customWidth="1"/>
    <col min="14600" max="14842" width="9.109375" style="138"/>
    <col min="14843" max="14843" width="40" style="138" customWidth="1"/>
    <col min="14844" max="14844" width="12" style="138" customWidth="1"/>
    <col min="14845" max="14847" width="10.44140625" style="138" customWidth="1"/>
    <col min="14848" max="14848" width="11" style="138" customWidth="1"/>
    <col min="14849" max="14849" width="4.6640625" style="138" customWidth="1"/>
    <col min="14850" max="14850" width="32.44140625" style="138" customWidth="1"/>
    <col min="14851" max="14851" width="12" style="138" customWidth="1"/>
    <col min="14852" max="14854" width="13.5546875" style="138" customWidth="1"/>
    <col min="14855" max="14855" width="11" style="138" customWidth="1"/>
    <col min="14856" max="15098" width="9.109375" style="138"/>
    <col min="15099" max="15099" width="40" style="138" customWidth="1"/>
    <col min="15100" max="15100" width="12" style="138" customWidth="1"/>
    <col min="15101" max="15103" width="10.44140625" style="138" customWidth="1"/>
    <col min="15104" max="15104" width="11" style="138" customWidth="1"/>
    <col min="15105" max="15105" width="4.6640625" style="138" customWidth="1"/>
    <col min="15106" max="15106" width="32.44140625" style="138" customWidth="1"/>
    <col min="15107" max="15107" width="12" style="138" customWidth="1"/>
    <col min="15108" max="15110" width="13.5546875" style="138" customWidth="1"/>
    <col min="15111" max="15111" width="11" style="138" customWidth="1"/>
    <col min="15112" max="15354" width="9.109375" style="138"/>
    <col min="15355" max="15355" width="40" style="138" customWidth="1"/>
    <col min="15356" max="15356" width="12" style="138" customWidth="1"/>
    <col min="15357" max="15359" width="10.44140625" style="138" customWidth="1"/>
    <col min="15360" max="15360" width="11" style="138" customWidth="1"/>
    <col min="15361" max="15361" width="4.6640625" style="138" customWidth="1"/>
    <col min="15362" max="15362" width="32.44140625" style="138" customWidth="1"/>
    <col min="15363" max="15363" width="12" style="138" customWidth="1"/>
    <col min="15364" max="15366" width="13.5546875" style="138" customWidth="1"/>
    <col min="15367" max="15367" width="11" style="138" customWidth="1"/>
    <col min="15368" max="15610" width="9.109375" style="138"/>
    <col min="15611" max="15611" width="40" style="138" customWidth="1"/>
    <col min="15612" max="15612" width="12" style="138" customWidth="1"/>
    <col min="15613" max="15615" width="10.44140625" style="138" customWidth="1"/>
    <col min="15616" max="15616" width="11" style="138" customWidth="1"/>
    <col min="15617" max="15617" width="4.6640625" style="138" customWidth="1"/>
    <col min="15618" max="15618" width="32.44140625" style="138" customWidth="1"/>
    <col min="15619" max="15619" width="12" style="138" customWidth="1"/>
    <col min="15620" max="15622" width="13.5546875" style="138" customWidth="1"/>
    <col min="15623" max="15623" width="11" style="138" customWidth="1"/>
    <col min="15624" max="15866" width="9.109375" style="138"/>
    <col min="15867" max="15867" width="40" style="138" customWidth="1"/>
    <col min="15868" max="15868" width="12" style="138" customWidth="1"/>
    <col min="15869" max="15871" width="10.44140625" style="138" customWidth="1"/>
    <col min="15872" max="15872" width="11" style="138" customWidth="1"/>
    <col min="15873" max="15873" width="4.6640625" style="138" customWidth="1"/>
    <col min="15874" max="15874" width="32.44140625" style="138" customWidth="1"/>
    <col min="15875" max="15875" width="12" style="138" customWidth="1"/>
    <col min="15876" max="15878" width="13.5546875" style="138" customWidth="1"/>
    <col min="15879" max="15879" width="11" style="138" customWidth="1"/>
    <col min="15880" max="16122" width="9.109375" style="138"/>
    <col min="16123" max="16123" width="40" style="138" customWidth="1"/>
    <col min="16124" max="16124" width="12" style="138" customWidth="1"/>
    <col min="16125" max="16127" width="10.44140625" style="138" customWidth="1"/>
    <col min="16128" max="16128" width="11" style="138" customWidth="1"/>
    <col min="16129" max="16129" width="4.6640625" style="138" customWidth="1"/>
    <col min="16130" max="16130" width="32.44140625" style="138" customWidth="1"/>
    <col min="16131" max="16131" width="12" style="138" customWidth="1"/>
    <col min="16132" max="16134" width="13.5546875" style="138" customWidth="1"/>
    <col min="16135" max="16135" width="11" style="138" customWidth="1"/>
    <col min="16136" max="16384" width="9.109375" style="138"/>
  </cols>
  <sheetData>
    <row r="1" spans="1:11" s="238" customFormat="1" ht="12" x14ac:dyDescent="0.25">
      <c r="A1" s="149"/>
      <c r="B1" s="148"/>
      <c r="C1" s="143"/>
      <c r="D1" s="143"/>
      <c r="E1" s="143"/>
      <c r="F1" s="148"/>
      <c r="G1" s="236"/>
      <c r="H1" s="148"/>
      <c r="I1" s="237"/>
      <c r="J1" s="237"/>
      <c r="K1" s="237" t="s">
        <v>504</v>
      </c>
    </row>
    <row r="2" spans="1:11" s="238" customFormat="1" ht="12" x14ac:dyDescent="0.25">
      <c r="A2" s="149"/>
      <c r="B2" s="148"/>
      <c r="C2" s="143"/>
      <c r="D2" s="143"/>
      <c r="E2" s="143"/>
      <c r="F2" s="148"/>
      <c r="G2" s="236"/>
      <c r="H2" s="148"/>
      <c r="I2" s="237"/>
      <c r="J2" s="253"/>
      <c r="K2" s="253" t="s">
        <v>483</v>
      </c>
    </row>
    <row r="3" spans="1:11" ht="12.75" customHeight="1" x14ac:dyDescent="0.3">
      <c r="A3" s="149"/>
      <c r="B3" s="148"/>
      <c r="C3" s="143"/>
      <c r="D3" s="143"/>
      <c r="E3" s="143"/>
      <c r="F3" s="148"/>
      <c r="G3" s="147"/>
      <c r="H3" s="146"/>
      <c r="I3" s="212"/>
    </row>
    <row r="4" spans="1:11" ht="12.75" customHeight="1" x14ac:dyDescent="0.25">
      <c r="A4" s="299" t="s">
        <v>143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1" x14ac:dyDescent="0.25">
      <c r="A5" s="300" t="s">
        <v>420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</row>
    <row r="6" spans="1:11" x14ac:dyDescent="0.25">
      <c r="A6" s="124"/>
      <c r="B6" s="125"/>
      <c r="C6" s="125"/>
      <c r="D6" s="125"/>
      <c r="E6" s="125"/>
      <c r="F6" s="125"/>
      <c r="G6" s="124"/>
      <c r="H6" s="143"/>
    </row>
    <row r="7" spans="1:11" x14ac:dyDescent="0.25">
      <c r="A7" s="126" t="s">
        <v>144</v>
      </c>
      <c r="B7" s="127"/>
      <c r="C7" s="127"/>
      <c r="D7" s="127"/>
      <c r="E7" s="127"/>
      <c r="F7" s="125"/>
      <c r="G7" s="126" t="s">
        <v>145</v>
      </c>
      <c r="H7" s="143"/>
    </row>
    <row r="8" spans="1:11" ht="24" x14ac:dyDescent="0.25">
      <c r="A8" s="210"/>
      <c r="B8" s="211" t="s">
        <v>228</v>
      </c>
      <c r="C8" s="211" t="s">
        <v>485</v>
      </c>
      <c r="D8" s="211" t="s">
        <v>247</v>
      </c>
      <c r="E8" s="254" t="s">
        <v>484</v>
      </c>
      <c r="F8" s="128"/>
      <c r="G8" s="210"/>
      <c r="H8" s="211" t="s">
        <v>228</v>
      </c>
      <c r="I8" s="211" t="s">
        <v>485</v>
      </c>
      <c r="J8" s="211" t="s">
        <v>247</v>
      </c>
      <c r="K8" s="254" t="s">
        <v>484</v>
      </c>
    </row>
    <row r="9" spans="1:11" x14ac:dyDescent="0.25">
      <c r="A9" s="126"/>
      <c r="B9" s="129" t="s">
        <v>29</v>
      </c>
      <c r="C9" s="129" t="s">
        <v>29</v>
      </c>
      <c r="D9" s="129"/>
      <c r="E9" s="129"/>
      <c r="F9" s="130"/>
      <c r="G9" s="131"/>
      <c r="H9" s="129" t="s">
        <v>29</v>
      </c>
      <c r="I9" s="129" t="s">
        <v>29</v>
      </c>
    </row>
    <row r="10" spans="1:11" x14ac:dyDescent="0.25">
      <c r="A10" s="124" t="s">
        <v>146</v>
      </c>
      <c r="B10" s="132">
        <v>196842</v>
      </c>
      <c r="C10" s="132">
        <v>239215</v>
      </c>
      <c r="D10" s="132">
        <f>'1. m. bevételek'!D14+'1. m. bevételek'!D23+'1. m. bevételek'!D32+'1. m. bevételek'!D46+'1. m. bevételek'!D72</f>
        <v>288047</v>
      </c>
      <c r="E10" s="132">
        <f>'1. m. bevételek'!H14+'1. m. bevételek'!H23+'1. m. bevételek'!H32+'1. m. bevételek'!H46+'1. m. bevételek'!H72</f>
        <v>288047</v>
      </c>
      <c r="F10" s="132"/>
      <c r="G10" s="124" t="s">
        <v>26</v>
      </c>
      <c r="H10" s="140">
        <v>644513</v>
      </c>
      <c r="I10" s="140">
        <v>733332</v>
      </c>
      <c r="J10" s="140">
        <f>'2. m. kiadások'!D11+'2. m. kiadások'!D25+'2. m. kiadások'!D39+'2. m. kiadások'!D53+'2. m. kiadások'!D79</f>
        <v>831738</v>
      </c>
      <c r="K10" s="140">
        <f>'2. m. kiadások'!H11+'2. m. kiadások'!H25+'2. m. kiadások'!H39+'2. m. kiadások'!H53+'2. m. kiadások'!H79</f>
        <v>840665</v>
      </c>
    </row>
    <row r="11" spans="1:11" x14ac:dyDescent="0.25">
      <c r="A11" s="124" t="s">
        <v>69</v>
      </c>
      <c r="B11" s="132">
        <v>797342</v>
      </c>
      <c r="C11" s="132">
        <v>823846</v>
      </c>
      <c r="D11" s="132">
        <f>'1. m. bevételek'!D92</f>
        <v>838000</v>
      </c>
      <c r="E11" s="132">
        <f>'1. m. bevételek'!H92</f>
        <v>838000</v>
      </c>
      <c r="F11" s="132"/>
      <c r="G11" s="124" t="s">
        <v>147</v>
      </c>
      <c r="H11" s="140">
        <v>143411</v>
      </c>
      <c r="I11" s="140">
        <v>149468</v>
      </c>
      <c r="J11" s="140">
        <f>'2. m. kiadások'!D12+'2. m. kiadások'!D26+'2. m. kiadások'!D40+'2. m. kiadások'!D54+'2. m. kiadások'!D96</f>
        <v>160170</v>
      </c>
      <c r="K11" s="140">
        <f>'2. m. kiadások'!H12+'2. m. kiadások'!H26+'2. m. kiadások'!H40+'2. m. kiadások'!H54+'2. m. kiadások'!H96</f>
        <v>162003</v>
      </c>
    </row>
    <row r="12" spans="1:11" x14ac:dyDescent="0.25">
      <c r="A12" s="124" t="s">
        <v>148</v>
      </c>
      <c r="B12" s="132">
        <v>1252532</v>
      </c>
      <c r="C12" s="132">
        <v>1173885</v>
      </c>
      <c r="D12" s="132">
        <f>'1. m. bevételek'!D118-D23</f>
        <v>1113245</v>
      </c>
      <c r="E12" s="132">
        <f>'1. m. bevételek'!H118-E23</f>
        <v>1185849</v>
      </c>
      <c r="F12" s="132"/>
      <c r="G12" s="124" t="s">
        <v>31</v>
      </c>
      <c r="H12" s="140">
        <v>816279</v>
      </c>
      <c r="I12" s="140">
        <v>877991</v>
      </c>
      <c r="J12" s="140">
        <f>'2. m. kiadások'!D13+'2. m. kiadások'!D27+'2. m. kiadások'!D41+'2. m. kiadások'!D55+'2. m. kiadások'!D180</f>
        <v>1041843</v>
      </c>
      <c r="K12" s="140">
        <f>'2. m. kiadások'!H13+'2. m. kiadások'!H27+'2. m. kiadások'!H41+'2. m. kiadások'!H55+'2. m. kiadások'!H180</f>
        <v>1068349</v>
      </c>
    </row>
    <row r="13" spans="1:11" ht="24" x14ac:dyDescent="0.25">
      <c r="A13" s="124" t="s">
        <v>149</v>
      </c>
      <c r="B13" s="132">
        <v>150294</v>
      </c>
      <c r="C13" s="132">
        <v>252239</v>
      </c>
      <c r="D13" s="132">
        <f>'1. m. bevételek'!D149+'1. m. bevételek'!D50</f>
        <v>236178</v>
      </c>
      <c r="E13" s="132">
        <f>'1. m. bevételek'!H149+'1. m. bevételek'!H50+'1. m. bevételek'!H19+'1. m. bevételek'!H28+'1. m. bevételek'!H37</f>
        <v>239621</v>
      </c>
      <c r="F13" s="132"/>
      <c r="G13" s="135" t="s">
        <v>224</v>
      </c>
      <c r="H13" s="140">
        <v>586830</v>
      </c>
      <c r="I13" s="140">
        <v>609728</v>
      </c>
      <c r="J13" s="140">
        <f>'2. m. kiadások'!D215+'2. m. kiadások'!D241</f>
        <v>632032</v>
      </c>
      <c r="K13" s="140">
        <f>'2. m. kiadások'!H215+'2. m. kiadások'!H241</f>
        <v>673085</v>
      </c>
    </row>
    <row r="14" spans="1:11" x14ac:dyDescent="0.25">
      <c r="A14" s="124" t="s">
        <v>150</v>
      </c>
      <c r="B14" s="132">
        <v>5183</v>
      </c>
      <c r="C14" s="132">
        <v>1000</v>
      </c>
      <c r="D14" s="132">
        <f>'1. m. bevételek'!D165</f>
        <v>0</v>
      </c>
      <c r="E14" s="132">
        <f>'1. m. bevételek'!H165</f>
        <v>0</v>
      </c>
      <c r="F14" s="132"/>
      <c r="G14" s="124" t="s">
        <v>56</v>
      </c>
      <c r="H14" s="140">
        <v>27292</v>
      </c>
      <c r="I14" s="140">
        <v>33660</v>
      </c>
      <c r="J14" s="140">
        <f>'2. m. kiadások'!D206</f>
        <v>53769</v>
      </c>
      <c r="K14" s="140">
        <f>'2. m. kiadások'!H206</f>
        <v>59399</v>
      </c>
    </row>
    <row r="15" spans="1:11" x14ac:dyDescent="0.25">
      <c r="A15" s="124" t="s">
        <v>151</v>
      </c>
      <c r="B15" s="132">
        <v>1540</v>
      </c>
      <c r="C15" s="132">
        <v>2000</v>
      </c>
      <c r="D15" s="132">
        <f>'1. m. bevételek'!D185</f>
        <v>24200</v>
      </c>
      <c r="E15" s="132">
        <f>'1. m. bevételek'!H185</f>
        <v>29200</v>
      </c>
      <c r="F15" s="132"/>
      <c r="G15" s="124" t="s">
        <v>152</v>
      </c>
      <c r="H15" s="140">
        <v>984239</v>
      </c>
      <c r="I15" s="140">
        <v>868729</v>
      </c>
      <c r="J15" s="140">
        <f>'2. m. kiadások'!D378</f>
        <v>0</v>
      </c>
      <c r="K15" s="140">
        <f>'2. m. kiadások'!H378</f>
        <v>606467</v>
      </c>
    </row>
    <row r="16" spans="1:11" x14ac:dyDescent="0.25">
      <c r="A16" s="133" t="s">
        <v>153</v>
      </c>
      <c r="B16" s="132">
        <v>71588</v>
      </c>
      <c r="C16" s="132">
        <v>248107</v>
      </c>
      <c r="D16" s="132">
        <f>'1. m. bevételek'!D203</f>
        <v>126809</v>
      </c>
      <c r="E16" s="132">
        <f>'1. m. bevételek'!H203</f>
        <v>258904</v>
      </c>
      <c r="F16" s="132"/>
      <c r="G16" s="124" t="s">
        <v>155</v>
      </c>
      <c r="H16" s="140">
        <v>9400</v>
      </c>
      <c r="I16" s="140">
        <v>11750</v>
      </c>
      <c r="J16" s="140">
        <f>'2. m. kiadások'!D260</f>
        <v>7000</v>
      </c>
      <c r="K16" s="140">
        <f>'2. m. kiadások'!H260</f>
        <v>16350</v>
      </c>
    </row>
    <row r="17" spans="1:11" x14ac:dyDescent="0.25">
      <c r="A17" s="124" t="s">
        <v>154</v>
      </c>
      <c r="B17" s="132">
        <v>984239</v>
      </c>
      <c r="C17" s="132">
        <v>868729</v>
      </c>
      <c r="D17" s="132">
        <f>'1. m. bevételek'!D220</f>
        <v>0</v>
      </c>
      <c r="E17" s="132">
        <f>'1. m. bevételek'!H220</f>
        <v>606467</v>
      </c>
      <c r="F17" s="132"/>
      <c r="G17" s="124" t="s">
        <v>157</v>
      </c>
      <c r="H17" s="140">
        <v>1178</v>
      </c>
      <c r="I17" s="140">
        <v>0</v>
      </c>
      <c r="J17" s="140">
        <f>'2. m. kiadások'!D252+'2. m. kiadások'!D254</f>
        <v>25575</v>
      </c>
      <c r="K17" s="140">
        <f>'2. m. kiadások'!H252+'2. m. kiadások'!H254</f>
        <v>141911</v>
      </c>
    </row>
    <row r="18" spans="1:11" ht="24" x14ac:dyDescent="0.25">
      <c r="A18" s="124" t="s">
        <v>156</v>
      </c>
      <c r="B18" s="132">
        <v>38852</v>
      </c>
      <c r="C18" s="132">
        <v>41198</v>
      </c>
      <c r="D18" s="132">
        <f>'1. m. bevételek'!D223</f>
        <v>0</v>
      </c>
      <c r="E18" s="132">
        <f>'1. m. bevételek'!H223</f>
        <v>0</v>
      </c>
      <c r="F18" s="132"/>
      <c r="G18" s="142" t="s">
        <v>170</v>
      </c>
      <c r="H18" s="140">
        <v>39627</v>
      </c>
      <c r="I18" s="140">
        <v>38852</v>
      </c>
      <c r="J18" s="140">
        <f>'2. m. kiadások'!D381</f>
        <v>41199</v>
      </c>
      <c r="K18" s="140">
        <f>'2. m. kiadások'!H381</f>
        <v>41199</v>
      </c>
    </row>
    <row r="19" spans="1:11" x14ac:dyDescent="0.25">
      <c r="A19" s="144"/>
      <c r="B19" s="132"/>
      <c r="C19" s="132"/>
      <c r="D19" s="132"/>
      <c r="E19" s="132"/>
      <c r="F19" s="132"/>
      <c r="I19" s="140"/>
      <c r="J19" s="140"/>
      <c r="K19" s="140"/>
    </row>
    <row r="20" spans="1:11" x14ac:dyDescent="0.25">
      <c r="A20" s="126" t="s">
        <v>158</v>
      </c>
      <c r="B20" s="134">
        <f>SUM(B10:B19)</f>
        <v>3498412</v>
      </c>
      <c r="C20" s="134">
        <f>SUM(C10:C19)</f>
        <v>3650219</v>
      </c>
      <c r="D20" s="134">
        <f>SUM(D10:D19)</f>
        <v>2626479</v>
      </c>
      <c r="E20" s="134">
        <f>SUM(E10:E19)</f>
        <v>3446088</v>
      </c>
      <c r="F20" s="145"/>
      <c r="G20" s="126" t="s">
        <v>159</v>
      </c>
      <c r="H20" s="141">
        <f>SUM(H10:H18)</f>
        <v>3252769</v>
      </c>
      <c r="I20" s="141">
        <f>SUM(I10:I19)</f>
        <v>3323510</v>
      </c>
      <c r="J20" s="141">
        <f>SUM(J10:J19)</f>
        <v>2793326</v>
      </c>
      <c r="K20" s="141">
        <f>SUM(K10:K19)</f>
        <v>3609428</v>
      </c>
    </row>
    <row r="21" spans="1:11" x14ac:dyDescent="0.25">
      <c r="A21" s="144"/>
      <c r="B21" s="134"/>
      <c r="C21" s="134"/>
      <c r="D21" s="134"/>
      <c r="E21" s="134"/>
      <c r="F21" s="134"/>
      <c r="G21" s="124"/>
      <c r="H21" s="140"/>
      <c r="I21" s="140"/>
      <c r="J21" s="140"/>
      <c r="K21" s="140"/>
    </row>
    <row r="22" spans="1:11" x14ac:dyDescent="0.25">
      <c r="A22" s="124" t="s">
        <v>80</v>
      </c>
      <c r="B22" s="140">
        <v>117618</v>
      </c>
      <c r="C22" s="140">
        <v>315391</v>
      </c>
      <c r="D22" s="140">
        <f>'1. m. bevételek'!D129</f>
        <v>436982</v>
      </c>
      <c r="E22" s="140">
        <f>'1. m. bevételek'!H129</f>
        <v>482401</v>
      </c>
      <c r="F22" s="143"/>
      <c r="G22" s="124" t="s">
        <v>58</v>
      </c>
      <c r="H22" s="140">
        <v>203517</v>
      </c>
      <c r="I22" s="140">
        <v>393652</v>
      </c>
      <c r="J22" s="140">
        <f>'2. m. kiadások'!D16+'2. m. kiadások'!D32+'2. m. kiadások'!D44+'2. m. kiadások'!D60+'2. m. kiadások'!D309</f>
        <v>656089</v>
      </c>
      <c r="K22" s="140">
        <f>'2. m. kiadások'!H16+'2. m. kiadások'!H32+'2. m. kiadások'!H44+'2. m. kiadások'!H60+'2. m. kiadások'!H309</f>
        <v>682070</v>
      </c>
    </row>
    <row r="23" spans="1:11" x14ac:dyDescent="0.25">
      <c r="A23" s="124" t="s">
        <v>237</v>
      </c>
      <c r="B23" s="132">
        <v>32480</v>
      </c>
      <c r="C23" s="132">
        <v>2268</v>
      </c>
      <c r="D23" s="132">
        <f>'1. m. bevételek'!D113</f>
        <v>0</v>
      </c>
      <c r="E23" s="132">
        <f>'1. m. bevételek'!H113</f>
        <v>0</v>
      </c>
      <c r="F23" s="132"/>
      <c r="G23" s="124" t="s">
        <v>24</v>
      </c>
      <c r="H23" s="140">
        <v>225339</v>
      </c>
      <c r="I23" s="140">
        <v>235033</v>
      </c>
      <c r="J23" s="140">
        <f>'2. m. kiadások'!D21+'2. m. kiadások'!D47+'2. m. kiadások'!D344+'2. m. kiadások'!D35</f>
        <v>365446</v>
      </c>
      <c r="K23" s="140">
        <f>'2. m. kiadások'!H21+'2. m. kiadások'!H47+'2. m. kiadások'!H344+'2. m. kiadások'!H35</f>
        <v>416633</v>
      </c>
    </row>
    <row r="24" spans="1:11" ht="24" x14ac:dyDescent="0.25">
      <c r="A24" s="124" t="s">
        <v>160</v>
      </c>
      <c r="B24" s="132">
        <v>2737</v>
      </c>
      <c r="C24" s="132">
        <v>532</v>
      </c>
      <c r="D24" s="132">
        <f>'1. m. bevételek'!D169</f>
        <v>2000</v>
      </c>
      <c r="E24" s="132">
        <f>'1. m. bevételek'!H169</f>
        <v>2000</v>
      </c>
      <c r="F24" s="132"/>
      <c r="G24" s="135" t="s">
        <v>223</v>
      </c>
      <c r="H24" s="140">
        <v>13303</v>
      </c>
      <c r="I24" s="140">
        <v>10093</v>
      </c>
      <c r="J24" s="140">
        <f>'2. m. kiadások'!D348+'2. m. kiadások'!D360</f>
        <v>23015</v>
      </c>
      <c r="K24" s="140">
        <f>'2. m. kiadások'!H348+'2. m. kiadások'!H360</f>
        <v>16860</v>
      </c>
    </row>
    <row r="25" spans="1:11" x14ac:dyDescent="0.25">
      <c r="A25" s="124" t="s">
        <v>161</v>
      </c>
      <c r="B25" s="136">
        <v>236297</v>
      </c>
      <c r="C25" s="136">
        <v>189886</v>
      </c>
      <c r="D25" s="136">
        <f>'1. m. bevételek'!D159</f>
        <v>361353</v>
      </c>
      <c r="E25" s="136">
        <f>'1. m. bevételek'!H159</f>
        <v>332253</v>
      </c>
      <c r="F25" s="136"/>
      <c r="G25" s="124" t="s">
        <v>180</v>
      </c>
      <c r="H25" s="140">
        <v>17109</v>
      </c>
      <c r="I25" s="140">
        <v>20584</v>
      </c>
      <c r="J25" s="140">
        <f>'2. m. kiadások'!D377</f>
        <v>20668</v>
      </c>
      <c r="K25" s="140">
        <f>'2. m. kiadások'!H377</f>
        <v>20668</v>
      </c>
    </row>
    <row r="26" spans="1:11" x14ac:dyDescent="0.25">
      <c r="A26" s="133" t="s">
        <v>162</v>
      </c>
      <c r="B26" s="132">
        <v>357</v>
      </c>
      <c r="C26" s="132">
        <v>23885</v>
      </c>
      <c r="D26" s="132">
        <f>'1. m. bevételek'!D178</f>
        <v>8850</v>
      </c>
      <c r="E26" s="132">
        <f>'1. m. bevételek'!H178</f>
        <v>8850</v>
      </c>
      <c r="F26" s="132"/>
      <c r="G26" s="124" t="s">
        <v>222</v>
      </c>
      <c r="H26" s="140">
        <v>290</v>
      </c>
      <c r="I26" s="140">
        <v>420</v>
      </c>
      <c r="J26" s="140">
        <f>'2. m. kiadások'!D368</f>
        <v>137620</v>
      </c>
      <c r="K26" s="140">
        <f>'2. m. kiadások'!H368</f>
        <v>86433</v>
      </c>
    </row>
    <row r="27" spans="1:11" x14ac:dyDescent="0.25">
      <c r="A27" s="124" t="s">
        <v>163</v>
      </c>
      <c r="B27" s="132">
        <v>420413</v>
      </c>
      <c r="C27" s="132">
        <v>383010</v>
      </c>
      <c r="D27" s="132">
        <f>'1. m. bevételek'!D214</f>
        <v>323000</v>
      </c>
      <c r="E27" s="132">
        <f>'1. m. bevételek'!H214</f>
        <v>323000</v>
      </c>
      <c r="F27" s="132"/>
      <c r="G27" s="124" t="s">
        <v>165</v>
      </c>
      <c r="H27" s="140">
        <v>3390</v>
      </c>
      <c r="I27" s="140">
        <v>0</v>
      </c>
      <c r="J27" s="140">
        <v>0</v>
      </c>
      <c r="K27" s="140">
        <v>0</v>
      </c>
    </row>
    <row r="28" spans="1:11" x14ac:dyDescent="0.25">
      <c r="A28" s="124" t="s">
        <v>164</v>
      </c>
      <c r="B28" s="132">
        <v>38541</v>
      </c>
      <c r="C28" s="132">
        <v>0</v>
      </c>
      <c r="D28" s="132">
        <f>'1. m. bevételek'!D219</f>
        <v>237500</v>
      </c>
      <c r="E28" s="132">
        <f>'1. m. bevételek'!H219</f>
        <v>237500</v>
      </c>
      <c r="F28" s="132"/>
      <c r="I28" s="140"/>
      <c r="J28" s="140"/>
      <c r="K28" s="140"/>
    </row>
    <row r="29" spans="1:11" x14ac:dyDescent="0.25">
      <c r="A29" s="133"/>
      <c r="B29" s="132"/>
      <c r="C29" s="132"/>
      <c r="D29" s="132"/>
      <c r="E29" s="132"/>
      <c r="F29" s="132"/>
      <c r="G29" s="142"/>
      <c r="H29" s="140"/>
      <c r="I29" s="140"/>
      <c r="J29" s="140"/>
      <c r="K29" s="140"/>
    </row>
    <row r="30" spans="1:11" x14ac:dyDescent="0.25">
      <c r="A30" s="126" t="s">
        <v>166</v>
      </c>
      <c r="B30" s="134">
        <f>SUM(B22:B29)</f>
        <v>848443</v>
      </c>
      <c r="C30" s="134">
        <f>SUM(C22:C29)</f>
        <v>914972</v>
      </c>
      <c r="D30" s="134">
        <f>SUM(D22:D29)</f>
        <v>1369685</v>
      </c>
      <c r="E30" s="134">
        <f>SUM(E22:E29)</f>
        <v>1386004</v>
      </c>
      <c r="F30" s="134"/>
      <c r="G30" s="126" t="s">
        <v>167</v>
      </c>
      <c r="H30" s="141">
        <f>SUM(H22:H29)</f>
        <v>462948</v>
      </c>
      <c r="I30" s="141">
        <f>SUM(I22:I29)</f>
        <v>659782</v>
      </c>
      <c r="J30" s="141">
        <f>SUM(J22:J29)</f>
        <v>1202838</v>
      </c>
      <c r="K30" s="141">
        <f>SUM(K22:K29)</f>
        <v>1222664</v>
      </c>
    </row>
    <row r="31" spans="1:11" x14ac:dyDescent="0.25">
      <c r="A31" s="126"/>
      <c r="B31" s="134"/>
      <c r="C31" s="134"/>
      <c r="D31" s="134"/>
      <c r="E31" s="134"/>
      <c r="F31" s="134"/>
      <c r="G31" s="126"/>
      <c r="H31" s="141"/>
      <c r="I31" s="141"/>
      <c r="J31" s="140"/>
      <c r="K31" s="140"/>
    </row>
    <row r="32" spans="1:11" x14ac:dyDescent="0.25">
      <c r="A32" s="126"/>
      <c r="B32" s="134"/>
      <c r="C32" s="134"/>
      <c r="D32" s="134"/>
      <c r="E32" s="134"/>
      <c r="F32" s="134"/>
      <c r="G32" s="126"/>
      <c r="H32" s="140"/>
      <c r="I32" s="140"/>
      <c r="J32" s="140"/>
      <c r="K32" s="140"/>
    </row>
    <row r="33" spans="1:11" x14ac:dyDescent="0.25">
      <c r="A33" s="137" t="s">
        <v>168</v>
      </c>
      <c r="B33" s="139">
        <f>SUM(B30,B20)</f>
        <v>4346855</v>
      </c>
      <c r="C33" s="139">
        <f>SUM(C30,C20)</f>
        <v>4565191</v>
      </c>
      <c r="D33" s="139">
        <f>SUM(D30,D20)</f>
        <v>3996164</v>
      </c>
      <c r="E33" s="139">
        <f>SUM(E30,E20)</f>
        <v>4832092</v>
      </c>
      <c r="F33" s="139"/>
      <c r="G33" s="137" t="s">
        <v>169</v>
      </c>
      <c r="H33" s="139">
        <f>SUM(H30,H20)</f>
        <v>3715717</v>
      </c>
      <c r="I33" s="139">
        <f>SUM(I30,I20)</f>
        <v>3983292</v>
      </c>
      <c r="J33" s="139">
        <f>SUM(J30,J20)</f>
        <v>3996164</v>
      </c>
      <c r="K33" s="139">
        <f>SUM(K30,K20)</f>
        <v>4832092</v>
      </c>
    </row>
    <row r="34" spans="1:11" x14ac:dyDescent="0.25">
      <c r="A34" s="123"/>
      <c r="B34" s="123"/>
      <c r="F34" s="123"/>
      <c r="G34" s="123"/>
      <c r="H34" s="123"/>
    </row>
    <row r="35" spans="1:11" x14ac:dyDescent="0.25">
      <c r="A35" s="123"/>
      <c r="B35" s="123"/>
      <c r="F35" s="123"/>
      <c r="G35" s="123"/>
      <c r="H35" s="123"/>
    </row>
    <row r="36" spans="1:11" x14ac:dyDescent="0.25">
      <c r="A36" s="123"/>
      <c r="B36" s="123"/>
      <c r="F36" s="123"/>
      <c r="G36" s="123"/>
      <c r="H36" s="123"/>
    </row>
  </sheetData>
  <mergeCells count="2">
    <mergeCell ref="A4:K4"/>
    <mergeCell ref="A5:K5"/>
  </mergeCells>
  <pageMargins left="0.7" right="0.7" top="0.75" bottom="0.75" header="0.3" footer="0.3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2"/>
  <sheetViews>
    <sheetView tabSelected="1" workbookViewId="0">
      <selection activeCell="S1" sqref="S1"/>
    </sheetView>
  </sheetViews>
  <sheetFormatPr defaultRowHeight="13.2" x14ac:dyDescent="0.25"/>
  <cols>
    <col min="1" max="5" width="9.109375" style="138"/>
    <col min="6" max="6" width="11.33203125" style="138" customWidth="1"/>
    <col min="7" max="8" width="9.109375" style="138"/>
    <col min="9" max="9" width="10.6640625" style="138" customWidth="1"/>
    <col min="10" max="13" width="9.109375" style="138"/>
    <col min="14" max="14" width="10.44140625" style="138" customWidth="1"/>
    <col min="15" max="15" width="7.33203125" style="138" bestFit="1" customWidth="1"/>
    <col min="16" max="261" width="9.109375" style="138"/>
    <col min="262" max="262" width="11.33203125" style="138" customWidth="1"/>
    <col min="263" max="269" width="9.109375" style="138"/>
    <col min="270" max="270" width="6" style="138" bestFit="1" customWidth="1"/>
    <col min="271" max="271" width="7.33203125" style="138" bestFit="1" customWidth="1"/>
    <col min="272" max="517" width="9.109375" style="138"/>
    <col min="518" max="518" width="11.33203125" style="138" customWidth="1"/>
    <col min="519" max="525" width="9.109375" style="138"/>
    <col min="526" max="526" width="6" style="138" bestFit="1" customWidth="1"/>
    <col min="527" max="527" width="7.33203125" style="138" bestFit="1" customWidth="1"/>
    <col min="528" max="773" width="9.109375" style="138"/>
    <col min="774" max="774" width="11.33203125" style="138" customWidth="1"/>
    <col min="775" max="781" width="9.109375" style="138"/>
    <col min="782" max="782" width="6" style="138" bestFit="1" customWidth="1"/>
    <col min="783" max="783" width="7.33203125" style="138" bestFit="1" customWidth="1"/>
    <col min="784" max="1029" width="9.109375" style="138"/>
    <col min="1030" max="1030" width="11.33203125" style="138" customWidth="1"/>
    <col min="1031" max="1037" width="9.109375" style="138"/>
    <col min="1038" max="1038" width="6" style="138" bestFit="1" customWidth="1"/>
    <col min="1039" max="1039" width="7.33203125" style="138" bestFit="1" customWidth="1"/>
    <col min="1040" max="1285" width="9.109375" style="138"/>
    <col min="1286" max="1286" width="11.33203125" style="138" customWidth="1"/>
    <col min="1287" max="1293" width="9.109375" style="138"/>
    <col min="1294" max="1294" width="6" style="138" bestFit="1" customWidth="1"/>
    <col min="1295" max="1295" width="7.33203125" style="138" bestFit="1" customWidth="1"/>
    <col min="1296" max="1541" width="9.109375" style="138"/>
    <col min="1542" max="1542" width="11.33203125" style="138" customWidth="1"/>
    <col min="1543" max="1549" width="9.109375" style="138"/>
    <col min="1550" max="1550" width="6" style="138" bestFit="1" customWidth="1"/>
    <col min="1551" max="1551" width="7.33203125" style="138" bestFit="1" customWidth="1"/>
    <col min="1552" max="1797" width="9.109375" style="138"/>
    <col min="1798" max="1798" width="11.33203125" style="138" customWidth="1"/>
    <col min="1799" max="1805" width="9.109375" style="138"/>
    <col min="1806" max="1806" width="6" style="138" bestFit="1" customWidth="1"/>
    <col min="1807" max="1807" width="7.33203125" style="138" bestFit="1" customWidth="1"/>
    <col min="1808" max="2053" width="9.109375" style="138"/>
    <col min="2054" max="2054" width="11.33203125" style="138" customWidth="1"/>
    <col min="2055" max="2061" width="9.109375" style="138"/>
    <col min="2062" max="2062" width="6" style="138" bestFit="1" customWidth="1"/>
    <col min="2063" max="2063" width="7.33203125" style="138" bestFit="1" customWidth="1"/>
    <col min="2064" max="2309" width="9.109375" style="138"/>
    <col min="2310" max="2310" width="11.33203125" style="138" customWidth="1"/>
    <col min="2311" max="2317" width="9.109375" style="138"/>
    <col min="2318" max="2318" width="6" style="138" bestFit="1" customWidth="1"/>
    <col min="2319" max="2319" width="7.33203125" style="138" bestFit="1" customWidth="1"/>
    <col min="2320" max="2565" width="9.109375" style="138"/>
    <col min="2566" max="2566" width="11.33203125" style="138" customWidth="1"/>
    <col min="2567" max="2573" width="9.109375" style="138"/>
    <col min="2574" max="2574" width="6" style="138" bestFit="1" customWidth="1"/>
    <col min="2575" max="2575" width="7.33203125" style="138" bestFit="1" customWidth="1"/>
    <col min="2576" max="2821" width="9.109375" style="138"/>
    <col min="2822" max="2822" width="11.33203125" style="138" customWidth="1"/>
    <col min="2823" max="2829" width="9.109375" style="138"/>
    <col min="2830" max="2830" width="6" style="138" bestFit="1" customWidth="1"/>
    <col min="2831" max="2831" width="7.33203125" style="138" bestFit="1" customWidth="1"/>
    <col min="2832" max="3077" width="9.109375" style="138"/>
    <col min="3078" max="3078" width="11.33203125" style="138" customWidth="1"/>
    <col min="3079" max="3085" width="9.109375" style="138"/>
    <col min="3086" max="3086" width="6" style="138" bestFit="1" customWidth="1"/>
    <col min="3087" max="3087" width="7.33203125" style="138" bestFit="1" customWidth="1"/>
    <col min="3088" max="3333" width="9.109375" style="138"/>
    <col min="3334" max="3334" width="11.33203125" style="138" customWidth="1"/>
    <col min="3335" max="3341" width="9.109375" style="138"/>
    <col min="3342" max="3342" width="6" style="138" bestFit="1" customWidth="1"/>
    <col min="3343" max="3343" width="7.33203125" style="138" bestFit="1" customWidth="1"/>
    <col min="3344" max="3589" width="9.109375" style="138"/>
    <col min="3590" max="3590" width="11.33203125" style="138" customWidth="1"/>
    <col min="3591" max="3597" width="9.109375" style="138"/>
    <col min="3598" max="3598" width="6" style="138" bestFit="1" customWidth="1"/>
    <col min="3599" max="3599" width="7.33203125" style="138" bestFit="1" customWidth="1"/>
    <col min="3600" max="3845" width="9.109375" style="138"/>
    <col min="3846" max="3846" width="11.33203125" style="138" customWidth="1"/>
    <col min="3847" max="3853" width="9.109375" style="138"/>
    <col min="3854" max="3854" width="6" style="138" bestFit="1" customWidth="1"/>
    <col min="3855" max="3855" width="7.33203125" style="138" bestFit="1" customWidth="1"/>
    <col min="3856" max="4101" width="9.109375" style="138"/>
    <col min="4102" max="4102" width="11.33203125" style="138" customWidth="1"/>
    <col min="4103" max="4109" width="9.109375" style="138"/>
    <col min="4110" max="4110" width="6" style="138" bestFit="1" customWidth="1"/>
    <col min="4111" max="4111" width="7.33203125" style="138" bestFit="1" customWidth="1"/>
    <col min="4112" max="4357" width="9.109375" style="138"/>
    <col min="4358" max="4358" width="11.33203125" style="138" customWidth="1"/>
    <col min="4359" max="4365" width="9.109375" style="138"/>
    <col min="4366" max="4366" width="6" style="138" bestFit="1" customWidth="1"/>
    <col min="4367" max="4367" width="7.33203125" style="138" bestFit="1" customWidth="1"/>
    <col min="4368" max="4613" width="9.109375" style="138"/>
    <col min="4614" max="4614" width="11.33203125" style="138" customWidth="1"/>
    <col min="4615" max="4621" width="9.109375" style="138"/>
    <col min="4622" max="4622" width="6" style="138" bestFit="1" customWidth="1"/>
    <col min="4623" max="4623" width="7.33203125" style="138" bestFit="1" customWidth="1"/>
    <col min="4624" max="4869" width="9.109375" style="138"/>
    <col min="4870" max="4870" width="11.33203125" style="138" customWidth="1"/>
    <col min="4871" max="4877" width="9.109375" style="138"/>
    <col min="4878" max="4878" width="6" style="138" bestFit="1" customWidth="1"/>
    <col min="4879" max="4879" width="7.33203125" style="138" bestFit="1" customWidth="1"/>
    <col min="4880" max="5125" width="9.109375" style="138"/>
    <col min="5126" max="5126" width="11.33203125" style="138" customWidth="1"/>
    <col min="5127" max="5133" width="9.109375" style="138"/>
    <col min="5134" max="5134" width="6" style="138" bestFit="1" customWidth="1"/>
    <col min="5135" max="5135" width="7.33203125" style="138" bestFit="1" customWidth="1"/>
    <col min="5136" max="5381" width="9.109375" style="138"/>
    <col min="5382" max="5382" width="11.33203125" style="138" customWidth="1"/>
    <col min="5383" max="5389" width="9.109375" style="138"/>
    <col min="5390" max="5390" width="6" style="138" bestFit="1" customWidth="1"/>
    <col min="5391" max="5391" width="7.33203125" style="138" bestFit="1" customWidth="1"/>
    <col min="5392" max="5637" width="9.109375" style="138"/>
    <col min="5638" max="5638" width="11.33203125" style="138" customWidth="1"/>
    <col min="5639" max="5645" width="9.109375" style="138"/>
    <col min="5646" max="5646" width="6" style="138" bestFit="1" customWidth="1"/>
    <col min="5647" max="5647" width="7.33203125" style="138" bestFit="1" customWidth="1"/>
    <col min="5648" max="5893" width="9.109375" style="138"/>
    <col min="5894" max="5894" width="11.33203125" style="138" customWidth="1"/>
    <col min="5895" max="5901" width="9.109375" style="138"/>
    <col min="5902" max="5902" width="6" style="138" bestFit="1" customWidth="1"/>
    <col min="5903" max="5903" width="7.33203125" style="138" bestFit="1" customWidth="1"/>
    <col min="5904" max="6149" width="9.109375" style="138"/>
    <col min="6150" max="6150" width="11.33203125" style="138" customWidth="1"/>
    <col min="6151" max="6157" width="9.109375" style="138"/>
    <col min="6158" max="6158" width="6" style="138" bestFit="1" customWidth="1"/>
    <col min="6159" max="6159" width="7.33203125" style="138" bestFit="1" customWidth="1"/>
    <col min="6160" max="6405" width="9.109375" style="138"/>
    <col min="6406" max="6406" width="11.33203125" style="138" customWidth="1"/>
    <col min="6407" max="6413" width="9.109375" style="138"/>
    <col min="6414" max="6414" width="6" style="138" bestFit="1" customWidth="1"/>
    <col min="6415" max="6415" width="7.33203125" style="138" bestFit="1" customWidth="1"/>
    <col min="6416" max="6661" width="9.109375" style="138"/>
    <col min="6662" max="6662" width="11.33203125" style="138" customWidth="1"/>
    <col min="6663" max="6669" width="9.109375" style="138"/>
    <col min="6670" max="6670" width="6" style="138" bestFit="1" customWidth="1"/>
    <col min="6671" max="6671" width="7.33203125" style="138" bestFit="1" customWidth="1"/>
    <col min="6672" max="6917" width="9.109375" style="138"/>
    <col min="6918" max="6918" width="11.33203125" style="138" customWidth="1"/>
    <col min="6919" max="6925" width="9.109375" style="138"/>
    <col min="6926" max="6926" width="6" style="138" bestFit="1" customWidth="1"/>
    <col min="6927" max="6927" width="7.33203125" style="138" bestFit="1" customWidth="1"/>
    <col min="6928" max="7173" width="9.109375" style="138"/>
    <col min="7174" max="7174" width="11.33203125" style="138" customWidth="1"/>
    <col min="7175" max="7181" width="9.109375" style="138"/>
    <col min="7182" max="7182" width="6" style="138" bestFit="1" customWidth="1"/>
    <col min="7183" max="7183" width="7.33203125" style="138" bestFit="1" customWidth="1"/>
    <col min="7184" max="7429" width="9.109375" style="138"/>
    <col min="7430" max="7430" width="11.33203125" style="138" customWidth="1"/>
    <col min="7431" max="7437" width="9.109375" style="138"/>
    <col min="7438" max="7438" width="6" style="138" bestFit="1" customWidth="1"/>
    <col min="7439" max="7439" width="7.33203125" style="138" bestFit="1" customWidth="1"/>
    <col min="7440" max="7685" width="9.109375" style="138"/>
    <col min="7686" max="7686" width="11.33203125" style="138" customWidth="1"/>
    <col min="7687" max="7693" width="9.109375" style="138"/>
    <col min="7694" max="7694" width="6" style="138" bestFit="1" customWidth="1"/>
    <col min="7695" max="7695" width="7.33203125" style="138" bestFit="1" customWidth="1"/>
    <col min="7696" max="7941" width="9.109375" style="138"/>
    <col min="7942" max="7942" width="11.33203125" style="138" customWidth="1"/>
    <col min="7943" max="7949" width="9.109375" style="138"/>
    <col min="7950" max="7950" width="6" style="138" bestFit="1" customWidth="1"/>
    <col min="7951" max="7951" width="7.33203125" style="138" bestFit="1" customWidth="1"/>
    <col min="7952" max="8197" width="9.109375" style="138"/>
    <col min="8198" max="8198" width="11.33203125" style="138" customWidth="1"/>
    <col min="8199" max="8205" width="9.109375" style="138"/>
    <col min="8206" max="8206" width="6" style="138" bestFit="1" customWidth="1"/>
    <col min="8207" max="8207" width="7.33203125" style="138" bestFit="1" customWidth="1"/>
    <col min="8208" max="8453" width="9.109375" style="138"/>
    <col min="8454" max="8454" width="11.33203125" style="138" customWidth="1"/>
    <col min="8455" max="8461" width="9.109375" style="138"/>
    <col min="8462" max="8462" width="6" style="138" bestFit="1" customWidth="1"/>
    <col min="8463" max="8463" width="7.33203125" style="138" bestFit="1" customWidth="1"/>
    <col min="8464" max="8709" width="9.109375" style="138"/>
    <col min="8710" max="8710" width="11.33203125" style="138" customWidth="1"/>
    <col min="8711" max="8717" width="9.109375" style="138"/>
    <col min="8718" max="8718" width="6" style="138" bestFit="1" customWidth="1"/>
    <col min="8719" max="8719" width="7.33203125" style="138" bestFit="1" customWidth="1"/>
    <col min="8720" max="8965" width="9.109375" style="138"/>
    <col min="8966" max="8966" width="11.33203125" style="138" customWidth="1"/>
    <col min="8967" max="8973" width="9.109375" style="138"/>
    <col min="8974" max="8974" width="6" style="138" bestFit="1" customWidth="1"/>
    <col min="8975" max="8975" width="7.33203125" style="138" bestFit="1" customWidth="1"/>
    <col min="8976" max="9221" width="9.109375" style="138"/>
    <col min="9222" max="9222" width="11.33203125" style="138" customWidth="1"/>
    <col min="9223" max="9229" width="9.109375" style="138"/>
    <col min="9230" max="9230" width="6" style="138" bestFit="1" customWidth="1"/>
    <col min="9231" max="9231" width="7.33203125" style="138" bestFit="1" customWidth="1"/>
    <col min="9232" max="9477" width="9.109375" style="138"/>
    <col min="9478" max="9478" width="11.33203125" style="138" customWidth="1"/>
    <col min="9479" max="9485" width="9.109375" style="138"/>
    <col min="9486" max="9486" width="6" style="138" bestFit="1" customWidth="1"/>
    <col min="9487" max="9487" width="7.33203125" style="138" bestFit="1" customWidth="1"/>
    <col min="9488" max="9733" width="9.109375" style="138"/>
    <col min="9734" max="9734" width="11.33203125" style="138" customWidth="1"/>
    <col min="9735" max="9741" width="9.109375" style="138"/>
    <col min="9742" max="9742" width="6" style="138" bestFit="1" customWidth="1"/>
    <col min="9743" max="9743" width="7.33203125" style="138" bestFit="1" customWidth="1"/>
    <col min="9744" max="9989" width="9.109375" style="138"/>
    <col min="9990" max="9990" width="11.33203125" style="138" customWidth="1"/>
    <col min="9991" max="9997" width="9.109375" style="138"/>
    <col min="9998" max="9998" width="6" style="138" bestFit="1" customWidth="1"/>
    <col min="9999" max="9999" width="7.33203125" style="138" bestFit="1" customWidth="1"/>
    <col min="10000" max="10245" width="9.109375" style="138"/>
    <col min="10246" max="10246" width="11.33203125" style="138" customWidth="1"/>
    <col min="10247" max="10253" width="9.109375" style="138"/>
    <col min="10254" max="10254" width="6" style="138" bestFit="1" customWidth="1"/>
    <col min="10255" max="10255" width="7.33203125" style="138" bestFit="1" customWidth="1"/>
    <col min="10256" max="10501" width="9.109375" style="138"/>
    <col min="10502" max="10502" width="11.33203125" style="138" customWidth="1"/>
    <col min="10503" max="10509" width="9.109375" style="138"/>
    <col min="10510" max="10510" width="6" style="138" bestFit="1" customWidth="1"/>
    <col min="10511" max="10511" width="7.33203125" style="138" bestFit="1" customWidth="1"/>
    <col min="10512" max="10757" width="9.109375" style="138"/>
    <col min="10758" max="10758" width="11.33203125" style="138" customWidth="1"/>
    <col min="10759" max="10765" width="9.109375" style="138"/>
    <col min="10766" max="10766" width="6" style="138" bestFit="1" customWidth="1"/>
    <col min="10767" max="10767" width="7.33203125" style="138" bestFit="1" customWidth="1"/>
    <col min="10768" max="11013" width="9.109375" style="138"/>
    <col min="11014" max="11014" width="11.33203125" style="138" customWidth="1"/>
    <col min="11015" max="11021" width="9.109375" style="138"/>
    <col min="11022" max="11022" width="6" style="138" bestFit="1" customWidth="1"/>
    <col min="11023" max="11023" width="7.33203125" style="138" bestFit="1" customWidth="1"/>
    <col min="11024" max="11269" width="9.109375" style="138"/>
    <col min="11270" max="11270" width="11.33203125" style="138" customWidth="1"/>
    <col min="11271" max="11277" width="9.109375" style="138"/>
    <col min="11278" max="11278" width="6" style="138" bestFit="1" customWidth="1"/>
    <col min="11279" max="11279" width="7.33203125" style="138" bestFit="1" customWidth="1"/>
    <col min="11280" max="11525" width="9.109375" style="138"/>
    <col min="11526" max="11526" width="11.33203125" style="138" customWidth="1"/>
    <col min="11527" max="11533" width="9.109375" style="138"/>
    <col min="11534" max="11534" width="6" style="138" bestFit="1" customWidth="1"/>
    <col min="11535" max="11535" width="7.33203125" style="138" bestFit="1" customWidth="1"/>
    <col min="11536" max="11781" width="9.109375" style="138"/>
    <col min="11782" max="11782" width="11.33203125" style="138" customWidth="1"/>
    <col min="11783" max="11789" width="9.109375" style="138"/>
    <col min="11790" max="11790" width="6" style="138" bestFit="1" customWidth="1"/>
    <col min="11791" max="11791" width="7.33203125" style="138" bestFit="1" customWidth="1"/>
    <col min="11792" max="12037" width="9.109375" style="138"/>
    <col min="12038" max="12038" width="11.33203125" style="138" customWidth="1"/>
    <col min="12039" max="12045" width="9.109375" style="138"/>
    <col min="12046" max="12046" width="6" style="138" bestFit="1" customWidth="1"/>
    <col min="12047" max="12047" width="7.33203125" style="138" bestFit="1" customWidth="1"/>
    <col min="12048" max="12293" width="9.109375" style="138"/>
    <col min="12294" max="12294" width="11.33203125" style="138" customWidth="1"/>
    <col min="12295" max="12301" width="9.109375" style="138"/>
    <col min="12302" max="12302" width="6" style="138" bestFit="1" customWidth="1"/>
    <col min="12303" max="12303" width="7.33203125" style="138" bestFit="1" customWidth="1"/>
    <col min="12304" max="12549" width="9.109375" style="138"/>
    <col min="12550" max="12550" width="11.33203125" style="138" customWidth="1"/>
    <col min="12551" max="12557" width="9.109375" style="138"/>
    <col min="12558" max="12558" width="6" style="138" bestFit="1" customWidth="1"/>
    <col min="12559" max="12559" width="7.33203125" style="138" bestFit="1" customWidth="1"/>
    <col min="12560" max="12805" width="9.109375" style="138"/>
    <col min="12806" max="12806" width="11.33203125" style="138" customWidth="1"/>
    <col min="12807" max="12813" width="9.109375" style="138"/>
    <col min="12814" max="12814" width="6" style="138" bestFit="1" customWidth="1"/>
    <col min="12815" max="12815" width="7.33203125" style="138" bestFit="1" customWidth="1"/>
    <col min="12816" max="13061" width="9.109375" style="138"/>
    <col min="13062" max="13062" width="11.33203125" style="138" customWidth="1"/>
    <col min="13063" max="13069" width="9.109375" style="138"/>
    <col min="13070" max="13070" width="6" style="138" bestFit="1" customWidth="1"/>
    <col min="13071" max="13071" width="7.33203125" style="138" bestFit="1" customWidth="1"/>
    <col min="13072" max="13317" width="9.109375" style="138"/>
    <col min="13318" max="13318" width="11.33203125" style="138" customWidth="1"/>
    <col min="13319" max="13325" width="9.109375" style="138"/>
    <col min="13326" max="13326" width="6" style="138" bestFit="1" customWidth="1"/>
    <col min="13327" max="13327" width="7.33203125" style="138" bestFit="1" customWidth="1"/>
    <col min="13328" max="13573" width="9.109375" style="138"/>
    <col min="13574" max="13574" width="11.33203125" style="138" customWidth="1"/>
    <col min="13575" max="13581" width="9.109375" style="138"/>
    <col min="13582" max="13582" width="6" style="138" bestFit="1" customWidth="1"/>
    <col min="13583" max="13583" width="7.33203125" style="138" bestFit="1" customWidth="1"/>
    <col min="13584" max="13829" width="9.109375" style="138"/>
    <col min="13830" max="13830" width="11.33203125" style="138" customWidth="1"/>
    <col min="13831" max="13837" width="9.109375" style="138"/>
    <col min="13838" max="13838" width="6" style="138" bestFit="1" customWidth="1"/>
    <col min="13839" max="13839" width="7.33203125" style="138" bestFit="1" customWidth="1"/>
    <col min="13840" max="14085" width="9.109375" style="138"/>
    <col min="14086" max="14086" width="11.33203125" style="138" customWidth="1"/>
    <col min="14087" max="14093" width="9.109375" style="138"/>
    <col min="14094" max="14094" width="6" style="138" bestFit="1" customWidth="1"/>
    <col min="14095" max="14095" width="7.33203125" style="138" bestFit="1" customWidth="1"/>
    <col min="14096" max="14341" width="9.109375" style="138"/>
    <col min="14342" max="14342" width="11.33203125" style="138" customWidth="1"/>
    <col min="14343" max="14349" width="9.109375" style="138"/>
    <col min="14350" max="14350" width="6" style="138" bestFit="1" customWidth="1"/>
    <col min="14351" max="14351" width="7.33203125" style="138" bestFit="1" customWidth="1"/>
    <col min="14352" max="14597" width="9.109375" style="138"/>
    <col min="14598" max="14598" width="11.33203125" style="138" customWidth="1"/>
    <col min="14599" max="14605" width="9.109375" style="138"/>
    <col min="14606" max="14606" width="6" style="138" bestFit="1" customWidth="1"/>
    <col min="14607" max="14607" width="7.33203125" style="138" bestFit="1" customWidth="1"/>
    <col min="14608" max="14853" width="9.109375" style="138"/>
    <col min="14854" max="14854" width="11.33203125" style="138" customWidth="1"/>
    <col min="14855" max="14861" width="9.109375" style="138"/>
    <col min="14862" max="14862" width="6" style="138" bestFit="1" customWidth="1"/>
    <col min="14863" max="14863" width="7.33203125" style="138" bestFit="1" customWidth="1"/>
    <col min="14864" max="15109" width="9.109375" style="138"/>
    <col min="15110" max="15110" width="11.33203125" style="138" customWidth="1"/>
    <col min="15111" max="15117" width="9.109375" style="138"/>
    <col min="15118" max="15118" width="6" style="138" bestFit="1" customWidth="1"/>
    <col min="15119" max="15119" width="7.33203125" style="138" bestFit="1" customWidth="1"/>
    <col min="15120" max="15365" width="9.109375" style="138"/>
    <col min="15366" max="15366" width="11.33203125" style="138" customWidth="1"/>
    <col min="15367" max="15373" width="9.109375" style="138"/>
    <col min="15374" max="15374" width="6" style="138" bestFit="1" customWidth="1"/>
    <col min="15375" max="15375" width="7.33203125" style="138" bestFit="1" customWidth="1"/>
    <col min="15376" max="15621" width="9.109375" style="138"/>
    <col min="15622" max="15622" width="11.33203125" style="138" customWidth="1"/>
    <col min="15623" max="15629" width="9.109375" style="138"/>
    <col min="15630" max="15630" width="6" style="138" bestFit="1" customWidth="1"/>
    <col min="15631" max="15631" width="7.33203125" style="138" bestFit="1" customWidth="1"/>
    <col min="15632" max="15877" width="9.109375" style="138"/>
    <col min="15878" max="15878" width="11.33203125" style="138" customWidth="1"/>
    <col min="15879" max="15885" width="9.109375" style="138"/>
    <col min="15886" max="15886" width="6" style="138" bestFit="1" customWidth="1"/>
    <col min="15887" max="15887" width="7.33203125" style="138" bestFit="1" customWidth="1"/>
    <col min="15888" max="16133" width="9.109375" style="138"/>
    <col min="16134" max="16134" width="11.33203125" style="138" customWidth="1"/>
    <col min="16135" max="16141" width="9.109375" style="138"/>
    <col min="16142" max="16142" width="6" style="138" bestFit="1" customWidth="1"/>
    <col min="16143" max="16143" width="7.33203125" style="138" bestFit="1" customWidth="1"/>
    <col min="16144" max="16384" width="9.109375" style="138"/>
  </cols>
  <sheetData>
    <row r="1" spans="1:19" x14ac:dyDescent="0.2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1" t="s">
        <v>505</v>
      </c>
    </row>
    <row r="2" spans="1:19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7" t="s">
        <v>486</v>
      </c>
    </row>
    <row r="3" spans="1:19" x14ac:dyDescent="0.25">
      <c r="A3" s="301" t="s">
        <v>257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19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</row>
    <row r="5" spans="1:19" ht="18.600000000000001" thickBot="1" x14ac:dyDescent="0.4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8"/>
      <c r="R5" s="217"/>
      <c r="S5" s="219" t="s">
        <v>29</v>
      </c>
    </row>
    <row r="6" spans="1:19" ht="79.8" thickTop="1" x14ac:dyDescent="0.25">
      <c r="A6" s="220"/>
      <c r="B6" s="221"/>
      <c r="C6" s="221"/>
      <c r="D6" s="222"/>
      <c r="E6" s="223" t="s">
        <v>249</v>
      </c>
      <c r="F6" s="224" t="s">
        <v>95</v>
      </c>
      <c r="G6" s="223" t="s">
        <v>31</v>
      </c>
      <c r="H6" s="225" t="s">
        <v>57</v>
      </c>
      <c r="I6" s="225" t="s">
        <v>58</v>
      </c>
      <c r="J6" s="225" t="s">
        <v>24</v>
      </c>
      <c r="K6" s="226" t="s">
        <v>244</v>
      </c>
      <c r="L6" s="227" t="s">
        <v>250</v>
      </c>
      <c r="M6" s="228" t="s">
        <v>251</v>
      </c>
      <c r="N6" s="229" t="s">
        <v>498</v>
      </c>
      <c r="O6" s="229" t="s">
        <v>252</v>
      </c>
      <c r="P6" s="229" t="s">
        <v>253</v>
      </c>
      <c r="Q6" s="230" t="s">
        <v>254</v>
      </c>
      <c r="R6" s="230" t="s">
        <v>244</v>
      </c>
      <c r="S6" s="231" t="s">
        <v>255</v>
      </c>
    </row>
    <row r="7" spans="1:19" x14ac:dyDescent="0.25">
      <c r="A7" s="265" t="s">
        <v>203</v>
      </c>
      <c r="B7" s="266"/>
      <c r="C7" s="266"/>
      <c r="D7" s="264"/>
      <c r="E7" s="259">
        <v>215056</v>
      </c>
      <c r="F7" s="259">
        <v>41680</v>
      </c>
      <c r="G7" s="259">
        <v>29024</v>
      </c>
      <c r="H7" s="259">
        <v>0</v>
      </c>
      <c r="I7" s="259">
        <v>1000</v>
      </c>
      <c r="J7" s="259">
        <v>7000</v>
      </c>
      <c r="K7" s="260">
        <f>SUM(E7:J7)</f>
        <v>293760</v>
      </c>
      <c r="L7" s="261">
        <v>9800</v>
      </c>
      <c r="M7" s="262">
        <v>0</v>
      </c>
      <c r="N7" s="259">
        <v>1173</v>
      </c>
      <c r="O7" s="259">
        <v>764</v>
      </c>
      <c r="P7" s="259">
        <v>290123</v>
      </c>
      <c r="Q7" s="259">
        <f>K7-L7-N7-O7-P7-M7</f>
        <v>-8100</v>
      </c>
      <c r="R7" s="259">
        <f>SUM(L7:Q7)</f>
        <v>293760</v>
      </c>
      <c r="S7" s="263">
        <f>P7+Q7</f>
        <v>282023</v>
      </c>
    </row>
    <row r="8" spans="1:19" x14ac:dyDescent="0.25">
      <c r="A8" s="267" t="s">
        <v>256</v>
      </c>
      <c r="B8" s="268"/>
      <c r="C8" s="268"/>
      <c r="D8" s="269"/>
      <c r="E8" s="259">
        <v>150214</v>
      </c>
      <c r="F8" s="259">
        <v>28448</v>
      </c>
      <c r="G8" s="259">
        <v>146696</v>
      </c>
      <c r="H8" s="259">
        <v>0</v>
      </c>
      <c r="I8" s="259">
        <v>4950</v>
      </c>
      <c r="J8" s="259">
        <v>1270</v>
      </c>
      <c r="K8" s="260">
        <f>SUM(E8:J8)</f>
        <v>331578</v>
      </c>
      <c r="L8" s="261">
        <v>87000</v>
      </c>
      <c r="M8" s="262">
        <v>0</v>
      </c>
      <c r="N8" s="259">
        <v>1082</v>
      </c>
      <c r="O8" s="259">
        <v>1696</v>
      </c>
      <c r="P8" s="259">
        <v>160103</v>
      </c>
      <c r="Q8" s="259">
        <f>K8-L8-N8-O8-P8-M8</f>
        <v>81697</v>
      </c>
      <c r="R8" s="259">
        <f>SUM(L8:Q8)</f>
        <v>331578</v>
      </c>
      <c r="S8" s="263">
        <f>P8+Q8</f>
        <v>241800</v>
      </c>
    </row>
    <row r="9" spans="1:19" x14ac:dyDescent="0.25">
      <c r="A9" s="267" t="s">
        <v>259</v>
      </c>
      <c r="B9" s="268"/>
      <c r="C9" s="268"/>
      <c r="D9" s="269"/>
      <c r="E9" s="259">
        <v>18907</v>
      </c>
      <c r="F9" s="259">
        <v>3761</v>
      </c>
      <c r="G9" s="259">
        <v>17843</v>
      </c>
      <c r="H9" s="259">
        <v>0</v>
      </c>
      <c r="I9" s="259">
        <v>1000</v>
      </c>
      <c r="J9" s="259">
        <v>3160</v>
      </c>
      <c r="K9" s="260">
        <f>SUM(E9:J9)</f>
        <v>44671</v>
      </c>
      <c r="L9" s="261">
        <v>2000</v>
      </c>
      <c r="M9" s="262">
        <v>0</v>
      </c>
      <c r="N9" s="259">
        <v>1188</v>
      </c>
      <c r="O9" s="259">
        <v>331</v>
      </c>
      <c r="P9" s="259">
        <v>0</v>
      </c>
      <c r="Q9" s="259">
        <f>K9-L9-N9-O9-P9-M9</f>
        <v>41152</v>
      </c>
      <c r="R9" s="259">
        <f>SUM(L9:Q9)</f>
        <v>44671</v>
      </c>
      <c r="S9" s="263">
        <f>P9+Q9</f>
        <v>41152</v>
      </c>
    </row>
    <row r="10" spans="1:19" ht="13.8" thickBot="1" x14ac:dyDescent="0.3">
      <c r="A10" s="270" t="s">
        <v>54</v>
      </c>
      <c r="B10" s="271"/>
      <c r="C10" s="271"/>
      <c r="D10" s="272"/>
      <c r="E10" s="273">
        <v>301076</v>
      </c>
      <c r="F10" s="273">
        <v>59579</v>
      </c>
      <c r="G10" s="273">
        <v>83271</v>
      </c>
      <c r="H10" s="273">
        <v>0</v>
      </c>
      <c r="I10" s="273">
        <v>8650</v>
      </c>
      <c r="J10" s="273">
        <v>0</v>
      </c>
      <c r="K10" s="274">
        <f>SUM(E10:J10)</f>
        <v>452576</v>
      </c>
      <c r="L10" s="275">
        <v>8000</v>
      </c>
      <c r="M10" s="276">
        <v>0</v>
      </c>
      <c r="N10" s="273">
        <v>2849</v>
      </c>
      <c r="O10" s="273">
        <v>3271</v>
      </c>
      <c r="P10" s="273">
        <v>222222</v>
      </c>
      <c r="Q10" s="273">
        <f>K10-L10-N10-O10-P10-M10</f>
        <v>216234</v>
      </c>
      <c r="R10" s="273">
        <f>SUM(L10:Q10)</f>
        <v>452576</v>
      </c>
      <c r="S10" s="277">
        <f>P10+Q10</f>
        <v>438456</v>
      </c>
    </row>
    <row r="11" spans="1:19" ht="14.4" thickTop="1" thickBot="1" x14ac:dyDescent="0.3">
      <c r="A11" s="302" t="s">
        <v>28</v>
      </c>
      <c r="B11" s="303"/>
      <c r="C11" s="303"/>
      <c r="D11" s="304"/>
      <c r="E11" s="232">
        <f t="shared" ref="E11:S11" si="0">SUM(E7:E10)</f>
        <v>685253</v>
      </c>
      <c r="F11" s="232">
        <f t="shared" si="0"/>
        <v>133468</v>
      </c>
      <c r="G11" s="232">
        <f t="shared" si="0"/>
        <v>276834</v>
      </c>
      <c r="H11" s="232">
        <f t="shared" si="0"/>
        <v>0</v>
      </c>
      <c r="I11" s="232">
        <f t="shared" si="0"/>
        <v>15600</v>
      </c>
      <c r="J11" s="232">
        <f t="shared" si="0"/>
        <v>11430</v>
      </c>
      <c r="K11" s="233">
        <f t="shared" si="0"/>
        <v>1122585</v>
      </c>
      <c r="L11" s="234">
        <f t="shared" si="0"/>
        <v>106800</v>
      </c>
      <c r="M11" s="232">
        <f t="shared" si="0"/>
        <v>0</v>
      </c>
      <c r="N11" s="232">
        <f t="shared" si="0"/>
        <v>6292</v>
      </c>
      <c r="O11" s="232">
        <f t="shared" si="0"/>
        <v>6062</v>
      </c>
      <c r="P11" s="232">
        <f t="shared" si="0"/>
        <v>672448</v>
      </c>
      <c r="Q11" s="232">
        <f t="shared" si="0"/>
        <v>330983</v>
      </c>
      <c r="R11" s="232">
        <f t="shared" si="0"/>
        <v>1122585</v>
      </c>
      <c r="S11" s="233">
        <f t="shared" si="0"/>
        <v>1003431</v>
      </c>
    </row>
    <row r="12" spans="1:19" ht="13.8" thickTop="1" x14ac:dyDescent="0.25"/>
  </sheetData>
  <mergeCells count="2">
    <mergeCell ref="A3:S4"/>
    <mergeCell ref="A11:D1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1. m. bevételek</vt:lpstr>
      <vt:lpstr>2. m. kiadások</vt:lpstr>
      <vt:lpstr>2.a KÖH</vt:lpstr>
      <vt:lpstr>4. melléklet</vt:lpstr>
      <vt:lpstr>8.a melléklet</vt:lpstr>
      <vt:lpstr>'1. m. bevételek'!Nyomtatási_cím</vt:lpstr>
      <vt:lpstr>'2. m. kiadások'!Nyomtatási_cím</vt:lpstr>
      <vt:lpstr>'2.a KÖH'!Nyomtatási_cím</vt:lpstr>
      <vt:lpstr>'1. m. bevételek'!Nyomtatási_terület</vt:lpstr>
      <vt:lpstr>'2. m. kiadások'!Nyomtatási_terület</vt:lpstr>
      <vt:lpstr>'2.a KÖH'!Nyomtatási_terület</vt:lpstr>
      <vt:lpstr>'4.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2019-06-18T08:52:14Z</cp:lastPrinted>
  <dcterms:created xsi:type="dcterms:W3CDTF">2009-01-15T09:14:34Z</dcterms:created>
  <dcterms:modified xsi:type="dcterms:W3CDTF">2019-07-03T07:31:51Z</dcterms:modified>
</cp:coreProperties>
</file>