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E40" i="1"/>
  <c r="C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E31" i="1"/>
  <c r="C31" i="1"/>
  <c r="F31" i="1" s="1"/>
  <c r="E30" i="1"/>
  <c r="C30" i="1"/>
  <c r="F30" i="1" s="1"/>
  <c r="F29" i="1"/>
  <c r="E29" i="1"/>
  <c r="F28" i="1"/>
  <c r="E28" i="1"/>
  <c r="E27" i="1"/>
  <c r="C27" i="1"/>
  <c r="F27" i="1" s="1"/>
  <c r="E26" i="1"/>
  <c r="F26" i="1" s="1"/>
  <c r="E25" i="1"/>
  <c r="C25" i="1"/>
  <c r="F25" i="1" s="1"/>
  <c r="E24" i="1"/>
  <c r="C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E17" i="1"/>
  <c r="F17" i="1" s="1"/>
  <c r="E16" i="1"/>
  <c r="F16" i="1" s="1"/>
  <c r="E15" i="1"/>
  <c r="C15" i="1"/>
  <c r="F15" i="1" s="1"/>
  <c r="E14" i="1"/>
  <c r="C14" i="1"/>
  <c r="F14" i="1" s="1"/>
  <c r="E13" i="1"/>
  <c r="F13" i="1" s="1"/>
  <c r="E12" i="1"/>
  <c r="F12" i="1" s="1"/>
  <c r="E11" i="1"/>
  <c r="C11" i="1"/>
  <c r="F11" i="1" s="1"/>
  <c r="F10" i="1"/>
  <c r="E10" i="1"/>
  <c r="E9" i="1"/>
  <c r="C9" i="1"/>
  <c r="F9" i="1" s="1"/>
  <c r="A1" i="1"/>
  <c r="C59" i="1" l="1"/>
  <c r="F59" i="1" s="1"/>
  <c r="F47" i="1"/>
  <c r="C38" i="1"/>
  <c r="F48" i="1"/>
  <c r="F54" i="1"/>
  <c r="C43" i="1" l="1"/>
  <c r="F43" i="1" s="1"/>
  <c r="F38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<sst xmlns="http://schemas.openxmlformats.org/spreadsheetml/2006/main" count="116" uniqueCount="102">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</sst>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C9">
            <v>9741887</v>
          </cell>
        </row>
        <row r="11">
          <cell r="C11">
            <v>7670777</v>
          </cell>
        </row>
        <row r="15">
          <cell r="C15">
            <v>2071110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330075</v>
          </cell>
        </row>
        <row r="38">
          <cell r="C38">
            <v>10071962</v>
          </cell>
        </row>
        <row r="39">
          <cell r="C39">
            <v>184465335</v>
          </cell>
        </row>
        <row r="40">
          <cell r="C40">
            <v>16198200</v>
          </cell>
        </row>
        <row r="42">
          <cell r="C42">
            <v>168267135</v>
          </cell>
        </row>
        <row r="43">
          <cell r="C43">
            <v>194537297</v>
          </cell>
        </row>
        <row r="47">
          <cell r="C47">
            <v>193902529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21619237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194537297</v>
          </cell>
        </row>
        <row r="61">
          <cell r="C61">
            <v>41</v>
          </cell>
        </row>
      </sheetData>
      <sheetData sheetId="39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173375135</v>
          </cell>
        </row>
        <row r="15">
          <cell r="C15">
            <v>1771650</v>
          </cell>
        </row>
        <row r="20">
          <cell r="C20">
            <v>200000</v>
          </cell>
        </row>
        <row r="21">
          <cell r="C21">
            <v>94043004</v>
          </cell>
        </row>
        <row r="24">
          <cell r="C24">
            <v>94043004</v>
          </cell>
        </row>
        <row r="25">
          <cell r="C25">
            <v>75029428</v>
          </cell>
        </row>
        <row r="27">
          <cell r="C27">
            <v>10813800</v>
          </cell>
        </row>
        <row r="30">
          <cell r="C30">
            <v>10813800</v>
          </cell>
        </row>
        <row r="31">
          <cell r="C31">
            <v>1193800</v>
          </cell>
        </row>
        <row r="32">
          <cell r="C32">
            <v>0</v>
          </cell>
        </row>
        <row r="37">
          <cell r="C37">
            <v>1250000</v>
          </cell>
        </row>
        <row r="38">
          <cell r="C38">
            <v>296431589</v>
          </cell>
        </row>
        <row r="39">
          <cell r="C39">
            <v>444987403</v>
          </cell>
        </row>
        <row r="40">
          <cell r="C40">
            <v>4223944</v>
          </cell>
        </row>
        <row r="42">
          <cell r="C42">
            <v>440763459</v>
          </cell>
        </row>
        <row r="43">
          <cell r="C43">
            <v>741418992</v>
          </cell>
        </row>
        <row r="47">
          <cell r="C47">
            <v>724432285</v>
          </cell>
        </row>
        <row r="48">
          <cell r="C48">
            <v>444083077</v>
          </cell>
        </row>
        <row r="49">
          <cell r="C49">
            <v>81729795</v>
          </cell>
        </row>
        <row r="50">
          <cell r="C50">
            <v>198619413</v>
          </cell>
        </row>
        <row r="53">
          <cell r="C53">
            <v>17411875</v>
          </cell>
        </row>
        <row r="54">
          <cell r="C54">
            <v>17411875</v>
          </cell>
        </row>
        <row r="59">
          <cell r="C59">
            <v>741844160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40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activeCell="B13" sqref="B13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5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3 / 2021. ( 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201337631</v>
      </c>
      <c r="E9" s="33">
        <f>'[1]9.6.1. sz. mell Kornisné Kp. '!C9+'[1]9.6.2. sz. mell Kornisné Kp.'!C9+'[1]9.6.3. sz. mell Kornisné Kp '!C9</f>
        <v>201337631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10867555+81977</f>
        <v>10949532</v>
      </c>
      <c r="E11" s="33">
        <f>'[1]9.6.1. sz. mell Kornisné Kp. '!C11+'[1]9.6.2. sz. mell Kornisné Kp.'!C11+'[1]9.6.3. sz. mell Kornisné Kp '!C11</f>
        <v>10949532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40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40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173575135-200000</f>
        <v>173375135</v>
      </c>
      <c r="E14" s="33">
        <f>'[1]9.6.1. sz. mell Kornisné Kp. '!C14+'[1]9.6.2. sz. mell Kornisné Kp.'!C14+'[1]9.6.3. sz. mell Kornisné Kp '!C14</f>
        <v>173375135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4090830+22134</f>
        <v>4112964</v>
      </c>
      <c r="E15" s="33">
        <f>'[1]9.6.1. sz. mell Kornisné Kp. '!C15+'[1]9.6.2. sz. mell Kornisné Kp.'!C15+'[1]9.6.3. sz. mell Kornisné Kp '!C15</f>
        <v>4112964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40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0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>
        <v>200000</v>
      </c>
      <c r="E20" s="33">
        <f>'[1]9.6.1. sz. mell Kornisné Kp. '!C20+'[1]9.6.2. sz. mell Kornisné Kp.'!C20+'[1]9.6.3. sz. mell Kornisné Kp '!C20</f>
        <v>200000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5">
        <f>SUM(C22:C24)</f>
        <v>94043004</v>
      </c>
      <c r="E21" s="33">
        <f>'[1]9.6.1. sz. mell Kornisné Kp. '!C21+'[1]9.6.2. sz. mell Kornisné Kp.'!C21+'[1]9.6.3. sz. mell Kornisné Kp '!C21</f>
        <v>94043004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6" t="s">
        <v>41</v>
      </c>
      <c r="C22" s="40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0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f>86729523+685800+1240576+5067105+320000</f>
        <v>94043004</v>
      </c>
      <c r="E24" s="33">
        <f>'[1]9.6.1. sz. mell Kornisné Kp. '!C24+'[1]9.6.2. sz. mell Kornisné Kp.'!C24+'[1]9.6.3. sz. mell Kornisné Kp '!C24</f>
        <v>94043004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0">
        <f>69276523+685800+5067105</f>
        <v>75029428</v>
      </c>
      <c r="E25" s="33">
        <f>'[1]9.6.1. sz. mell Kornisné Kp. '!C25+'[1]9.6.2. sz. mell Kornisné Kp.'!C25+'[1]9.6.3. sz. mell Kornisné Kp '!C25</f>
        <v>75029428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10813800</v>
      </c>
      <c r="E27" s="33">
        <f>'[1]9.6.1. sz. mell Kornisné Kp. '!C27+'[1]9.6.2. sz. mell Kornisné Kp.'!C27+'[1]9.6.3. sz. mell Kornisné Kp '!C27</f>
        <v>10813800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54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5" t="s">
        <v>56</v>
      </c>
      <c r="C30" s="40">
        <f>10712200+101600</f>
        <v>10813800</v>
      </c>
      <c r="E30" s="33">
        <f>'[1]9.6.1. sz. mell Kornisné Kp. '!C30+'[1]9.6.2. sz. mell Kornisné Kp.'!C30+'[1]9.6.3. sz. mell Kornisné Kp '!C30</f>
        <v>10813800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6" t="s">
        <v>58</v>
      </c>
      <c r="C31" s="57">
        <f>1092200+101600</f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5" t="s">
        <v>64</v>
      </c>
      <c r="C34" s="42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6" t="s">
        <v>66</v>
      </c>
      <c r="C35" s="57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8">
        <v>330075</v>
      </c>
      <c r="E36" s="33">
        <f>'[1]9.6.1. sz. mell Kornisné Kp. '!C36+'[1]9.6.2. sz. mell Kornisné Kp.'!C36+'[1]9.6.3. sz. mell Kornisné Kp '!C36</f>
        <v>330075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9">
        <v>1250000</v>
      </c>
      <c r="E37" s="33">
        <f>'[1]9.6.1. sz. mell Kornisné Kp. '!C37+'[1]9.6.2. sz. mell Kornisné Kp.'!C37+'[1]9.6.3. sz. mell Kornisné Kp '!C37</f>
        <v>1250000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60">
        <f>+C9+C21+C26+C27+C32+C36+C37</f>
        <v>307774510</v>
      </c>
      <c r="E38" s="33">
        <f>'[1]9.6.1. sz. mell Kornisné Kp. '!C38+'[1]9.6.2. sz. mell Kornisné Kp.'!C38+'[1]9.6.3. sz. mell Kornisné Kp '!C38</f>
        <v>307774510</v>
      </c>
      <c r="F38" s="33">
        <f t="shared" si="0"/>
        <v>0</v>
      </c>
    </row>
    <row r="39" spans="1:6" s="32" customFormat="1" ht="12" customHeight="1" thickBot="1" x14ac:dyDescent="0.25">
      <c r="A39" s="61" t="s">
        <v>73</v>
      </c>
      <c r="B39" s="49" t="s">
        <v>74</v>
      </c>
      <c r="C39" s="60">
        <f>SUM(C40:C42)</f>
        <v>629452738</v>
      </c>
      <c r="E39" s="33">
        <f>'[1]9.6.1. sz. mell Kornisné Kp. '!C39+'[1]9.6.2. sz. mell Kornisné Kp.'!C39+'[1]9.6.3. sz. mell Kornisné Kp '!C39</f>
        <v>629452738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62">
        <f>20521695+4560-104111</f>
        <v>20422144</v>
      </c>
      <c r="E40" s="33">
        <f>'[1]9.6.1. sz. mell Kornisné Kp. '!C40+'[1]9.6.2. sz. mell Kornisné Kp.'!C40+'[1]9.6.3. sz. mell Kornisné Kp '!C40</f>
        <v>20422144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5" t="s">
        <v>78</v>
      </c>
      <c r="C41" s="42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6" t="s">
        <v>80</v>
      </c>
      <c r="C42" s="63">
        <f>574454744+32575861+800100-4560+1021131+608490+7788571-8213743</f>
        <v>609030594</v>
      </c>
      <c r="E42" s="33">
        <f>'[1]9.6.1. sz. mell Kornisné Kp. '!C42+'[1]9.6.2. sz. mell Kornisné Kp.'!C42+'[1]9.6.3. sz. mell Kornisné Kp '!C42</f>
        <v>609030594</v>
      </c>
      <c r="F42" s="33">
        <f t="shared" si="0"/>
        <v>0</v>
      </c>
    </row>
    <row r="43" spans="1:6" s="43" customFormat="1" ht="15" customHeight="1" thickBot="1" x14ac:dyDescent="0.25">
      <c r="A43" s="61" t="s">
        <v>81</v>
      </c>
      <c r="B43" s="64" t="s">
        <v>82</v>
      </c>
      <c r="C43" s="60">
        <f>+C38+C39</f>
        <v>937227248</v>
      </c>
      <c r="E43" s="33">
        <f>'[1]9.6.1. sz. mell Kornisné Kp. '!C43+'[1]9.6.2. sz. mell Kornisné Kp.'!C43+'[1]9.6.3. sz. mell Kornisné Kp '!C43</f>
        <v>937227248</v>
      </c>
      <c r="F43" s="33">
        <f t="shared" si="0"/>
        <v>0</v>
      </c>
    </row>
    <row r="44" spans="1:6" x14ac:dyDescent="0.2">
      <c r="A44" s="65"/>
      <c r="B44" s="66"/>
      <c r="C44" s="67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8"/>
      <c r="B45" s="69"/>
      <c r="C45" s="70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4" customFormat="1" ht="12" customHeight="1" thickBot="1" x14ac:dyDescent="0.25">
      <c r="A46" s="71"/>
      <c r="B46" s="72" t="s">
        <v>83</v>
      </c>
      <c r="C46" s="73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919180605</v>
      </c>
      <c r="E47" s="33">
        <f>'[1]9.6.1. sz. mell Kornisné Kp. '!C47+'[1]9.6.2. sz. mell Kornisné Kp.'!C47+'[1]9.6.3. sz. mell Kornisné Kp '!C47</f>
        <v>919180605</v>
      </c>
      <c r="F47" s="33">
        <f t="shared" si="0"/>
        <v>0</v>
      </c>
    </row>
    <row r="48" spans="1:6" ht="12" customHeight="1" x14ac:dyDescent="0.2">
      <c r="A48" s="37" t="s">
        <v>16</v>
      </c>
      <c r="B48" s="46" t="s">
        <v>85</v>
      </c>
      <c r="C48" s="62">
        <f>559242888+27724136+718045-127557+127557-200000+200000-200089+200089+1062000+522711+1757506-957543-20000</f>
        <v>590049743</v>
      </c>
      <c r="E48" s="33">
        <f>'[1]9.6.1. sz. mell Kornisné Kp. '!C48+'[1]9.6.2. sz. mell Kornisné Kp.'!C48+'[1]9.6.3. sz. mell Kornisné Kp '!C48</f>
        <v>590049743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105298280+4851725+176957+178576+85779-736971-1418166+20000</f>
        <v>108456180</v>
      </c>
      <c r="E49" s="33">
        <f>'[1]9.6.1. sz. mell Kornisné Kp. '!C49+'[1]9.6.2. sz. mell Kornisné Kp.'!C49+'[1]9.6.3. sz. mell Kornisné Kp '!C49</f>
        <v>108456180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211087063-209202+800100+330075+1021131+4046570+350124+7017097+741350-1861709-2647917</f>
        <v>220674682</v>
      </c>
      <c r="E50" s="33">
        <f>'[1]9.6.1. sz. mell Kornisné Kp. '!C50+'[1]9.6.2. sz. mell Kornisné Kp.'!C50+'[1]9.6.3. sz. mell Kornisné Kp '!C50</f>
        <v>220674682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40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0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4" customFormat="1" ht="12" customHeight="1" thickBot="1" x14ac:dyDescent="0.25">
      <c r="A53" s="48" t="s">
        <v>38</v>
      </c>
      <c r="B53" s="49" t="s">
        <v>90</v>
      </c>
      <c r="C53" s="31">
        <f>SUM(C54:C56)</f>
        <v>18046643</v>
      </c>
      <c r="E53" s="33">
        <f>'[1]9.6.1. sz. mell Kornisné Kp. '!C53+'[1]9.6.2. sz. mell Kornisné Kp.'!C53+'[1]9.6.3. sz. mell Kornisné Kp '!C53</f>
        <v>18046643</v>
      </c>
      <c r="F53" s="33">
        <f t="shared" si="0"/>
        <v>0</v>
      </c>
    </row>
    <row r="54" spans="1:6" ht="12" customHeight="1" x14ac:dyDescent="0.2">
      <c r="A54" s="37" t="s">
        <v>40</v>
      </c>
      <c r="B54" s="46" t="s">
        <v>91</v>
      </c>
      <c r="C54" s="62">
        <f>18023451+101600-3976325+1250000+2647917</f>
        <v>18046643</v>
      </c>
      <c r="E54" s="33">
        <f>'[1]9.6.1. sz. mell Kornisné Kp. '!C54+'[1]9.6.2. sz. mell Kornisné Kp.'!C54+'[1]9.6.3. sz. mell Kornisné Kp '!C54</f>
        <v>18046643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0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0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0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5" t="s">
        <v>96</v>
      </c>
      <c r="C59" s="76">
        <f>+C47+C53+C58</f>
        <v>937227248</v>
      </c>
      <c r="E59" s="33">
        <f>'[1]9.6.1. sz. mell Kornisné Kp. '!C59+'[1]9.6.2. sz. mell Kornisné Kp.'!C59+'[1]9.6.3. sz. mell Kornisné Kp '!C59</f>
        <v>937227248</v>
      </c>
      <c r="F59" s="33">
        <f t="shared" si="0"/>
        <v>0</v>
      </c>
    </row>
    <row r="60" spans="1:6" ht="14.25" customHeight="1" thickBot="1" x14ac:dyDescent="0.25">
      <c r="C60" s="78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5" customFormat="1" ht="13.9" customHeight="1" thickBot="1" x14ac:dyDescent="0.25">
      <c r="A62" s="82" t="s">
        <v>98</v>
      </c>
      <c r="B62" s="83"/>
      <c r="C62" s="84">
        <v>8</v>
      </c>
      <c r="E62" s="33"/>
      <c r="F62" s="33"/>
    </row>
    <row r="63" spans="1:6" s="85" customFormat="1" ht="13.9" customHeight="1" thickBot="1" x14ac:dyDescent="0.25">
      <c r="A63" s="86" t="s">
        <v>99</v>
      </c>
      <c r="B63" s="87"/>
      <c r="C63" s="88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5" customFormat="1" ht="19.899999999999999" customHeight="1" thickBot="1" x14ac:dyDescent="0.25">
      <c r="A64" s="89" t="s">
        <v>100</v>
      </c>
      <c r="B64" s="90"/>
      <c r="C64" s="91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2" t="s">
        <v>101</v>
      </c>
      <c r="B65" s="93"/>
      <c r="C65" s="91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2021-03-03T12:22:48Z</dcterms:created>
  <dcterms:modified xsi:type="dcterms:W3CDTF">2021-03-03T12:22:49Z</dcterms:modified>
</cp:coreProperties>
</file>