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255" windowWidth="12660" windowHeight="12420" tabRatio="828" firstSheet="10" activeTab="12"/>
  </bookViews>
  <sheets>
    <sheet name="1.sz.mell.össz.mérl." sheetId="1" r:id="rId1"/>
    <sheet name="2.sz.mell.köt.mérl." sheetId="2" r:id="rId2"/>
    <sheet name="3.sz.mell.önként_mérl." sheetId="3" r:id="rId3"/>
    <sheet name="4.sz.mell_műk_mérl. " sheetId="4" r:id="rId4"/>
    <sheet name="5.sz.mell_felh_mérl. " sheetId="5" r:id="rId5"/>
    <sheet name="6.sz.mell.Beruh." sheetId="6" r:id="rId6"/>
    <sheet name="7.sz.mell.Felúj." sheetId="7" r:id="rId7"/>
    <sheet name="8. sz. mell Önk.összes" sheetId="8" r:id="rId8"/>
    <sheet name="9. sz. mell Önk.köt." sheetId="9" r:id="rId9"/>
    <sheet name="10. sz. mell Önk.önként " sheetId="10" r:id="rId10"/>
    <sheet name="11. sz. mell-Hivatal" sheetId="11" r:id="rId11"/>
    <sheet name="12. sz. mell-Óvoda" sheetId="12" r:id="rId12"/>
    <sheet name="13. sz. mell-Műv.Ház" sheetId="13" r:id="rId13"/>
    <sheet name="14.sz.mell. EU-projekt" sheetId="14" r:id="rId14"/>
    <sheet name="15.sz.mell.Maradvány" sheetId="15" r:id="rId15"/>
  </sheets>
  <definedNames>
    <definedName name="_xlfn.IFERROR" hidden="1">#NAME?</definedName>
    <definedName name="_xlnm.Print_Titles" localSheetId="0">'1.sz.mell.össz.mérl.'!$1:$2</definedName>
    <definedName name="_xlnm.Print_Titles" localSheetId="9">'10. sz. mell Önk.önként '!$1:$6</definedName>
    <definedName name="_xlnm.Print_Titles" localSheetId="10">'11. sz. mell-Hivatal'!$1:$6</definedName>
    <definedName name="_xlnm.Print_Titles" localSheetId="11">'12. sz. mell-Óvoda'!$1:$6</definedName>
    <definedName name="_xlnm.Print_Titles" localSheetId="12">'13. sz. mell-Műv.Ház'!$1:$6</definedName>
    <definedName name="_xlnm.Print_Titles" localSheetId="1">'2.sz.mell.köt.mérl.'!$1:$2</definedName>
    <definedName name="_xlnm.Print_Titles" localSheetId="2">'3.sz.mell.önként_mérl.'!$1:$2</definedName>
    <definedName name="_xlnm.Print_Titles" localSheetId="5">'6.sz.mell.Beruh.'!$1:$5</definedName>
    <definedName name="_xlnm.Print_Titles" localSheetId="7">'8. sz. mell Önk.összes'!$1:$6</definedName>
    <definedName name="_xlnm.Print_Titles" localSheetId="8">'9. sz. mell Önk.köt.'!$1:$6</definedName>
    <definedName name="_xlnm.Print_Area" localSheetId="0">'1.sz.mell.össz.mérl.'!$A$1:$E$153</definedName>
    <definedName name="_xlnm.Print_Area" localSheetId="1">'2.sz.mell.köt.mérl.'!$A$1:$E$153</definedName>
    <definedName name="_xlnm.Print_Area" localSheetId="2">'3.sz.mell.önként_mérl.'!$A$1:$E$153</definedName>
  </definedNames>
  <calcPr fullCalcOnLoad="1"/>
</workbook>
</file>

<file path=xl/comments6.xml><?xml version="1.0" encoding="utf-8"?>
<comments xmlns="http://schemas.openxmlformats.org/spreadsheetml/2006/main">
  <authors>
    <author>Polgarmester</author>
  </authors>
  <commentList>
    <comment ref="G29" authorId="0">
      <text>
        <r>
          <rPr>
            <b/>
            <sz val="9"/>
            <rFont val="Tahoma"/>
            <family val="0"/>
          </rPr>
          <t>Polgarmester:</t>
        </r>
        <r>
          <rPr>
            <sz val="9"/>
            <rFont val="Tahoma"/>
            <family val="0"/>
          </rPr>
          <t xml:space="preserve">
sportt.           242
ifj.t.               347
kemping         105
tópart            430
községgazd. 1.626
konyhakert       13
közmunka      245
Védőnő         196
</t>
        </r>
      </text>
    </comment>
  </commentList>
</comments>
</file>

<file path=xl/sharedStrings.xml><?xml version="1.0" encoding="utf-8"?>
<sst xmlns="http://schemas.openxmlformats.org/spreadsheetml/2006/main" count="2508" uniqueCount="507">
  <si>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</si>
  <si>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</si>
  <si>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</si>
  <si>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</si>
  <si>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</si>
  <si>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</si>
  <si>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</si>
  <si>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</si>
  <si>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</si>
  <si>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</si>
  <si>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</si>
  <si>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</si>
  <si>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</si>
  <si>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</si>
  <si>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</si>
  <si>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</si>
  <si>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</si>
  <si>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</si>
  <si>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</si>
  <si>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</si>
  <si>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</si>
  <si>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</si>
  <si>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</si>
  <si>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</si>
  <si>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</si>
  <si>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</si>
  <si>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</si>
  <si>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</si>
  <si>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</si>
  <si>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</si>
  <si>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</si>
  <si>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</si>
  <si>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</si>
  <si>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</si>
  <si>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</si>
  <si>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</si>
  <si>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</si>
  <si>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</si>
  <si>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</si>
  <si>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</si>
  <si>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</si>
  <si>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</si>
  <si>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</si>
  <si>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</si>
  <si>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</si>
  <si>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</si>
  <si>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</si>
  <si>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</si>
  <si>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</si>
  <si>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</si>
  <si>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</si>
  <si>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</si>
  <si>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</si>
  <si>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</si>
  <si>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</si>
  <si>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</si>
  <si>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</si>
  <si>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</si>
  <si>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</si>
  <si>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</si>
  <si>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</si>
  <si>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</si>
  <si>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</si>
  <si>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</si>
  <si>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</si>
  <si>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</si>
  <si>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</si>
  <si>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</si>
  <si>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</si>
  <si>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</si>
  <si>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</si>
  <si>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</si>
  <si>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</si>
  <si>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</si>
  <si>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</si>
  <si>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</si>
  <si>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</si>
  <si>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</si>
  <si>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</si>
  <si>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</si>
  <si>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</si>
  <si>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</si>
  <si>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</si>
  <si>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</si>
  <si>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</si>
  <si>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</si>
  <si>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</si>
  <si>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</si>
  <si>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</si>
  <si>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</si>
  <si>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</si>
  <si>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</si>
  <si>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</si>
  <si>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</si>
  <si>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</si>
  <si>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</si>
  <si>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</si>
  <si>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</si>
  <si>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</si>
  <si>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</si>
  <si>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</si>
  <si>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</si>
  <si>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</si>
  <si>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</si>
  <si>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</si>
  <si>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</si>
  <si>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</si>
  <si>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</si>
  <si>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</si>
  <si>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</si>
  <si>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</si>
  <si>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</si>
  <si>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</si>
  <si>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</si>
  <si>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</si>
  <si>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</si>
  <si>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</si>
  <si>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</si>
  <si>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</si>
  <si>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</si>
  <si>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</si>
  <si>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</si>
  <si>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</si>
  <si>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</si>
  <si>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</si>
  <si>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</si>
  <si>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</si>
  <si>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</si>
  <si>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</si>
  <si>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</si>
  <si>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</si>
  <si>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</si>
  <si>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</si>
  <si>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</si>
  <si>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</si>
  <si>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</si>
  <si>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</si>
  <si>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</si>
  <si>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</si>
  <si>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</si>
  <si>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</si>
  <si>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</si>
  <si>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</si>
  <si>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</si>
  <si>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</si>
  <si>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</si>
  <si>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</si>
  <si>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</si>
  <si>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</si>
  <si>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</si>
  <si>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</si>
  <si>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</si>
  <si>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</si>
  <si>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</si>
  <si>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</si>
  <si>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</si>
  <si>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</si>
  <si>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</si>
  <si>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</si>
  <si>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</si>
  <si>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</si>
  <si>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</si>
  <si>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</si>
  <si>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</si>
  <si>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</si>
  <si>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</si>
  <si>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</si>
  <si>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</si>
  <si>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</si>
  <si>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</si>
  <si>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</si>
  <si>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</si>
  <si>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</si>
  <si>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</si>
  <si>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</si>
  <si>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</si>
  <si>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</si>
  <si>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</si>
  <si>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</si>
  <si>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</si>
  <si>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</si>
  <si>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</si>
  <si>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</si>
  <si>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</si>
  <si>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</si>
  <si>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</si>
  <si>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</si>
  <si>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</si>
  <si>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</si>
  <si>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</si>
  <si>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</si>
  <si>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</si>
  <si>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</si>
  <si>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</si>
  <si>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</si>
  <si>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</si>
  <si>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</si>
  <si>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</si>
  <si>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</si>
  <si>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</si>
  <si>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</si>
  <si>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</si>
  <si>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</si>
  <si>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</si>
  <si>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</si>
  <si>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</si>
  <si>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</si>
  <si>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</si>
  <si>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</si>
  <si>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</si>
  <si>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</si>
  <si>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</si>
  <si>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</si>
  <si>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</si>
  <si>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</si>
  <si>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</si>
  <si>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</si>
  <si>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</si>
  <si>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</si>
  <si>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</si>
  <si>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</si>
  <si>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</si>
  <si>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</si>
  <si>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</si>
  <si>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</si>
  <si>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</si>
  <si>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</si>
  <si>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</si>
  <si>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</si>
  <si>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</si>
  <si>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</si>
  <si>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</si>
  <si>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</si>
  <si>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</si>
  <si>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</si>
  <si>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</si>
  <si>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</si>
  <si>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</si>
  <si>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</si>
  <si>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</si>
  <si>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</si>
  <si>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</si>
  <si>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</si>
  <si>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</si>
  <si>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</si>
  <si>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</si>
  <si>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</si>
  <si>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</si>
  <si>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</si>
  <si>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</si>
  <si>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</si>
  <si>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</si>
  <si>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</si>
  <si>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</si>
  <si>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</si>
  <si>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</si>
  <si>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</si>
  <si>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</si>
  <si>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</si>
  <si>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</si>
  <si>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</si>
  <si>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</si>
  <si>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</si>
  <si>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</si>
  <si>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</si>
  <si>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</si>
  <si>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</si>
  <si>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</si>
  <si>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</si>
  <si>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</si>
  <si>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</si>
  <si>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</si>
  <si>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</si>
  <si>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</si>
  <si>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</si>
  <si>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</si>
  <si>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</si>
  <si>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</si>
  <si>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</si>
  <si>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</si>
  <si>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</si>
  <si>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</si>
  <si>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</si>
  <si>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</si>
  <si>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</si>
  <si>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</si>
  <si>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</si>
  <si>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</si>
  <si>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</si>
  <si>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</si>
  <si>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</si>
  <si>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</si>
  <si>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</si>
  <si>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</si>
  <si>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</si>
  <si>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</si>
  <si>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</si>
  <si>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</si>
  <si>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</si>
  <si>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</si>
  <si>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</si>
  <si>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</si>
  <si>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</si>
  <si>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</si>
  <si>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</si>
  <si>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</si>
  <si>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</si>
  <si>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</si>
  <si>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</si>
  <si>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</si>
  <si>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</si>
  <si>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</si>
  <si>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</si>
  <si>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</si>
  <si>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</si>
  <si>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</si>
  <si>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</si>
  <si>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</si>
  <si>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</si>
  <si>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</si>
  <si>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</si>
  <si>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</si>
  <si>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</si>
  <si>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</si>
  <si>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</si>
  <si>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</si>
  <si>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</si>
  <si>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</si>
  <si>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</si>
  <si>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</si>
  <si>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</si>
  <si>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</si>
  <si>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</si>
  <si>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</si>
  <si>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</si>
  <si>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</si>
  <si>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</si>
  <si>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</si>
  <si>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</si>
  <si>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</si>
  <si>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</si>
  <si>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</si>
  <si>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</si>
  <si>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</si>
  <si>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</si>
  <si>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</si>
  <si>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</si>
  <si>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</si>
  <si>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</si>
  <si>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</si>
  <si>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</si>
  <si>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</si>
  <si>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</si>
  <si>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</si>
  <si>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</si>
  <si>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</si>
  <si>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</si>
  <si>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</si>
  <si>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</si>
  <si>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</si>
  <si>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</si>
  <si>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</si>
  <si>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</si>
  <si>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</si>
  <si>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</si>
  <si>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Művelődési Ház és Könyvtár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</si>
  <si>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</si>
  <si>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</si>
  <si>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</si>
  <si>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</si>
  <si>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</si>
  <si>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</si>
  <si>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</si>
  <si>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</si>
  <si>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</si>
  <si>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</si>
  <si>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</si>
  <si>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</si>
  <si>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KEOP pályázat - szennyvízberuházás</t>
  </si>
  <si>
    <t>2011.-2015.</t>
  </si>
  <si>
    <t>2015.</t>
  </si>
  <si>
    <t>Kunfehértó Község Önkormányzat
2015. ÉVI KÖLTSÉGVETÉSÉNEK ÖSSZEVONT MÉRLEGE</t>
  </si>
  <si>
    <t xml:space="preserve">Kunfehértó Község Önkormányzat
2015. ÉVI KÖLTSÉGVETÉS
KÖTELEZŐ FELADATAINAK MÉRLEGE </t>
  </si>
  <si>
    <t>Kunfehértó Község Önkormányzat
2015. ÉVI KÖLTSÉGVETÉS
ÖNKÉNT VÁLLALT FELADATAINAK MÉRLEGE</t>
  </si>
  <si>
    <t>I. Működési célú bevételek és kiadások 2015. évi mérlege
(Önkormányzati szinten)
Kunfehértó Község Önkormányzatánál</t>
  </si>
  <si>
    <t>II. Felhalmozási célú bevételek és kiadások 2015. évi mérlege
(Önkormányzati szinten)
Kunfehértó Község Önkormányzatánál</t>
  </si>
  <si>
    <t>Beruházási kiadások 2015. évi előirányzata beruházásonként
Kunfehértó Község Önkormányzatánál</t>
  </si>
  <si>
    <t>2015. évi összes bevétel, kiadás</t>
  </si>
  <si>
    <t>2015. évi kötelező feladatainak bevételei, kiadásai</t>
  </si>
  <si>
    <t>2015. évi önként vállalt feladatainak bevételei, kiadásai</t>
  </si>
  <si>
    <t>Polgármesteri Hivatal összesen:</t>
  </si>
  <si>
    <t>Művelődési Ház és Könyvtár összesen:</t>
  </si>
  <si>
    <t>Önkormányzat mindösszesen:</t>
  </si>
  <si>
    <t>Érdekeltségnövelő pályázatból (önerő) tárgyi eszköz vásárlás</t>
  </si>
  <si>
    <t>Kisértékű tárgyi eszközök vásárlása</t>
  </si>
  <si>
    <t>Hangtechnika Díszterembe</t>
  </si>
  <si>
    <t>Szekrény</t>
  </si>
  <si>
    <t>Mobil kordon vásárlás</t>
  </si>
  <si>
    <t>Felhasználás
2015. XII.31-ig</t>
  </si>
  <si>
    <t>Földterület vásárlás (üdülőingatlan)</t>
  </si>
  <si>
    <t>Tájház fűtésrendszer kiépítés, világítás bővítés</t>
  </si>
  <si>
    <t>2015. évi eredeti
előirányzat</t>
  </si>
  <si>
    <t>Sporttábor emeleti társalgóba ülőgarnitúra</t>
  </si>
  <si>
    <t>Szegfű és Körtefa utcák felületi zárása</t>
  </si>
  <si>
    <t>Rendezési terv</t>
  </si>
  <si>
    <t>Kerti kistraktor (közmunka program)</t>
  </si>
  <si>
    <t>Ágaprító (közmunka program)</t>
  </si>
  <si>
    <t>Belterületi kamerarendszer bővítése</t>
  </si>
  <si>
    <t>Útépítés (Széchenyi u., Erdei F. tér, Deák F. u.)</t>
  </si>
  <si>
    <t>Gyalogos átkelő (ABC, Iskola u.)</t>
  </si>
  <si>
    <t>Parceli út építése</t>
  </si>
  <si>
    <t>Informatikai fejlesztés (5 db tablet)</t>
  </si>
  <si>
    <t>Informatikai fejlesztés (1 db tablet)</t>
  </si>
  <si>
    <t>Polgármesteri Hivatal fűtéskorszerűsítés</t>
  </si>
  <si>
    <t>Belterületi csapadékvíz elvezetés</t>
  </si>
  <si>
    <t>Módosított
előirányzat
2015.05.21.</t>
  </si>
  <si>
    <t>Klíma vásárlás Sporttábor ifiklub</t>
  </si>
  <si>
    <t>Fűnyíró szerelvény, fűnyíróhoz fűzött blokk</t>
  </si>
  <si>
    <t>Módosított
előirányzat
2015.08.26.</t>
  </si>
  <si>
    <t>Felhalmozási célú finanszírozási kiadások összesen (13.+...+24.)</t>
  </si>
  <si>
    <t>Hiány külső finanszírozásának bevételei
(20+…+24 )</t>
  </si>
  <si>
    <t>Varró féle ingatlan vásárlás</t>
  </si>
  <si>
    <t>Kültéri fitness pálya</t>
  </si>
  <si>
    <t>Ford Transit vásárlás</t>
  </si>
  <si>
    <t>Felvásárló telep megvásárlása</t>
  </si>
  <si>
    <t>Felújítási kiadások 2015. évi előirányzata felújításonként
Kunfehértó Község Önkormányzatánál</t>
  </si>
  <si>
    <t>Felújítás  megnevezése</t>
  </si>
  <si>
    <t>Gondozási Központ felújítási munkái (padlózat, kerítés)</t>
  </si>
  <si>
    <t>Sportcsarnok felújítása</t>
  </si>
  <si>
    <t>Sporttábor kazáncsere</t>
  </si>
  <si>
    <t>Sporttábor ablakcsere</t>
  </si>
  <si>
    <t>ÖSSZESEN:</t>
  </si>
  <si>
    <t>Tópart villanykorszerűsítése</t>
  </si>
  <si>
    <t>Úttörő téri szolgálati lakás felújítása</t>
  </si>
  <si>
    <t>Kemping WC felújítása</t>
  </si>
  <si>
    <t>Temető világításkorszerűsítése</t>
  </si>
  <si>
    <t>Európai uniós támogatással megvalósuló projektek 
bevételei, kiadásai, hozzájárulások</t>
  </si>
  <si>
    <t>EU-s projekt neve, azonosítója:</t>
  </si>
  <si>
    <t>KEOP-1.2.0/B/2010-0026</t>
  </si>
  <si>
    <t>Eredeti előirányzat</t>
  </si>
  <si>
    <t>Ezer forintban!</t>
  </si>
  <si>
    <t>Források</t>
  </si>
  <si>
    <t>2011.</t>
  </si>
  <si>
    <t>2012.</t>
  </si>
  <si>
    <t>2013.</t>
  </si>
  <si>
    <t>2014.</t>
  </si>
  <si>
    <t>Saját erő</t>
  </si>
  <si>
    <t>EU-s forrás</t>
  </si>
  <si>
    <t>Társfinanszírozás</t>
  </si>
  <si>
    <t>Hitel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</si>
  <si>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</si>
  <si>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</si>
  <si>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</si>
  <si>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</si>
  <si>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</si>
  <si>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</si>
  <si>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</si>
  <si>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Módosított előirányzat 2015. 05. 21.</t>
  </si>
  <si>
    <t>2015. évi módosított előirányzat</t>
  </si>
  <si>
    <t>Általános iskola 3 tanterem világításkorszerűsítése</t>
  </si>
  <si>
    <t>kemping faház vásárlás</t>
  </si>
  <si>
    <t>2015</t>
  </si>
  <si>
    <t>Módosítás 2016.01.20.</t>
  </si>
  <si>
    <t>Polgármesteri Hivatal</t>
  </si>
  <si>
    <t>Módosítás 2016.02.17.</t>
  </si>
  <si>
    <t>BM önerő</t>
  </si>
  <si>
    <t>Teljesítés</t>
  </si>
  <si>
    <t>13. melléklet a 6/2016. (III.31.) önkormányzati rendelethez</t>
  </si>
  <si>
    <t>Módosított
előirányzat</t>
  </si>
  <si>
    <t>12. melléklet a 6/2016. (III.31.) önkormányzati rendelethez</t>
  </si>
  <si>
    <t>11. melléklet a 6/2016. (III.31.) önkormányzati rendelethez</t>
  </si>
  <si>
    <t>Módosított
előirányzat.</t>
  </si>
  <si>
    <t>10. melléklet a 6/2016. (III.31.) önkormányzati rendelethez</t>
  </si>
  <si>
    <t>9. melléklet a 6/2016. (III.31.) önkormányzati rendelethez</t>
  </si>
  <si>
    <t>8. melléklet a 6/2016. (III.31.) önkormányzati rendelethez</t>
  </si>
  <si>
    <t>Ezer Ft-ban!</t>
  </si>
  <si>
    <t>1. melléklet a 6/2016. (III.31.) önkormányzati rendelethez</t>
  </si>
  <si>
    <t>2. melléklet a 6/2016. (III.31.) önkormányzati rendelethez</t>
  </si>
  <si>
    <t>3. melléklet a 6/2016. (III.31.) önkormányzati rendelethez</t>
  </si>
  <si>
    <t xml:space="preserve"> 6. melléklet a 6/2016. (III.31.) önkormányzati rendelethez</t>
  </si>
  <si>
    <t xml:space="preserve">4. melléklet a 6/2016. (III.31.) önkormányzati rendelethez     </t>
  </si>
  <si>
    <t xml:space="preserve">5. melléklet a 6/2016. (III.31.) önkormányzati rendelethez     </t>
  </si>
  <si>
    <t xml:space="preserve">  7. melléklet a 6/2016. (III.31.) önkormányzati rendelethez</t>
  </si>
  <si>
    <t>14. sz. mellékelt a 6/2016. (III.31.) önkormányzati rendelethez</t>
  </si>
  <si>
    <t>ÁFA visszaigénylés</t>
  </si>
  <si>
    <t>a</t>
  </si>
  <si>
    <t>KÖLTSÉGVETÉSI SZERVEK MARADVÁNYÁNAK ALAKULÁSA</t>
  </si>
  <si>
    <t>Sor-szám</t>
  </si>
  <si>
    <t>Költségvetési szerv neve</t>
  </si>
  <si>
    <t>Maradvány összege</t>
  </si>
  <si>
    <t>Kötelezett-séggel terhelt
maradvány</t>
  </si>
  <si>
    <t>Szabad
maradvány</t>
  </si>
  <si>
    <t>Elvonás
(-)</t>
  </si>
  <si>
    <t>Intézményt megillető maradvány</t>
  </si>
  <si>
    <t>Jóváhagyott</t>
  </si>
  <si>
    <t>Jóváhagyott-ból működési</t>
  </si>
  <si>
    <t>Jóváhagyottból felhalmozási</t>
  </si>
  <si>
    <t>A</t>
  </si>
  <si>
    <t>B</t>
  </si>
  <si>
    <t>C</t>
  </si>
  <si>
    <t>D</t>
  </si>
  <si>
    <t>E</t>
  </si>
  <si>
    <t>F</t>
  </si>
  <si>
    <r>
      <t>G=(C+</t>
    </r>
    <r>
      <rPr>
        <b/>
        <sz val="12"/>
        <rFont val="Arial"/>
        <family val="2"/>
      </rPr>
      <t>F</t>
    </r>
    <r>
      <rPr>
        <b/>
        <sz val="12"/>
        <rFont val="Times New Roman CE"/>
        <family val="1"/>
      </rPr>
      <t>)</t>
    </r>
  </si>
  <si>
    <t>H</t>
  </si>
  <si>
    <t>I</t>
  </si>
  <si>
    <t>15. melléklet a 6/2016. (III.31.)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</si>
</sst>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_-* #,##0.0\ _F_t_-;\-* #,##0.0\ _F_t_-;_-* &quot;-&quot;??\ _F_t_-;_-@_-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b/>
      <i/>
      <sz val="11"/>
      <name val="Times New Roman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29" xfId="59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3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4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4" xfId="59" applyFont="1" applyFill="1" applyBorder="1" applyAlignment="1" applyProtection="1">
      <alignment horizontal="center" vertical="center" wrapText="1"/>
      <protection/>
    </xf>
    <xf numFmtId="164" fontId="13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37" xfId="59" applyNumberFormat="1" applyFont="1" applyFill="1" applyBorder="1" applyAlignment="1" applyProtection="1">
      <alignment horizontal="right" vertical="center" wrapText="1" indent="1"/>
      <protection/>
    </xf>
    <xf numFmtId="164" fontId="2" fillId="34" borderId="11" xfId="0" applyNumberFormat="1" applyFont="1" applyFill="1" applyBorder="1" applyAlignment="1" applyProtection="1">
      <alignment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 locked="0"/>
    </xf>
    <xf numFmtId="164" fontId="2" fillId="34" borderId="49" xfId="0" applyNumberFormat="1" applyFont="1" applyFill="1" applyBorder="1" applyAlignment="1" applyProtection="1">
      <alignment vertical="center" wrapText="1"/>
      <protection locked="0"/>
    </xf>
    <xf numFmtId="164" fontId="22" fillId="0" borderId="41" xfId="0" applyNumberFormat="1" applyFont="1" applyFill="1" applyBorder="1" applyAlignment="1" applyProtection="1">
      <alignment horizontal="left" vertical="center" wrapText="1"/>
      <protection locked="0"/>
    </xf>
    <xf numFmtId="164" fontId="23" fillId="34" borderId="23" xfId="0" applyNumberFormat="1" applyFont="1" applyFill="1" applyBorder="1" applyAlignment="1" applyProtection="1">
      <alignment vertical="center" wrapText="1"/>
      <protection locked="0"/>
    </xf>
    <xf numFmtId="164" fontId="25" fillId="34" borderId="23" xfId="0" applyNumberFormat="1" applyFont="1" applyFill="1" applyBorder="1" applyAlignment="1" applyProtection="1">
      <alignment vertical="center" wrapText="1"/>
      <protection locked="0"/>
    </xf>
    <xf numFmtId="172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29" xfId="0" applyFont="1" applyFill="1" applyBorder="1" applyAlignment="1" applyProtection="1">
      <alignment horizontal="right" vertical="center" indent="1"/>
      <protection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54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3" fillId="0" borderId="51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3" fillId="0" borderId="45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49" fontId="7" fillId="0" borderId="57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8" xfId="0" applyFont="1" applyFill="1" applyBorder="1" applyAlignment="1" applyProtection="1">
      <alignment horizontal="right" vertical="center" indent="1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9" xfId="0" applyNumberFormat="1" applyFont="1" applyFill="1" applyBorder="1" applyAlignment="1" applyProtection="1">
      <alignment vertical="center" wrapText="1"/>
      <protection locked="0"/>
    </xf>
    <xf numFmtId="164" fontId="20" fillId="0" borderId="22" xfId="0" applyNumberFormat="1" applyFont="1" applyFill="1" applyBorder="1" applyAlignment="1" applyProtection="1">
      <alignment horizontal="left" vertical="center" wrapText="1"/>
      <protection/>
    </xf>
    <xf numFmtId="164" fontId="20" fillId="0" borderId="23" xfId="0" applyNumberFormat="1" applyFont="1" applyFill="1" applyBorder="1" applyAlignment="1" applyProtection="1">
      <alignment vertical="center" wrapText="1"/>
      <protection/>
    </xf>
    <xf numFmtId="164" fontId="20" fillId="34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/>
    </xf>
    <xf numFmtId="49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166" fontId="0" fillId="0" borderId="0" xfId="40" applyNumberFormat="1" applyFont="1" applyFill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/>
    </xf>
    <xf numFmtId="164" fontId="2" fillId="0" borderId="37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4" fontId="2" fillId="0" borderId="36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60" xfId="0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61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49" fontId="7" fillId="0" borderId="35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9" xfId="0" applyFont="1" applyFill="1" applyBorder="1" applyAlignment="1" applyProtection="1">
      <alignment horizontal="right" vertical="center" indent="1"/>
      <protection/>
    </xf>
    <xf numFmtId="164" fontId="13" fillId="0" borderId="35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17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 indent="1"/>
      <protection/>
    </xf>
    <xf numFmtId="164" fontId="12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164" fontId="12" fillId="0" borderId="36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164" fontId="12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7" fillId="0" borderId="29" xfId="0" applyFont="1" applyBorder="1" applyAlignment="1" applyProtection="1">
      <alignment wrapText="1"/>
      <protection/>
    </xf>
    <xf numFmtId="164" fontId="12" fillId="0" borderId="39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9" applyFont="1" applyFill="1" applyBorder="1" applyAlignment="1" applyProtection="1">
      <alignment vertical="center" wrapText="1"/>
      <protection/>
    </xf>
    <xf numFmtId="0" fontId="13" fillId="0" borderId="63" xfId="59" applyFont="1" applyFill="1" applyBorder="1" applyAlignment="1" applyProtection="1">
      <alignment horizontal="left" vertical="center" wrapText="1" indent="1"/>
      <protection/>
    </xf>
    <xf numFmtId="0" fontId="12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164" fontId="15" fillId="0" borderId="39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0" fontId="24" fillId="0" borderId="40" xfId="0" applyFont="1" applyBorder="1" applyAlignment="1" applyProtection="1">
      <alignment horizontal="right" vertical="top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9" fillId="0" borderId="40" xfId="59" applyNumberFormat="1" applyFont="1" applyFill="1" applyBorder="1" applyAlignment="1" applyProtection="1">
      <alignment horizontal="left" vertical="center"/>
      <protection/>
    </xf>
    <xf numFmtId="164" fontId="19" fillId="0" borderId="40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5" xfId="0" applyNumberFormat="1" applyFont="1" applyFill="1" applyBorder="1" applyAlignment="1" applyProtection="1">
      <alignment horizontal="center" vertical="center" wrapText="1"/>
      <protection/>
    </xf>
    <xf numFmtId="164" fontId="70" fillId="0" borderId="6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right" vertical="top" wrapText="1"/>
    </xf>
    <xf numFmtId="164" fontId="20" fillId="0" borderId="0" xfId="0" applyNumberFormat="1" applyFont="1" applyFill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 vertical="center" wrapText="1" inden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view="pageBreakPreview" zoomScale="120" zoomScaleNormal="120" zoomScaleSheetLayoutView="120" workbookViewId="0" topLeftCell="A97">
      <selection activeCell="J76" sqref="J76"/>
    </sheetView>
  </sheetViews>
  <sheetFormatPr defaultColWidth="9.00390625" defaultRowHeight="12.75"/>
  <cols>
    <col min="1" max="1" width="9.50390625" style="124" customWidth="1"/>
    <col min="2" max="2" width="68.50390625" style="124" customWidth="1"/>
    <col min="3" max="3" width="13.50390625" style="125" customWidth="1"/>
    <col min="4" max="4" width="14.00390625" style="141" customWidth="1"/>
    <col min="5" max="5" width="11.50390625" style="141" customWidth="1"/>
    <col min="6" max="16384" width="9.375" style="141" customWidth="1"/>
  </cols>
  <sheetData>
    <row r="1" spans="1:5" ht="16.5" thickBot="1">
      <c r="A1" s="402" t="s">
        <v>476</v>
      </c>
      <c r="B1" s="402"/>
      <c r="C1" s="402"/>
      <c r="D1" s="402"/>
      <c r="E1" s="402"/>
    </row>
    <row r="2" spans="1:5" ht="57.75" customHeight="1">
      <c r="A2" s="403" t="s">
        <v>381</v>
      </c>
      <c r="B2" s="403"/>
      <c r="C2" s="403"/>
      <c r="D2" s="403"/>
      <c r="E2" s="403"/>
    </row>
    <row r="3" spans="1:5" ht="15.75" customHeight="1">
      <c r="A3" s="404" t="s">
        <v>4</v>
      </c>
      <c r="B3" s="404"/>
      <c r="C3" s="404"/>
      <c r="D3" s="404"/>
      <c r="E3" s="404"/>
    </row>
    <row r="4" spans="1:2" ht="15.75" customHeight="1" thickBot="1">
      <c r="A4" s="405" t="s">
        <v>86</v>
      </c>
      <c r="B4" s="405"/>
    </row>
    <row r="5" spans="1:5" ht="37.5" customHeight="1" thickBot="1">
      <c r="A5" s="21" t="s">
        <v>51</v>
      </c>
      <c r="B5" s="22" t="s">
        <v>5</v>
      </c>
      <c r="C5" s="28" t="s">
        <v>401</v>
      </c>
      <c r="D5" s="28" t="s">
        <v>468</v>
      </c>
      <c r="E5" s="28" t="s">
        <v>466</v>
      </c>
    </row>
    <row r="6" spans="1:5" s="142" customFormat="1" ht="12" customHeight="1" thickBot="1">
      <c r="A6" s="136">
        <v>1</v>
      </c>
      <c r="B6" s="137">
        <v>2</v>
      </c>
      <c r="C6" s="138">
        <v>3</v>
      </c>
      <c r="D6" s="138">
        <v>4</v>
      </c>
      <c r="E6" s="138">
        <v>5</v>
      </c>
    </row>
    <row r="7" spans="1:5" s="143" customFormat="1" ht="12" customHeight="1" thickBot="1">
      <c r="A7" s="18" t="s">
        <v>6</v>
      </c>
      <c r="B7" s="19" t="s">
        <v>146</v>
      </c>
      <c r="C7" s="79">
        <f>+C8+C9+C10+C11+C12+C13</f>
        <v>89121</v>
      </c>
      <c r="D7" s="79">
        <f>+D8+D9+D10+D11+D12+D13</f>
        <v>96515</v>
      </c>
      <c r="E7" s="79">
        <f>+E8+E9+E10+E11+E12+E13</f>
        <v>96515</v>
      </c>
    </row>
    <row r="8" spans="1:5" s="143" customFormat="1" ht="12" customHeight="1">
      <c r="A8" s="13" t="s">
        <v>63</v>
      </c>
      <c r="B8" s="144" t="s">
        <v>147</v>
      </c>
      <c r="C8" s="82">
        <f>'2.sz.mell.köt.mérl.'!C8+'3.sz.mell.önként_mérl.'!C8</f>
        <v>33880</v>
      </c>
      <c r="D8" s="82">
        <f>'2.sz.mell.köt.mérl.'!D8+'3.sz.mell.önként_mérl.'!D8</f>
        <v>34124</v>
      </c>
      <c r="E8" s="82">
        <f>'2.sz.mell.köt.mérl.'!E8+'3.sz.mell.önként_mérl.'!E8</f>
        <v>34124</v>
      </c>
    </row>
    <row r="9" spans="1:5" s="143" customFormat="1" ht="12" customHeight="1">
      <c r="A9" s="12" t="s">
        <v>64</v>
      </c>
      <c r="B9" s="145" t="s">
        <v>148</v>
      </c>
      <c r="C9" s="81">
        <f>'2.sz.mell.köt.mérl.'!C9+'3.sz.mell.önként_mérl.'!C9</f>
        <v>32615</v>
      </c>
      <c r="D9" s="81">
        <f>'2.sz.mell.köt.mérl.'!D9+'3.sz.mell.önként_mérl.'!D9</f>
        <v>33725</v>
      </c>
      <c r="E9" s="81">
        <f>'2.sz.mell.köt.mérl.'!E9+'3.sz.mell.önként_mérl.'!E9</f>
        <v>33725</v>
      </c>
    </row>
    <row r="10" spans="1:5" s="143" customFormat="1" ht="12" customHeight="1">
      <c r="A10" s="12" t="s">
        <v>65</v>
      </c>
      <c r="B10" s="145" t="s">
        <v>149</v>
      </c>
      <c r="C10" s="81">
        <f>'2.sz.mell.köt.mérl.'!C10+'3.sz.mell.önként_mérl.'!C10</f>
        <v>20117</v>
      </c>
      <c r="D10" s="81">
        <f>'2.sz.mell.köt.mérl.'!D10+'3.sz.mell.önként_mérl.'!D10</f>
        <v>21236</v>
      </c>
      <c r="E10" s="81">
        <f>'2.sz.mell.köt.mérl.'!E10+'3.sz.mell.önként_mérl.'!E10</f>
        <v>21236</v>
      </c>
    </row>
    <row r="11" spans="1:5" s="143" customFormat="1" ht="12" customHeight="1">
      <c r="A11" s="12" t="s">
        <v>66</v>
      </c>
      <c r="B11" s="145" t="s">
        <v>150</v>
      </c>
      <c r="C11" s="81">
        <f>'2.sz.mell.köt.mérl.'!C11+'3.sz.mell.önként_mérl.'!C11</f>
        <v>2509</v>
      </c>
      <c r="D11" s="81">
        <f>'2.sz.mell.köt.mérl.'!D11+'3.sz.mell.önként_mérl.'!D11</f>
        <v>2644</v>
      </c>
      <c r="E11" s="81">
        <f>'2.sz.mell.köt.mérl.'!E11+'3.sz.mell.önként_mérl.'!E11</f>
        <v>2644</v>
      </c>
    </row>
    <row r="12" spans="1:5" s="143" customFormat="1" ht="12" customHeight="1">
      <c r="A12" s="12" t="s">
        <v>83</v>
      </c>
      <c r="B12" s="145" t="s">
        <v>151</v>
      </c>
      <c r="C12" s="81">
        <f>'2.sz.mell.köt.mérl.'!C12+'3.sz.mell.önként_mérl.'!C12</f>
        <v>0</v>
      </c>
      <c r="D12" s="81">
        <f>'2.sz.mell.köt.mérl.'!D12+'3.sz.mell.önként_mérl.'!D12</f>
        <v>2883</v>
      </c>
      <c r="E12" s="81">
        <f>'2.sz.mell.köt.mérl.'!E12+'3.sz.mell.önként_mérl.'!E12</f>
        <v>2883</v>
      </c>
    </row>
    <row r="13" spans="1:5" s="143" customFormat="1" ht="12" customHeight="1" thickBot="1">
      <c r="A13" s="14" t="s">
        <v>67</v>
      </c>
      <c r="B13" s="146" t="s">
        <v>152</v>
      </c>
      <c r="C13" s="81">
        <f>'2.sz.mell.köt.mérl.'!C13+'3.sz.mell.önként_mérl.'!C13</f>
        <v>0</v>
      </c>
      <c r="D13" s="81">
        <f>'2.sz.mell.köt.mérl.'!D13+'3.sz.mell.önként_mérl.'!D13</f>
        <v>1903</v>
      </c>
      <c r="E13" s="81">
        <f>'2.sz.mell.köt.mérl.'!E13+'3.sz.mell.önként_mérl.'!E13</f>
        <v>1903</v>
      </c>
    </row>
    <row r="14" spans="1:5" s="143" customFormat="1" ht="12" customHeight="1" thickBot="1">
      <c r="A14" s="18" t="s">
        <v>7</v>
      </c>
      <c r="B14" s="74" t="s">
        <v>153</v>
      </c>
      <c r="C14" s="79">
        <f>+C15+C16+C17+C18+C19</f>
        <v>18173</v>
      </c>
      <c r="D14" s="79">
        <f>+D15+D16+D17+D18+D19</f>
        <v>51891</v>
      </c>
      <c r="E14" s="79">
        <f>+E15+E16+E17+E18+E19</f>
        <v>46117</v>
      </c>
    </row>
    <row r="15" spans="1:5" s="143" customFormat="1" ht="12" customHeight="1">
      <c r="A15" s="13" t="s">
        <v>69</v>
      </c>
      <c r="B15" s="144" t="s">
        <v>154</v>
      </c>
      <c r="C15" s="82">
        <f>'2.sz.mell.köt.mérl.'!C15+'3.sz.mell.önként_mérl.'!C15</f>
        <v>0</v>
      </c>
      <c r="D15" s="82">
        <f>'2.sz.mell.köt.mérl.'!D15+'3.sz.mell.önként_mérl.'!D15</f>
        <v>6807</v>
      </c>
      <c r="E15" s="82">
        <f>'2.sz.mell.köt.mérl.'!E15+'3.sz.mell.önként_mérl.'!E15</f>
        <v>6807</v>
      </c>
    </row>
    <row r="16" spans="1:5" s="143" customFormat="1" ht="12" customHeight="1">
      <c r="A16" s="12" t="s">
        <v>70</v>
      </c>
      <c r="B16" s="145" t="s">
        <v>155</v>
      </c>
      <c r="C16" s="81">
        <f>'2.sz.mell.köt.mérl.'!C16+'3.sz.mell.önként_mérl.'!C16</f>
        <v>0</v>
      </c>
      <c r="D16" s="81">
        <f>'2.sz.mell.köt.mérl.'!D16+'3.sz.mell.önként_mérl.'!D16</f>
        <v>0</v>
      </c>
      <c r="E16" s="81">
        <f>'2.sz.mell.köt.mérl.'!E16+'3.sz.mell.önként_mérl.'!E16</f>
        <v>0</v>
      </c>
    </row>
    <row r="17" spans="1:5" s="143" customFormat="1" ht="12" customHeight="1">
      <c r="A17" s="12" t="s">
        <v>71</v>
      </c>
      <c r="B17" s="145" t="s">
        <v>358</v>
      </c>
      <c r="C17" s="81">
        <f>'2.sz.mell.köt.mérl.'!C17+'3.sz.mell.önként_mérl.'!C17</f>
        <v>1150</v>
      </c>
      <c r="D17" s="81">
        <f>'2.sz.mell.köt.mérl.'!D17+'3.sz.mell.önként_mérl.'!D17</f>
        <v>1150</v>
      </c>
      <c r="E17" s="81">
        <f>'2.sz.mell.köt.mérl.'!E17+'3.sz.mell.önként_mérl.'!E17</f>
        <v>1150</v>
      </c>
    </row>
    <row r="18" spans="1:5" s="143" customFormat="1" ht="12" customHeight="1">
      <c r="A18" s="12" t="s">
        <v>72</v>
      </c>
      <c r="B18" s="145" t="s">
        <v>359</v>
      </c>
      <c r="C18" s="81">
        <f>'2.sz.mell.köt.mérl.'!C18+'3.sz.mell.önként_mérl.'!C18</f>
        <v>0</v>
      </c>
      <c r="D18" s="81">
        <f>'2.sz.mell.köt.mérl.'!D18+'3.sz.mell.önként_mérl.'!D18</f>
        <v>0</v>
      </c>
      <c r="E18" s="81">
        <f>'2.sz.mell.köt.mérl.'!E18+'3.sz.mell.önként_mérl.'!E18</f>
        <v>0</v>
      </c>
    </row>
    <row r="19" spans="1:5" s="143" customFormat="1" ht="12" customHeight="1">
      <c r="A19" s="12" t="s">
        <v>73</v>
      </c>
      <c r="B19" s="145" t="s">
        <v>156</v>
      </c>
      <c r="C19" s="81">
        <f>'2.sz.mell.köt.mérl.'!C19+'3.sz.mell.önként_mérl.'!C19</f>
        <v>17023</v>
      </c>
      <c r="D19" s="81">
        <f>'2.sz.mell.köt.mérl.'!D19+'3.sz.mell.önként_mérl.'!D19</f>
        <v>43934</v>
      </c>
      <c r="E19" s="81">
        <f>'2.sz.mell.köt.mérl.'!E19+'3.sz.mell.önként_mérl.'!E19</f>
        <v>38160</v>
      </c>
    </row>
    <row r="20" spans="1:5" s="143" customFormat="1" ht="12" customHeight="1" thickBot="1">
      <c r="A20" s="14" t="s">
        <v>79</v>
      </c>
      <c r="B20" s="146" t="s">
        <v>157</v>
      </c>
      <c r="C20" s="83">
        <f>'2.sz.mell.köt.mérl.'!C20+'3.sz.mell.önként_mérl.'!C20</f>
        <v>0</v>
      </c>
      <c r="D20" s="83">
        <f>'2.sz.mell.köt.mérl.'!D20+'3.sz.mell.önként_mérl.'!D20</f>
        <v>0</v>
      </c>
      <c r="E20" s="83">
        <f>'2.sz.mell.köt.mérl.'!E20+'3.sz.mell.önként_mérl.'!E20</f>
        <v>0</v>
      </c>
    </row>
    <row r="21" spans="1:5" s="143" customFormat="1" ht="12" customHeight="1" thickBot="1">
      <c r="A21" s="18" t="s">
        <v>8</v>
      </c>
      <c r="B21" s="19" t="s">
        <v>158</v>
      </c>
      <c r="C21" s="79">
        <f>+C22+C23+C24+C25+C26</f>
        <v>256032</v>
      </c>
      <c r="D21" s="79">
        <f>+D22+D23+D24+D25+D26</f>
        <v>440947</v>
      </c>
      <c r="E21" s="79">
        <f>+E22+E23+E24+E25+E26</f>
        <v>440917</v>
      </c>
    </row>
    <row r="22" spans="1:5" s="143" customFormat="1" ht="12" customHeight="1">
      <c r="A22" s="13" t="s">
        <v>52</v>
      </c>
      <c r="B22" s="144" t="s">
        <v>159</v>
      </c>
      <c r="C22" s="82">
        <f>'2.sz.mell.köt.mérl.'!C22+'3.sz.mell.önként_mérl.'!C22</f>
        <v>0</v>
      </c>
      <c r="D22" s="82">
        <f>'2.sz.mell.köt.mérl.'!D22+'3.sz.mell.önként_mérl.'!D22</f>
        <v>36235</v>
      </c>
      <c r="E22" s="82">
        <f>'2.sz.mell.köt.mérl.'!E22+'3.sz.mell.önként_mérl.'!E22</f>
        <v>36235</v>
      </c>
    </row>
    <row r="23" spans="1:5" s="143" customFormat="1" ht="12" customHeight="1">
      <c r="A23" s="12" t="s">
        <v>53</v>
      </c>
      <c r="B23" s="145" t="s">
        <v>160</v>
      </c>
      <c r="C23" s="81">
        <f>'2.sz.mell.köt.mérl.'!C23+'3.sz.mell.önként_mérl.'!C23</f>
        <v>0</v>
      </c>
      <c r="D23" s="81">
        <f>'2.sz.mell.köt.mérl.'!D23+'3.sz.mell.önként_mérl.'!D23</f>
        <v>0</v>
      </c>
      <c r="E23" s="81">
        <f>'2.sz.mell.köt.mérl.'!E23+'3.sz.mell.önként_mérl.'!E23</f>
        <v>0</v>
      </c>
    </row>
    <row r="24" spans="1:5" s="143" customFormat="1" ht="12" customHeight="1">
      <c r="A24" s="12" t="s">
        <v>54</v>
      </c>
      <c r="B24" s="145" t="s">
        <v>360</v>
      </c>
      <c r="C24" s="81">
        <f>'2.sz.mell.köt.mérl.'!C24+'3.sz.mell.önként_mérl.'!C24</f>
        <v>0</v>
      </c>
      <c r="D24" s="81">
        <f>'2.sz.mell.köt.mérl.'!D24+'3.sz.mell.önként_mérl.'!D24</f>
        <v>0</v>
      </c>
      <c r="E24" s="81">
        <f>'2.sz.mell.köt.mérl.'!E24+'3.sz.mell.önként_mérl.'!E24</f>
        <v>0</v>
      </c>
    </row>
    <row r="25" spans="1:5" s="143" customFormat="1" ht="12" customHeight="1">
      <c r="A25" s="12" t="s">
        <v>55</v>
      </c>
      <c r="B25" s="145" t="s">
        <v>361</v>
      </c>
      <c r="C25" s="81">
        <f>'2.sz.mell.köt.mérl.'!C25+'3.sz.mell.önként_mérl.'!C25</f>
        <v>0</v>
      </c>
      <c r="D25" s="81">
        <f>'2.sz.mell.köt.mérl.'!D25+'3.sz.mell.önként_mérl.'!D25</f>
        <v>0</v>
      </c>
      <c r="E25" s="81">
        <f>'2.sz.mell.köt.mérl.'!E25+'3.sz.mell.önként_mérl.'!E25</f>
        <v>0</v>
      </c>
    </row>
    <row r="26" spans="1:5" s="143" customFormat="1" ht="12" customHeight="1">
      <c r="A26" s="12" t="s">
        <v>93</v>
      </c>
      <c r="B26" s="145" t="s">
        <v>161</v>
      </c>
      <c r="C26" s="81">
        <f>'2.sz.mell.köt.mérl.'!C26+'3.sz.mell.önként_mérl.'!C26</f>
        <v>256032</v>
      </c>
      <c r="D26" s="81">
        <f>'2.sz.mell.köt.mérl.'!D26+'3.sz.mell.önként_mérl.'!D26</f>
        <v>404712</v>
      </c>
      <c r="E26" s="81">
        <f>'2.sz.mell.köt.mérl.'!E26+'3.sz.mell.önként_mérl.'!E26</f>
        <v>404682</v>
      </c>
    </row>
    <row r="27" spans="1:5" s="143" customFormat="1" ht="12" customHeight="1" thickBot="1">
      <c r="A27" s="14" t="s">
        <v>94</v>
      </c>
      <c r="B27" s="146" t="s">
        <v>162</v>
      </c>
      <c r="C27" s="83">
        <f>'2.sz.mell.köt.mérl.'!C27+'3.sz.mell.önként_mérl.'!C27</f>
        <v>172281</v>
      </c>
      <c r="D27" s="83">
        <f>'2.sz.mell.köt.mérl.'!D27+'3.sz.mell.önként_mérl.'!D27</f>
        <v>404578</v>
      </c>
      <c r="E27" s="83">
        <f>'2.sz.mell.köt.mérl.'!E27+'3.sz.mell.önként_mérl.'!E27</f>
        <v>404578</v>
      </c>
    </row>
    <row r="28" spans="1:5" s="143" customFormat="1" ht="12" customHeight="1" thickBot="1">
      <c r="A28" s="18" t="s">
        <v>95</v>
      </c>
      <c r="B28" s="19" t="s">
        <v>163</v>
      </c>
      <c r="C28" s="85">
        <f>+C29+C32+C33+C34</f>
        <v>138811</v>
      </c>
      <c r="D28" s="85">
        <f>+D29+D32+D33+D34</f>
        <v>151111</v>
      </c>
      <c r="E28" s="85">
        <f>+E29+E32+E33+E34</f>
        <v>145361</v>
      </c>
    </row>
    <row r="29" spans="1:5" s="143" customFormat="1" ht="12" customHeight="1">
      <c r="A29" s="13" t="s">
        <v>164</v>
      </c>
      <c r="B29" s="144" t="s">
        <v>170</v>
      </c>
      <c r="C29" s="194">
        <f>+C30+C31</f>
        <v>133344</v>
      </c>
      <c r="D29" s="194">
        <f>+D30+D31</f>
        <v>143644</v>
      </c>
      <c r="E29" s="194">
        <f>+E30+E31</f>
        <v>137689</v>
      </c>
    </row>
    <row r="30" spans="1:5" s="143" customFormat="1" ht="12" customHeight="1">
      <c r="A30" s="12" t="s">
        <v>165</v>
      </c>
      <c r="B30" s="145" t="s">
        <v>171</v>
      </c>
      <c r="C30" s="81">
        <f>'2.sz.mell.köt.mérl.'!C30+'3.sz.mell.önként_mérl.'!C30</f>
        <v>27744</v>
      </c>
      <c r="D30" s="81">
        <f>'2.sz.mell.köt.mérl.'!D30+'3.sz.mell.önként_mérl.'!D30</f>
        <v>30344</v>
      </c>
      <c r="E30" s="81">
        <f>'2.sz.mell.köt.mérl.'!E30+'3.sz.mell.önként_mérl.'!E30</f>
        <v>28937</v>
      </c>
    </row>
    <row r="31" spans="1:5" s="143" customFormat="1" ht="12" customHeight="1">
      <c r="A31" s="12" t="s">
        <v>166</v>
      </c>
      <c r="B31" s="145" t="s">
        <v>172</v>
      </c>
      <c r="C31" s="81">
        <f>'2.sz.mell.köt.mérl.'!C31+'3.sz.mell.önként_mérl.'!C31</f>
        <v>105600</v>
      </c>
      <c r="D31" s="81">
        <f>'2.sz.mell.köt.mérl.'!D31+'3.sz.mell.önként_mérl.'!D31</f>
        <v>113300</v>
      </c>
      <c r="E31" s="81">
        <f>'2.sz.mell.köt.mérl.'!E31+'3.sz.mell.önként_mérl.'!E31</f>
        <v>108752</v>
      </c>
    </row>
    <row r="32" spans="1:5" s="143" customFormat="1" ht="12" customHeight="1">
      <c r="A32" s="12" t="s">
        <v>167</v>
      </c>
      <c r="B32" s="145" t="s">
        <v>173</v>
      </c>
      <c r="C32" s="81">
        <f>'2.sz.mell.köt.mérl.'!C32+'3.sz.mell.önként_mérl.'!C32</f>
        <v>5467</v>
      </c>
      <c r="D32" s="81">
        <f>'2.sz.mell.köt.mérl.'!D32+'3.sz.mell.önként_mérl.'!D32</f>
        <v>6867</v>
      </c>
      <c r="E32" s="81">
        <f>'2.sz.mell.köt.mérl.'!E32+'3.sz.mell.önként_mérl.'!E32</f>
        <v>6187</v>
      </c>
    </row>
    <row r="33" spans="1:5" s="143" customFormat="1" ht="12" customHeight="1">
      <c r="A33" s="12" t="s">
        <v>168</v>
      </c>
      <c r="B33" s="145" t="s">
        <v>174</v>
      </c>
      <c r="C33" s="81">
        <f>'2.sz.mell.köt.mérl.'!C33+'3.sz.mell.önként_mérl.'!C33</f>
        <v>0</v>
      </c>
      <c r="D33" s="81">
        <f>'2.sz.mell.köt.mérl.'!D33+'3.sz.mell.önként_mérl.'!D33</f>
        <v>0</v>
      </c>
      <c r="E33" s="81">
        <f>'2.sz.mell.köt.mérl.'!E33+'3.sz.mell.önként_mérl.'!E33</f>
        <v>1109</v>
      </c>
    </row>
    <row r="34" spans="1:5" s="143" customFormat="1" ht="12" customHeight="1" thickBot="1">
      <c r="A34" s="14" t="s">
        <v>169</v>
      </c>
      <c r="B34" s="146" t="s">
        <v>175</v>
      </c>
      <c r="C34" s="83">
        <f>'2.sz.mell.köt.mérl.'!C34+'3.sz.mell.önként_mérl.'!C34</f>
        <v>0</v>
      </c>
      <c r="D34" s="83">
        <f>'2.sz.mell.köt.mérl.'!D34+'3.sz.mell.önként_mérl.'!D34</f>
        <v>600</v>
      </c>
      <c r="E34" s="83">
        <f>'2.sz.mell.köt.mérl.'!E34+'3.sz.mell.önként_mérl.'!E34</f>
        <v>376</v>
      </c>
    </row>
    <row r="35" spans="1:5" s="143" customFormat="1" ht="12" customHeight="1" thickBot="1">
      <c r="A35" s="18" t="s">
        <v>10</v>
      </c>
      <c r="B35" s="19" t="s">
        <v>176</v>
      </c>
      <c r="C35" s="79">
        <f>SUM(C36:C45)</f>
        <v>156148</v>
      </c>
      <c r="D35" s="79">
        <f>SUM(D36:D45)</f>
        <v>128979</v>
      </c>
      <c r="E35" s="79">
        <f>SUM(E36:E45)</f>
        <v>125981</v>
      </c>
    </row>
    <row r="36" spans="1:5" s="143" customFormat="1" ht="12" customHeight="1">
      <c r="A36" s="13" t="s">
        <v>56</v>
      </c>
      <c r="B36" s="144" t="s">
        <v>179</v>
      </c>
      <c r="C36" s="82">
        <f>'2.sz.mell.köt.mérl.'!C36+'3.sz.mell.önként_mérl.'!C36</f>
        <v>450</v>
      </c>
      <c r="D36" s="82">
        <f>'2.sz.mell.köt.mérl.'!D36+'3.sz.mell.önként_mérl.'!D36</f>
        <v>450</v>
      </c>
      <c r="E36" s="82">
        <f>'2.sz.mell.köt.mérl.'!E36+'3.sz.mell.önként_mérl.'!E36</f>
        <v>387</v>
      </c>
    </row>
    <row r="37" spans="1:5" s="143" customFormat="1" ht="12" customHeight="1">
      <c r="A37" s="12" t="s">
        <v>57</v>
      </c>
      <c r="B37" s="145" t="s">
        <v>180</v>
      </c>
      <c r="C37" s="81">
        <f>'2.sz.mell.köt.mérl.'!C37+'3.sz.mell.önként_mérl.'!C37</f>
        <v>57805</v>
      </c>
      <c r="D37" s="81">
        <f>'2.sz.mell.köt.mérl.'!D37+'3.sz.mell.önként_mérl.'!D37</f>
        <v>75405</v>
      </c>
      <c r="E37" s="81">
        <f>'2.sz.mell.köt.mérl.'!E37+'3.sz.mell.önként_mérl.'!E37</f>
        <v>74233</v>
      </c>
    </row>
    <row r="38" spans="1:5" s="143" customFormat="1" ht="12" customHeight="1">
      <c r="A38" s="12" t="s">
        <v>58</v>
      </c>
      <c r="B38" s="145" t="s">
        <v>181</v>
      </c>
      <c r="C38" s="81">
        <f>'2.sz.mell.köt.mérl.'!C38+'3.sz.mell.önként_mérl.'!C38</f>
        <v>750</v>
      </c>
      <c r="D38" s="81">
        <f>'2.sz.mell.köt.mérl.'!D38+'3.sz.mell.önként_mérl.'!D38</f>
        <v>1708</v>
      </c>
      <c r="E38" s="81">
        <f>'2.sz.mell.köt.mérl.'!E38+'3.sz.mell.önként_mérl.'!E38</f>
        <v>1900</v>
      </c>
    </row>
    <row r="39" spans="1:5" s="143" customFormat="1" ht="12" customHeight="1">
      <c r="A39" s="12" t="s">
        <v>97</v>
      </c>
      <c r="B39" s="145" t="s">
        <v>182</v>
      </c>
      <c r="C39" s="81">
        <f>'2.sz.mell.köt.mérl.'!C39+'3.sz.mell.önként_mérl.'!C39</f>
        <v>400</v>
      </c>
      <c r="D39" s="81">
        <f>'2.sz.mell.köt.mérl.'!D39+'3.sz.mell.önként_mérl.'!D39</f>
        <v>400</v>
      </c>
      <c r="E39" s="81">
        <f>'2.sz.mell.köt.mérl.'!E39+'3.sz.mell.önként_mérl.'!E39</f>
        <v>3</v>
      </c>
    </row>
    <row r="40" spans="1:5" s="143" customFormat="1" ht="12" customHeight="1">
      <c r="A40" s="12" t="s">
        <v>98</v>
      </c>
      <c r="B40" s="145" t="s">
        <v>183</v>
      </c>
      <c r="C40" s="81">
        <f>'2.sz.mell.köt.mérl.'!C40+'3.sz.mell.önként_mérl.'!C40</f>
        <v>9116</v>
      </c>
      <c r="D40" s="81">
        <f>'2.sz.mell.köt.mérl.'!D40+'3.sz.mell.önként_mérl.'!D40</f>
        <v>9116</v>
      </c>
      <c r="E40" s="81">
        <f>'2.sz.mell.köt.mérl.'!E40+'3.sz.mell.önként_mérl.'!E40</f>
        <v>8146</v>
      </c>
    </row>
    <row r="41" spans="1:5" s="143" customFormat="1" ht="12" customHeight="1">
      <c r="A41" s="12" t="s">
        <v>99</v>
      </c>
      <c r="B41" s="145" t="s">
        <v>184</v>
      </c>
      <c r="C41" s="81">
        <f>'2.sz.mell.köt.mérl.'!C41+'3.sz.mell.önként_mérl.'!C41</f>
        <v>15498</v>
      </c>
      <c r="D41" s="81">
        <f>'2.sz.mell.köt.mérl.'!D41+'3.sz.mell.önként_mérl.'!D41</f>
        <v>19098</v>
      </c>
      <c r="E41" s="81">
        <f>'2.sz.mell.köt.mérl.'!E41+'3.sz.mell.önként_mérl.'!E41</f>
        <v>19156</v>
      </c>
    </row>
    <row r="42" spans="1:5" s="143" customFormat="1" ht="12" customHeight="1">
      <c r="A42" s="12" t="s">
        <v>100</v>
      </c>
      <c r="B42" s="145" t="s">
        <v>185</v>
      </c>
      <c r="C42" s="81">
        <f>'2.sz.mell.köt.mérl.'!C42+'3.sz.mell.önként_mérl.'!C42</f>
        <v>72129</v>
      </c>
      <c r="D42" s="81">
        <f>'2.sz.mell.köt.mérl.'!D42+'3.sz.mell.önként_mérl.'!D42</f>
        <v>21835</v>
      </c>
      <c r="E42" s="81">
        <f>'2.sz.mell.köt.mérl.'!E42+'3.sz.mell.önként_mérl.'!E42</f>
        <v>21123</v>
      </c>
    </row>
    <row r="43" spans="1:5" s="143" customFormat="1" ht="12" customHeight="1">
      <c r="A43" s="12" t="s">
        <v>101</v>
      </c>
      <c r="B43" s="145" t="s">
        <v>186</v>
      </c>
      <c r="C43" s="81">
        <f>'2.sz.mell.köt.mérl.'!C43+'3.sz.mell.önként_mérl.'!C43</f>
        <v>0</v>
      </c>
      <c r="D43" s="81">
        <f>'2.sz.mell.köt.mérl.'!D43+'3.sz.mell.önként_mérl.'!D43</f>
        <v>0</v>
      </c>
      <c r="E43" s="81">
        <f>'2.sz.mell.köt.mérl.'!E43+'3.sz.mell.önként_mérl.'!E43</f>
        <v>49</v>
      </c>
    </row>
    <row r="44" spans="1:5" s="143" customFormat="1" ht="12" customHeight="1">
      <c r="A44" s="12" t="s">
        <v>177</v>
      </c>
      <c r="B44" s="145" t="s">
        <v>187</v>
      </c>
      <c r="C44" s="84">
        <f>'2.sz.mell.köt.mérl.'!C44+'3.sz.mell.önként_mérl.'!C44</f>
        <v>0</v>
      </c>
      <c r="D44" s="84">
        <f>'2.sz.mell.köt.mérl.'!D44+'3.sz.mell.önként_mérl.'!D44</f>
        <v>0</v>
      </c>
      <c r="E44" s="84">
        <f>'2.sz.mell.köt.mérl.'!E44+'3.sz.mell.önként_mérl.'!E44</f>
        <v>0</v>
      </c>
    </row>
    <row r="45" spans="1:5" s="143" customFormat="1" ht="12" customHeight="1" thickBot="1">
      <c r="A45" s="14" t="s">
        <v>178</v>
      </c>
      <c r="B45" s="146" t="s">
        <v>188</v>
      </c>
      <c r="C45" s="133">
        <f>'2.sz.mell.köt.mérl.'!C45+'3.sz.mell.önként_mérl.'!C45</f>
        <v>0</v>
      </c>
      <c r="D45" s="133">
        <f>'2.sz.mell.köt.mérl.'!D45+'3.sz.mell.önként_mérl.'!D45</f>
        <v>967</v>
      </c>
      <c r="E45" s="133">
        <f>'2.sz.mell.köt.mérl.'!E45+'3.sz.mell.önként_mérl.'!E45</f>
        <v>984</v>
      </c>
    </row>
    <row r="46" spans="1:5" s="143" customFormat="1" ht="12" customHeight="1" thickBot="1">
      <c r="A46" s="18" t="s">
        <v>11</v>
      </c>
      <c r="B46" s="19" t="s">
        <v>189</v>
      </c>
      <c r="C46" s="79">
        <f>SUM(C47:C51)</f>
        <v>0</v>
      </c>
      <c r="D46" s="79">
        <f>SUM(D47:D51)</f>
        <v>0</v>
      </c>
      <c r="E46" s="79">
        <f>SUM(E47:E51)</f>
        <v>0</v>
      </c>
    </row>
    <row r="47" spans="1:5" s="143" customFormat="1" ht="12" customHeight="1">
      <c r="A47" s="13" t="s">
        <v>59</v>
      </c>
      <c r="B47" s="144" t="s">
        <v>193</v>
      </c>
      <c r="C47" s="184">
        <f>'2.sz.mell.köt.mérl.'!C47+'3.sz.mell.önként_mérl.'!C47</f>
        <v>0</v>
      </c>
      <c r="D47" s="184">
        <f>'2.sz.mell.köt.mérl.'!D47+'3.sz.mell.önként_mérl.'!D47</f>
        <v>0</v>
      </c>
      <c r="E47" s="184">
        <f>'2.sz.mell.köt.mérl.'!E47+'3.sz.mell.önként_mérl.'!E47</f>
        <v>0</v>
      </c>
    </row>
    <row r="48" spans="1:5" s="143" customFormat="1" ht="12" customHeight="1">
      <c r="A48" s="12" t="s">
        <v>60</v>
      </c>
      <c r="B48" s="145" t="s">
        <v>194</v>
      </c>
      <c r="C48" s="84">
        <f>'2.sz.mell.köt.mérl.'!C48+'3.sz.mell.önként_mérl.'!C48</f>
        <v>0</v>
      </c>
      <c r="D48" s="84">
        <f>'2.sz.mell.köt.mérl.'!D48+'3.sz.mell.önként_mérl.'!D48</f>
        <v>0</v>
      </c>
      <c r="E48" s="84">
        <f>'2.sz.mell.köt.mérl.'!E48+'3.sz.mell.önként_mérl.'!E48</f>
        <v>0</v>
      </c>
    </row>
    <row r="49" spans="1:5" s="143" customFormat="1" ht="12" customHeight="1">
      <c r="A49" s="12" t="s">
        <v>190</v>
      </c>
      <c r="B49" s="145" t="s">
        <v>195</v>
      </c>
      <c r="C49" s="84">
        <f>'2.sz.mell.köt.mérl.'!C49+'3.sz.mell.önként_mérl.'!C49</f>
        <v>0</v>
      </c>
      <c r="D49" s="84">
        <f>'2.sz.mell.köt.mérl.'!D49+'3.sz.mell.önként_mérl.'!D49</f>
        <v>0</v>
      </c>
      <c r="E49" s="84">
        <f>'2.sz.mell.köt.mérl.'!E49+'3.sz.mell.önként_mérl.'!E49</f>
        <v>0</v>
      </c>
    </row>
    <row r="50" spans="1:5" s="143" customFormat="1" ht="12" customHeight="1">
      <c r="A50" s="12" t="s">
        <v>191</v>
      </c>
      <c r="B50" s="145" t="s">
        <v>196</v>
      </c>
      <c r="C50" s="84">
        <f>'2.sz.mell.köt.mérl.'!C50+'3.sz.mell.önként_mérl.'!C50</f>
        <v>0</v>
      </c>
      <c r="D50" s="84">
        <f>'2.sz.mell.köt.mérl.'!D50+'3.sz.mell.önként_mérl.'!D50</f>
        <v>0</v>
      </c>
      <c r="E50" s="84">
        <f>'2.sz.mell.köt.mérl.'!E50+'3.sz.mell.önként_mérl.'!E50</f>
        <v>0</v>
      </c>
    </row>
    <row r="51" spans="1:5" s="143" customFormat="1" ht="12" customHeight="1" thickBot="1">
      <c r="A51" s="14" t="s">
        <v>192</v>
      </c>
      <c r="B51" s="146" t="s">
        <v>197</v>
      </c>
      <c r="C51" s="133">
        <f>'2.sz.mell.köt.mérl.'!C51+'3.sz.mell.önként_mérl.'!C51</f>
        <v>0</v>
      </c>
      <c r="D51" s="133">
        <f>'2.sz.mell.köt.mérl.'!D51+'3.sz.mell.önként_mérl.'!D51</f>
        <v>0</v>
      </c>
      <c r="E51" s="133">
        <f>'2.sz.mell.köt.mérl.'!E51+'3.sz.mell.önként_mérl.'!E51</f>
        <v>0</v>
      </c>
    </row>
    <row r="52" spans="1:5" s="143" customFormat="1" ht="12" customHeight="1" thickBot="1">
      <c r="A52" s="18" t="s">
        <v>102</v>
      </c>
      <c r="B52" s="19" t="s">
        <v>198</v>
      </c>
      <c r="C52" s="79">
        <f>SUM(C53:C55)</f>
        <v>0</v>
      </c>
      <c r="D52" s="79">
        <f>SUM(D53:D55)</f>
        <v>0</v>
      </c>
      <c r="E52" s="79">
        <f>SUM(E53:E55)</f>
        <v>0</v>
      </c>
    </row>
    <row r="53" spans="1:5" s="143" customFormat="1" ht="12" customHeight="1">
      <c r="A53" s="13" t="s">
        <v>61</v>
      </c>
      <c r="B53" s="144" t="s">
        <v>199</v>
      </c>
      <c r="C53" s="82">
        <f>'2.sz.mell.köt.mérl.'!C53+'3.sz.mell.önként_mérl.'!C53</f>
        <v>0</v>
      </c>
      <c r="D53" s="82">
        <f>'2.sz.mell.köt.mérl.'!D53+'3.sz.mell.önként_mérl.'!D53</f>
        <v>0</v>
      </c>
      <c r="E53" s="82">
        <f>'2.sz.mell.köt.mérl.'!E53+'3.sz.mell.önként_mérl.'!E53</f>
        <v>0</v>
      </c>
    </row>
    <row r="54" spans="1:5" s="143" customFormat="1" ht="12" customHeight="1">
      <c r="A54" s="12" t="s">
        <v>62</v>
      </c>
      <c r="B54" s="145" t="s">
        <v>362</v>
      </c>
      <c r="C54" s="81">
        <f>'2.sz.mell.köt.mérl.'!C54+'3.sz.mell.önként_mérl.'!C54</f>
        <v>0</v>
      </c>
      <c r="D54" s="81">
        <f>'2.sz.mell.köt.mérl.'!D54+'3.sz.mell.önként_mérl.'!D54</f>
        <v>0</v>
      </c>
      <c r="E54" s="81">
        <f>'2.sz.mell.köt.mérl.'!E54+'3.sz.mell.önként_mérl.'!E54</f>
        <v>0</v>
      </c>
    </row>
    <row r="55" spans="1:5" s="143" customFormat="1" ht="12" customHeight="1">
      <c r="A55" s="12" t="s">
        <v>203</v>
      </c>
      <c r="B55" s="145" t="s">
        <v>201</v>
      </c>
      <c r="C55" s="81">
        <f>'2.sz.mell.köt.mérl.'!C55+'3.sz.mell.önként_mérl.'!C55</f>
        <v>0</v>
      </c>
      <c r="D55" s="81">
        <f>'2.sz.mell.köt.mérl.'!D55+'3.sz.mell.önként_mérl.'!D55</f>
        <v>0</v>
      </c>
      <c r="E55" s="81">
        <f>'2.sz.mell.köt.mérl.'!E55+'3.sz.mell.önként_mérl.'!E55</f>
        <v>0</v>
      </c>
    </row>
    <row r="56" spans="1:5" s="143" customFormat="1" ht="12" customHeight="1" thickBot="1">
      <c r="A56" s="14" t="s">
        <v>204</v>
      </c>
      <c r="B56" s="146" t="s">
        <v>202</v>
      </c>
      <c r="C56" s="83">
        <f>'2.sz.mell.köt.mérl.'!C56+'3.sz.mell.önként_mérl.'!C56</f>
        <v>0</v>
      </c>
      <c r="D56" s="83">
        <f>'2.sz.mell.köt.mérl.'!D56+'3.sz.mell.önként_mérl.'!D56</f>
        <v>0</v>
      </c>
      <c r="E56" s="83">
        <f>'2.sz.mell.köt.mérl.'!E56+'3.sz.mell.önként_mérl.'!E56</f>
        <v>0</v>
      </c>
    </row>
    <row r="57" spans="1:5" s="143" customFormat="1" ht="12" customHeight="1" thickBot="1">
      <c r="A57" s="18" t="s">
        <v>13</v>
      </c>
      <c r="B57" s="74" t="s">
        <v>205</v>
      </c>
      <c r="C57" s="79">
        <f>SUM(C58:C60)</f>
        <v>0</v>
      </c>
      <c r="D57" s="79">
        <f>SUM(D58:D60)</f>
        <v>35560</v>
      </c>
      <c r="E57" s="79">
        <f>SUM(E58:E60)</f>
        <v>35560</v>
      </c>
    </row>
    <row r="58" spans="1:5" s="143" customFormat="1" ht="12" customHeight="1">
      <c r="A58" s="13" t="s">
        <v>103</v>
      </c>
      <c r="B58" s="144" t="s">
        <v>207</v>
      </c>
      <c r="C58" s="84">
        <f>'2.sz.mell.köt.mérl.'!C58+'3.sz.mell.önként_mérl.'!C58</f>
        <v>0</v>
      </c>
      <c r="D58" s="84">
        <f>'2.sz.mell.köt.mérl.'!D58+'3.sz.mell.önként_mérl.'!D58</f>
        <v>0</v>
      </c>
      <c r="E58" s="84">
        <f>'2.sz.mell.köt.mérl.'!E58+'3.sz.mell.önként_mérl.'!E58</f>
        <v>0</v>
      </c>
    </row>
    <row r="59" spans="1:5" s="143" customFormat="1" ht="12" customHeight="1">
      <c r="A59" s="12" t="s">
        <v>104</v>
      </c>
      <c r="B59" s="145" t="s">
        <v>363</v>
      </c>
      <c r="C59" s="84">
        <f>'2.sz.mell.köt.mérl.'!C59+'3.sz.mell.önként_mérl.'!C59</f>
        <v>0</v>
      </c>
      <c r="D59" s="84">
        <f>'2.sz.mell.köt.mérl.'!D59+'3.sz.mell.önként_mérl.'!D59</f>
        <v>0</v>
      </c>
      <c r="E59" s="84">
        <f>'2.sz.mell.köt.mérl.'!E59+'3.sz.mell.önként_mérl.'!E59</f>
        <v>0</v>
      </c>
    </row>
    <row r="60" spans="1:5" s="143" customFormat="1" ht="12" customHeight="1">
      <c r="A60" s="12" t="s">
        <v>127</v>
      </c>
      <c r="B60" s="145" t="s">
        <v>208</v>
      </c>
      <c r="C60" s="84">
        <f>'2.sz.mell.köt.mérl.'!C60+'3.sz.mell.önként_mérl.'!C60</f>
        <v>0</v>
      </c>
      <c r="D60" s="84">
        <f>'2.sz.mell.köt.mérl.'!D60+'3.sz.mell.önként_mérl.'!D60</f>
        <v>35560</v>
      </c>
      <c r="E60" s="84">
        <f>'2.sz.mell.köt.mérl.'!E60+'3.sz.mell.önként_mérl.'!E60</f>
        <v>35560</v>
      </c>
    </row>
    <row r="61" spans="1:5" s="143" customFormat="1" ht="12" customHeight="1" thickBot="1">
      <c r="A61" s="14" t="s">
        <v>206</v>
      </c>
      <c r="B61" s="146" t="s">
        <v>209</v>
      </c>
      <c r="C61" s="84">
        <f>'2.sz.mell.köt.mérl.'!C61+'3.sz.mell.önként_mérl.'!C61</f>
        <v>0</v>
      </c>
      <c r="D61" s="84">
        <f>'2.sz.mell.köt.mérl.'!D61+'3.sz.mell.önként_mérl.'!D61</f>
        <v>0</v>
      </c>
      <c r="E61" s="84">
        <f>'2.sz.mell.köt.mérl.'!E61+'3.sz.mell.önként_mérl.'!E61</f>
        <v>0</v>
      </c>
    </row>
    <row r="62" spans="1:5" s="143" customFormat="1" ht="12" customHeight="1" thickBot="1">
      <c r="A62" s="18" t="s">
        <v>14</v>
      </c>
      <c r="B62" s="19" t="s">
        <v>210</v>
      </c>
      <c r="C62" s="85">
        <f>+C7+C14+C21+C28+C35+C46+C52+C57</f>
        <v>658285</v>
      </c>
      <c r="D62" s="85">
        <f>+D7+D14+D21+D28+D35+D46+D52+D57</f>
        <v>905003</v>
      </c>
      <c r="E62" s="85">
        <f>+E7+E14+E21+E28+E35+E46+E52+E57</f>
        <v>890451</v>
      </c>
    </row>
    <row r="63" spans="1:5" s="143" customFormat="1" ht="12" customHeight="1" thickBot="1">
      <c r="A63" s="147" t="s">
        <v>211</v>
      </c>
      <c r="B63" s="74" t="s">
        <v>212</v>
      </c>
      <c r="C63" s="79">
        <f>SUM(C64:C66)</f>
        <v>0</v>
      </c>
      <c r="D63" s="79">
        <f>SUM(D64:D66)</f>
        <v>0</v>
      </c>
      <c r="E63" s="79">
        <f>SUM(E64:E66)</f>
        <v>0</v>
      </c>
    </row>
    <row r="64" spans="1:5" s="143" customFormat="1" ht="12" customHeight="1">
      <c r="A64" s="13" t="s">
        <v>245</v>
      </c>
      <c r="B64" s="144" t="s">
        <v>213</v>
      </c>
      <c r="C64" s="84">
        <f>'2.sz.mell.köt.mérl.'!C64+'3.sz.mell.önként_mérl.'!C64</f>
        <v>0</v>
      </c>
      <c r="D64" s="84">
        <f>'2.sz.mell.köt.mérl.'!D64+'3.sz.mell.önként_mérl.'!D64</f>
        <v>0</v>
      </c>
      <c r="E64" s="84">
        <f>'2.sz.mell.köt.mérl.'!E64+'3.sz.mell.önként_mérl.'!E64</f>
        <v>0</v>
      </c>
    </row>
    <row r="65" spans="1:5" s="143" customFormat="1" ht="12" customHeight="1">
      <c r="A65" s="12" t="s">
        <v>254</v>
      </c>
      <c r="B65" s="145" t="s">
        <v>214</v>
      </c>
      <c r="C65" s="84">
        <f>'2.sz.mell.köt.mérl.'!C65+'3.sz.mell.önként_mérl.'!C65</f>
        <v>0</v>
      </c>
      <c r="D65" s="84">
        <f>'2.sz.mell.köt.mérl.'!D65+'3.sz.mell.önként_mérl.'!D65</f>
        <v>0</v>
      </c>
      <c r="E65" s="84">
        <f>'2.sz.mell.köt.mérl.'!E65+'3.sz.mell.önként_mérl.'!E65</f>
        <v>0</v>
      </c>
    </row>
    <row r="66" spans="1:5" s="143" customFormat="1" ht="12" customHeight="1" thickBot="1">
      <c r="A66" s="14" t="s">
        <v>255</v>
      </c>
      <c r="B66" s="148" t="s">
        <v>215</v>
      </c>
      <c r="C66" s="84">
        <f>'2.sz.mell.köt.mérl.'!C66+'3.sz.mell.önként_mérl.'!C66</f>
        <v>0</v>
      </c>
      <c r="D66" s="84">
        <f>'2.sz.mell.köt.mérl.'!D66+'3.sz.mell.önként_mérl.'!D66</f>
        <v>0</v>
      </c>
      <c r="E66" s="84">
        <f>'2.sz.mell.köt.mérl.'!E66+'3.sz.mell.önként_mérl.'!E66</f>
        <v>0</v>
      </c>
    </row>
    <row r="67" spans="1:5" s="143" customFormat="1" ht="12" customHeight="1" thickBot="1">
      <c r="A67" s="147" t="s">
        <v>216</v>
      </c>
      <c r="B67" s="74" t="s">
        <v>217</v>
      </c>
      <c r="C67" s="79">
        <f>SUM(C68:C71)</f>
        <v>0</v>
      </c>
      <c r="D67" s="79">
        <f>SUM(D68:D71)</f>
        <v>0</v>
      </c>
      <c r="E67" s="79">
        <f>SUM(E68:E71)</f>
        <v>0</v>
      </c>
    </row>
    <row r="68" spans="1:5" s="143" customFormat="1" ht="12" customHeight="1">
      <c r="A68" s="13" t="s">
        <v>84</v>
      </c>
      <c r="B68" s="144" t="s">
        <v>218</v>
      </c>
      <c r="C68" s="84">
        <f>'2.sz.mell.köt.mérl.'!C68+'3.sz.mell.önként_mérl.'!C68</f>
        <v>0</v>
      </c>
      <c r="D68" s="84">
        <f>'2.sz.mell.köt.mérl.'!D68+'3.sz.mell.önként_mérl.'!D68</f>
        <v>0</v>
      </c>
      <c r="E68" s="84">
        <f>'2.sz.mell.köt.mérl.'!E68+'3.sz.mell.önként_mérl.'!E68</f>
        <v>0</v>
      </c>
    </row>
    <row r="69" spans="1:5" s="143" customFormat="1" ht="12" customHeight="1">
      <c r="A69" s="12" t="s">
        <v>85</v>
      </c>
      <c r="B69" s="145" t="s">
        <v>219</v>
      </c>
      <c r="C69" s="84">
        <f>'2.sz.mell.köt.mérl.'!C69+'3.sz.mell.önként_mérl.'!C69</f>
        <v>0</v>
      </c>
      <c r="D69" s="84">
        <f>'2.sz.mell.köt.mérl.'!D69+'3.sz.mell.önként_mérl.'!D69</f>
        <v>0</v>
      </c>
      <c r="E69" s="84">
        <f>'2.sz.mell.köt.mérl.'!E69+'3.sz.mell.önként_mérl.'!E69</f>
        <v>0</v>
      </c>
    </row>
    <row r="70" spans="1:5" s="143" customFormat="1" ht="12" customHeight="1">
      <c r="A70" s="12" t="s">
        <v>246</v>
      </c>
      <c r="B70" s="145" t="s">
        <v>220</v>
      </c>
      <c r="C70" s="84">
        <f>'2.sz.mell.köt.mérl.'!C70+'3.sz.mell.önként_mérl.'!C70</f>
        <v>0</v>
      </c>
      <c r="D70" s="84">
        <f>'2.sz.mell.köt.mérl.'!D70+'3.sz.mell.önként_mérl.'!D70</f>
        <v>0</v>
      </c>
      <c r="E70" s="84">
        <f>'2.sz.mell.köt.mérl.'!E70+'3.sz.mell.önként_mérl.'!E70</f>
        <v>0</v>
      </c>
    </row>
    <row r="71" spans="1:5" s="143" customFormat="1" ht="12" customHeight="1" thickBot="1">
      <c r="A71" s="14" t="s">
        <v>247</v>
      </c>
      <c r="B71" s="146" t="s">
        <v>221</v>
      </c>
      <c r="C71" s="84">
        <f>'2.sz.mell.köt.mérl.'!C71+'3.sz.mell.önként_mérl.'!C71</f>
        <v>0</v>
      </c>
      <c r="D71" s="84">
        <f>'2.sz.mell.köt.mérl.'!D71+'3.sz.mell.önként_mérl.'!D71</f>
        <v>0</v>
      </c>
      <c r="E71" s="84">
        <f>'2.sz.mell.köt.mérl.'!E71+'3.sz.mell.önként_mérl.'!E71</f>
        <v>0</v>
      </c>
    </row>
    <row r="72" spans="1:5" s="143" customFormat="1" ht="12" customHeight="1" thickBot="1">
      <c r="A72" s="147" t="s">
        <v>222</v>
      </c>
      <c r="B72" s="74" t="s">
        <v>223</v>
      </c>
      <c r="C72" s="79">
        <f>SUM(C73:C74)</f>
        <v>0</v>
      </c>
      <c r="D72" s="79">
        <f>SUM(D73:D74)</f>
        <v>89402</v>
      </c>
      <c r="E72" s="79">
        <f>SUM(E73:E74)</f>
        <v>89402</v>
      </c>
    </row>
    <row r="73" spans="1:5" s="143" customFormat="1" ht="12" customHeight="1">
      <c r="A73" s="13" t="s">
        <v>248</v>
      </c>
      <c r="B73" s="144" t="s">
        <v>224</v>
      </c>
      <c r="C73" s="84">
        <f>'2.sz.mell.köt.mérl.'!C73+'3.sz.mell.önként_mérl.'!C73</f>
        <v>0</v>
      </c>
      <c r="D73" s="84">
        <f>'2.sz.mell.köt.mérl.'!D73+'3.sz.mell.önként_mérl.'!D73</f>
        <v>89402</v>
      </c>
      <c r="E73" s="84">
        <f>'2.sz.mell.köt.mérl.'!E73+'3.sz.mell.önként_mérl.'!E73</f>
        <v>89402</v>
      </c>
    </row>
    <row r="74" spans="1:5" s="143" customFormat="1" ht="12" customHeight="1" thickBot="1">
      <c r="A74" s="14" t="s">
        <v>249</v>
      </c>
      <c r="B74" s="146" t="s">
        <v>225</v>
      </c>
      <c r="C74" s="84">
        <f>'2.sz.mell.köt.mérl.'!C74+'3.sz.mell.önként_mérl.'!C74</f>
        <v>0</v>
      </c>
      <c r="D74" s="84">
        <f>'2.sz.mell.köt.mérl.'!D74+'3.sz.mell.önként_mérl.'!D74</f>
        <v>0</v>
      </c>
      <c r="E74" s="84">
        <f>'2.sz.mell.köt.mérl.'!E74+'3.sz.mell.önként_mérl.'!E74</f>
        <v>0</v>
      </c>
    </row>
    <row r="75" spans="1:5" s="143" customFormat="1" ht="12" customHeight="1" thickBot="1">
      <c r="A75" s="147" t="s">
        <v>226</v>
      </c>
      <c r="B75" s="74" t="s">
        <v>370</v>
      </c>
      <c r="C75" s="79">
        <f>SUM(C76:C79)</f>
        <v>114557</v>
      </c>
      <c r="D75" s="79">
        <f>SUM(D76:D79)</f>
        <v>122070</v>
      </c>
      <c r="E75" s="79">
        <f>SUM(E76:E79)</f>
        <v>124816</v>
      </c>
    </row>
    <row r="76" spans="1:5" s="143" customFormat="1" ht="12" customHeight="1">
      <c r="A76" s="13" t="s">
        <v>250</v>
      </c>
      <c r="B76" s="144" t="s">
        <v>228</v>
      </c>
      <c r="C76" s="84">
        <f>'2.sz.mell.köt.mérl.'!C76+'3.sz.mell.önként_mérl.'!C76</f>
        <v>0</v>
      </c>
      <c r="D76" s="84">
        <f>'2.sz.mell.köt.mérl.'!D76+'3.sz.mell.önként_mérl.'!D76</f>
        <v>0</v>
      </c>
      <c r="E76" s="84">
        <f>'2.sz.mell.köt.mérl.'!E76+'3.sz.mell.önként_mérl.'!E76</f>
        <v>2897</v>
      </c>
    </row>
    <row r="77" spans="1:5" s="143" customFormat="1" ht="12" customHeight="1">
      <c r="A77" s="12" t="s">
        <v>251</v>
      </c>
      <c r="B77" s="145" t="s">
        <v>229</v>
      </c>
      <c r="C77" s="84">
        <f>'2.sz.mell.köt.mérl.'!C77+'3.sz.mell.önként_mérl.'!C77</f>
        <v>0</v>
      </c>
      <c r="D77" s="84">
        <f>'2.sz.mell.köt.mérl.'!D77+'3.sz.mell.önként_mérl.'!D77</f>
        <v>0</v>
      </c>
      <c r="E77" s="84">
        <f>'2.sz.mell.köt.mérl.'!E77+'3.sz.mell.önként_mérl.'!E77</f>
        <v>0</v>
      </c>
    </row>
    <row r="78" spans="1:5" s="143" customFormat="1" ht="12" customHeight="1">
      <c r="A78" s="12" t="s">
        <v>252</v>
      </c>
      <c r="B78" s="145" t="s">
        <v>230</v>
      </c>
      <c r="C78" s="84">
        <f>'2.sz.mell.köt.mérl.'!C78+'3.sz.mell.önként_mérl.'!C78</f>
        <v>0</v>
      </c>
      <c r="D78" s="84">
        <f>'2.sz.mell.köt.mérl.'!D78+'3.sz.mell.önként_mérl.'!D78</f>
        <v>0</v>
      </c>
      <c r="E78" s="84">
        <f>'2.sz.mell.köt.mérl.'!E78+'3.sz.mell.önként_mérl.'!E78</f>
        <v>0</v>
      </c>
    </row>
    <row r="79" spans="1:5" s="143" customFormat="1" ht="12" customHeight="1" thickBot="1">
      <c r="A79" s="12" t="s">
        <v>369</v>
      </c>
      <c r="B79" s="46" t="s">
        <v>352</v>
      </c>
      <c r="C79" s="193">
        <f>'2.sz.mell.köt.mérl.'!C79+'3.sz.mell.önként_mérl.'!C79</f>
        <v>114557</v>
      </c>
      <c r="D79" s="193">
        <f>'2.sz.mell.köt.mérl.'!D79+'3.sz.mell.önként_mérl.'!D79</f>
        <v>122070</v>
      </c>
      <c r="E79" s="193">
        <f>'2.sz.mell.köt.mérl.'!E79+'3.sz.mell.önként_mérl.'!E79</f>
        <v>121919</v>
      </c>
    </row>
    <row r="80" spans="1:5" s="143" customFormat="1" ht="12" customHeight="1" thickBot="1">
      <c r="A80" s="147" t="s">
        <v>231</v>
      </c>
      <c r="B80" s="74" t="s">
        <v>253</v>
      </c>
      <c r="C80" s="79">
        <f>SUM(C81:C84)</f>
        <v>0</v>
      </c>
      <c r="D80" s="79">
        <f>SUM(D81:D84)</f>
        <v>0</v>
      </c>
      <c r="E80" s="79">
        <f>SUM(E81:E84)</f>
        <v>0</v>
      </c>
    </row>
    <row r="81" spans="1:5" s="143" customFormat="1" ht="12" customHeight="1">
      <c r="A81" s="149" t="s">
        <v>232</v>
      </c>
      <c r="B81" s="144" t="s">
        <v>233</v>
      </c>
      <c r="C81" s="84">
        <f>'2.sz.mell.köt.mérl.'!C81+'3.sz.mell.önként_mérl.'!C81</f>
        <v>0</v>
      </c>
      <c r="D81" s="84">
        <f>'2.sz.mell.köt.mérl.'!D81+'3.sz.mell.önként_mérl.'!D81</f>
        <v>0</v>
      </c>
      <c r="E81" s="84">
        <f>'2.sz.mell.köt.mérl.'!E81+'3.sz.mell.önként_mérl.'!E81</f>
        <v>0</v>
      </c>
    </row>
    <row r="82" spans="1:5" s="143" customFormat="1" ht="12" customHeight="1">
      <c r="A82" s="150" t="s">
        <v>234</v>
      </c>
      <c r="B82" s="145" t="s">
        <v>235</v>
      </c>
      <c r="C82" s="84">
        <f>'2.sz.mell.köt.mérl.'!C82+'3.sz.mell.önként_mérl.'!C82</f>
        <v>0</v>
      </c>
      <c r="D82" s="84">
        <f>'2.sz.mell.köt.mérl.'!D82+'3.sz.mell.önként_mérl.'!D82</f>
        <v>0</v>
      </c>
      <c r="E82" s="84">
        <f>'2.sz.mell.köt.mérl.'!E82+'3.sz.mell.önként_mérl.'!E82</f>
        <v>0</v>
      </c>
    </row>
    <row r="83" spans="1:5" s="143" customFormat="1" ht="12" customHeight="1">
      <c r="A83" s="150" t="s">
        <v>236</v>
      </c>
      <c r="B83" s="145" t="s">
        <v>237</v>
      </c>
      <c r="C83" s="84">
        <f>'2.sz.mell.köt.mérl.'!C83+'3.sz.mell.önként_mérl.'!C83</f>
        <v>0</v>
      </c>
      <c r="D83" s="84">
        <f>'2.sz.mell.köt.mérl.'!D83+'3.sz.mell.önként_mérl.'!D83</f>
        <v>0</v>
      </c>
      <c r="E83" s="84">
        <f>'2.sz.mell.köt.mérl.'!E83+'3.sz.mell.önként_mérl.'!E83</f>
        <v>0</v>
      </c>
    </row>
    <row r="84" spans="1:5" s="143" customFormat="1" ht="12" customHeight="1" thickBot="1">
      <c r="A84" s="151" t="s">
        <v>238</v>
      </c>
      <c r="B84" s="146" t="s">
        <v>239</v>
      </c>
      <c r="C84" s="84">
        <f>'2.sz.mell.köt.mérl.'!C84+'3.sz.mell.önként_mérl.'!C84</f>
        <v>0</v>
      </c>
      <c r="D84" s="84">
        <f>'2.sz.mell.köt.mérl.'!D84+'3.sz.mell.önként_mérl.'!D84</f>
        <v>0</v>
      </c>
      <c r="E84" s="84">
        <f>'2.sz.mell.köt.mérl.'!E84+'3.sz.mell.önként_mérl.'!E84</f>
        <v>0</v>
      </c>
    </row>
    <row r="85" spans="1:5" s="143" customFormat="1" ht="13.5" customHeight="1" thickBot="1">
      <c r="A85" s="147" t="s">
        <v>240</v>
      </c>
      <c r="B85" s="74" t="s">
        <v>241</v>
      </c>
      <c r="C85" s="185">
        <f>'2.sz.mell.köt.mérl.'!C85+'3.sz.mell.önként_mérl.'!C85</f>
        <v>0</v>
      </c>
      <c r="D85" s="185">
        <f>'2.sz.mell.köt.mérl.'!D85+'3.sz.mell.önként_mérl.'!D85</f>
        <v>0</v>
      </c>
      <c r="E85" s="185">
        <f>'2.sz.mell.köt.mérl.'!E85+'3.sz.mell.önként_mérl.'!E85</f>
        <v>0</v>
      </c>
    </row>
    <row r="86" spans="1:5" s="143" customFormat="1" ht="15.75" customHeight="1" thickBot="1">
      <c r="A86" s="147" t="s">
        <v>242</v>
      </c>
      <c r="B86" s="152" t="s">
        <v>243</v>
      </c>
      <c r="C86" s="85">
        <f>+C63+C67+C72+C75+C80+C85</f>
        <v>114557</v>
      </c>
      <c r="D86" s="85">
        <f>+D63+D67+D72+D75+D80+D85</f>
        <v>211472</v>
      </c>
      <c r="E86" s="85">
        <f>+E63+E67+E72+E75+E80+E85</f>
        <v>214218</v>
      </c>
    </row>
    <row r="87" spans="1:5" s="143" customFormat="1" ht="16.5" customHeight="1" thickBot="1">
      <c r="A87" s="153" t="s">
        <v>256</v>
      </c>
      <c r="B87" s="154" t="s">
        <v>244</v>
      </c>
      <c r="C87" s="85">
        <f>+C62+C86</f>
        <v>772842</v>
      </c>
      <c r="D87" s="85">
        <f>+D62+D86</f>
        <v>1116475</v>
      </c>
      <c r="E87" s="85">
        <f>+E62+E86</f>
        <v>1104669</v>
      </c>
    </row>
    <row r="88" spans="1:3" s="143" customFormat="1" ht="27" customHeight="1">
      <c r="A88" s="3"/>
      <c r="B88" s="4"/>
      <c r="C88" s="86"/>
    </row>
    <row r="89" spans="1:5" ht="16.5" customHeight="1">
      <c r="A89" s="404" t="s">
        <v>34</v>
      </c>
      <c r="B89" s="404"/>
      <c r="C89" s="404"/>
      <c r="D89" s="404"/>
      <c r="E89" s="404"/>
    </row>
    <row r="90" spans="1:2" s="155" customFormat="1" ht="16.5" customHeight="1" thickBot="1">
      <c r="A90" s="406" t="s">
        <v>87</v>
      </c>
      <c r="B90" s="406"/>
    </row>
    <row r="91" spans="1:5" ht="37.5" customHeight="1" thickBot="1">
      <c r="A91" s="21" t="s">
        <v>51</v>
      </c>
      <c r="B91" s="22" t="s">
        <v>35</v>
      </c>
      <c r="C91" s="28" t="s">
        <v>401</v>
      </c>
      <c r="D91" s="28" t="s">
        <v>468</v>
      </c>
      <c r="E91" s="28" t="s">
        <v>466</v>
      </c>
    </row>
    <row r="92" spans="1:5" s="142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</row>
    <row r="93" spans="1:5" ht="12" customHeight="1" thickBot="1">
      <c r="A93" s="20" t="s">
        <v>6</v>
      </c>
      <c r="B93" s="24" t="s">
        <v>259</v>
      </c>
      <c r="C93" s="78">
        <f>SUM(C94:C98)</f>
        <v>314007</v>
      </c>
      <c r="D93" s="78">
        <f>SUM(D94:D98)</f>
        <v>398115</v>
      </c>
      <c r="E93" s="78">
        <f>SUM(E94:E98)</f>
        <v>355428</v>
      </c>
    </row>
    <row r="94" spans="1:5" ht="12" customHeight="1">
      <c r="A94" s="15" t="s">
        <v>63</v>
      </c>
      <c r="B94" s="8" t="s">
        <v>36</v>
      </c>
      <c r="C94" s="80">
        <f>'2.sz.mell.köt.mérl.'!C94+'3.sz.mell.önként_mérl.'!C94</f>
        <v>120399</v>
      </c>
      <c r="D94" s="80">
        <f>'2.sz.mell.köt.mérl.'!D94+'3.sz.mell.önként_mérl.'!D94</f>
        <v>153072</v>
      </c>
      <c r="E94" s="80">
        <f>'2.sz.mell.köt.mérl.'!E94+'3.sz.mell.önként_mérl.'!E94</f>
        <v>144321</v>
      </c>
    </row>
    <row r="95" spans="1:5" ht="12" customHeight="1">
      <c r="A95" s="12" t="s">
        <v>64</v>
      </c>
      <c r="B95" s="6" t="s">
        <v>105</v>
      </c>
      <c r="C95" s="81">
        <f>'2.sz.mell.köt.mérl.'!C95+'3.sz.mell.önként_mérl.'!C95</f>
        <v>32251</v>
      </c>
      <c r="D95" s="81">
        <f>'2.sz.mell.köt.mérl.'!D95+'3.sz.mell.önként_mérl.'!D95</f>
        <v>40014</v>
      </c>
      <c r="E95" s="81">
        <f>'2.sz.mell.köt.mérl.'!E95+'3.sz.mell.önként_mérl.'!E95</f>
        <v>37067</v>
      </c>
    </row>
    <row r="96" spans="1:5" ht="12" customHeight="1">
      <c r="A96" s="12" t="s">
        <v>65</v>
      </c>
      <c r="B96" s="6" t="s">
        <v>82</v>
      </c>
      <c r="C96" s="83">
        <f>'2.sz.mell.köt.mérl.'!C96+'3.sz.mell.önként_mérl.'!C96</f>
        <v>143267</v>
      </c>
      <c r="D96" s="83">
        <f>'2.sz.mell.köt.mérl.'!D96+'3.sz.mell.önként_mérl.'!D96</f>
        <v>172397</v>
      </c>
      <c r="E96" s="83">
        <f>'2.sz.mell.köt.mérl.'!E96+'3.sz.mell.önként_mérl.'!E96</f>
        <v>146511</v>
      </c>
    </row>
    <row r="97" spans="1:5" ht="12" customHeight="1">
      <c r="A97" s="12" t="s">
        <v>66</v>
      </c>
      <c r="B97" s="9" t="s">
        <v>106</v>
      </c>
      <c r="C97" s="83">
        <f>'2.sz.mell.köt.mérl.'!C97+'3.sz.mell.önként_mérl.'!C97</f>
        <v>6334</v>
      </c>
      <c r="D97" s="83">
        <f>'2.sz.mell.köt.mérl.'!D97+'3.sz.mell.önként_mérl.'!D97</f>
        <v>8910</v>
      </c>
      <c r="E97" s="83">
        <f>'2.sz.mell.köt.mérl.'!E97+'3.sz.mell.önként_mérl.'!E97</f>
        <v>5379</v>
      </c>
    </row>
    <row r="98" spans="1:5" ht="12" customHeight="1">
      <c r="A98" s="12" t="s">
        <v>74</v>
      </c>
      <c r="B98" s="17" t="s">
        <v>107</v>
      </c>
      <c r="C98" s="83">
        <f>'2.sz.mell.köt.mérl.'!C98+'3.sz.mell.önként_mérl.'!C98</f>
        <v>11756</v>
      </c>
      <c r="D98" s="83">
        <f>'2.sz.mell.köt.mérl.'!D98+'3.sz.mell.önként_mérl.'!D98</f>
        <v>23722</v>
      </c>
      <c r="E98" s="83">
        <f>'2.sz.mell.köt.mérl.'!E98+'3.sz.mell.önként_mérl.'!E98</f>
        <v>22150</v>
      </c>
    </row>
    <row r="99" spans="1:5" ht="12" customHeight="1">
      <c r="A99" s="12" t="s">
        <v>67</v>
      </c>
      <c r="B99" s="6" t="s">
        <v>260</v>
      </c>
      <c r="C99" s="83">
        <f>'2.sz.mell.köt.mérl.'!C99+'3.sz.mell.önként_mérl.'!C99</f>
        <v>0</v>
      </c>
      <c r="D99" s="83">
        <f>'2.sz.mell.köt.mérl.'!D99+'3.sz.mell.önként_mérl.'!D99</f>
        <v>9805</v>
      </c>
      <c r="E99" s="83">
        <f>'2.sz.mell.köt.mérl.'!E99+'3.sz.mell.önként_mérl.'!E99</f>
        <v>9802</v>
      </c>
    </row>
    <row r="100" spans="1:5" ht="12" customHeight="1">
      <c r="A100" s="12" t="s">
        <v>68</v>
      </c>
      <c r="B100" s="47" t="s">
        <v>261</v>
      </c>
      <c r="C100" s="83">
        <f>'2.sz.mell.köt.mérl.'!C100+'3.sz.mell.önként_mérl.'!C100</f>
        <v>0</v>
      </c>
      <c r="D100" s="83">
        <f>'2.sz.mell.köt.mérl.'!D100+'3.sz.mell.önként_mérl.'!D100</f>
        <v>0</v>
      </c>
      <c r="E100" s="83">
        <f>'2.sz.mell.köt.mérl.'!E100+'3.sz.mell.önként_mérl.'!E100</f>
        <v>0</v>
      </c>
    </row>
    <row r="101" spans="1:5" ht="12" customHeight="1">
      <c r="A101" s="12" t="s">
        <v>75</v>
      </c>
      <c r="B101" s="48" t="s">
        <v>262</v>
      </c>
      <c r="C101" s="83">
        <f>'2.sz.mell.köt.mérl.'!C101+'3.sz.mell.önként_mérl.'!C101</f>
        <v>0</v>
      </c>
      <c r="D101" s="83">
        <f>'2.sz.mell.köt.mérl.'!D101+'3.sz.mell.önként_mérl.'!D101</f>
        <v>0</v>
      </c>
      <c r="E101" s="83">
        <f>'2.sz.mell.köt.mérl.'!E101+'3.sz.mell.önként_mérl.'!E101</f>
        <v>0</v>
      </c>
    </row>
    <row r="102" spans="1:5" ht="12" customHeight="1">
      <c r="A102" s="12" t="s">
        <v>76</v>
      </c>
      <c r="B102" s="48" t="s">
        <v>263</v>
      </c>
      <c r="C102" s="83">
        <f>'2.sz.mell.köt.mérl.'!C102+'3.sz.mell.önként_mérl.'!C102</f>
        <v>0</v>
      </c>
      <c r="D102" s="83">
        <f>'2.sz.mell.köt.mérl.'!D102+'3.sz.mell.önként_mérl.'!D102</f>
        <v>0</v>
      </c>
      <c r="E102" s="83">
        <f>'2.sz.mell.köt.mérl.'!E102+'3.sz.mell.önként_mérl.'!E102</f>
        <v>0</v>
      </c>
    </row>
    <row r="103" spans="1:5" ht="12" customHeight="1">
      <c r="A103" s="12" t="s">
        <v>77</v>
      </c>
      <c r="B103" s="47" t="s">
        <v>264</v>
      </c>
      <c r="C103" s="83">
        <f>'2.sz.mell.köt.mérl.'!C103+'3.sz.mell.önként_mérl.'!C103</f>
        <v>6406</v>
      </c>
      <c r="D103" s="83">
        <f>'2.sz.mell.köt.mérl.'!D103+'3.sz.mell.önként_mérl.'!D103</f>
        <v>6406</v>
      </c>
      <c r="E103" s="83">
        <f>'2.sz.mell.köt.mérl.'!E103+'3.sz.mell.önként_mérl.'!E103</f>
        <v>5088</v>
      </c>
    </row>
    <row r="104" spans="1:5" ht="12" customHeight="1">
      <c r="A104" s="12" t="s">
        <v>78</v>
      </c>
      <c r="B104" s="47" t="s">
        <v>265</v>
      </c>
      <c r="C104" s="83">
        <f>'2.sz.mell.köt.mérl.'!C104+'3.sz.mell.önként_mérl.'!C104</f>
        <v>0</v>
      </c>
      <c r="D104" s="83">
        <f>'2.sz.mell.köt.mérl.'!D104+'3.sz.mell.önként_mérl.'!D104</f>
        <v>0</v>
      </c>
      <c r="E104" s="83">
        <f>'2.sz.mell.köt.mérl.'!E104+'3.sz.mell.önként_mérl.'!E104</f>
        <v>0</v>
      </c>
    </row>
    <row r="105" spans="1:5" ht="12" customHeight="1">
      <c r="A105" s="12" t="s">
        <v>80</v>
      </c>
      <c r="B105" s="48" t="s">
        <v>266</v>
      </c>
      <c r="C105" s="83">
        <f>'2.sz.mell.köt.mérl.'!C105+'3.sz.mell.önként_mérl.'!C105</f>
        <v>0</v>
      </c>
      <c r="D105" s="83">
        <f>'2.sz.mell.köt.mérl.'!D105+'3.sz.mell.önként_mérl.'!D105</f>
        <v>0</v>
      </c>
      <c r="E105" s="83">
        <f>'2.sz.mell.köt.mérl.'!E105+'3.sz.mell.önként_mérl.'!E105</f>
        <v>0</v>
      </c>
    </row>
    <row r="106" spans="1:5" ht="12" customHeight="1">
      <c r="A106" s="11" t="s">
        <v>108</v>
      </c>
      <c r="B106" s="49" t="s">
        <v>267</v>
      </c>
      <c r="C106" s="83">
        <f>'2.sz.mell.köt.mérl.'!C106+'3.sz.mell.önként_mérl.'!C106</f>
        <v>0</v>
      </c>
      <c r="D106" s="83">
        <f>'2.sz.mell.köt.mérl.'!D106+'3.sz.mell.önként_mérl.'!D106</f>
        <v>0</v>
      </c>
      <c r="E106" s="83">
        <f>'2.sz.mell.köt.mérl.'!E106+'3.sz.mell.önként_mérl.'!E106</f>
        <v>0</v>
      </c>
    </row>
    <row r="107" spans="1:5" ht="12" customHeight="1">
      <c r="A107" s="12" t="s">
        <v>257</v>
      </c>
      <c r="B107" s="49" t="s">
        <v>268</v>
      </c>
      <c r="C107" s="83">
        <f>'2.sz.mell.köt.mérl.'!C107+'3.sz.mell.önként_mérl.'!C107</f>
        <v>0</v>
      </c>
      <c r="D107" s="83">
        <f>'2.sz.mell.köt.mérl.'!D107+'3.sz.mell.önként_mérl.'!D107</f>
        <v>0</v>
      </c>
      <c r="E107" s="83">
        <f>'2.sz.mell.köt.mérl.'!E107+'3.sz.mell.önként_mérl.'!E107</f>
        <v>0</v>
      </c>
    </row>
    <row r="108" spans="1:5" ht="12" customHeight="1" thickBot="1">
      <c r="A108" s="16" t="s">
        <v>258</v>
      </c>
      <c r="B108" s="50" t="s">
        <v>269</v>
      </c>
      <c r="C108" s="87">
        <f>'2.sz.mell.köt.mérl.'!C108+'3.sz.mell.önként_mérl.'!C108</f>
        <v>5350</v>
      </c>
      <c r="D108" s="87">
        <f>'2.sz.mell.köt.mérl.'!D108+'3.sz.mell.önként_mérl.'!D108</f>
        <v>7511</v>
      </c>
      <c r="E108" s="87">
        <f>'2.sz.mell.köt.mérl.'!E108+'3.sz.mell.önként_mérl.'!E108</f>
        <v>6620</v>
      </c>
    </row>
    <row r="109" spans="1:5" ht="12" customHeight="1" thickBot="1">
      <c r="A109" s="18" t="s">
        <v>7</v>
      </c>
      <c r="B109" s="23" t="s">
        <v>270</v>
      </c>
      <c r="C109" s="79">
        <f>+C110+C112+C114</f>
        <v>333284</v>
      </c>
      <c r="D109" s="79">
        <f>+D110+D112+D114</f>
        <v>540763</v>
      </c>
      <c r="E109" s="79">
        <f>+E110+E112+E114</f>
        <v>504038</v>
      </c>
    </row>
    <row r="110" spans="1:5" ht="12" customHeight="1">
      <c r="A110" s="13" t="s">
        <v>69</v>
      </c>
      <c r="B110" s="6" t="s">
        <v>125</v>
      </c>
      <c r="C110" s="82">
        <f>'2.sz.mell.köt.mérl.'!C110+'3.sz.mell.önként_mérl.'!C110</f>
        <v>332934</v>
      </c>
      <c r="D110" s="82">
        <f>'2.sz.mell.köt.mérl.'!D110+'3.sz.mell.önként_mérl.'!D110</f>
        <v>509708</v>
      </c>
      <c r="E110" s="82">
        <f>'2.sz.mell.köt.mérl.'!E110+'3.sz.mell.önként_mérl.'!E110</f>
        <v>501274</v>
      </c>
    </row>
    <row r="111" spans="1:5" ht="12" customHeight="1">
      <c r="A111" s="13" t="s">
        <v>70</v>
      </c>
      <c r="B111" s="10" t="s">
        <v>274</v>
      </c>
      <c r="C111" s="82">
        <f>'2.sz.mell.köt.mérl.'!C111+'3.sz.mell.önként_mérl.'!C111</f>
        <v>325161</v>
      </c>
      <c r="D111" s="82">
        <f>'2.sz.mell.köt.mérl.'!D111+'3.sz.mell.önként_mérl.'!D111</f>
        <v>447008</v>
      </c>
      <c r="E111" s="82">
        <f>'2.sz.mell.köt.mérl.'!E111+'3.sz.mell.önként_mérl.'!E111</f>
        <v>447008</v>
      </c>
    </row>
    <row r="112" spans="1:5" ht="12" customHeight="1">
      <c r="A112" s="13" t="s">
        <v>71</v>
      </c>
      <c r="B112" s="10" t="s">
        <v>109</v>
      </c>
      <c r="C112" s="81">
        <f>'2.sz.mell.köt.mérl.'!C112+'3.sz.mell.önként_mérl.'!C112</f>
        <v>350</v>
      </c>
      <c r="D112" s="81">
        <f>'2.sz.mell.köt.mérl.'!D112+'3.sz.mell.önként_mérl.'!D112</f>
        <v>31055</v>
      </c>
      <c r="E112" s="81">
        <f>'2.sz.mell.köt.mérl.'!E112+'3.sz.mell.önként_mérl.'!E112</f>
        <v>2764</v>
      </c>
    </row>
    <row r="113" spans="1:5" ht="12" customHeight="1">
      <c r="A113" s="13" t="s">
        <v>72</v>
      </c>
      <c r="B113" s="10" t="s">
        <v>275</v>
      </c>
      <c r="C113" s="72">
        <f>'2.sz.mell.köt.mérl.'!C113+'3.sz.mell.önként_mérl.'!C113</f>
        <v>0</v>
      </c>
      <c r="D113" s="72">
        <f>'2.sz.mell.köt.mérl.'!D113+'3.sz.mell.önként_mérl.'!D113</f>
        <v>0</v>
      </c>
      <c r="E113" s="72">
        <f>'2.sz.mell.köt.mérl.'!E113+'3.sz.mell.önként_mérl.'!E113</f>
        <v>0</v>
      </c>
    </row>
    <row r="114" spans="1:5" ht="12" customHeight="1">
      <c r="A114" s="13" t="s">
        <v>73</v>
      </c>
      <c r="B114" s="76" t="s">
        <v>128</v>
      </c>
      <c r="C114" s="72">
        <f>'2.sz.mell.köt.mérl.'!C114+'3.sz.mell.önként_mérl.'!C114</f>
        <v>0</v>
      </c>
      <c r="D114" s="72">
        <f>'2.sz.mell.köt.mérl.'!D114+'3.sz.mell.önként_mérl.'!D114</f>
        <v>0</v>
      </c>
      <c r="E114" s="72">
        <f>'2.sz.mell.köt.mérl.'!E114+'3.sz.mell.önként_mérl.'!E114</f>
        <v>0</v>
      </c>
    </row>
    <row r="115" spans="1:5" ht="12" customHeight="1">
      <c r="A115" s="13" t="s">
        <v>79</v>
      </c>
      <c r="B115" s="75" t="s">
        <v>364</v>
      </c>
      <c r="C115" s="72">
        <f>'2.sz.mell.köt.mérl.'!C115+'3.sz.mell.önként_mérl.'!C115</f>
        <v>0</v>
      </c>
      <c r="D115" s="72">
        <f>'2.sz.mell.köt.mérl.'!D115+'3.sz.mell.önként_mérl.'!D115</f>
        <v>0</v>
      </c>
      <c r="E115" s="72">
        <f>'2.sz.mell.köt.mérl.'!E115+'3.sz.mell.önként_mérl.'!E115</f>
        <v>0</v>
      </c>
    </row>
    <row r="116" spans="1:5" ht="12" customHeight="1">
      <c r="A116" s="13" t="s">
        <v>81</v>
      </c>
      <c r="B116" s="140" t="s">
        <v>280</v>
      </c>
      <c r="C116" s="72">
        <f>'2.sz.mell.köt.mérl.'!C116+'3.sz.mell.önként_mérl.'!C116</f>
        <v>0</v>
      </c>
      <c r="D116" s="72">
        <f>'2.sz.mell.köt.mérl.'!D116+'3.sz.mell.önként_mérl.'!D116</f>
        <v>0</v>
      </c>
      <c r="E116" s="72">
        <f>'2.sz.mell.köt.mérl.'!E116+'3.sz.mell.önként_mérl.'!E116</f>
        <v>0</v>
      </c>
    </row>
    <row r="117" spans="1:5" ht="15.75">
      <c r="A117" s="13" t="s">
        <v>110</v>
      </c>
      <c r="B117" s="48" t="s">
        <v>263</v>
      </c>
      <c r="C117" s="72">
        <f>'2.sz.mell.köt.mérl.'!C117+'3.sz.mell.önként_mérl.'!C117</f>
        <v>0</v>
      </c>
      <c r="D117" s="72">
        <f>'2.sz.mell.köt.mérl.'!D117+'3.sz.mell.önként_mérl.'!D117</f>
        <v>0</v>
      </c>
      <c r="E117" s="72">
        <f>'2.sz.mell.köt.mérl.'!E117+'3.sz.mell.önként_mérl.'!E117</f>
        <v>0</v>
      </c>
    </row>
    <row r="118" spans="1:5" ht="12" customHeight="1">
      <c r="A118" s="13" t="s">
        <v>111</v>
      </c>
      <c r="B118" s="48" t="s">
        <v>279</v>
      </c>
      <c r="C118" s="72">
        <f>'2.sz.mell.köt.mérl.'!C118+'3.sz.mell.önként_mérl.'!C118</f>
        <v>0</v>
      </c>
      <c r="D118" s="72">
        <f>'2.sz.mell.köt.mérl.'!D118+'3.sz.mell.önként_mérl.'!D118</f>
        <v>0</v>
      </c>
      <c r="E118" s="72">
        <f>'2.sz.mell.köt.mérl.'!E118+'3.sz.mell.önként_mérl.'!E118</f>
        <v>0</v>
      </c>
    </row>
    <row r="119" spans="1:5" ht="12" customHeight="1">
      <c r="A119" s="13" t="s">
        <v>112</v>
      </c>
      <c r="B119" s="48" t="s">
        <v>278</v>
      </c>
      <c r="C119" s="72">
        <f>'2.sz.mell.köt.mérl.'!C119+'3.sz.mell.önként_mérl.'!C119</f>
        <v>0</v>
      </c>
      <c r="D119" s="72">
        <f>'2.sz.mell.köt.mérl.'!D119+'3.sz.mell.önként_mérl.'!D119</f>
        <v>0</v>
      </c>
      <c r="E119" s="72">
        <f>'2.sz.mell.köt.mérl.'!E119+'3.sz.mell.önként_mérl.'!E119</f>
        <v>0</v>
      </c>
    </row>
    <row r="120" spans="1:5" ht="12" customHeight="1">
      <c r="A120" s="13" t="s">
        <v>271</v>
      </c>
      <c r="B120" s="48" t="s">
        <v>266</v>
      </c>
      <c r="C120" s="72">
        <f>'2.sz.mell.köt.mérl.'!C120+'3.sz.mell.önként_mérl.'!C120</f>
        <v>0</v>
      </c>
      <c r="D120" s="72">
        <f>'2.sz.mell.köt.mérl.'!D120+'3.sz.mell.önként_mérl.'!D120</f>
        <v>0</v>
      </c>
      <c r="E120" s="72">
        <f>'2.sz.mell.köt.mérl.'!E120+'3.sz.mell.önként_mérl.'!E120</f>
        <v>0</v>
      </c>
    </row>
    <row r="121" spans="1:5" ht="12" customHeight="1">
      <c r="A121" s="13" t="s">
        <v>272</v>
      </c>
      <c r="B121" s="48" t="s">
        <v>277</v>
      </c>
      <c r="C121" s="72">
        <f>'2.sz.mell.köt.mérl.'!C121+'3.sz.mell.önként_mérl.'!C121</f>
        <v>0</v>
      </c>
      <c r="D121" s="72">
        <f>'2.sz.mell.köt.mérl.'!D121+'3.sz.mell.önként_mérl.'!D121</f>
        <v>0</v>
      </c>
      <c r="E121" s="72">
        <f>'2.sz.mell.köt.mérl.'!E121+'3.sz.mell.önként_mérl.'!E121</f>
        <v>0</v>
      </c>
    </row>
    <row r="122" spans="1:5" ht="16.5" thickBot="1">
      <c r="A122" s="11" t="s">
        <v>273</v>
      </c>
      <c r="B122" s="48" t="s">
        <v>276</v>
      </c>
      <c r="C122" s="73">
        <f>'2.sz.mell.köt.mérl.'!C122+'3.sz.mell.önként_mérl.'!C122</f>
        <v>0</v>
      </c>
      <c r="D122" s="73">
        <f>'2.sz.mell.köt.mérl.'!D122+'3.sz.mell.önként_mérl.'!D122</f>
        <v>0</v>
      </c>
      <c r="E122" s="73">
        <f>'2.sz.mell.köt.mérl.'!E122+'3.sz.mell.önként_mérl.'!E122</f>
        <v>0</v>
      </c>
    </row>
    <row r="123" spans="1:5" ht="12" customHeight="1" thickBot="1">
      <c r="A123" s="18" t="s">
        <v>8</v>
      </c>
      <c r="B123" s="44" t="s">
        <v>281</v>
      </c>
      <c r="C123" s="79">
        <f>+C124+C125</f>
        <v>10994</v>
      </c>
      <c r="D123" s="79">
        <f>+D124+D125</f>
        <v>52637</v>
      </c>
      <c r="E123" s="79">
        <f>+E124+E125</f>
        <v>0</v>
      </c>
    </row>
    <row r="124" spans="1:5" ht="12" customHeight="1">
      <c r="A124" s="13" t="s">
        <v>52</v>
      </c>
      <c r="B124" s="7" t="s">
        <v>43</v>
      </c>
      <c r="C124" s="82">
        <f>'2.sz.mell.köt.mérl.'!C124+'3.sz.mell.önként_mérl.'!C124</f>
        <v>10994</v>
      </c>
      <c r="D124" s="82">
        <f>'2.sz.mell.köt.mérl.'!D124+'3.sz.mell.önként_mérl.'!D124</f>
        <v>42887</v>
      </c>
      <c r="E124" s="82">
        <f>'2.sz.mell.köt.mérl.'!E124+'3.sz.mell.önként_mérl.'!E124</f>
        <v>0</v>
      </c>
    </row>
    <row r="125" spans="1:5" ht="12" customHeight="1" thickBot="1">
      <c r="A125" s="14" t="s">
        <v>53</v>
      </c>
      <c r="B125" s="10" t="s">
        <v>44</v>
      </c>
      <c r="C125" s="83">
        <f>'2.sz.mell.köt.mérl.'!C125+'3.sz.mell.önként_mérl.'!C125</f>
        <v>0</v>
      </c>
      <c r="D125" s="83">
        <f>'2.sz.mell.köt.mérl.'!D125+'3.sz.mell.önként_mérl.'!D125</f>
        <v>9750</v>
      </c>
      <c r="E125" s="83">
        <f>'2.sz.mell.köt.mérl.'!E125+'3.sz.mell.önként_mérl.'!E125</f>
        <v>0</v>
      </c>
    </row>
    <row r="126" spans="1:5" ht="12" customHeight="1" thickBot="1">
      <c r="A126" s="18" t="s">
        <v>9</v>
      </c>
      <c r="B126" s="44" t="s">
        <v>282</v>
      </c>
      <c r="C126" s="79">
        <f>+C93+C109+C123</f>
        <v>658285</v>
      </c>
      <c r="D126" s="79">
        <f>+D93+D109+D123</f>
        <v>991515</v>
      </c>
      <c r="E126" s="79">
        <f>+E93+E109+E123</f>
        <v>859466</v>
      </c>
    </row>
    <row r="127" spans="1:5" ht="12" customHeight="1" thickBot="1">
      <c r="A127" s="18" t="s">
        <v>10</v>
      </c>
      <c r="B127" s="44" t="s">
        <v>283</v>
      </c>
      <c r="C127" s="79">
        <f>+C128+C129+C130</f>
        <v>0</v>
      </c>
      <c r="D127" s="79">
        <f>+D128+D129+D130</f>
        <v>0</v>
      </c>
      <c r="E127" s="79">
        <f>+E128+E129+E130</f>
        <v>0</v>
      </c>
    </row>
    <row r="128" spans="1:5" ht="12" customHeight="1">
      <c r="A128" s="13" t="s">
        <v>56</v>
      </c>
      <c r="B128" s="7" t="s">
        <v>284</v>
      </c>
      <c r="C128" s="72">
        <f>'2.sz.mell.köt.mérl.'!C128+'3.sz.mell.önként_mérl.'!C128</f>
        <v>0</v>
      </c>
      <c r="D128" s="72">
        <f>'2.sz.mell.köt.mérl.'!D128+'3.sz.mell.önként_mérl.'!D128</f>
        <v>0</v>
      </c>
      <c r="E128" s="72">
        <f>'2.sz.mell.köt.mérl.'!E128+'3.sz.mell.önként_mérl.'!E128</f>
        <v>0</v>
      </c>
    </row>
    <row r="129" spans="1:5" ht="12" customHeight="1">
      <c r="A129" s="13" t="s">
        <v>57</v>
      </c>
      <c r="B129" s="7" t="s">
        <v>285</v>
      </c>
      <c r="C129" s="72">
        <f>'2.sz.mell.köt.mérl.'!C129+'3.sz.mell.önként_mérl.'!C129</f>
        <v>0</v>
      </c>
      <c r="D129" s="72">
        <f>'2.sz.mell.köt.mérl.'!D129+'3.sz.mell.önként_mérl.'!D129</f>
        <v>0</v>
      </c>
      <c r="E129" s="72">
        <f>'2.sz.mell.köt.mérl.'!E129+'3.sz.mell.önként_mérl.'!E129</f>
        <v>0</v>
      </c>
    </row>
    <row r="130" spans="1:5" ht="12" customHeight="1" thickBot="1">
      <c r="A130" s="11" t="s">
        <v>58</v>
      </c>
      <c r="B130" s="5" t="s">
        <v>286</v>
      </c>
      <c r="C130" s="72">
        <f>'2.sz.mell.köt.mérl.'!C130+'3.sz.mell.önként_mérl.'!C130</f>
        <v>0</v>
      </c>
      <c r="D130" s="72">
        <f>'2.sz.mell.köt.mérl.'!D130+'3.sz.mell.önként_mérl.'!D130</f>
        <v>0</v>
      </c>
      <c r="E130" s="72">
        <f>'2.sz.mell.köt.mérl.'!E130+'3.sz.mell.önként_mérl.'!E130</f>
        <v>0</v>
      </c>
    </row>
    <row r="131" spans="1:5" ht="12" customHeight="1" thickBot="1">
      <c r="A131" s="18" t="s">
        <v>11</v>
      </c>
      <c r="B131" s="44" t="s">
        <v>330</v>
      </c>
      <c r="C131" s="79">
        <f>+C132+C133+C134+C135</f>
        <v>0</v>
      </c>
      <c r="D131" s="79">
        <f>+D132+D133+D134+D135</f>
        <v>0</v>
      </c>
      <c r="E131" s="79">
        <f>+E132+E133+E134+E135</f>
        <v>0</v>
      </c>
    </row>
    <row r="132" spans="1:5" ht="12" customHeight="1">
      <c r="A132" s="13" t="s">
        <v>59</v>
      </c>
      <c r="B132" s="7" t="s">
        <v>287</v>
      </c>
      <c r="C132" s="72">
        <f>'2.sz.mell.köt.mérl.'!C132+'3.sz.mell.önként_mérl.'!C132</f>
        <v>0</v>
      </c>
      <c r="D132" s="72">
        <f>'2.sz.mell.köt.mérl.'!D132+'3.sz.mell.önként_mérl.'!D132</f>
        <v>0</v>
      </c>
      <c r="E132" s="72">
        <f>'2.sz.mell.köt.mérl.'!E132+'3.sz.mell.önként_mérl.'!E132</f>
        <v>0</v>
      </c>
    </row>
    <row r="133" spans="1:5" ht="12" customHeight="1">
      <c r="A133" s="13" t="s">
        <v>60</v>
      </c>
      <c r="B133" s="7" t="s">
        <v>288</v>
      </c>
      <c r="C133" s="72">
        <f>'2.sz.mell.köt.mérl.'!C133+'3.sz.mell.önként_mérl.'!C133</f>
        <v>0</v>
      </c>
      <c r="D133" s="72">
        <f>'2.sz.mell.köt.mérl.'!D133+'3.sz.mell.önként_mérl.'!D133</f>
        <v>0</v>
      </c>
      <c r="E133" s="72">
        <f>'2.sz.mell.köt.mérl.'!E133+'3.sz.mell.önként_mérl.'!E133</f>
        <v>0</v>
      </c>
    </row>
    <row r="134" spans="1:5" ht="12" customHeight="1">
      <c r="A134" s="13" t="s">
        <v>190</v>
      </c>
      <c r="B134" s="7" t="s">
        <v>289</v>
      </c>
      <c r="C134" s="72">
        <f>'2.sz.mell.köt.mérl.'!C134+'3.sz.mell.önként_mérl.'!C134</f>
        <v>0</v>
      </c>
      <c r="D134" s="72">
        <f>'2.sz.mell.köt.mérl.'!D134+'3.sz.mell.önként_mérl.'!D134</f>
        <v>0</v>
      </c>
      <c r="E134" s="72">
        <f>'2.sz.mell.köt.mérl.'!E134+'3.sz.mell.önként_mérl.'!E134</f>
        <v>0</v>
      </c>
    </row>
    <row r="135" spans="1:5" ht="12" customHeight="1" thickBot="1">
      <c r="A135" s="11" t="s">
        <v>191</v>
      </c>
      <c r="B135" s="5" t="s">
        <v>290</v>
      </c>
      <c r="C135" s="72">
        <f>'2.sz.mell.köt.mérl.'!C135+'3.sz.mell.önként_mérl.'!C135</f>
        <v>0</v>
      </c>
      <c r="D135" s="72">
        <f>'2.sz.mell.köt.mérl.'!D135+'3.sz.mell.önként_mérl.'!D135</f>
        <v>0</v>
      </c>
      <c r="E135" s="72">
        <f>'2.sz.mell.köt.mérl.'!E135+'3.sz.mell.önként_mérl.'!E135</f>
        <v>0</v>
      </c>
    </row>
    <row r="136" spans="1:5" ht="12" customHeight="1" thickBot="1">
      <c r="A136" s="18" t="s">
        <v>12</v>
      </c>
      <c r="B136" s="44" t="s">
        <v>291</v>
      </c>
      <c r="C136" s="85">
        <f>+C137+C138+C139+C140+C141</f>
        <v>114557</v>
      </c>
      <c r="D136" s="85">
        <f>+D137+D138+D139+D140+D141</f>
        <v>124960</v>
      </c>
      <c r="E136" s="85">
        <f>+E137+E138+E139+E140+E141</f>
        <v>124809</v>
      </c>
    </row>
    <row r="137" spans="1:5" ht="12" customHeight="1">
      <c r="A137" s="13" t="s">
        <v>61</v>
      </c>
      <c r="B137" s="7" t="s">
        <v>292</v>
      </c>
      <c r="C137" s="72">
        <f>'2.sz.mell.köt.mérl.'!C137+'3.sz.mell.önként_mérl.'!C137</f>
        <v>0</v>
      </c>
      <c r="D137" s="72">
        <f>'2.sz.mell.köt.mérl.'!D137+'3.sz.mell.önként_mérl.'!D137</f>
        <v>0</v>
      </c>
      <c r="E137" s="72">
        <f>'2.sz.mell.köt.mérl.'!E137+'3.sz.mell.önként_mérl.'!E137</f>
        <v>0</v>
      </c>
    </row>
    <row r="138" spans="1:5" ht="12" customHeight="1">
      <c r="A138" s="13" t="s">
        <v>62</v>
      </c>
      <c r="B138" s="7" t="s">
        <v>302</v>
      </c>
      <c r="C138" s="72">
        <f>'2.sz.mell.köt.mérl.'!C138+'3.sz.mell.önként_mérl.'!C138</f>
        <v>0</v>
      </c>
      <c r="D138" s="72">
        <f>'2.sz.mell.köt.mérl.'!D138+'3.sz.mell.önként_mérl.'!D138</f>
        <v>2890</v>
      </c>
      <c r="E138" s="72">
        <f>'2.sz.mell.köt.mérl.'!E138+'3.sz.mell.önként_mérl.'!E138</f>
        <v>2890</v>
      </c>
    </row>
    <row r="139" spans="1:5" ht="12" customHeight="1">
      <c r="A139" s="13" t="s">
        <v>203</v>
      </c>
      <c r="B139" s="7" t="s">
        <v>368</v>
      </c>
      <c r="C139" s="72">
        <f>'2.sz.mell.köt.mérl.'!C139+'3.sz.mell.önként_mérl.'!C139</f>
        <v>114557</v>
      </c>
      <c r="D139" s="72">
        <f>'2.sz.mell.köt.mérl.'!D139+'3.sz.mell.önként_mérl.'!D139</f>
        <v>122070</v>
      </c>
      <c r="E139" s="72">
        <f>'2.sz.mell.köt.mérl.'!E139+'3.sz.mell.önként_mérl.'!E139</f>
        <v>121919</v>
      </c>
    </row>
    <row r="140" spans="1:5" ht="12" customHeight="1">
      <c r="A140" s="13" t="s">
        <v>204</v>
      </c>
      <c r="B140" s="7" t="s">
        <v>293</v>
      </c>
      <c r="C140" s="72">
        <f>'2.sz.mell.köt.mérl.'!C140+'3.sz.mell.önként_mérl.'!C140</f>
        <v>0</v>
      </c>
      <c r="D140" s="72">
        <f>'2.sz.mell.köt.mérl.'!D140+'3.sz.mell.önként_mérl.'!D140</f>
        <v>0</v>
      </c>
      <c r="E140" s="72">
        <f>'2.sz.mell.köt.mérl.'!E140+'3.sz.mell.önként_mérl.'!E140</f>
        <v>0</v>
      </c>
    </row>
    <row r="141" spans="1:5" ht="12" customHeight="1" thickBot="1">
      <c r="A141" s="11" t="s">
        <v>367</v>
      </c>
      <c r="B141" s="5" t="s">
        <v>294</v>
      </c>
      <c r="C141" s="72">
        <f>'2.sz.mell.köt.mérl.'!C141+'3.sz.mell.önként_mérl.'!C141</f>
        <v>0</v>
      </c>
      <c r="D141" s="72">
        <f>'2.sz.mell.köt.mérl.'!D141+'3.sz.mell.önként_mérl.'!D141</f>
        <v>0</v>
      </c>
      <c r="E141" s="72">
        <f>'2.sz.mell.köt.mérl.'!E141+'3.sz.mell.önként_mérl.'!E141</f>
        <v>0</v>
      </c>
    </row>
    <row r="142" spans="1:5" ht="12" customHeight="1" thickBot="1">
      <c r="A142" s="18" t="s">
        <v>13</v>
      </c>
      <c r="B142" s="44" t="s">
        <v>295</v>
      </c>
      <c r="C142" s="88">
        <f>+C143+C144+C145+C146</f>
        <v>0</v>
      </c>
      <c r="D142" s="88">
        <f>+D143+D144+D145+D146</f>
        <v>0</v>
      </c>
      <c r="E142" s="88">
        <f>+E143+E144+E145+E146</f>
        <v>0</v>
      </c>
    </row>
    <row r="143" spans="1:5" ht="12" customHeight="1">
      <c r="A143" s="13" t="s">
        <v>103</v>
      </c>
      <c r="B143" s="7" t="s">
        <v>296</v>
      </c>
      <c r="C143" s="72">
        <f>'2.sz.mell.köt.mérl.'!C143+'3.sz.mell.önként_mérl.'!C143</f>
        <v>0</v>
      </c>
      <c r="D143" s="72">
        <f>'2.sz.mell.köt.mérl.'!D143+'3.sz.mell.önként_mérl.'!D143</f>
        <v>0</v>
      </c>
      <c r="E143" s="72">
        <f>'2.sz.mell.köt.mérl.'!E143+'3.sz.mell.önként_mérl.'!E143</f>
        <v>0</v>
      </c>
    </row>
    <row r="144" spans="1:5" ht="12" customHeight="1">
      <c r="A144" s="13" t="s">
        <v>104</v>
      </c>
      <c r="B144" s="7" t="s">
        <v>297</v>
      </c>
      <c r="C144" s="82">
        <f>'2.sz.mell.köt.mérl.'!C144+'3.sz.mell.önként_mérl.'!C144</f>
        <v>0</v>
      </c>
      <c r="D144" s="82">
        <f>'2.sz.mell.köt.mérl.'!D144+'3.sz.mell.önként_mérl.'!D144</f>
        <v>0</v>
      </c>
      <c r="E144" s="82">
        <f>'2.sz.mell.köt.mérl.'!E144+'3.sz.mell.önként_mérl.'!E144</f>
        <v>0</v>
      </c>
    </row>
    <row r="145" spans="1:5" ht="12" customHeight="1">
      <c r="A145" s="13" t="s">
        <v>127</v>
      </c>
      <c r="B145" s="7" t="s">
        <v>298</v>
      </c>
      <c r="C145" s="72">
        <f>'2.sz.mell.köt.mérl.'!C145+'3.sz.mell.önként_mérl.'!C145</f>
        <v>0</v>
      </c>
      <c r="D145" s="72">
        <f>'2.sz.mell.köt.mérl.'!D145+'3.sz.mell.önként_mérl.'!D145</f>
        <v>0</v>
      </c>
      <c r="E145" s="72">
        <f>'2.sz.mell.köt.mérl.'!E145+'3.sz.mell.önként_mérl.'!E145</f>
        <v>0</v>
      </c>
    </row>
    <row r="146" spans="1:5" ht="12" customHeight="1" thickBot="1">
      <c r="A146" s="13" t="s">
        <v>206</v>
      </c>
      <c r="B146" s="7" t="s">
        <v>299</v>
      </c>
      <c r="C146" s="72">
        <f>'2.sz.mell.köt.mérl.'!C146+'3.sz.mell.önként_mérl.'!C146</f>
        <v>0</v>
      </c>
      <c r="D146" s="72">
        <f>'2.sz.mell.köt.mérl.'!D146+'3.sz.mell.önként_mérl.'!D146</f>
        <v>0</v>
      </c>
      <c r="E146" s="72">
        <f>'2.sz.mell.köt.mérl.'!E146+'3.sz.mell.önként_mérl.'!E146</f>
        <v>0</v>
      </c>
    </row>
    <row r="147" spans="1:9" ht="15" customHeight="1" thickBot="1">
      <c r="A147" s="18" t="s">
        <v>14</v>
      </c>
      <c r="B147" s="44" t="s">
        <v>300</v>
      </c>
      <c r="C147" s="156">
        <f>+C127+C131+C136+C142</f>
        <v>114557</v>
      </c>
      <c r="D147" s="156">
        <f>+D127+D131+D136+D142</f>
        <v>124960</v>
      </c>
      <c r="E147" s="156">
        <f>+E127+E131+E136+E142</f>
        <v>124809</v>
      </c>
      <c r="F147" s="157"/>
      <c r="G147" s="158"/>
      <c r="H147" s="158"/>
      <c r="I147" s="158"/>
    </row>
    <row r="148" spans="1:5" s="143" customFormat="1" ht="12.75" customHeight="1" thickBot="1">
      <c r="A148" s="77" t="s">
        <v>15</v>
      </c>
      <c r="B148" s="123" t="s">
        <v>301</v>
      </c>
      <c r="C148" s="156">
        <f>+C126+C147</f>
        <v>772842</v>
      </c>
      <c r="D148" s="156">
        <f>+D126+D147</f>
        <v>1116475</v>
      </c>
      <c r="E148" s="156">
        <f>+E126+E147</f>
        <v>984275</v>
      </c>
    </row>
    <row r="149" ht="7.5" customHeight="1"/>
    <row r="150" spans="1:3" ht="15.75">
      <c r="A150" s="407" t="s">
        <v>303</v>
      </c>
      <c r="B150" s="407"/>
      <c r="C150" s="407"/>
    </row>
    <row r="151" spans="1:2" ht="15" customHeight="1" thickBot="1">
      <c r="A151" s="405" t="s">
        <v>88</v>
      </c>
      <c r="B151" s="405"/>
    </row>
    <row r="152" spans="1:5" ht="23.25" customHeight="1" thickBot="1">
      <c r="A152" s="18">
        <v>1</v>
      </c>
      <c r="B152" s="23" t="s">
        <v>304</v>
      </c>
      <c r="C152" s="79">
        <f>+C62-C126</f>
        <v>0</v>
      </c>
      <c r="D152" s="79">
        <f>+D62-D126</f>
        <v>-86512</v>
      </c>
      <c r="E152" s="79">
        <f>+E62-E126</f>
        <v>30985</v>
      </c>
    </row>
    <row r="153" spans="1:5" ht="27.75" customHeight="1" thickBot="1">
      <c r="A153" s="18" t="s">
        <v>7</v>
      </c>
      <c r="B153" s="23" t="s">
        <v>305</v>
      </c>
      <c r="C153" s="79">
        <f>+C86-C147</f>
        <v>0</v>
      </c>
      <c r="D153" s="79">
        <f>+D86-D147</f>
        <v>86512</v>
      </c>
      <c r="E153" s="79">
        <f>+E86-E147</f>
        <v>89409</v>
      </c>
    </row>
  </sheetData>
  <sheetProtection/>
  <mergeCells count="8">
    <mergeCell ref="A1:E1"/>
    <mergeCell ref="A2:E2"/>
    <mergeCell ref="A3:E3"/>
    <mergeCell ref="A89:E89"/>
    <mergeCell ref="A151:B151"/>
    <mergeCell ref="A4:B4"/>
    <mergeCell ref="A90:B90"/>
    <mergeCell ref="A150:C15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300" verticalDpi="300" orientation="portrait" paperSize="9" scale="67" r:id="rId1"/>
  <headerFooter alignWithMargins="0">
    <oddFooter>&amp;C&amp;P/&amp;N</oddFooter>
  </headerFooter>
  <rowBreaks count="1" manualBreakCount="1">
    <brk id="8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149"/>
  <sheetViews>
    <sheetView zoomScale="115" zoomScaleNormal="115" zoomScaleSheetLayoutView="85" workbookViewId="0" topLeftCell="A69">
      <selection activeCell="H100" sqref="H100"/>
    </sheetView>
  </sheetViews>
  <sheetFormatPr defaultColWidth="9.00390625" defaultRowHeight="12.75"/>
  <cols>
    <col min="1" max="1" width="13.50390625" style="129" customWidth="1"/>
    <col min="2" max="2" width="68.875" style="130" customWidth="1"/>
    <col min="3" max="3" width="11.125" style="131" bestFit="1" customWidth="1"/>
    <col min="4" max="5" width="11.125" style="2" bestFit="1" customWidth="1"/>
    <col min="6" max="16384" width="9.375" style="2" customWidth="1"/>
  </cols>
  <sheetData>
    <row r="1" spans="1:5" s="1" customFormat="1" ht="16.5" customHeight="1" thickBot="1">
      <c r="A1" s="402" t="s">
        <v>472</v>
      </c>
      <c r="B1" s="402"/>
      <c r="C1" s="402"/>
      <c r="D1" s="402"/>
      <c r="E1" s="402"/>
    </row>
    <row r="2" spans="1:5" s="38" customFormat="1" ht="15.75">
      <c r="A2" s="134" t="s">
        <v>46</v>
      </c>
      <c r="B2" s="114" t="s">
        <v>371</v>
      </c>
      <c r="C2" s="211"/>
      <c r="D2" s="211"/>
      <c r="E2" s="350"/>
    </row>
    <row r="3" spans="1:5" s="38" customFormat="1" ht="24.75" thickBot="1">
      <c r="A3" s="172" t="s">
        <v>118</v>
      </c>
      <c r="B3" s="115" t="s">
        <v>389</v>
      </c>
      <c r="C3" s="212"/>
      <c r="D3" s="212"/>
      <c r="E3" s="351"/>
    </row>
    <row r="4" spans="1:4" s="39" customFormat="1" ht="15.75" customHeight="1" thickBot="1">
      <c r="A4" s="57"/>
      <c r="B4" s="57"/>
      <c r="D4" s="316" t="s">
        <v>475</v>
      </c>
    </row>
    <row r="5" spans="1:5" ht="36.75" thickBot="1">
      <c r="A5" s="135" t="s">
        <v>120</v>
      </c>
      <c r="B5" s="58" t="s">
        <v>39</v>
      </c>
      <c r="C5" s="28" t="s">
        <v>401</v>
      </c>
      <c r="D5" s="28" t="s">
        <v>468</v>
      </c>
      <c r="E5" s="28" t="s">
        <v>466</v>
      </c>
    </row>
    <row r="6" spans="1:5" s="36" customFormat="1" ht="12.75" customHeight="1" thickBot="1">
      <c r="A6" s="208">
        <v>1</v>
      </c>
      <c r="B6" s="209">
        <v>2</v>
      </c>
      <c r="C6" s="210">
        <v>3</v>
      </c>
      <c r="D6" s="210">
        <v>4</v>
      </c>
      <c r="E6" s="210">
        <v>5</v>
      </c>
    </row>
    <row r="7" spans="1:5" s="36" customFormat="1" ht="15.75" customHeight="1" thickBot="1">
      <c r="A7" s="426" t="s">
        <v>40</v>
      </c>
      <c r="B7" s="427"/>
      <c r="C7" s="427"/>
      <c r="D7" s="427"/>
      <c r="E7" s="428"/>
    </row>
    <row r="8" spans="1:5" s="36" customFormat="1" ht="12" customHeight="1" thickBot="1">
      <c r="A8" s="25" t="s">
        <v>6</v>
      </c>
      <c r="B8" s="19" t="s">
        <v>146</v>
      </c>
      <c r="C8" s="79">
        <f>+C9+C10+C11+C12+C13+C14</f>
        <v>0</v>
      </c>
      <c r="D8" s="79">
        <f>+D9+D10+D11+D12+D13+D14</f>
        <v>0</v>
      </c>
      <c r="E8" s="79">
        <f>+E9+E10+E11+E12+E13+E14</f>
        <v>0</v>
      </c>
    </row>
    <row r="9" spans="1:5" s="40" customFormat="1" ht="12" customHeight="1">
      <c r="A9" s="159" t="s">
        <v>63</v>
      </c>
      <c r="B9" s="144" t="s">
        <v>147</v>
      </c>
      <c r="C9" s="213"/>
      <c r="D9" s="213"/>
      <c r="E9" s="80"/>
    </row>
    <row r="10" spans="1:5" s="41" customFormat="1" ht="12" customHeight="1">
      <c r="A10" s="160" t="s">
        <v>64</v>
      </c>
      <c r="B10" s="145" t="s">
        <v>148</v>
      </c>
      <c r="C10" s="214"/>
      <c r="D10" s="214"/>
      <c r="E10" s="81"/>
    </row>
    <row r="11" spans="1:5" s="41" customFormat="1" ht="12" customHeight="1">
      <c r="A11" s="160" t="s">
        <v>65</v>
      </c>
      <c r="B11" s="145" t="s">
        <v>149</v>
      </c>
      <c r="C11" s="214"/>
      <c r="D11" s="214"/>
      <c r="E11" s="81"/>
    </row>
    <row r="12" spans="1:5" s="41" customFormat="1" ht="12" customHeight="1">
      <c r="A12" s="160" t="s">
        <v>66</v>
      </c>
      <c r="B12" s="145" t="s">
        <v>150</v>
      </c>
      <c r="C12" s="214"/>
      <c r="D12" s="214"/>
      <c r="E12" s="81"/>
    </row>
    <row r="13" spans="1:5" s="41" customFormat="1" ht="12" customHeight="1">
      <c r="A13" s="160" t="s">
        <v>83</v>
      </c>
      <c r="B13" s="145" t="s">
        <v>151</v>
      </c>
      <c r="C13" s="214"/>
      <c r="D13" s="214"/>
      <c r="E13" s="81"/>
    </row>
    <row r="14" spans="1:5" s="40" customFormat="1" ht="12" customHeight="1" thickBot="1">
      <c r="A14" s="161" t="s">
        <v>67</v>
      </c>
      <c r="B14" s="146" t="s">
        <v>152</v>
      </c>
      <c r="C14" s="215"/>
      <c r="D14" s="215"/>
      <c r="E14" s="87"/>
    </row>
    <row r="15" spans="1:5" s="40" customFormat="1" ht="12" customHeight="1" thickBot="1">
      <c r="A15" s="25" t="s">
        <v>7</v>
      </c>
      <c r="B15" s="74" t="s">
        <v>153</v>
      </c>
      <c r="C15" s="79">
        <f>+C16+C17+C18+C19+C20</f>
        <v>0</v>
      </c>
      <c r="D15" s="79">
        <f>+D16+D17+D18+D19+D20</f>
        <v>0</v>
      </c>
      <c r="E15" s="79">
        <f>+E16+E17+E18+E19+E20</f>
        <v>1190</v>
      </c>
    </row>
    <row r="16" spans="1:5" s="40" customFormat="1" ht="12" customHeight="1">
      <c r="A16" s="159" t="s">
        <v>69</v>
      </c>
      <c r="B16" s="144" t="s">
        <v>154</v>
      </c>
      <c r="C16" s="213"/>
      <c r="D16" s="213"/>
      <c r="E16" s="80"/>
    </row>
    <row r="17" spans="1:5" s="40" customFormat="1" ht="12" customHeight="1">
      <c r="A17" s="160" t="s">
        <v>70</v>
      </c>
      <c r="B17" s="145" t="s">
        <v>155</v>
      </c>
      <c r="C17" s="214"/>
      <c r="D17" s="214"/>
      <c r="E17" s="81"/>
    </row>
    <row r="18" spans="1:5" s="40" customFormat="1" ht="12" customHeight="1">
      <c r="A18" s="160" t="s">
        <v>71</v>
      </c>
      <c r="B18" s="145" t="s">
        <v>358</v>
      </c>
      <c r="C18" s="214"/>
      <c r="D18" s="214"/>
      <c r="E18" s="81"/>
    </row>
    <row r="19" spans="1:5" s="40" customFormat="1" ht="12" customHeight="1">
      <c r="A19" s="160" t="s">
        <v>72</v>
      </c>
      <c r="B19" s="145" t="s">
        <v>359</v>
      </c>
      <c r="C19" s="214"/>
      <c r="D19" s="214"/>
      <c r="E19" s="81"/>
    </row>
    <row r="20" spans="1:5" s="40" customFormat="1" ht="12" customHeight="1">
      <c r="A20" s="160" t="s">
        <v>73</v>
      </c>
      <c r="B20" s="145" t="s">
        <v>156</v>
      </c>
      <c r="C20" s="214"/>
      <c r="D20" s="214"/>
      <c r="E20" s="81">
        <v>1190</v>
      </c>
    </row>
    <row r="21" spans="1:5" s="41" customFormat="1" ht="12" customHeight="1" thickBot="1">
      <c r="A21" s="161" t="s">
        <v>79</v>
      </c>
      <c r="B21" s="146" t="s">
        <v>157</v>
      </c>
      <c r="C21" s="215"/>
      <c r="D21" s="215"/>
      <c r="E21" s="87"/>
    </row>
    <row r="22" spans="1:5" s="41" customFormat="1" ht="12" customHeight="1" thickBot="1">
      <c r="A22" s="25" t="s">
        <v>8</v>
      </c>
      <c r="B22" s="19" t="s">
        <v>158</v>
      </c>
      <c r="C22" s="79">
        <f>+C23+C24+C25+C26+C27</f>
        <v>0</v>
      </c>
      <c r="D22" s="79">
        <f>+D23+D24+D25+D26+D27</f>
        <v>0</v>
      </c>
      <c r="E22" s="79">
        <f>+E23+E24+E25+E26+E27</f>
        <v>0</v>
      </c>
    </row>
    <row r="23" spans="1:5" s="41" customFormat="1" ht="12" customHeight="1">
      <c r="A23" s="159" t="s">
        <v>52</v>
      </c>
      <c r="B23" s="144" t="s">
        <v>159</v>
      </c>
      <c r="C23" s="213"/>
      <c r="D23" s="213"/>
      <c r="E23" s="80"/>
    </row>
    <row r="24" spans="1:5" s="40" customFormat="1" ht="12" customHeight="1">
      <c r="A24" s="160" t="s">
        <v>53</v>
      </c>
      <c r="B24" s="145" t="s">
        <v>160</v>
      </c>
      <c r="C24" s="214"/>
      <c r="D24" s="214"/>
      <c r="E24" s="81"/>
    </row>
    <row r="25" spans="1:5" s="41" customFormat="1" ht="12" customHeight="1">
      <c r="A25" s="160" t="s">
        <v>54</v>
      </c>
      <c r="B25" s="145" t="s">
        <v>360</v>
      </c>
      <c r="C25" s="214"/>
      <c r="D25" s="214"/>
      <c r="E25" s="81"/>
    </row>
    <row r="26" spans="1:5" s="41" customFormat="1" ht="12" customHeight="1">
      <c r="A26" s="160" t="s">
        <v>55</v>
      </c>
      <c r="B26" s="145" t="s">
        <v>361</v>
      </c>
      <c r="C26" s="214"/>
      <c r="D26" s="214"/>
      <c r="E26" s="81"/>
    </row>
    <row r="27" spans="1:5" s="41" customFormat="1" ht="12" customHeight="1">
      <c r="A27" s="160" t="s">
        <v>93</v>
      </c>
      <c r="B27" s="145" t="s">
        <v>161</v>
      </c>
      <c r="C27" s="214"/>
      <c r="D27" s="214"/>
      <c r="E27" s="81"/>
    </row>
    <row r="28" spans="1:5" s="41" customFormat="1" ht="12" customHeight="1" thickBot="1">
      <c r="A28" s="161" t="s">
        <v>94</v>
      </c>
      <c r="B28" s="146" t="s">
        <v>162</v>
      </c>
      <c r="C28" s="215"/>
      <c r="D28" s="215"/>
      <c r="E28" s="87"/>
    </row>
    <row r="29" spans="1:5" s="41" customFormat="1" ht="12" customHeight="1" thickBot="1">
      <c r="A29" s="25" t="s">
        <v>95</v>
      </c>
      <c r="B29" s="19" t="s">
        <v>163</v>
      </c>
      <c r="C29" s="85">
        <f>+C30+C33+C34+C35</f>
        <v>0</v>
      </c>
      <c r="D29" s="85">
        <f>+D30+D33+D34+D35</f>
        <v>0</v>
      </c>
      <c r="E29" s="85">
        <f>+E30+E33+E34+E35</f>
        <v>0</v>
      </c>
    </row>
    <row r="30" spans="1:5" s="41" customFormat="1" ht="12" customHeight="1">
      <c r="A30" s="159" t="s">
        <v>164</v>
      </c>
      <c r="B30" s="144" t="s">
        <v>170</v>
      </c>
      <c r="C30" s="216">
        <f>+C31+C32</f>
        <v>0</v>
      </c>
      <c r="D30" s="216"/>
      <c r="E30" s="352"/>
    </row>
    <row r="31" spans="1:5" s="41" customFormat="1" ht="12" customHeight="1">
      <c r="A31" s="160" t="s">
        <v>165</v>
      </c>
      <c r="B31" s="145" t="s">
        <v>171</v>
      </c>
      <c r="C31" s="214"/>
      <c r="D31" s="214"/>
      <c r="E31" s="81"/>
    </row>
    <row r="32" spans="1:5" s="41" customFormat="1" ht="12" customHeight="1">
      <c r="A32" s="160" t="s">
        <v>166</v>
      </c>
      <c r="B32" s="145" t="s">
        <v>172</v>
      </c>
      <c r="C32" s="214"/>
      <c r="D32" s="214"/>
      <c r="E32" s="81"/>
    </row>
    <row r="33" spans="1:5" s="41" customFormat="1" ht="12" customHeight="1">
      <c r="A33" s="160" t="s">
        <v>167</v>
      </c>
      <c r="B33" s="145" t="s">
        <v>173</v>
      </c>
      <c r="C33" s="214"/>
      <c r="D33" s="214"/>
      <c r="E33" s="81"/>
    </row>
    <row r="34" spans="1:5" s="41" customFormat="1" ht="12" customHeight="1">
      <c r="A34" s="160" t="s">
        <v>168</v>
      </c>
      <c r="B34" s="145" t="s">
        <v>174</v>
      </c>
      <c r="C34" s="214"/>
      <c r="D34" s="214"/>
      <c r="E34" s="81"/>
    </row>
    <row r="35" spans="1:5" s="41" customFormat="1" ht="12" customHeight="1" thickBot="1">
      <c r="A35" s="161" t="s">
        <v>169</v>
      </c>
      <c r="B35" s="146" t="s">
        <v>175</v>
      </c>
      <c r="C35" s="215"/>
      <c r="D35" s="215"/>
      <c r="E35" s="87"/>
    </row>
    <row r="36" spans="1:5" s="41" customFormat="1" ht="12" customHeight="1" thickBot="1">
      <c r="A36" s="25" t="s">
        <v>10</v>
      </c>
      <c r="B36" s="19" t="s">
        <v>176</v>
      </c>
      <c r="C36" s="79">
        <f>SUM(C37:C46)</f>
        <v>57281</v>
      </c>
      <c r="D36" s="79">
        <f>SUM(D37:D46)</f>
        <v>64648</v>
      </c>
      <c r="E36" s="79">
        <f>SUM(E37:E46)</f>
        <v>70113</v>
      </c>
    </row>
    <row r="37" spans="1:5" s="41" customFormat="1" ht="12" customHeight="1">
      <c r="A37" s="159" t="s">
        <v>56</v>
      </c>
      <c r="B37" s="144" t="s">
        <v>179</v>
      </c>
      <c r="C37" s="213"/>
      <c r="D37" s="213"/>
      <c r="E37" s="80"/>
    </row>
    <row r="38" spans="1:5" s="41" customFormat="1" ht="12" customHeight="1">
      <c r="A38" s="160" t="s">
        <v>57</v>
      </c>
      <c r="B38" s="145" t="s">
        <v>180</v>
      </c>
      <c r="C38" s="214">
        <v>46255</v>
      </c>
      <c r="D38" s="214">
        <v>50855</v>
      </c>
      <c r="E38" s="81">
        <v>56518</v>
      </c>
    </row>
    <row r="39" spans="1:5" s="41" customFormat="1" ht="12" customHeight="1">
      <c r="A39" s="160" t="s">
        <v>58</v>
      </c>
      <c r="B39" s="145" t="s">
        <v>181</v>
      </c>
      <c r="C39" s="214"/>
      <c r="D39" s="214">
        <v>0</v>
      </c>
      <c r="E39" s="81">
        <v>608</v>
      </c>
    </row>
    <row r="40" spans="1:5" s="41" customFormat="1" ht="12" customHeight="1">
      <c r="A40" s="160" t="s">
        <v>97</v>
      </c>
      <c r="B40" s="145" t="s">
        <v>182</v>
      </c>
      <c r="C40" s="214"/>
      <c r="D40" s="214">
        <v>0</v>
      </c>
      <c r="E40" s="81"/>
    </row>
    <row r="41" spans="1:5" s="41" customFormat="1" ht="12" customHeight="1">
      <c r="A41" s="160" t="s">
        <v>98</v>
      </c>
      <c r="B41" s="145" t="s">
        <v>183</v>
      </c>
      <c r="C41" s="214"/>
      <c r="D41" s="214">
        <v>0</v>
      </c>
      <c r="E41" s="81"/>
    </row>
    <row r="42" spans="1:5" s="41" customFormat="1" ht="12" customHeight="1">
      <c r="A42" s="160" t="s">
        <v>99</v>
      </c>
      <c r="B42" s="145" t="s">
        <v>184</v>
      </c>
      <c r="C42" s="214">
        <v>11026</v>
      </c>
      <c r="D42" s="214">
        <v>12826</v>
      </c>
      <c r="E42" s="81">
        <v>12822</v>
      </c>
    </row>
    <row r="43" spans="1:5" s="41" customFormat="1" ht="12" customHeight="1">
      <c r="A43" s="160" t="s">
        <v>100</v>
      </c>
      <c r="B43" s="145" t="s">
        <v>185</v>
      </c>
      <c r="C43" s="214"/>
      <c r="D43" s="214"/>
      <c r="E43" s="81"/>
    </row>
    <row r="44" spans="1:5" s="41" customFormat="1" ht="12" customHeight="1">
      <c r="A44" s="160" t="s">
        <v>101</v>
      </c>
      <c r="B44" s="145" t="s">
        <v>186</v>
      </c>
      <c r="C44" s="214"/>
      <c r="D44" s="214"/>
      <c r="E44" s="81"/>
    </row>
    <row r="45" spans="1:5" s="41" customFormat="1" ht="12" customHeight="1">
      <c r="A45" s="160" t="s">
        <v>177</v>
      </c>
      <c r="B45" s="145" t="s">
        <v>187</v>
      </c>
      <c r="C45" s="217"/>
      <c r="D45" s="217"/>
      <c r="E45" s="84"/>
    </row>
    <row r="46" spans="1:5" s="41" customFormat="1" ht="12" customHeight="1" thickBot="1">
      <c r="A46" s="161" t="s">
        <v>178</v>
      </c>
      <c r="B46" s="146" t="s">
        <v>188</v>
      </c>
      <c r="C46" s="218"/>
      <c r="D46" s="218">
        <v>967</v>
      </c>
      <c r="E46" s="353">
        <v>165</v>
      </c>
    </row>
    <row r="47" spans="1:5" s="41" customFormat="1" ht="12" customHeight="1" thickBot="1">
      <c r="A47" s="25" t="s">
        <v>11</v>
      </c>
      <c r="B47" s="19" t="s">
        <v>189</v>
      </c>
      <c r="C47" s="79">
        <f>SUM(C48:C52)</f>
        <v>0</v>
      </c>
      <c r="D47" s="79">
        <f>SUM(D48:D52)</f>
        <v>0</v>
      </c>
      <c r="E47" s="79">
        <f>SUM(E48:E52)</f>
        <v>0</v>
      </c>
    </row>
    <row r="48" spans="1:5" s="41" customFormat="1" ht="12" customHeight="1">
      <c r="A48" s="159" t="s">
        <v>59</v>
      </c>
      <c r="B48" s="144" t="s">
        <v>193</v>
      </c>
      <c r="C48" s="219"/>
      <c r="D48" s="219"/>
      <c r="E48" s="354"/>
    </row>
    <row r="49" spans="1:5" s="41" customFormat="1" ht="12" customHeight="1">
      <c r="A49" s="160" t="s">
        <v>60</v>
      </c>
      <c r="B49" s="145" t="s">
        <v>194</v>
      </c>
      <c r="C49" s="217"/>
      <c r="D49" s="217"/>
      <c r="E49" s="84"/>
    </row>
    <row r="50" spans="1:5" s="41" customFormat="1" ht="12" customHeight="1">
      <c r="A50" s="160" t="s">
        <v>190</v>
      </c>
      <c r="B50" s="145" t="s">
        <v>195</v>
      </c>
      <c r="C50" s="217"/>
      <c r="D50" s="217"/>
      <c r="E50" s="84"/>
    </row>
    <row r="51" spans="1:5" s="41" customFormat="1" ht="12" customHeight="1">
      <c r="A51" s="160" t="s">
        <v>191</v>
      </c>
      <c r="B51" s="145" t="s">
        <v>196</v>
      </c>
      <c r="C51" s="217"/>
      <c r="D51" s="217"/>
      <c r="E51" s="84"/>
    </row>
    <row r="52" spans="1:5" s="41" customFormat="1" ht="12" customHeight="1" thickBot="1">
      <c r="A52" s="161" t="s">
        <v>192</v>
      </c>
      <c r="B52" s="146" t="s">
        <v>197</v>
      </c>
      <c r="C52" s="218"/>
      <c r="D52" s="218"/>
      <c r="E52" s="353"/>
    </row>
    <row r="53" spans="1:5" s="41" customFormat="1" ht="12" customHeight="1" thickBot="1">
      <c r="A53" s="25" t="s">
        <v>102</v>
      </c>
      <c r="B53" s="19" t="s">
        <v>198</v>
      </c>
      <c r="C53" s="79">
        <f>SUM(C54:C56)</f>
        <v>0</v>
      </c>
      <c r="D53" s="79">
        <f>SUM(D54:D56)</f>
        <v>0</v>
      </c>
      <c r="E53" s="79">
        <f>SUM(E54:E56)</f>
        <v>0</v>
      </c>
    </row>
    <row r="54" spans="1:5" s="41" customFormat="1" ht="12" customHeight="1">
      <c r="A54" s="159" t="s">
        <v>61</v>
      </c>
      <c r="B54" s="144" t="s">
        <v>199</v>
      </c>
      <c r="C54" s="213"/>
      <c r="D54" s="213"/>
      <c r="E54" s="80"/>
    </row>
    <row r="55" spans="1:5" s="41" customFormat="1" ht="12" customHeight="1">
      <c r="A55" s="160" t="s">
        <v>62</v>
      </c>
      <c r="B55" s="145" t="s">
        <v>362</v>
      </c>
      <c r="C55" s="214"/>
      <c r="D55" s="214"/>
      <c r="E55" s="81"/>
    </row>
    <row r="56" spans="1:5" s="41" customFormat="1" ht="12" customHeight="1">
      <c r="A56" s="160" t="s">
        <v>203</v>
      </c>
      <c r="B56" s="145" t="s">
        <v>201</v>
      </c>
      <c r="C56" s="214"/>
      <c r="D56" s="214"/>
      <c r="E56" s="81"/>
    </row>
    <row r="57" spans="1:5" s="41" customFormat="1" ht="12" customHeight="1" thickBot="1">
      <c r="A57" s="161" t="s">
        <v>204</v>
      </c>
      <c r="B57" s="146" t="s">
        <v>202</v>
      </c>
      <c r="C57" s="215"/>
      <c r="D57" s="215"/>
      <c r="E57" s="87"/>
    </row>
    <row r="58" spans="1:5" s="41" customFormat="1" ht="12" customHeight="1" thickBot="1">
      <c r="A58" s="25" t="s">
        <v>13</v>
      </c>
      <c r="B58" s="74" t="s">
        <v>205</v>
      </c>
      <c r="C58" s="79">
        <f>SUM(C59:C61)</f>
        <v>0</v>
      </c>
      <c r="D58" s="79">
        <f>SUM(D59:D61)</f>
        <v>0</v>
      </c>
      <c r="E58" s="79">
        <f>SUM(E59:E61)</f>
        <v>0</v>
      </c>
    </row>
    <row r="59" spans="1:5" s="41" customFormat="1" ht="12" customHeight="1">
      <c r="A59" s="159" t="s">
        <v>103</v>
      </c>
      <c r="B59" s="144" t="s">
        <v>207</v>
      </c>
      <c r="C59" s="219"/>
      <c r="D59" s="219"/>
      <c r="E59" s="354"/>
    </row>
    <row r="60" spans="1:5" s="41" customFormat="1" ht="12" customHeight="1">
      <c r="A60" s="160" t="s">
        <v>104</v>
      </c>
      <c r="B60" s="145" t="s">
        <v>363</v>
      </c>
      <c r="C60" s="217"/>
      <c r="D60" s="217"/>
      <c r="E60" s="84"/>
    </row>
    <row r="61" spans="1:5" s="41" customFormat="1" ht="12" customHeight="1">
      <c r="A61" s="160" t="s">
        <v>127</v>
      </c>
      <c r="B61" s="145" t="s">
        <v>208</v>
      </c>
      <c r="C61" s="217"/>
      <c r="D61" s="217"/>
      <c r="E61" s="84"/>
    </row>
    <row r="62" spans="1:5" s="41" customFormat="1" ht="12" customHeight="1" thickBot="1">
      <c r="A62" s="161" t="s">
        <v>206</v>
      </c>
      <c r="B62" s="146" t="s">
        <v>209</v>
      </c>
      <c r="C62" s="218"/>
      <c r="D62" s="218"/>
      <c r="E62" s="353"/>
    </row>
    <row r="63" spans="1:5" s="41" customFormat="1" ht="12" customHeight="1" thickBot="1">
      <c r="A63" s="25" t="s">
        <v>14</v>
      </c>
      <c r="B63" s="19" t="s">
        <v>210</v>
      </c>
      <c r="C63" s="85">
        <f>+C8+C15+C22+C29+C36+C47+C53+C58</f>
        <v>57281</v>
      </c>
      <c r="D63" s="85">
        <f>+D8+D15+D22+D29+D36+D47+D53+D58</f>
        <v>64648</v>
      </c>
      <c r="E63" s="85">
        <f>+E8+E15+E22+E29+E36+E47+E53+E58</f>
        <v>71303</v>
      </c>
    </row>
    <row r="64" spans="1:5" s="41" customFormat="1" ht="12" customHeight="1" thickBot="1">
      <c r="A64" s="162" t="s">
        <v>331</v>
      </c>
      <c r="B64" s="74" t="s">
        <v>212</v>
      </c>
      <c r="C64" s="79">
        <f>SUM(C65:C67)</f>
        <v>0</v>
      </c>
      <c r="D64" s="79">
        <f>SUM(D65:D67)</f>
        <v>0</v>
      </c>
      <c r="E64" s="79">
        <f>SUM(E65:E67)</f>
        <v>0</v>
      </c>
    </row>
    <row r="65" spans="1:5" s="41" customFormat="1" ht="12" customHeight="1">
      <c r="A65" s="159" t="s">
        <v>245</v>
      </c>
      <c r="B65" s="144" t="s">
        <v>213</v>
      </c>
      <c r="C65" s="219"/>
      <c r="D65" s="219"/>
      <c r="E65" s="354"/>
    </row>
    <row r="66" spans="1:5" s="41" customFormat="1" ht="12" customHeight="1">
      <c r="A66" s="160" t="s">
        <v>254</v>
      </c>
      <c r="B66" s="145" t="s">
        <v>214</v>
      </c>
      <c r="C66" s="217"/>
      <c r="D66" s="217"/>
      <c r="E66" s="84"/>
    </row>
    <row r="67" spans="1:5" s="41" customFormat="1" ht="12" customHeight="1" thickBot="1">
      <c r="A67" s="161" t="s">
        <v>255</v>
      </c>
      <c r="B67" s="148" t="s">
        <v>215</v>
      </c>
      <c r="C67" s="218"/>
      <c r="D67" s="218"/>
      <c r="E67" s="353"/>
    </row>
    <row r="68" spans="1:5" s="41" customFormat="1" ht="12" customHeight="1" thickBot="1">
      <c r="A68" s="162" t="s">
        <v>216</v>
      </c>
      <c r="B68" s="74" t="s">
        <v>217</v>
      </c>
      <c r="C68" s="79">
        <f>SUM(C69:C72)</f>
        <v>0</v>
      </c>
      <c r="D68" s="79">
        <f>SUM(D69:D72)</f>
        <v>0</v>
      </c>
      <c r="E68" s="79">
        <f>SUM(E69:E72)</f>
        <v>0</v>
      </c>
    </row>
    <row r="69" spans="1:5" s="41" customFormat="1" ht="12" customHeight="1">
      <c r="A69" s="159" t="s">
        <v>84</v>
      </c>
      <c r="B69" s="144" t="s">
        <v>218</v>
      </c>
      <c r="C69" s="219"/>
      <c r="D69" s="219"/>
      <c r="E69" s="354"/>
    </row>
    <row r="70" spans="1:5" s="41" customFormat="1" ht="12" customHeight="1">
      <c r="A70" s="160" t="s">
        <v>85</v>
      </c>
      <c r="B70" s="145" t="s">
        <v>219</v>
      </c>
      <c r="C70" s="217"/>
      <c r="D70" s="217"/>
      <c r="E70" s="84"/>
    </row>
    <row r="71" spans="1:5" s="41" customFormat="1" ht="12" customHeight="1">
      <c r="A71" s="160" t="s">
        <v>246</v>
      </c>
      <c r="B71" s="145" t="s">
        <v>220</v>
      </c>
      <c r="C71" s="217"/>
      <c r="D71" s="217"/>
      <c r="E71" s="84"/>
    </row>
    <row r="72" spans="1:5" s="41" customFormat="1" ht="12" customHeight="1" thickBot="1">
      <c r="A72" s="161" t="s">
        <v>247</v>
      </c>
      <c r="B72" s="146" t="s">
        <v>221</v>
      </c>
      <c r="C72" s="218"/>
      <c r="D72" s="218"/>
      <c r="E72" s="353"/>
    </row>
    <row r="73" spans="1:5" s="41" customFormat="1" ht="12" customHeight="1" thickBot="1">
      <c r="A73" s="162" t="s">
        <v>222</v>
      </c>
      <c r="B73" s="74" t="s">
        <v>223</v>
      </c>
      <c r="C73" s="79">
        <f>SUM(C74:C75)</f>
        <v>0</v>
      </c>
      <c r="D73" s="79">
        <f>SUM(D74:D75)</f>
        <v>4585</v>
      </c>
      <c r="E73" s="79">
        <f>SUM(E74:E75)</f>
        <v>4585</v>
      </c>
    </row>
    <row r="74" spans="1:5" s="41" customFormat="1" ht="12" customHeight="1">
      <c r="A74" s="159" t="s">
        <v>248</v>
      </c>
      <c r="B74" s="144" t="s">
        <v>224</v>
      </c>
      <c r="C74" s="219"/>
      <c r="D74" s="219">
        <v>4585</v>
      </c>
      <c r="E74" s="354">
        <v>4585</v>
      </c>
    </row>
    <row r="75" spans="1:5" s="41" customFormat="1" ht="12" customHeight="1" thickBot="1">
      <c r="A75" s="161" t="s">
        <v>249</v>
      </c>
      <c r="B75" s="146" t="s">
        <v>225</v>
      </c>
      <c r="C75" s="218"/>
      <c r="D75" s="218"/>
      <c r="E75" s="353"/>
    </row>
    <row r="76" spans="1:5" s="40" customFormat="1" ht="12" customHeight="1" thickBot="1">
      <c r="A76" s="162" t="s">
        <v>226</v>
      </c>
      <c r="B76" s="74" t="s">
        <v>227</v>
      </c>
      <c r="C76" s="79">
        <f>SUM(C77:C79)</f>
        <v>0</v>
      </c>
      <c r="D76" s="79">
        <f>SUM(D77:D79)</f>
        <v>0</v>
      </c>
      <c r="E76" s="79">
        <f>SUM(E77:E79)</f>
        <v>0</v>
      </c>
    </row>
    <row r="77" spans="1:5" s="41" customFormat="1" ht="12" customHeight="1">
      <c r="A77" s="159" t="s">
        <v>250</v>
      </c>
      <c r="B77" s="144" t="s">
        <v>228</v>
      </c>
      <c r="C77" s="219"/>
      <c r="D77" s="219"/>
      <c r="E77" s="354"/>
    </row>
    <row r="78" spans="1:5" s="41" customFormat="1" ht="12" customHeight="1">
      <c r="A78" s="160" t="s">
        <v>251</v>
      </c>
      <c r="B78" s="145" t="s">
        <v>229</v>
      </c>
      <c r="C78" s="217"/>
      <c r="D78" s="217"/>
      <c r="E78" s="84"/>
    </row>
    <row r="79" spans="1:5" s="41" customFormat="1" ht="12" customHeight="1" thickBot="1">
      <c r="A79" s="161" t="s">
        <v>252</v>
      </c>
      <c r="B79" s="146" t="s">
        <v>230</v>
      </c>
      <c r="C79" s="218"/>
      <c r="D79" s="218"/>
      <c r="E79" s="353"/>
    </row>
    <row r="80" spans="1:5" s="41" customFormat="1" ht="12" customHeight="1" thickBot="1">
      <c r="A80" s="162" t="s">
        <v>231</v>
      </c>
      <c r="B80" s="74" t="s">
        <v>253</v>
      </c>
      <c r="C80" s="79">
        <f>SUM(C81:C84)</f>
        <v>0</v>
      </c>
      <c r="D80" s="79">
        <f>SUM(D81:D84)</f>
        <v>0</v>
      </c>
      <c r="E80" s="79">
        <f>SUM(E81:E84)</f>
        <v>0</v>
      </c>
    </row>
    <row r="81" spans="1:5" s="41" customFormat="1" ht="12" customHeight="1">
      <c r="A81" s="163" t="s">
        <v>232</v>
      </c>
      <c r="B81" s="144" t="s">
        <v>233</v>
      </c>
      <c r="C81" s="219"/>
      <c r="D81" s="219"/>
      <c r="E81" s="354"/>
    </row>
    <row r="82" spans="1:5" s="41" customFormat="1" ht="12" customHeight="1">
      <c r="A82" s="164" t="s">
        <v>234</v>
      </c>
      <c r="B82" s="145" t="s">
        <v>235</v>
      </c>
      <c r="C82" s="217"/>
      <c r="D82" s="217"/>
      <c r="E82" s="84"/>
    </row>
    <row r="83" spans="1:5" s="41" customFormat="1" ht="12" customHeight="1">
      <c r="A83" s="164" t="s">
        <v>236</v>
      </c>
      <c r="B83" s="145" t="s">
        <v>237</v>
      </c>
      <c r="C83" s="217"/>
      <c r="D83" s="217"/>
      <c r="E83" s="84"/>
    </row>
    <row r="84" spans="1:5" s="40" customFormat="1" ht="12" customHeight="1" thickBot="1">
      <c r="A84" s="165" t="s">
        <v>238</v>
      </c>
      <c r="B84" s="146" t="s">
        <v>239</v>
      </c>
      <c r="C84" s="218"/>
      <c r="D84" s="218"/>
      <c r="E84" s="353"/>
    </row>
    <row r="85" spans="1:5" s="40" customFormat="1" ht="12" customHeight="1" thickBot="1">
      <c r="A85" s="162" t="s">
        <v>240</v>
      </c>
      <c r="B85" s="74" t="s">
        <v>241</v>
      </c>
      <c r="C85" s="185"/>
      <c r="D85" s="185"/>
      <c r="E85" s="185"/>
    </row>
    <row r="86" spans="1:5" s="40" customFormat="1" ht="12" customHeight="1" thickBot="1">
      <c r="A86" s="162" t="s">
        <v>242</v>
      </c>
      <c r="B86" s="152" t="s">
        <v>243</v>
      </c>
      <c r="C86" s="85">
        <f>+C64+C68+C73+C76+C80+C85</f>
        <v>0</v>
      </c>
      <c r="D86" s="85">
        <f>+D64+D68+D73+D76+D80+D85</f>
        <v>4585</v>
      </c>
      <c r="E86" s="85">
        <f>+E64+E68+E73+E76+E80+E85</f>
        <v>4585</v>
      </c>
    </row>
    <row r="87" spans="1:5" s="40" customFormat="1" ht="12" customHeight="1" thickBot="1">
      <c r="A87" s="166" t="s">
        <v>256</v>
      </c>
      <c r="B87" s="154" t="s">
        <v>357</v>
      </c>
      <c r="C87" s="85">
        <f>+C63+C86</f>
        <v>57281</v>
      </c>
      <c r="D87" s="85">
        <f>+D63+D86</f>
        <v>69233</v>
      </c>
      <c r="E87" s="85">
        <f>+E63+E86</f>
        <v>75888</v>
      </c>
    </row>
    <row r="88" spans="1:3" s="41" customFormat="1" ht="15" customHeight="1">
      <c r="A88" s="62"/>
      <c r="B88" s="63"/>
      <c r="C88" s="118"/>
    </row>
    <row r="89" spans="1:3" ht="13.5" thickBot="1">
      <c r="A89" s="167"/>
      <c r="B89" s="65"/>
      <c r="C89" s="119"/>
    </row>
    <row r="90" spans="1:5" s="36" customFormat="1" ht="16.5" customHeight="1" thickBot="1">
      <c r="A90" s="426" t="s">
        <v>41</v>
      </c>
      <c r="B90" s="427"/>
      <c r="C90" s="427"/>
      <c r="D90" s="427"/>
      <c r="E90" s="428"/>
    </row>
    <row r="91" spans="1:5" s="42" customFormat="1" ht="12" customHeight="1" thickBot="1">
      <c r="A91" s="136" t="s">
        <v>6</v>
      </c>
      <c r="B91" s="24" t="s">
        <v>259</v>
      </c>
      <c r="C91" s="78">
        <f>SUM(C92:C96)</f>
        <v>74301</v>
      </c>
      <c r="D91" s="78">
        <f>SUM(D92:D96)</f>
        <v>81955</v>
      </c>
      <c r="E91" s="78">
        <f>SUM(E92:E96)</f>
        <v>76563</v>
      </c>
    </row>
    <row r="92" spans="1:5" ht="12" customHeight="1">
      <c r="A92" s="168" t="s">
        <v>63</v>
      </c>
      <c r="B92" s="8" t="s">
        <v>36</v>
      </c>
      <c r="C92" s="213">
        <v>18489</v>
      </c>
      <c r="D92" s="213">
        <v>20001</v>
      </c>
      <c r="E92" s="80">
        <v>20697</v>
      </c>
    </row>
    <row r="93" spans="1:5" ht="12" customHeight="1">
      <c r="A93" s="160" t="s">
        <v>64</v>
      </c>
      <c r="B93" s="6" t="s">
        <v>105</v>
      </c>
      <c r="C93" s="214">
        <v>5019</v>
      </c>
      <c r="D93" s="214">
        <v>5421</v>
      </c>
      <c r="E93" s="81">
        <v>5456</v>
      </c>
    </row>
    <row r="94" spans="1:5" ht="12" customHeight="1">
      <c r="A94" s="160" t="s">
        <v>65</v>
      </c>
      <c r="B94" s="6" t="s">
        <v>82</v>
      </c>
      <c r="C94" s="214">
        <v>50793</v>
      </c>
      <c r="D94" s="214">
        <v>55893</v>
      </c>
      <c r="E94" s="81">
        <v>49770</v>
      </c>
    </row>
    <row r="95" spans="1:5" ht="12" customHeight="1">
      <c r="A95" s="160" t="s">
        <v>66</v>
      </c>
      <c r="B95" s="9" t="s">
        <v>106</v>
      </c>
      <c r="C95" s="214"/>
      <c r="D95" s="214"/>
      <c r="E95" s="81"/>
    </row>
    <row r="96" spans="1:5" ht="12" customHeight="1">
      <c r="A96" s="160" t="s">
        <v>74</v>
      </c>
      <c r="B96" s="17" t="s">
        <v>107</v>
      </c>
      <c r="C96" s="214"/>
      <c r="D96" s="214">
        <v>640</v>
      </c>
      <c r="E96" s="81">
        <v>640</v>
      </c>
    </row>
    <row r="97" spans="1:5" ht="12" customHeight="1">
      <c r="A97" s="160" t="s">
        <v>67</v>
      </c>
      <c r="B97" s="6" t="s">
        <v>260</v>
      </c>
      <c r="C97" s="214"/>
      <c r="D97" s="214"/>
      <c r="E97" s="81"/>
    </row>
    <row r="98" spans="1:5" ht="12" customHeight="1">
      <c r="A98" s="160" t="s">
        <v>68</v>
      </c>
      <c r="B98" s="47" t="s">
        <v>261</v>
      </c>
      <c r="C98" s="214"/>
      <c r="D98" s="214"/>
      <c r="E98" s="81"/>
    </row>
    <row r="99" spans="1:5" ht="12" customHeight="1">
      <c r="A99" s="160" t="s">
        <v>75</v>
      </c>
      <c r="B99" s="48" t="s">
        <v>262</v>
      </c>
      <c r="C99" s="214"/>
      <c r="D99" s="214"/>
      <c r="E99" s="81"/>
    </row>
    <row r="100" spans="1:5" ht="12" customHeight="1">
      <c r="A100" s="160" t="s">
        <v>76</v>
      </c>
      <c r="B100" s="48" t="s">
        <v>263</v>
      </c>
      <c r="C100" s="214"/>
      <c r="D100" s="214"/>
      <c r="E100" s="81"/>
    </row>
    <row r="101" spans="1:5" ht="12" customHeight="1">
      <c r="A101" s="160" t="s">
        <v>77</v>
      </c>
      <c r="B101" s="47" t="s">
        <v>264</v>
      </c>
      <c r="C101" s="214"/>
      <c r="D101" s="214"/>
      <c r="E101" s="81"/>
    </row>
    <row r="102" spans="1:5" ht="12" customHeight="1">
      <c r="A102" s="160" t="s">
        <v>78</v>
      </c>
      <c r="B102" s="47" t="s">
        <v>265</v>
      </c>
      <c r="C102" s="214"/>
      <c r="D102" s="214"/>
      <c r="E102" s="81"/>
    </row>
    <row r="103" spans="1:5" ht="12" customHeight="1">
      <c r="A103" s="160" t="s">
        <v>80</v>
      </c>
      <c r="B103" s="48" t="s">
        <v>266</v>
      </c>
      <c r="C103" s="214"/>
      <c r="D103" s="214"/>
      <c r="E103" s="81"/>
    </row>
    <row r="104" spans="1:5" ht="12" customHeight="1">
      <c r="A104" s="169" t="s">
        <v>108</v>
      </c>
      <c r="B104" s="49" t="s">
        <v>267</v>
      </c>
      <c r="C104" s="214"/>
      <c r="D104" s="214"/>
      <c r="E104" s="81"/>
    </row>
    <row r="105" spans="1:5" ht="12" customHeight="1">
      <c r="A105" s="160" t="s">
        <v>257</v>
      </c>
      <c r="B105" s="49" t="s">
        <v>268</v>
      </c>
      <c r="C105" s="214"/>
      <c r="D105" s="214"/>
      <c r="E105" s="81"/>
    </row>
    <row r="106" spans="1:5" ht="12" customHeight="1" thickBot="1">
      <c r="A106" s="170" t="s">
        <v>258</v>
      </c>
      <c r="B106" s="50" t="s">
        <v>269</v>
      </c>
      <c r="C106" s="215"/>
      <c r="D106" s="215">
        <v>640</v>
      </c>
      <c r="E106" s="87">
        <v>640</v>
      </c>
    </row>
    <row r="107" spans="1:5" ht="12" customHeight="1" thickBot="1">
      <c r="A107" s="25" t="s">
        <v>7</v>
      </c>
      <c r="B107" s="23" t="s">
        <v>270</v>
      </c>
      <c r="C107" s="79">
        <f>+C108+C110+C112</f>
        <v>4407</v>
      </c>
      <c r="D107" s="79">
        <f>+D108+D110+D112</f>
        <v>26972</v>
      </c>
      <c r="E107" s="79">
        <f>+E108+E110+E112</f>
        <v>6780</v>
      </c>
    </row>
    <row r="108" spans="1:5" ht="12" customHeight="1">
      <c r="A108" s="159" t="s">
        <v>69</v>
      </c>
      <c r="B108" s="6" t="s">
        <v>125</v>
      </c>
      <c r="C108" s="213">
        <v>4407</v>
      </c>
      <c r="D108" s="213">
        <v>10067</v>
      </c>
      <c r="E108" s="80">
        <v>5187</v>
      </c>
    </row>
    <row r="109" spans="1:5" ht="12" customHeight="1">
      <c r="A109" s="159" t="s">
        <v>70</v>
      </c>
      <c r="B109" s="10" t="s">
        <v>274</v>
      </c>
      <c r="C109" s="214"/>
      <c r="D109" s="214">
        <v>0</v>
      </c>
      <c r="E109" s="81"/>
    </row>
    <row r="110" spans="1:5" ht="12" customHeight="1">
      <c r="A110" s="159" t="s">
        <v>71</v>
      </c>
      <c r="B110" s="10" t="s">
        <v>109</v>
      </c>
      <c r="C110" s="214"/>
      <c r="D110" s="214">
        <v>16905</v>
      </c>
      <c r="E110" s="81">
        <v>1593</v>
      </c>
    </row>
    <row r="111" spans="1:5" ht="12" customHeight="1">
      <c r="A111" s="159" t="s">
        <v>72</v>
      </c>
      <c r="B111" s="10" t="s">
        <v>275</v>
      </c>
      <c r="C111" s="214"/>
      <c r="D111" s="214">
        <v>0</v>
      </c>
      <c r="E111" s="81"/>
    </row>
    <row r="112" spans="1:5" ht="12" customHeight="1">
      <c r="A112" s="159" t="s">
        <v>73</v>
      </c>
      <c r="B112" s="76" t="s">
        <v>128</v>
      </c>
      <c r="C112" s="214"/>
      <c r="D112" s="214"/>
      <c r="E112" s="81"/>
    </row>
    <row r="113" spans="1:5" ht="12" customHeight="1">
      <c r="A113" s="159" t="s">
        <v>79</v>
      </c>
      <c r="B113" s="75" t="s">
        <v>364</v>
      </c>
      <c r="C113" s="214"/>
      <c r="D113" s="214"/>
      <c r="E113" s="81"/>
    </row>
    <row r="114" spans="1:5" ht="12" customHeight="1">
      <c r="A114" s="159" t="s">
        <v>81</v>
      </c>
      <c r="B114" s="140" t="s">
        <v>280</v>
      </c>
      <c r="C114" s="214"/>
      <c r="D114" s="214"/>
      <c r="E114" s="81"/>
    </row>
    <row r="115" spans="1:5" ht="12" customHeight="1">
      <c r="A115" s="159" t="s">
        <v>110</v>
      </c>
      <c r="B115" s="48" t="s">
        <v>263</v>
      </c>
      <c r="C115" s="214"/>
      <c r="D115" s="214"/>
      <c r="E115" s="81"/>
    </row>
    <row r="116" spans="1:5" ht="12" customHeight="1">
      <c r="A116" s="159" t="s">
        <v>111</v>
      </c>
      <c r="B116" s="48" t="s">
        <v>279</v>
      </c>
      <c r="C116" s="214"/>
      <c r="D116" s="214"/>
      <c r="E116" s="81"/>
    </row>
    <row r="117" spans="1:5" ht="12" customHeight="1">
      <c r="A117" s="159" t="s">
        <v>112</v>
      </c>
      <c r="B117" s="48" t="s">
        <v>278</v>
      </c>
      <c r="C117" s="214"/>
      <c r="D117" s="214"/>
      <c r="E117" s="81"/>
    </row>
    <row r="118" spans="1:5" ht="12" customHeight="1">
      <c r="A118" s="159" t="s">
        <v>271</v>
      </c>
      <c r="B118" s="48" t="s">
        <v>266</v>
      </c>
      <c r="C118" s="214"/>
      <c r="D118" s="214"/>
      <c r="E118" s="81"/>
    </row>
    <row r="119" spans="1:5" ht="12" customHeight="1">
      <c r="A119" s="159" t="s">
        <v>272</v>
      </c>
      <c r="B119" s="48" t="s">
        <v>277</v>
      </c>
      <c r="C119" s="214"/>
      <c r="D119" s="214"/>
      <c r="E119" s="81"/>
    </row>
    <row r="120" spans="1:5" ht="12" customHeight="1" thickBot="1">
      <c r="A120" s="169" t="s">
        <v>273</v>
      </c>
      <c r="B120" s="48" t="s">
        <v>276</v>
      </c>
      <c r="C120" s="215"/>
      <c r="D120" s="215"/>
      <c r="E120" s="87"/>
    </row>
    <row r="121" spans="1:5" ht="12" customHeight="1" thickBot="1">
      <c r="A121" s="25" t="s">
        <v>8</v>
      </c>
      <c r="B121" s="44" t="s">
        <v>281</v>
      </c>
      <c r="C121" s="79">
        <f>+C122+C123</f>
        <v>0</v>
      </c>
      <c r="D121" s="79">
        <f>+D122+D123</f>
        <v>0</v>
      </c>
      <c r="E121" s="79">
        <f>+E122+E123</f>
        <v>0</v>
      </c>
    </row>
    <row r="122" spans="1:5" ht="12" customHeight="1">
      <c r="A122" s="159" t="s">
        <v>52</v>
      </c>
      <c r="B122" s="7" t="s">
        <v>43</v>
      </c>
      <c r="C122" s="213"/>
      <c r="D122" s="213"/>
      <c r="E122" s="80"/>
    </row>
    <row r="123" spans="1:5" ht="12" customHeight="1" thickBot="1">
      <c r="A123" s="161" t="s">
        <v>53</v>
      </c>
      <c r="B123" s="10" t="s">
        <v>44</v>
      </c>
      <c r="C123" s="215"/>
      <c r="D123" s="215"/>
      <c r="E123" s="87"/>
    </row>
    <row r="124" spans="1:5" ht="12" customHeight="1" thickBot="1">
      <c r="A124" s="25" t="s">
        <v>9</v>
      </c>
      <c r="B124" s="44" t="s">
        <v>282</v>
      </c>
      <c r="C124" s="79">
        <f>+C91+C107+C121</f>
        <v>78708</v>
      </c>
      <c r="D124" s="79">
        <f>+D91+D107+D121</f>
        <v>108927</v>
      </c>
      <c r="E124" s="79">
        <f>+E91+E107+E121</f>
        <v>83343</v>
      </c>
    </row>
    <row r="125" spans="1:5" ht="12" customHeight="1" thickBot="1">
      <c r="A125" s="25" t="s">
        <v>10</v>
      </c>
      <c r="B125" s="44" t="s">
        <v>283</v>
      </c>
      <c r="C125" s="79">
        <f>+C126+C127+C128</f>
        <v>0</v>
      </c>
      <c r="D125" s="79">
        <f>+D126+D127+D128</f>
        <v>0</v>
      </c>
      <c r="E125" s="79">
        <f>+E126+E127+E128</f>
        <v>0</v>
      </c>
    </row>
    <row r="126" spans="1:5" s="42" customFormat="1" ht="12" customHeight="1">
      <c r="A126" s="159" t="s">
        <v>56</v>
      </c>
      <c r="B126" s="7" t="s">
        <v>284</v>
      </c>
      <c r="C126" s="213"/>
      <c r="D126" s="213"/>
      <c r="E126" s="80"/>
    </row>
    <row r="127" spans="1:5" ht="12" customHeight="1">
      <c r="A127" s="159" t="s">
        <v>57</v>
      </c>
      <c r="B127" s="7" t="s">
        <v>285</v>
      </c>
      <c r="C127" s="214"/>
      <c r="D127" s="214"/>
      <c r="E127" s="81"/>
    </row>
    <row r="128" spans="1:5" ht="12" customHeight="1" thickBot="1">
      <c r="A128" s="169" t="s">
        <v>58</v>
      </c>
      <c r="B128" s="5" t="s">
        <v>286</v>
      </c>
      <c r="C128" s="215"/>
      <c r="D128" s="215"/>
      <c r="E128" s="87"/>
    </row>
    <row r="129" spans="1:5" ht="12" customHeight="1" thickBot="1">
      <c r="A129" s="25" t="s">
        <v>11</v>
      </c>
      <c r="B129" s="44" t="s">
        <v>330</v>
      </c>
      <c r="C129" s="79">
        <f>+C130+C131+C132+C133</f>
        <v>0</v>
      </c>
      <c r="D129" s="79">
        <f>+D130+D131+D132+D133</f>
        <v>0</v>
      </c>
      <c r="E129" s="79">
        <f>+E130+E131+E132+E133</f>
        <v>0</v>
      </c>
    </row>
    <row r="130" spans="1:5" ht="12" customHeight="1">
      <c r="A130" s="159" t="s">
        <v>59</v>
      </c>
      <c r="B130" s="7" t="s">
        <v>287</v>
      </c>
      <c r="C130" s="213"/>
      <c r="D130" s="213"/>
      <c r="E130" s="80"/>
    </row>
    <row r="131" spans="1:5" ht="12" customHeight="1">
      <c r="A131" s="159" t="s">
        <v>60</v>
      </c>
      <c r="B131" s="7" t="s">
        <v>288</v>
      </c>
      <c r="C131" s="214"/>
      <c r="D131" s="214"/>
      <c r="E131" s="81"/>
    </row>
    <row r="132" spans="1:5" ht="12" customHeight="1">
      <c r="A132" s="159" t="s">
        <v>190</v>
      </c>
      <c r="B132" s="7" t="s">
        <v>289</v>
      </c>
      <c r="C132" s="214"/>
      <c r="D132" s="214"/>
      <c r="E132" s="81"/>
    </row>
    <row r="133" spans="1:5" s="42" customFormat="1" ht="12" customHeight="1" thickBot="1">
      <c r="A133" s="169" t="s">
        <v>191</v>
      </c>
      <c r="B133" s="5" t="s">
        <v>290</v>
      </c>
      <c r="C133" s="215"/>
      <c r="D133" s="215"/>
      <c r="E133" s="87"/>
    </row>
    <row r="134" spans="1:11" ht="12" customHeight="1" thickBot="1">
      <c r="A134" s="25" t="s">
        <v>12</v>
      </c>
      <c r="B134" s="44" t="s">
        <v>291</v>
      </c>
      <c r="C134" s="85">
        <f>+C135+C136+C137+C138+C139</f>
        <v>0</v>
      </c>
      <c r="D134" s="85">
        <f>+D135+D136+D137+D138+D139</f>
        <v>0</v>
      </c>
      <c r="E134" s="85">
        <f>+E135+E136+E137+E138+E139</f>
        <v>0</v>
      </c>
      <c r="K134" s="71"/>
    </row>
    <row r="135" spans="1:5" ht="12.75">
      <c r="A135" s="159" t="s">
        <v>61</v>
      </c>
      <c r="B135" s="7" t="s">
        <v>292</v>
      </c>
      <c r="C135" s="213"/>
      <c r="D135" s="213"/>
      <c r="E135" s="80"/>
    </row>
    <row r="136" spans="1:5" ht="12" customHeight="1">
      <c r="A136" s="159" t="s">
        <v>62</v>
      </c>
      <c r="B136" s="7" t="s">
        <v>302</v>
      </c>
      <c r="C136" s="214"/>
      <c r="D136" s="214"/>
      <c r="E136" s="81"/>
    </row>
    <row r="137" spans="1:5" ht="12" customHeight="1">
      <c r="A137" s="159" t="s">
        <v>203</v>
      </c>
      <c r="B137" s="7" t="s">
        <v>368</v>
      </c>
      <c r="C137" s="214"/>
      <c r="D137" s="214"/>
      <c r="E137" s="81"/>
    </row>
    <row r="138" spans="1:5" s="42" customFormat="1" ht="12" customHeight="1">
      <c r="A138" s="159" t="s">
        <v>204</v>
      </c>
      <c r="B138" s="7" t="s">
        <v>293</v>
      </c>
      <c r="C138" s="214"/>
      <c r="D138" s="214"/>
      <c r="E138" s="81"/>
    </row>
    <row r="139" spans="1:5" s="42" customFormat="1" ht="12" customHeight="1" thickBot="1">
      <c r="A139" s="169" t="s">
        <v>367</v>
      </c>
      <c r="B139" s="5" t="s">
        <v>294</v>
      </c>
      <c r="C139" s="215"/>
      <c r="D139" s="215"/>
      <c r="E139" s="87"/>
    </row>
    <row r="140" spans="1:5" s="42" customFormat="1" ht="12" customHeight="1" thickBot="1">
      <c r="A140" s="25" t="s">
        <v>13</v>
      </c>
      <c r="B140" s="44" t="s">
        <v>295</v>
      </c>
      <c r="C140" s="88">
        <f>+C141+C142+C143+C144</f>
        <v>0</v>
      </c>
      <c r="D140" s="88">
        <f>+D141+D142+D143+D144</f>
        <v>0</v>
      </c>
      <c r="E140" s="88">
        <f>+E141+E142+E143+E144</f>
        <v>0</v>
      </c>
    </row>
    <row r="141" spans="1:5" s="42" customFormat="1" ht="12" customHeight="1">
      <c r="A141" s="159" t="s">
        <v>103</v>
      </c>
      <c r="B141" s="7" t="s">
        <v>296</v>
      </c>
      <c r="C141" s="213"/>
      <c r="D141" s="213"/>
      <c r="E141" s="80"/>
    </row>
    <row r="142" spans="1:5" s="42" customFormat="1" ht="12" customHeight="1">
      <c r="A142" s="159" t="s">
        <v>104</v>
      </c>
      <c r="B142" s="7" t="s">
        <v>297</v>
      </c>
      <c r="C142" s="214"/>
      <c r="D142" s="214"/>
      <c r="E142" s="81"/>
    </row>
    <row r="143" spans="1:5" s="42" customFormat="1" ht="12" customHeight="1">
      <c r="A143" s="159" t="s">
        <v>127</v>
      </c>
      <c r="B143" s="7" t="s">
        <v>298</v>
      </c>
      <c r="C143" s="214"/>
      <c r="D143" s="214"/>
      <c r="E143" s="81"/>
    </row>
    <row r="144" spans="1:5" ht="12.75" customHeight="1" thickBot="1">
      <c r="A144" s="159" t="s">
        <v>206</v>
      </c>
      <c r="B144" s="7" t="s">
        <v>299</v>
      </c>
      <c r="C144" s="215"/>
      <c r="D144" s="215"/>
      <c r="E144" s="87"/>
    </row>
    <row r="145" spans="1:5" ht="12" customHeight="1" thickBot="1">
      <c r="A145" s="25" t="s">
        <v>14</v>
      </c>
      <c r="B145" s="44" t="s">
        <v>300</v>
      </c>
      <c r="C145" s="156">
        <f>+C125+C129+C134+C140</f>
        <v>0</v>
      </c>
      <c r="D145" s="156">
        <f>+D125+D129+D134+D140</f>
        <v>0</v>
      </c>
      <c r="E145" s="156">
        <f>+E125+E129+E134+E140</f>
        <v>0</v>
      </c>
    </row>
    <row r="146" spans="1:5" ht="15" customHeight="1" thickBot="1">
      <c r="A146" s="171" t="s">
        <v>15</v>
      </c>
      <c r="B146" s="123" t="s">
        <v>301</v>
      </c>
      <c r="C146" s="156">
        <f>+C124+C145</f>
        <v>78708</v>
      </c>
      <c r="D146" s="156">
        <f>+D124+D145</f>
        <v>108927</v>
      </c>
      <c r="E146" s="156">
        <f>+E124+E145</f>
        <v>83343</v>
      </c>
    </row>
    <row r="147" spans="1:3" ht="13.5" thickBot="1">
      <c r="A147" s="126"/>
      <c r="B147" s="127"/>
      <c r="C147" s="128"/>
    </row>
    <row r="148" spans="1:5" ht="15" customHeight="1" thickBot="1">
      <c r="A148" s="69" t="s">
        <v>121</v>
      </c>
      <c r="B148" s="70"/>
      <c r="C148" s="186">
        <v>6.25</v>
      </c>
      <c r="D148" s="186">
        <v>6.25</v>
      </c>
      <c r="E148" s="186">
        <v>6.25</v>
      </c>
    </row>
    <row r="149" spans="1:5" ht="14.25" customHeight="1" thickBot="1">
      <c r="A149" s="69" t="s">
        <v>122</v>
      </c>
      <c r="B149" s="70"/>
      <c r="C149" s="43">
        <v>0</v>
      </c>
      <c r="D149" s="187">
        <v>0</v>
      </c>
      <c r="E149" s="187">
        <v>0</v>
      </c>
    </row>
  </sheetData>
  <sheetProtection formatCells="0"/>
  <mergeCells count="3">
    <mergeCell ref="A1:E1"/>
    <mergeCell ref="A7:E7"/>
    <mergeCell ref="A90:E9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&amp;C&amp;P/&amp;N</oddFoot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8"/>
  <sheetViews>
    <sheetView zoomScale="115" zoomScaleNormal="115" workbookViewId="0" topLeftCell="A22">
      <selection activeCell="J48" sqref="J48"/>
    </sheetView>
  </sheetViews>
  <sheetFormatPr defaultColWidth="9.00390625" defaultRowHeight="12.75"/>
  <cols>
    <col min="1" max="1" width="13.50390625" style="67" customWidth="1"/>
    <col min="2" max="2" width="68.875" style="68" customWidth="1"/>
    <col min="3" max="5" width="11.125" style="68" bestFit="1" customWidth="1"/>
    <col min="6" max="16384" width="9.375" style="68" customWidth="1"/>
  </cols>
  <sheetData>
    <row r="1" spans="1:5" s="55" customFormat="1" ht="21" customHeight="1" thickBot="1">
      <c r="A1" s="402" t="s">
        <v>470</v>
      </c>
      <c r="B1" s="402"/>
      <c r="C1" s="402"/>
      <c r="D1" s="402"/>
      <c r="E1" s="402"/>
    </row>
    <row r="2" spans="1:5" s="179" customFormat="1" ht="36">
      <c r="A2" s="134" t="s">
        <v>119</v>
      </c>
      <c r="B2" s="277" t="s">
        <v>374</v>
      </c>
      <c r="C2" s="279"/>
      <c r="D2" s="279"/>
      <c r="E2" s="279"/>
    </row>
    <row r="3" spans="1:5" s="179" customFormat="1" ht="24.75" thickBot="1">
      <c r="A3" s="172" t="s">
        <v>118</v>
      </c>
      <c r="B3" s="278" t="s">
        <v>388</v>
      </c>
      <c r="C3" s="280"/>
      <c r="D3" s="280"/>
      <c r="E3" s="280"/>
    </row>
    <row r="4" spans="1:4" s="180" customFormat="1" ht="15.75" customHeight="1" thickBot="1">
      <c r="A4" s="57"/>
      <c r="B4" s="57"/>
      <c r="D4" s="317" t="s">
        <v>475</v>
      </c>
    </row>
    <row r="5" spans="1:5" ht="36.75" thickBot="1">
      <c r="A5" s="135" t="s">
        <v>120</v>
      </c>
      <c r="B5" s="58" t="s">
        <v>39</v>
      </c>
      <c r="C5" s="28" t="s">
        <v>401</v>
      </c>
      <c r="D5" s="28" t="s">
        <v>468</v>
      </c>
      <c r="E5" s="28" t="s">
        <v>466</v>
      </c>
    </row>
    <row r="6" spans="1:5" s="181" customFormat="1" ht="12.75" customHeight="1" thickBot="1">
      <c r="A6" s="208">
        <v>1</v>
      </c>
      <c r="B6" s="209">
        <v>2</v>
      </c>
      <c r="C6" s="210">
        <v>3</v>
      </c>
      <c r="D6" s="210">
        <v>4</v>
      </c>
      <c r="E6" s="210">
        <v>5</v>
      </c>
    </row>
    <row r="7" spans="1:5" s="181" customFormat="1" ht="15.75" customHeight="1" thickBot="1">
      <c r="A7" s="426" t="s">
        <v>40</v>
      </c>
      <c r="B7" s="427"/>
      <c r="C7" s="427"/>
      <c r="D7" s="427"/>
      <c r="E7" s="428"/>
    </row>
    <row r="8" spans="1:5" s="122" customFormat="1" ht="12" customHeight="1" thickBot="1">
      <c r="A8" s="53" t="s">
        <v>6</v>
      </c>
      <c r="B8" s="59" t="s">
        <v>336</v>
      </c>
      <c r="C8" s="92">
        <f>SUM(C9:C18)</f>
        <v>952</v>
      </c>
      <c r="D8" s="92">
        <f>SUM(D9:D18)</f>
        <v>952</v>
      </c>
      <c r="E8" s="92">
        <f>SUM(E9:E18)</f>
        <v>1431</v>
      </c>
    </row>
    <row r="9" spans="1:5" s="122" customFormat="1" ht="12" customHeight="1">
      <c r="A9" s="173" t="s">
        <v>63</v>
      </c>
      <c r="B9" s="8" t="s">
        <v>179</v>
      </c>
      <c r="C9" s="220"/>
      <c r="D9" s="220">
        <v>0</v>
      </c>
      <c r="E9" s="345"/>
    </row>
    <row r="10" spans="1:5" s="122" customFormat="1" ht="12" customHeight="1">
      <c r="A10" s="174" t="s">
        <v>64</v>
      </c>
      <c r="B10" s="6" t="s">
        <v>180</v>
      </c>
      <c r="C10" s="90"/>
      <c r="D10" s="90">
        <v>0</v>
      </c>
      <c r="E10" s="346">
        <v>84</v>
      </c>
    </row>
    <row r="11" spans="1:5" s="122" customFormat="1" ht="12" customHeight="1">
      <c r="A11" s="174" t="s">
        <v>65</v>
      </c>
      <c r="B11" s="6" t="s">
        <v>181</v>
      </c>
      <c r="C11" s="90">
        <v>750</v>
      </c>
      <c r="D11" s="90">
        <v>750</v>
      </c>
      <c r="E11" s="346">
        <v>977</v>
      </c>
    </row>
    <row r="12" spans="1:5" s="122" customFormat="1" ht="12" customHeight="1">
      <c r="A12" s="174" t="s">
        <v>66</v>
      </c>
      <c r="B12" s="6" t="s">
        <v>182</v>
      </c>
      <c r="C12" s="90"/>
      <c r="D12" s="90">
        <v>0</v>
      </c>
      <c r="E12" s="346"/>
    </row>
    <row r="13" spans="1:5" s="122" customFormat="1" ht="12" customHeight="1">
      <c r="A13" s="174" t="s">
        <v>83</v>
      </c>
      <c r="B13" s="6" t="s">
        <v>183</v>
      </c>
      <c r="C13" s="90"/>
      <c r="D13" s="90">
        <v>0</v>
      </c>
      <c r="E13" s="346"/>
    </row>
    <row r="14" spans="1:5" s="122" customFormat="1" ht="12" customHeight="1">
      <c r="A14" s="174" t="s">
        <v>67</v>
      </c>
      <c r="B14" s="6" t="s">
        <v>337</v>
      </c>
      <c r="C14" s="90">
        <v>202</v>
      </c>
      <c r="D14" s="90">
        <v>202</v>
      </c>
      <c r="E14" s="346">
        <v>359</v>
      </c>
    </row>
    <row r="15" spans="1:5" s="122" customFormat="1" ht="12" customHeight="1">
      <c r="A15" s="174" t="s">
        <v>68</v>
      </c>
      <c r="B15" s="5" t="s">
        <v>338</v>
      </c>
      <c r="C15" s="90"/>
      <c r="D15" s="90">
        <v>0</v>
      </c>
      <c r="E15" s="346"/>
    </row>
    <row r="16" spans="1:5" s="122" customFormat="1" ht="12" customHeight="1">
      <c r="A16" s="174" t="s">
        <v>75</v>
      </c>
      <c r="B16" s="6" t="s">
        <v>186</v>
      </c>
      <c r="C16" s="90"/>
      <c r="D16" s="90">
        <v>0</v>
      </c>
      <c r="E16" s="346">
        <v>1</v>
      </c>
    </row>
    <row r="17" spans="1:5" s="182" customFormat="1" ht="12" customHeight="1">
      <c r="A17" s="174" t="s">
        <v>76</v>
      </c>
      <c r="B17" s="6" t="s">
        <v>187</v>
      </c>
      <c r="C17" s="90"/>
      <c r="D17" s="90">
        <v>0</v>
      </c>
      <c r="E17" s="346"/>
    </row>
    <row r="18" spans="1:5" s="182" customFormat="1" ht="12" customHeight="1" thickBot="1">
      <c r="A18" s="174" t="s">
        <v>77</v>
      </c>
      <c r="B18" s="5" t="s">
        <v>188</v>
      </c>
      <c r="C18" s="221"/>
      <c r="D18" s="221">
        <v>0</v>
      </c>
      <c r="E18" s="347">
        <v>10</v>
      </c>
    </row>
    <row r="19" spans="1:5" s="122" customFormat="1" ht="12" customHeight="1" thickBot="1">
      <c r="A19" s="53" t="s">
        <v>7</v>
      </c>
      <c r="B19" s="59" t="s">
        <v>339</v>
      </c>
      <c r="C19" s="92">
        <f>SUM(C20:C22)</f>
        <v>0</v>
      </c>
      <c r="D19" s="92">
        <f>SUM(D20:D22)</f>
        <v>0</v>
      </c>
      <c r="E19" s="92">
        <f>SUM(E20:E22)</f>
        <v>0</v>
      </c>
    </row>
    <row r="20" spans="1:5" s="182" customFormat="1" ht="12" customHeight="1">
      <c r="A20" s="174" t="s">
        <v>69</v>
      </c>
      <c r="B20" s="7" t="s">
        <v>154</v>
      </c>
      <c r="C20" s="220"/>
      <c r="D20" s="220"/>
      <c r="E20" s="345"/>
    </row>
    <row r="21" spans="1:5" s="182" customFormat="1" ht="12" customHeight="1">
      <c r="A21" s="174" t="s">
        <v>70</v>
      </c>
      <c r="B21" s="6" t="s">
        <v>340</v>
      </c>
      <c r="C21" s="90"/>
      <c r="D21" s="90"/>
      <c r="E21" s="346"/>
    </row>
    <row r="22" spans="1:5" s="182" customFormat="1" ht="12" customHeight="1">
      <c r="A22" s="174" t="s">
        <v>71</v>
      </c>
      <c r="B22" s="6" t="s">
        <v>341</v>
      </c>
      <c r="C22" s="90"/>
      <c r="D22" s="90"/>
      <c r="E22" s="346"/>
    </row>
    <row r="23" spans="1:5" s="182" customFormat="1" ht="12" customHeight="1" thickBot="1">
      <c r="A23" s="174" t="s">
        <v>72</v>
      </c>
      <c r="B23" s="6" t="s">
        <v>0</v>
      </c>
      <c r="C23" s="221"/>
      <c r="D23" s="221"/>
      <c r="E23" s="347"/>
    </row>
    <row r="24" spans="1:5" s="182" customFormat="1" ht="12" customHeight="1" thickBot="1">
      <c r="A24" s="54" t="s">
        <v>8</v>
      </c>
      <c r="B24" s="44" t="s">
        <v>96</v>
      </c>
      <c r="C24" s="107"/>
      <c r="D24" s="107"/>
      <c r="E24" s="107">
        <v>40</v>
      </c>
    </row>
    <row r="25" spans="1:5" s="182" customFormat="1" ht="12" customHeight="1" thickBot="1">
      <c r="A25" s="54" t="s">
        <v>9</v>
      </c>
      <c r="B25" s="44" t="s">
        <v>342</v>
      </c>
      <c r="C25" s="92">
        <f>+C26+C27</f>
        <v>0</v>
      </c>
      <c r="D25" s="92">
        <f>+D26+D27</f>
        <v>0</v>
      </c>
      <c r="E25" s="92">
        <f>+E26+E27</f>
        <v>0</v>
      </c>
    </row>
    <row r="26" spans="1:5" s="182" customFormat="1" ht="12" customHeight="1">
      <c r="A26" s="175" t="s">
        <v>164</v>
      </c>
      <c r="B26" s="176" t="s">
        <v>340</v>
      </c>
      <c r="C26" s="222"/>
      <c r="D26" s="222"/>
      <c r="E26" s="338"/>
    </row>
    <row r="27" spans="1:5" s="182" customFormat="1" ht="12" customHeight="1">
      <c r="A27" s="175" t="s">
        <v>167</v>
      </c>
      <c r="B27" s="177" t="s">
        <v>343</v>
      </c>
      <c r="C27" s="37"/>
      <c r="D27" s="37"/>
      <c r="E27" s="339"/>
    </row>
    <row r="28" spans="1:5" s="182" customFormat="1" ht="12" customHeight="1" thickBot="1">
      <c r="A28" s="174" t="s">
        <v>168</v>
      </c>
      <c r="B28" s="178" t="s">
        <v>344</v>
      </c>
      <c r="C28" s="223"/>
      <c r="D28" s="223"/>
      <c r="E28" s="340"/>
    </row>
    <row r="29" spans="1:5" s="182" customFormat="1" ht="12" customHeight="1" thickBot="1">
      <c r="A29" s="54" t="s">
        <v>10</v>
      </c>
      <c r="B29" s="44" t="s">
        <v>345</v>
      </c>
      <c r="C29" s="92">
        <f>+C30+C31+C32</f>
        <v>0</v>
      </c>
      <c r="D29" s="92">
        <f>+D30+D31+D32</f>
        <v>0</v>
      </c>
      <c r="E29" s="92">
        <f>+E30+E31+E32</f>
        <v>0</v>
      </c>
    </row>
    <row r="30" spans="1:5" s="182" customFormat="1" ht="12" customHeight="1">
      <c r="A30" s="175" t="s">
        <v>56</v>
      </c>
      <c r="B30" s="176" t="s">
        <v>193</v>
      </c>
      <c r="C30" s="222"/>
      <c r="D30" s="222"/>
      <c r="E30" s="338"/>
    </row>
    <row r="31" spans="1:5" s="182" customFormat="1" ht="12" customHeight="1">
      <c r="A31" s="175" t="s">
        <v>57</v>
      </c>
      <c r="B31" s="177" t="s">
        <v>194</v>
      </c>
      <c r="C31" s="37"/>
      <c r="D31" s="37"/>
      <c r="E31" s="339"/>
    </row>
    <row r="32" spans="1:5" s="182" customFormat="1" ht="12" customHeight="1" thickBot="1">
      <c r="A32" s="174" t="s">
        <v>58</v>
      </c>
      <c r="B32" s="46" t="s">
        <v>195</v>
      </c>
      <c r="C32" s="223"/>
      <c r="D32" s="223"/>
      <c r="E32" s="340"/>
    </row>
    <row r="33" spans="1:5" s="122" customFormat="1" ht="12" customHeight="1" thickBot="1">
      <c r="A33" s="54" t="s">
        <v>11</v>
      </c>
      <c r="B33" s="44" t="s">
        <v>308</v>
      </c>
      <c r="C33" s="107"/>
      <c r="D33" s="107"/>
      <c r="E33" s="107"/>
    </row>
    <row r="34" spans="1:5" s="122" customFormat="1" ht="12" customHeight="1" thickBot="1">
      <c r="A34" s="54" t="s">
        <v>12</v>
      </c>
      <c r="B34" s="44" t="s">
        <v>346</v>
      </c>
      <c r="C34" s="116"/>
      <c r="D34" s="116"/>
      <c r="E34" s="116"/>
    </row>
    <row r="35" spans="1:5" s="122" customFormat="1" ht="12" customHeight="1" thickBot="1">
      <c r="A35" s="53" t="s">
        <v>13</v>
      </c>
      <c r="B35" s="44" t="s">
        <v>347</v>
      </c>
      <c r="C35" s="117">
        <f>+C8+C19+C24+C25+C29+C33+C34</f>
        <v>952</v>
      </c>
      <c r="D35" s="117">
        <f>+D8+D19+D24+D25+D29+D33+D34</f>
        <v>952</v>
      </c>
      <c r="E35" s="117">
        <f>+E8+E19+E24+E25+E29+E33+E34</f>
        <v>1471</v>
      </c>
    </row>
    <row r="36" spans="1:5" s="122" customFormat="1" ht="12" customHeight="1" thickBot="1">
      <c r="A36" s="60" t="s">
        <v>14</v>
      </c>
      <c r="B36" s="44" t="s">
        <v>348</v>
      </c>
      <c r="C36" s="117">
        <f>+C37+C38+C39</f>
        <v>53297</v>
      </c>
      <c r="D36" s="117">
        <f>+D37+D38+D39</f>
        <v>60011</v>
      </c>
      <c r="E36" s="117">
        <f>+E37+E38+E39</f>
        <v>60065</v>
      </c>
    </row>
    <row r="37" spans="1:5" s="122" customFormat="1" ht="12" customHeight="1">
      <c r="A37" s="175" t="s">
        <v>349</v>
      </c>
      <c r="B37" s="176" t="s">
        <v>135</v>
      </c>
      <c r="C37" s="222"/>
      <c r="D37" s="222">
        <v>2594</v>
      </c>
      <c r="E37" s="338">
        <v>2594</v>
      </c>
    </row>
    <row r="38" spans="1:5" s="122" customFormat="1" ht="12" customHeight="1">
      <c r="A38" s="175" t="s">
        <v>350</v>
      </c>
      <c r="B38" s="177" t="s">
        <v>1</v>
      </c>
      <c r="C38" s="37"/>
      <c r="D38" s="37">
        <v>0</v>
      </c>
      <c r="E38" s="339"/>
    </row>
    <row r="39" spans="1:5" s="182" customFormat="1" ht="12" customHeight="1" thickBot="1">
      <c r="A39" s="174" t="s">
        <v>351</v>
      </c>
      <c r="B39" s="46" t="s">
        <v>352</v>
      </c>
      <c r="C39" s="223">
        <v>53297</v>
      </c>
      <c r="D39" s="223">
        <v>57417</v>
      </c>
      <c r="E39" s="340">
        <v>57471</v>
      </c>
    </row>
    <row r="40" spans="1:5" s="182" customFormat="1" ht="15" customHeight="1" thickBot="1">
      <c r="A40" s="60" t="s">
        <v>15</v>
      </c>
      <c r="B40" s="61" t="s">
        <v>353</v>
      </c>
      <c r="C40" s="120">
        <f>+C35+C36</f>
        <v>54249</v>
      </c>
      <c r="D40" s="120">
        <f>+D35+D36</f>
        <v>60963</v>
      </c>
      <c r="E40" s="120">
        <f>+E35+E36</f>
        <v>61536</v>
      </c>
    </row>
    <row r="41" spans="1:3" s="182" customFormat="1" ht="15" customHeight="1">
      <c r="A41" s="62"/>
      <c r="B41" s="63"/>
      <c r="C41" s="118"/>
    </row>
    <row r="42" spans="1:3" ht="13.5" thickBot="1">
      <c r="A42" s="64"/>
      <c r="B42" s="65"/>
      <c r="C42" s="119"/>
    </row>
    <row r="43" spans="1:5" s="181" customFormat="1" ht="16.5" customHeight="1" thickBot="1">
      <c r="A43" s="426" t="s">
        <v>41</v>
      </c>
      <c r="B43" s="427"/>
      <c r="C43" s="427"/>
      <c r="D43" s="427"/>
      <c r="E43" s="428"/>
    </row>
    <row r="44" spans="1:5" s="183" customFormat="1" ht="12" customHeight="1" thickBot="1">
      <c r="A44" s="54" t="s">
        <v>6</v>
      </c>
      <c r="B44" s="44" t="s">
        <v>354</v>
      </c>
      <c r="C44" s="92">
        <f>SUM(C45:C49)</f>
        <v>53136</v>
      </c>
      <c r="D44" s="92">
        <f>SUM(D45:D49)</f>
        <v>59221</v>
      </c>
      <c r="E44" s="92">
        <f>SUM(E45:E49)</f>
        <v>56222</v>
      </c>
    </row>
    <row r="45" spans="1:5" ht="12" customHeight="1">
      <c r="A45" s="174" t="s">
        <v>63</v>
      </c>
      <c r="B45" s="7" t="s">
        <v>36</v>
      </c>
      <c r="C45" s="222">
        <v>32367</v>
      </c>
      <c r="D45" s="222">
        <v>35865</v>
      </c>
      <c r="E45" s="338">
        <v>34855</v>
      </c>
    </row>
    <row r="46" spans="1:5" ht="12" customHeight="1">
      <c r="A46" s="174" t="s">
        <v>64</v>
      </c>
      <c r="B46" s="6" t="s">
        <v>105</v>
      </c>
      <c r="C46" s="37">
        <v>8437</v>
      </c>
      <c r="D46" s="37">
        <v>9750</v>
      </c>
      <c r="E46" s="339">
        <v>9278</v>
      </c>
    </row>
    <row r="47" spans="1:5" ht="12" customHeight="1">
      <c r="A47" s="174" t="s">
        <v>65</v>
      </c>
      <c r="B47" s="6" t="s">
        <v>82</v>
      </c>
      <c r="C47" s="37">
        <v>8998</v>
      </c>
      <c r="D47" s="37">
        <v>9588</v>
      </c>
      <c r="E47" s="339">
        <v>8074</v>
      </c>
    </row>
    <row r="48" spans="1:5" ht="12" customHeight="1">
      <c r="A48" s="174" t="s">
        <v>66</v>
      </c>
      <c r="B48" s="6" t="s">
        <v>106</v>
      </c>
      <c r="C48" s="37">
        <v>3334</v>
      </c>
      <c r="D48" s="37">
        <v>3156</v>
      </c>
      <c r="E48" s="339">
        <v>3156</v>
      </c>
    </row>
    <row r="49" spans="1:5" ht="12" customHeight="1" thickBot="1">
      <c r="A49" s="174" t="s">
        <v>83</v>
      </c>
      <c r="B49" s="6" t="s">
        <v>107</v>
      </c>
      <c r="C49" s="223"/>
      <c r="D49" s="223">
        <v>862</v>
      </c>
      <c r="E49" s="340">
        <v>859</v>
      </c>
    </row>
    <row r="50" spans="1:5" ht="12" customHeight="1" thickBot="1">
      <c r="A50" s="54" t="s">
        <v>7</v>
      </c>
      <c r="B50" s="44" t="s">
        <v>355</v>
      </c>
      <c r="C50" s="92">
        <f>SUM(C51:C53)</f>
        <v>1113</v>
      </c>
      <c r="D50" s="92">
        <f>SUM(D51:D53)</f>
        <v>1742</v>
      </c>
      <c r="E50" s="92">
        <f>SUM(E51:E53)</f>
        <v>1650</v>
      </c>
    </row>
    <row r="51" spans="1:5" s="183" customFormat="1" ht="12" customHeight="1">
      <c r="A51" s="174" t="s">
        <v>69</v>
      </c>
      <c r="B51" s="7" t="s">
        <v>125</v>
      </c>
      <c r="C51" s="222">
        <v>1113</v>
      </c>
      <c r="D51" s="222">
        <v>1742</v>
      </c>
      <c r="E51" s="338">
        <v>1650</v>
      </c>
    </row>
    <row r="52" spans="1:5" ht="12" customHeight="1">
      <c r="A52" s="174" t="s">
        <v>70</v>
      </c>
      <c r="B52" s="6" t="s">
        <v>109</v>
      </c>
      <c r="C52" s="37"/>
      <c r="D52" s="37"/>
      <c r="E52" s="339"/>
    </row>
    <row r="53" spans="1:5" ht="12" customHeight="1">
      <c r="A53" s="174" t="s">
        <v>71</v>
      </c>
      <c r="B53" s="6" t="s">
        <v>42</v>
      </c>
      <c r="C53" s="37"/>
      <c r="D53" s="37"/>
      <c r="E53" s="339"/>
    </row>
    <row r="54" spans="1:5" ht="12" customHeight="1" thickBot="1">
      <c r="A54" s="174" t="s">
        <v>72</v>
      </c>
      <c r="B54" s="6" t="s">
        <v>2</v>
      </c>
      <c r="C54" s="223"/>
      <c r="D54" s="223"/>
      <c r="E54" s="340"/>
    </row>
    <row r="55" spans="1:5" ht="15" customHeight="1" thickBot="1">
      <c r="A55" s="54" t="s">
        <v>8</v>
      </c>
      <c r="B55" s="66" t="s">
        <v>356</v>
      </c>
      <c r="C55" s="121">
        <f>+C44+C50</f>
        <v>54249</v>
      </c>
      <c r="D55" s="121">
        <f>+D44+D50</f>
        <v>60963</v>
      </c>
      <c r="E55" s="121">
        <f>+E44+E50</f>
        <v>57872</v>
      </c>
    </row>
    <row r="56" spans="1:5" ht="13.5" thickBot="1">
      <c r="A56" s="341"/>
      <c r="B56" s="342"/>
      <c r="C56" s="343"/>
      <c r="D56" s="343"/>
      <c r="E56" s="344"/>
    </row>
    <row r="57" spans="1:5" ht="15" customHeight="1" thickBot="1">
      <c r="A57" s="69" t="s">
        <v>121</v>
      </c>
      <c r="B57" s="70"/>
      <c r="C57" s="43">
        <v>12</v>
      </c>
      <c r="D57" s="43">
        <v>12</v>
      </c>
      <c r="E57" s="43">
        <v>12</v>
      </c>
    </row>
    <row r="58" spans="1:5" ht="14.25" customHeight="1" thickBot="1">
      <c r="A58" s="69" t="s">
        <v>122</v>
      </c>
      <c r="B58" s="70"/>
      <c r="C58" s="43">
        <v>0</v>
      </c>
      <c r="D58" s="43">
        <v>0</v>
      </c>
      <c r="E58" s="43">
        <v>0</v>
      </c>
    </row>
  </sheetData>
  <sheetProtection formatCells="0"/>
  <mergeCells count="3">
    <mergeCell ref="A43:E43"/>
    <mergeCell ref="A7:E7"/>
    <mergeCell ref="A1:E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58"/>
  <sheetViews>
    <sheetView zoomScale="115" zoomScaleNormal="115" workbookViewId="0" topLeftCell="A13">
      <selection activeCell="H16" sqref="H16"/>
    </sheetView>
  </sheetViews>
  <sheetFormatPr defaultColWidth="9.00390625" defaultRowHeight="12.75"/>
  <cols>
    <col min="1" max="1" width="13.50390625" style="67" customWidth="1"/>
    <col min="2" max="2" width="68.875" style="68" customWidth="1"/>
    <col min="3" max="5" width="11.125" style="68" bestFit="1" customWidth="1"/>
    <col min="6" max="16384" width="9.375" style="68" customWidth="1"/>
  </cols>
  <sheetData>
    <row r="1" spans="1:5" s="55" customFormat="1" ht="21" customHeight="1" thickBot="1">
      <c r="A1" s="402" t="s">
        <v>469</v>
      </c>
      <c r="B1" s="402"/>
      <c r="C1" s="402"/>
      <c r="D1" s="402"/>
      <c r="E1" s="402"/>
    </row>
    <row r="2" spans="1:5" s="179" customFormat="1" ht="25.5" customHeight="1">
      <c r="A2" s="134" t="s">
        <v>119</v>
      </c>
      <c r="B2" s="277" t="s">
        <v>372</v>
      </c>
      <c r="C2" s="279"/>
      <c r="D2" s="279"/>
      <c r="E2" s="348"/>
    </row>
    <row r="3" spans="1:5" s="179" customFormat="1" ht="24.75" thickBot="1">
      <c r="A3" s="172" t="s">
        <v>118</v>
      </c>
      <c r="B3" s="278" t="s">
        <v>388</v>
      </c>
      <c r="C3" s="280"/>
      <c r="D3" s="280"/>
      <c r="E3" s="349"/>
    </row>
    <row r="4" spans="1:4" s="180" customFormat="1" ht="15.75" customHeight="1" thickBot="1">
      <c r="A4" s="57"/>
      <c r="B4" s="57"/>
      <c r="D4" s="317" t="s">
        <v>475</v>
      </c>
    </row>
    <row r="5" spans="1:5" ht="36.75" thickBot="1">
      <c r="A5" s="135" t="s">
        <v>120</v>
      </c>
      <c r="B5" s="58" t="s">
        <v>39</v>
      </c>
      <c r="C5" s="28" t="s">
        <v>401</v>
      </c>
      <c r="D5" s="28" t="s">
        <v>471</v>
      </c>
      <c r="E5" s="28" t="s">
        <v>466</v>
      </c>
    </row>
    <row r="6" spans="1:5" s="181" customFormat="1" ht="12.75" customHeight="1" thickBot="1">
      <c r="A6" s="208">
        <v>1</v>
      </c>
      <c r="B6" s="209">
        <v>2</v>
      </c>
      <c r="C6" s="210">
        <v>3</v>
      </c>
      <c r="D6" s="210">
        <v>4</v>
      </c>
      <c r="E6" s="210">
        <v>5</v>
      </c>
    </row>
    <row r="7" spans="1:5" s="181" customFormat="1" ht="15.75" customHeight="1" thickBot="1">
      <c r="A7" s="426" t="s">
        <v>40</v>
      </c>
      <c r="B7" s="427"/>
      <c r="C7" s="427"/>
      <c r="D7" s="427"/>
      <c r="E7" s="428"/>
    </row>
    <row r="8" spans="1:5" s="122" customFormat="1" ht="12" customHeight="1" thickBot="1">
      <c r="A8" s="53" t="s">
        <v>6</v>
      </c>
      <c r="B8" s="59" t="s">
        <v>336</v>
      </c>
      <c r="C8" s="92">
        <f>SUM(C9:C18)</f>
        <v>6497</v>
      </c>
      <c r="D8" s="92">
        <f>SUM(D9:D18)</f>
        <v>6497</v>
      </c>
      <c r="E8" s="92">
        <f>SUM(E9:E18)</f>
        <v>5749</v>
      </c>
    </row>
    <row r="9" spans="1:5" s="122" customFormat="1" ht="12" customHeight="1">
      <c r="A9" s="173" t="s">
        <v>63</v>
      </c>
      <c r="B9" s="8" t="s">
        <v>179</v>
      </c>
      <c r="C9" s="220"/>
      <c r="D9" s="220"/>
      <c r="E9" s="345"/>
    </row>
    <row r="10" spans="1:5" s="122" customFormat="1" ht="12" customHeight="1">
      <c r="A10" s="174" t="s">
        <v>64</v>
      </c>
      <c r="B10" s="6" t="s">
        <v>180</v>
      </c>
      <c r="C10" s="90"/>
      <c r="D10" s="90"/>
      <c r="E10" s="346"/>
    </row>
    <row r="11" spans="1:5" s="122" customFormat="1" ht="12" customHeight="1">
      <c r="A11" s="174" t="s">
        <v>65</v>
      </c>
      <c r="B11" s="6" t="s">
        <v>181</v>
      </c>
      <c r="C11" s="90"/>
      <c r="D11" s="90"/>
      <c r="E11" s="346"/>
    </row>
    <row r="12" spans="1:5" s="122" customFormat="1" ht="12" customHeight="1">
      <c r="A12" s="174" t="s">
        <v>66</v>
      </c>
      <c r="B12" s="6" t="s">
        <v>182</v>
      </c>
      <c r="C12" s="90"/>
      <c r="D12" s="90"/>
      <c r="E12" s="346"/>
    </row>
    <row r="13" spans="1:5" s="122" customFormat="1" ht="12" customHeight="1">
      <c r="A13" s="174" t="s">
        <v>83</v>
      </c>
      <c r="B13" s="6" t="s">
        <v>183</v>
      </c>
      <c r="C13" s="90">
        <v>5116</v>
      </c>
      <c r="D13" s="90">
        <v>5116</v>
      </c>
      <c r="E13" s="346">
        <v>4521</v>
      </c>
    </row>
    <row r="14" spans="1:5" s="122" customFormat="1" ht="12" customHeight="1">
      <c r="A14" s="174" t="s">
        <v>67</v>
      </c>
      <c r="B14" s="6" t="s">
        <v>337</v>
      </c>
      <c r="C14" s="90">
        <v>1381</v>
      </c>
      <c r="D14" s="90">
        <v>1381</v>
      </c>
      <c r="E14" s="346">
        <v>1221</v>
      </c>
    </row>
    <row r="15" spans="1:5" s="122" customFormat="1" ht="12" customHeight="1">
      <c r="A15" s="174" t="s">
        <v>68</v>
      </c>
      <c r="B15" s="5" t="s">
        <v>338</v>
      </c>
      <c r="C15" s="90"/>
      <c r="D15" s="90"/>
      <c r="E15" s="346"/>
    </row>
    <row r="16" spans="1:5" s="122" customFormat="1" ht="12" customHeight="1">
      <c r="A16" s="174" t="s">
        <v>75</v>
      </c>
      <c r="B16" s="6" t="s">
        <v>186</v>
      </c>
      <c r="C16" s="90"/>
      <c r="D16" s="90"/>
      <c r="E16" s="346">
        <v>1</v>
      </c>
    </row>
    <row r="17" spans="1:5" s="182" customFormat="1" ht="12" customHeight="1">
      <c r="A17" s="174" t="s">
        <v>76</v>
      </c>
      <c r="B17" s="6" t="s">
        <v>187</v>
      </c>
      <c r="C17" s="90"/>
      <c r="D17" s="90"/>
      <c r="E17" s="346"/>
    </row>
    <row r="18" spans="1:5" s="182" customFormat="1" ht="12" customHeight="1" thickBot="1">
      <c r="A18" s="174" t="s">
        <v>77</v>
      </c>
      <c r="B18" s="5" t="s">
        <v>188</v>
      </c>
      <c r="C18" s="221"/>
      <c r="D18" s="221"/>
      <c r="E18" s="347">
        <v>6</v>
      </c>
    </row>
    <row r="19" spans="1:5" s="122" customFormat="1" ht="12" customHeight="1" thickBot="1">
      <c r="A19" s="53" t="s">
        <v>7</v>
      </c>
      <c r="B19" s="59" t="s">
        <v>339</v>
      </c>
      <c r="C19" s="92">
        <f>SUM(C20:C22)</f>
        <v>0</v>
      </c>
      <c r="D19" s="92">
        <f>SUM(D20:D22)</f>
        <v>0</v>
      </c>
      <c r="E19" s="92">
        <f>SUM(E20:E22)</f>
        <v>0</v>
      </c>
    </row>
    <row r="20" spans="1:5" s="182" customFormat="1" ht="12" customHeight="1">
      <c r="A20" s="174" t="s">
        <v>69</v>
      </c>
      <c r="B20" s="7" t="s">
        <v>154</v>
      </c>
      <c r="C20" s="220"/>
      <c r="D20" s="220"/>
      <c r="E20" s="345"/>
    </row>
    <row r="21" spans="1:5" s="182" customFormat="1" ht="12" customHeight="1">
      <c r="A21" s="174" t="s">
        <v>70</v>
      </c>
      <c r="B21" s="6" t="s">
        <v>340</v>
      </c>
      <c r="C21" s="90"/>
      <c r="D21" s="90"/>
      <c r="E21" s="346"/>
    </row>
    <row r="22" spans="1:5" s="182" customFormat="1" ht="12" customHeight="1">
      <c r="A22" s="174" t="s">
        <v>71</v>
      </c>
      <c r="B22" s="6" t="s">
        <v>341</v>
      </c>
      <c r="C22" s="90"/>
      <c r="D22" s="90"/>
      <c r="E22" s="346"/>
    </row>
    <row r="23" spans="1:5" s="182" customFormat="1" ht="12" customHeight="1" thickBot="1">
      <c r="A23" s="174" t="s">
        <v>72</v>
      </c>
      <c r="B23" s="6" t="s">
        <v>0</v>
      </c>
      <c r="C23" s="221"/>
      <c r="D23" s="221"/>
      <c r="E23" s="347"/>
    </row>
    <row r="24" spans="1:5" s="182" customFormat="1" ht="12" customHeight="1" thickBot="1">
      <c r="A24" s="54" t="s">
        <v>8</v>
      </c>
      <c r="B24" s="44" t="s">
        <v>96</v>
      </c>
      <c r="C24" s="107"/>
      <c r="D24" s="107"/>
      <c r="E24" s="107"/>
    </row>
    <row r="25" spans="1:5" s="182" customFormat="1" ht="12" customHeight="1" thickBot="1">
      <c r="A25" s="54" t="s">
        <v>9</v>
      </c>
      <c r="B25" s="44" t="s">
        <v>342</v>
      </c>
      <c r="C25" s="92">
        <f>+C26+C27</f>
        <v>0</v>
      </c>
      <c r="D25" s="92">
        <f>+D26+D27</f>
        <v>0</v>
      </c>
      <c r="E25" s="92">
        <f>+E26+E27</f>
        <v>0</v>
      </c>
    </row>
    <row r="26" spans="1:5" s="182" customFormat="1" ht="12" customHeight="1">
      <c r="A26" s="175" t="s">
        <v>164</v>
      </c>
      <c r="B26" s="176" t="s">
        <v>340</v>
      </c>
      <c r="C26" s="222"/>
      <c r="D26" s="222"/>
      <c r="E26" s="338"/>
    </row>
    <row r="27" spans="1:5" s="182" customFormat="1" ht="12" customHeight="1">
      <c r="A27" s="175" t="s">
        <v>167</v>
      </c>
      <c r="B27" s="177" t="s">
        <v>343</v>
      </c>
      <c r="C27" s="37"/>
      <c r="D27" s="37"/>
      <c r="E27" s="339"/>
    </row>
    <row r="28" spans="1:5" s="182" customFormat="1" ht="12" customHeight="1" thickBot="1">
      <c r="A28" s="174" t="s">
        <v>168</v>
      </c>
      <c r="B28" s="178" t="s">
        <v>344</v>
      </c>
      <c r="C28" s="223"/>
      <c r="D28" s="223"/>
      <c r="E28" s="340"/>
    </row>
    <row r="29" spans="1:5" s="182" customFormat="1" ht="12" customHeight="1" thickBot="1">
      <c r="A29" s="54" t="s">
        <v>10</v>
      </c>
      <c r="B29" s="44" t="s">
        <v>345</v>
      </c>
      <c r="C29" s="92">
        <f>+C30+C31+C32</f>
        <v>0</v>
      </c>
      <c r="D29" s="92">
        <f>+D30+D31+D32</f>
        <v>0</v>
      </c>
      <c r="E29" s="92">
        <f>+E30+E31+E32</f>
        <v>0</v>
      </c>
    </row>
    <row r="30" spans="1:5" s="182" customFormat="1" ht="12" customHeight="1">
      <c r="A30" s="175" t="s">
        <v>56</v>
      </c>
      <c r="B30" s="176" t="s">
        <v>193</v>
      </c>
      <c r="C30" s="222"/>
      <c r="D30" s="222"/>
      <c r="E30" s="338"/>
    </row>
    <row r="31" spans="1:5" s="182" customFormat="1" ht="12" customHeight="1">
      <c r="A31" s="175" t="s">
        <v>57</v>
      </c>
      <c r="B31" s="177" t="s">
        <v>194</v>
      </c>
      <c r="C31" s="37"/>
      <c r="D31" s="37"/>
      <c r="E31" s="339"/>
    </row>
    <row r="32" spans="1:5" s="182" customFormat="1" ht="12" customHeight="1" thickBot="1">
      <c r="A32" s="174" t="s">
        <v>58</v>
      </c>
      <c r="B32" s="46" t="s">
        <v>195</v>
      </c>
      <c r="C32" s="223"/>
      <c r="D32" s="223"/>
      <c r="E32" s="340"/>
    </row>
    <row r="33" spans="1:5" s="122" customFormat="1" ht="12" customHeight="1" thickBot="1">
      <c r="A33" s="54" t="s">
        <v>11</v>
      </c>
      <c r="B33" s="44" t="s">
        <v>308</v>
      </c>
      <c r="C33" s="107"/>
      <c r="D33" s="107"/>
      <c r="E33" s="107"/>
    </row>
    <row r="34" spans="1:5" s="122" customFormat="1" ht="12" customHeight="1" thickBot="1">
      <c r="A34" s="54" t="s">
        <v>12</v>
      </c>
      <c r="B34" s="44" t="s">
        <v>346</v>
      </c>
      <c r="C34" s="116"/>
      <c r="D34" s="116"/>
      <c r="E34" s="116"/>
    </row>
    <row r="35" spans="1:5" s="122" customFormat="1" ht="12" customHeight="1" thickBot="1">
      <c r="A35" s="53" t="s">
        <v>13</v>
      </c>
      <c r="B35" s="44" t="s">
        <v>347</v>
      </c>
      <c r="C35" s="117">
        <f>+C8+C19+C24+C25+C29+C33+C34</f>
        <v>6497</v>
      </c>
      <c r="D35" s="117">
        <f>+D8+D19+D24+D25+D29+D33+D34</f>
        <v>6497</v>
      </c>
      <c r="E35" s="117">
        <f>+E8+E19+E24+E25+E29+E33+E34</f>
        <v>5749</v>
      </c>
    </row>
    <row r="36" spans="1:5" s="122" customFormat="1" ht="12" customHeight="1" thickBot="1">
      <c r="A36" s="60" t="s">
        <v>14</v>
      </c>
      <c r="B36" s="44" t="s">
        <v>348</v>
      </c>
      <c r="C36" s="117">
        <f>+C37+C38+C39</f>
        <v>53093</v>
      </c>
      <c r="D36" s="117">
        <f>+D37+D38+D39</f>
        <v>60159</v>
      </c>
      <c r="E36" s="117">
        <f>+E37+E38+E39</f>
        <v>59977</v>
      </c>
    </row>
    <row r="37" spans="1:5" s="122" customFormat="1" ht="12" customHeight="1">
      <c r="A37" s="175" t="s">
        <v>349</v>
      </c>
      <c r="B37" s="176" t="s">
        <v>135</v>
      </c>
      <c r="C37" s="222"/>
      <c r="D37" s="222">
        <v>5395</v>
      </c>
      <c r="E37" s="338">
        <v>5395</v>
      </c>
    </row>
    <row r="38" spans="1:5" s="122" customFormat="1" ht="12" customHeight="1">
      <c r="A38" s="175" t="s">
        <v>350</v>
      </c>
      <c r="B38" s="177" t="s">
        <v>1</v>
      </c>
      <c r="C38" s="37"/>
      <c r="D38" s="37">
        <v>0</v>
      </c>
      <c r="E38" s="339"/>
    </row>
    <row r="39" spans="1:5" s="182" customFormat="1" ht="12" customHeight="1" thickBot="1">
      <c r="A39" s="174" t="s">
        <v>351</v>
      </c>
      <c r="B39" s="46" t="s">
        <v>352</v>
      </c>
      <c r="C39" s="223">
        <v>53093</v>
      </c>
      <c r="D39" s="223">
        <v>54764</v>
      </c>
      <c r="E39" s="340">
        <v>54582</v>
      </c>
    </row>
    <row r="40" spans="1:5" s="182" customFormat="1" ht="15" customHeight="1" thickBot="1">
      <c r="A40" s="60" t="s">
        <v>15</v>
      </c>
      <c r="B40" s="61" t="s">
        <v>353</v>
      </c>
      <c r="C40" s="120">
        <f>+C35+C36</f>
        <v>59590</v>
      </c>
      <c r="D40" s="120">
        <f>+D35+D36</f>
        <v>66656</v>
      </c>
      <c r="E40" s="120">
        <f>+E35+E36</f>
        <v>65726</v>
      </c>
    </row>
    <row r="41" spans="1:3" s="182" customFormat="1" ht="15" customHeight="1">
      <c r="A41" s="62"/>
      <c r="B41" s="63"/>
      <c r="C41" s="118"/>
    </row>
    <row r="42" spans="1:3" ht="13.5" thickBot="1">
      <c r="A42" s="64"/>
      <c r="B42" s="65"/>
      <c r="C42" s="119"/>
    </row>
    <row r="43" spans="1:5" s="181" customFormat="1" ht="16.5" customHeight="1" thickBot="1">
      <c r="A43" s="426" t="s">
        <v>41</v>
      </c>
      <c r="B43" s="427"/>
      <c r="C43" s="427"/>
      <c r="D43" s="427"/>
      <c r="E43" s="428"/>
    </row>
    <row r="44" spans="1:5" s="183" customFormat="1" ht="12" customHeight="1" thickBot="1">
      <c r="A44" s="54" t="s">
        <v>6</v>
      </c>
      <c r="B44" s="44" t="s">
        <v>354</v>
      </c>
      <c r="C44" s="92">
        <f>SUM(C45:C49)</f>
        <v>59490</v>
      </c>
      <c r="D44" s="92">
        <f>SUM(D45:D49)</f>
        <v>66299</v>
      </c>
      <c r="E44" s="92">
        <f>SUM(E45:E49)</f>
        <v>61810</v>
      </c>
    </row>
    <row r="45" spans="1:5" ht="12" customHeight="1">
      <c r="A45" s="174" t="s">
        <v>63</v>
      </c>
      <c r="B45" s="7" t="s">
        <v>36</v>
      </c>
      <c r="C45" s="222">
        <v>33260</v>
      </c>
      <c r="D45" s="222">
        <v>34815</v>
      </c>
      <c r="E45" s="338">
        <v>34095</v>
      </c>
    </row>
    <row r="46" spans="1:5" ht="12" customHeight="1">
      <c r="A46" s="174" t="s">
        <v>64</v>
      </c>
      <c r="B46" s="6" t="s">
        <v>105</v>
      </c>
      <c r="C46" s="37">
        <v>8995</v>
      </c>
      <c r="D46" s="37">
        <v>9538</v>
      </c>
      <c r="E46" s="339">
        <v>9159</v>
      </c>
    </row>
    <row r="47" spans="1:5" ht="12" customHeight="1">
      <c r="A47" s="174" t="s">
        <v>65</v>
      </c>
      <c r="B47" s="6" t="s">
        <v>82</v>
      </c>
      <c r="C47" s="37">
        <v>17235</v>
      </c>
      <c r="D47" s="37">
        <v>17810</v>
      </c>
      <c r="E47" s="339">
        <v>14420</v>
      </c>
    </row>
    <row r="48" spans="1:5" ht="12" customHeight="1">
      <c r="A48" s="174" t="s">
        <v>66</v>
      </c>
      <c r="B48" s="6" t="s">
        <v>106</v>
      </c>
      <c r="C48" s="37"/>
      <c r="D48" s="37">
        <v>0</v>
      </c>
      <c r="E48" s="339"/>
    </row>
    <row r="49" spans="1:5" ht="12" customHeight="1" thickBot="1">
      <c r="A49" s="174" t="s">
        <v>83</v>
      </c>
      <c r="B49" s="6" t="s">
        <v>107</v>
      </c>
      <c r="C49" s="223"/>
      <c r="D49" s="223">
        <v>4136</v>
      </c>
      <c r="E49" s="340">
        <v>4136</v>
      </c>
    </row>
    <row r="50" spans="1:5" ht="12" customHeight="1" thickBot="1">
      <c r="A50" s="54" t="s">
        <v>7</v>
      </c>
      <c r="B50" s="44" t="s">
        <v>355</v>
      </c>
      <c r="C50" s="92">
        <f>SUM(C51:C53)</f>
        <v>100</v>
      </c>
      <c r="D50" s="92">
        <f>SUM(D51:D53)</f>
        <v>357</v>
      </c>
      <c r="E50" s="92">
        <f>SUM(E51:E53)</f>
        <v>357</v>
      </c>
    </row>
    <row r="51" spans="1:5" s="183" customFormat="1" ht="12" customHeight="1">
      <c r="A51" s="174" t="s">
        <v>69</v>
      </c>
      <c r="B51" s="7" t="s">
        <v>125</v>
      </c>
      <c r="C51" s="222">
        <v>100</v>
      </c>
      <c r="D51" s="222">
        <v>357</v>
      </c>
      <c r="E51" s="338">
        <v>357</v>
      </c>
    </row>
    <row r="52" spans="1:5" ht="12" customHeight="1">
      <c r="A52" s="174" t="s">
        <v>70</v>
      </c>
      <c r="B52" s="6" t="s">
        <v>109</v>
      </c>
      <c r="C52" s="37"/>
      <c r="D52" s="37">
        <v>0</v>
      </c>
      <c r="E52" s="339"/>
    </row>
    <row r="53" spans="1:5" ht="12" customHeight="1">
      <c r="A53" s="174" t="s">
        <v>71</v>
      </c>
      <c r="B53" s="6" t="s">
        <v>42</v>
      </c>
      <c r="C53" s="37"/>
      <c r="D53" s="37">
        <v>0</v>
      </c>
      <c r="E53" s="339"/>
    </row>
    <row r="54" spans="1:5" ht="12" customHeight="1" thickBot="1">
      <c r="A54" s="174" t="s">
        <v>72</v>
      </c>
      <c r="B54" s="6" t="s">
        <v>2</v>
      </c>
      <c r="C54" s="223"/>
      <c r="D54" s="223">
        <v>0</v>
      </c>
      <c r="E54" s="340"/>
    </row>
    <row r="55" spans="1:5" ht="15" customHeight="1" thickBot="1">
      <c r="A55" s="54" t="s">
        <v>8</v>
      </c>
      <c r="B55" s="66" t="s">
        <v>356</v>
      </c>
      <c r="C55" s="121">
        <f>+C44+C50</f>
        <v>59590</v>
      </c>
      <c r="D55" s="121">
        <f>+D44+D50</f>
        <v>66656</v>
      </c>
      <c r="E55" s="121">
        <f>+E44+E50</f>
        <v>62167</v>
      </c>
    </row>
    <row r="56" spans="1:5" ht="13.5" thickBot="1">
      <c r="A56" s="341"/>
      <c r="B56" s="342"/>
      <c r="C56" s="343"/>
      <c r="D56" s="343"/>
      <c r="E56" s="344"/>
    </row>
    <row r="57" spans="1:5" ht="15" customHeight="1" thickBot="1">
      <c r="A57" s="69" t="s">
        <v>121</v>
      </c>
      <c r="B57" s="70"/>
      <c r="C57" s="43">
        <v>14</v>
      </c>
      <c r="D57" s="43">
        <v>14</v>
      </c>
      <c r="E57" s="43">
        <v>14</v>
      </c>
    </row>
    <row r="58" spans="1:5" ht="14.25" customHeight="1" thickBot="1">
      <c r="A58" s="69" t="s">
        <v>122</v>
      </c>
      <c r="B58" s="70"/>
      <c r="C58" s="43">
        <v>0</v>
      </c>
      <c r="D58" s="43">
        <v>0</v>
      </c>
      <c r="E58" s="43">
        <v>0</v>
      </c>
    </row>
  </sheetData>
  <sheetProtection formatCells="0"/>
  <mergeCells count="3">
    <mergeCell ref="A7:E7"/>
    <mergeCell ref="A1:E1"/>
    <mergeCell ref="A43:E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58"/>
  <sheetViews>
    <sheetView tabSelected="1" zoomScale="160" zoomScaleNormal="160" workbookViewId="0" topLeftCell="A1">
      <selection activeCell="A2" sqref="A2:E3"/>
    </sheetView>
  </sheetViews>
  <sheetFormatPr defaultColWidth="9.00390625" defaultRowHeight="12.75"/>
  <cols>
    <col min="1" max="1" width="13.50390625" style="67" customWidth="1"/>
    <col min="2" max="2" width="68.875" style="68" customWidth="1"/>
    <col min="3" max="4" width="11.125" style="68" bestFit="1" customWidth="1"/>
    <col min="5" max="5" width="11.625" style="68" customWidth="1"/>
    <col min="6" max="16384" width="9.375" style="68" customWidth="1"/>
  </cols>
  <sheetData>
    <row r="1" spans="1:5" s="55" customFormat="1" ht="21" customHeight="1" thickBot="1">
      <c r="A1" s="402" t="s">
        <v>467</v>
      </c>
      <c r="B1" s="402"/>
      <c r="C1" s="402"/>
      <c r="D1" s="402"/>
      <c r="E1" s="402"/>
    </row>
    <row r="2" spans="1:5" s="179" customFormat="1" ht="36">
      <c r="A2" s="134" t="s">
        <v>119</v>
      </c>
      <c r="B2" s="277" t="s">
        <v>373</v>
      </c>
      <c r="C2" s="279"/>
      <c r="D2" s="279"/>
      <c r="E2" s="348"/>
    </row>
    <row r="3" spans="1:5" s="179" customFormat="1" ht="24.75" thickBot="1">
      <c r="A3" s="172" t="s">
        <v>118</v>
      </c>
      <c r="B3" s="278" t="s">
        <v>388</v>
      </c>
      <c r="C3" s="280"/>
      <c r="D3" s="280"/>
      <c r="E3" s="349"/>
    </row>
    <row r="4" spans="1:4" s="180" customFormat="1" ht="15.75" customHeight="1" thickBot="1">
      <c r="A4" s="57"/>
      <c r="B4" s="57"/>
      <c r="D4" s="317" t="s">
        <v>475</v>
      </c>
    </row>
    <row r="5" spans="1:5" ht="36.75" thickBot="1">
      <c r="A5" s="135" t="s">
        <v>120</v>
      </c>
      <c r="B5" s="58" t="s">
        <v>39</v>
      </c>
      <c r="C5" s="28" t="s">
        <v>401</v>
      </c>
      <c r="D5" s="28" t="s">
        <v>468</v>
      </c>
      <c r="E5" s="28" t="s">
        <v>466</v>
      </c>
    </row>
    <row r="6" spans="1:5" s="181" customFormat="1" ht="12.75" customHeight="1" thickBot="1">
      <c r="A6" s="208">
        <v>1</v>
      </c>
      <c r="B6" s="209">
        <v>2</v>
      </c>
      <c r="C6" s="210">
        <v>3</v>
      </c>
      <c r="D6" s="210">
        <v>4</v>
      </c>
      <c r="E6" s="210">
        <v>5</v>
      </c>
    </row>
    <row r="7" spans="1:5" s="181" customFormat="1" ht="15.75" customHeight="1" thickBot="1">
      <c r="A7" s="426" t="s">
        <v>40</v>
      </c>
      <c r="B7" s="427"/>
      <c r="C7" s="427"/>
      <c r="D7" s="427"/>
      <c r="E7" s="428"/>
    </row>
    <row r="8" spans="1:5" s="122" customFormat="1" ht="12" customHeight="1" thickBot="1">
      <c r="A8" s="224" t="s">
        <v>6</v>
      </c>
      <c r="B8" s="225" t="s">
        <v>336</v>
      </c>
      <c r="C8" s="92">
        <f>SUM(C9:C18)</f>
        <v>850</v>
      </c>
      <c r="D8" s="92">
        <f>SUM(D9:D18)</f>
        <v>850</v>
      </c>
      <c r="E8" s="92">
        <f>SUM(E9:E18)</f>
        <v>543</v>
      </c>
    </row>
    <row r="9" spans="1:5" s="122" customFormat="1" ht="12" customHeight="1">
      <c r="A9" s="173" t="s">
        <v>63</v>
      </c>
      <c r="B9" s="8" t="s">
        <v>179</v>
      </c>
      <c r="C9" s="220">
        <v>450</v>
      </c>
      <c r="D9" s="220">
        <v>450</v>
      </c>
      <c r="E9" s="345">
        <v>377</v>
      </c>
    </row>
    <row r="10" spans="1:5" s="122" customFormat="1" ht="12" customHeight="1">
      <c r="A10" s="174" t="s">
        <v>64</v>
      </c>
      <c r="B10" s="6" t="s">
        <v>180</v>
      </c>
      <c r="C10" s="90"/>
      <c r="D10" s="90">
        <v>0</v>
      </c>
      <c r="E10" s="346">
        <v>166</v>
      </c>
    </row>
    <row r="11" spans="1:5" s="122" customFormat="1" ht="12" customHeight="1">
      <c r="A11" s="174" t="s">
        <v>65</v>
      </c>
      <c r="B11" s="6" t="s">
        <v>181</v>
      </c>
      <c r="C11" s="90"/>
      <c r="D11" s="90">
        <v>0</v>
      </c>
      <c r="E11" s="346"/>
    </row>
    <row r="12" spans="1:5" s="122" customFormat="1" ht="12" customHeight="1">
      <c r="A12" s="174" t="s">
        <v>66</v>
      </c>
      <c r="B12" s="6" t="s">
        <v>182</v>
      </c>
      <c r="C12" s="90">
        <v>400</v>
      </c>
      <c r="D12" s="90">
        <v>400</v>
      </c>
      <c r="E12" s="346"/>
    </row>
    <row r="13" spans="1:5" s="122" customFormat="1" ht="12" customHeight="1">
      <c r="A13" s="174" t="s">
        <v>83</v>
      </c>
      <c r="B13" s="6" t="s">
        <v>183</v>
      </c>
      <c r="C13" s="90"/>
      <c r="D13" s="90">
        <v>0</v>
      </c>
      <c r="E13" s="346"/>
    </row>
    <row r="14" spans="1:5" s="122" customFormat="1" ht="12" customHeight="1">
      <c r="A14" s="174" t="s">
        <v>67</v>
      </c>
      <c r="B14" s="6" t="s">
        <v>337</v>
      </c>
      <c r="C14" s="90"/>
      <c r="D14" s="90">
        <v>0</v>
      </c>
      <c r="E14" s="346"/>
    </row>
    <row r="15" spans="1:5" s="122" customFormat="1" ht="12" customHeight="1">
      <c r="A15" s="174" t="s">
        <v>68</v>
      </c>
      <c r="B15" s="5" t="s">
        <v>338</v>
      </c>
      <c r="C15" s="90"/>
      <c r="D15" s="90">
        <v>0</v>
      </c>
      <c r="E15" s="346"/>
    </row>
    <row r="16" spans="1:5" s="122" customFormat="1" ht="12" customHeight="1">
      <c r="A16" s="174" t="s">
        <v>75</v>
      </c>
      <c r="B16" s="6" t="s">
        <v>186</v>
      </c>
      <c r="C16" s="90"/>
      <c r="D16" s="90">
        <v>0</v>
      </c>
      <c r="E16" s="346"/>
    </row>
    <row r="17" spans="1:5" s="182" customFormat="1" ht="12" customHeight="1">
      <c r="A17" s="174" t="s">
        <v>76</v>
      </c>
      <c r="B17" s="6" t="s">
        <v>187</v>
      </c>
      <c r="C17" s="90"/>
      <c r="D17" s="90">
        <v>0</v>
      </c>
      <c r="E17" s="346"/>
    </row>
    <row r="18" spans="1:5" s="182" customFormat="1" ht="12" customHeight="1" thickBot="1">
      <c r="A18" s="174" t="s">
        <v>77</v>
      </c>
      <c r="B18" s="5" t="s">
        <v>188</v>
      </c>
      <c r="C18" s="221"/>
      <c r="D18" s="221">
        <v>0</v>
      </c>
      <c r="E18" s="347"/>
    </row>
    <row r="19" spans="1:5" s="122" customFormat="1" ht="12" customHeight="1" thickBot="1">
      <c r="A19" s="53" t="s">
        <v>7</v>
      </c>
      <c r="B19" s="59" t="s">
        <v>339</v>
      </c>
      <c r="C19" s="92">
        <f>SUM(C20:C22)</f>
        <v>0</v>
      </c>
      <c r="D19" s="92">
        <f>SUM(D20:D22)</f>
        <v>0</v>
      </c>
      <c r="E19" s="92">
        <f>SUM(E20:E22)</f>
        <v>0</v>
      </c>
    </row>
    <row r="20" spans="1:5" s="182" customFormat="1" ht="12" customHeight="1">
      <c r="A20" s="174" t="s">
        <v>69</v>
      </c>
      <c r="B20" s="7" t="s">
        <v>154</v>
      </c>
      <c r="C20" s="220"/>
      <c r="D20" s="220">
        <v>0</v>
      </c>
      <c r="E20" s="345"/>
    </row>
    <row r="21" spans="1:5" s="182" customFormat="1" ht="12" customHeight="1">
      <c r="A21" s="174" t="s">
        <v>70</v>
      </c>
      <c r="B21" s="6" t="s">
        <v>340</v>
      </c>
      <c r="C21" s="90"/>
      <c r="D21" s="90">
        <v>0</v>
      </c>
      <c r="E21" s="346"/>
    </row>
    <row r="22" spans="1:5" s="182" customFormat="1" ht="12" customHeight="1">
      <c r="A22" s="174" t="s">
        <v>71</v>
      </c>
      <c r="B22" s="6" t="s">
        <v>341</v>
      </c>
      <c r="C22" s="90"/>
      <c r="D22" s="90">
        <v>0</v>
      </c>
      <c r="E22" s="346"/>
    </row>
    <row r="23" spans="1:5" s="182" customFormat="1" ht="12" customHeight="1" thickBot="1">
      <c r="A23" s="174" t="s">
        <v>72</v>
      </c>
      <c r="B23" s="6" t="s">
        <v>0</v>
      </c>
      <c r="C23" s="221"/>
      <c r="D23" s="221">
        <v>0</v>
      </c>
      <c r="E23" s="347"/>
    </row>
    <row r="24" spans="1:5" s="182" customFormat="1" ht="12" customHeight="1" thickBot="1">
      <c r="A24" s="54" t="s">
        <v>8</v>
      </c>
      <c r="B24" s="44" t="s">
        <v>96</v>
      </c>
      <c r="C24" s="107"/>
      <c r="D24" s="107"/>
      <c r="E24" s="107"/>
    </row>
    <row r="25" spans="1:5" s="182" customFormat="1" ht="12" customHeight="1" thickBot="1">
      <c r="A25" s="54" t="s">
        <v>9</v>
      </c>
      <c r="B25" s="44" t="s">
        <v>342</v>
      </c>
      <c r="C25" s="92">
        <f>+C26+C27</f>
        <v>0</v>
      </c>
      <c r="D25" s="92">
        <f>+D26+D27</f>
        <v>0</v>
      </c>
      <c r="E25" s="92">
        <f>+E26+E27</f>
        <v>0</v>
      </c>
    </row>
    <row r="26" spans="1:5" s="182" customFormat="1" ht="12" customHeight="1">
      <c r="A26" s="175" t="s">
        <v>164</v>
      </c>
      <c r="B26" s="176" t="s">
        <v>340</v>
      </c>
      <c r="C26" s="222"/>
      <c r="D26" s="222">
        <v>0</v>
      </c>
      <c r="E26" s="338"/>
    </row>
    <row r="27" spans="1:5" s="182" customFormat="1" ht="12" customHeight="1">
      <c r="A27" s="175" t="s">
        <v>167</v>
      </c>
      <c r="B27" s="177" t="s">
        <v>343</v>
      </c>
      <c r="C27" s="37"/>
      <c r="D27" s="37">
        <v>0</v>
      </c>
      <c r="E27" s="339"/>
    </row>
    <row r="28" spans="1:5" s="182" customFormat="1" ht="12" customHeight="1" thickBot="1">
      <c r="A28" s="174" t="s">
        <v>168</v>
      </c>
      <c r="B28" s="178" t="s">
        <v>344</v>
      </c>
      <c r="C28" s="223"/>
      <c r="D28" s="223">
        <v>0</v>
      </c>
      <c r="E28" s="340"/>
    </row>
    <row r="29" spans="1:5" s="182" customFormat="1" ht="12" customHeight="1" thickBot="1">
      <c r="A29" s="54" t="s">
        <v>10</v>
      </c>
      <c r="B29" s="44" t="s">
        <v>345</v>
      </c>
      <c r="C29" s="92">
        <f>+C30+C31+C32</f>
        <v>0</v>
      </c>
      <c r="D29" s="92">
        <f>+D30+D31+D32</f>
        <v>0</v>
      </c>
      <c r="E29" s="92">
        <f>+E30+E31+E32</f>
        <v>0</v>
      </c>
    </row>
    <row r="30" spans="1:5" s="182" customFormat="1" ht="12" customHeight="1">
      <c r="A30" s="175" t="s">
        <v>56</v>
      </c>
      <c r="B30" s="176" t="s">
        <v>193</v>
      </c>
      <c r="C30" s="222"/>
      <c r="D30" s="222">
        <v>0</v>
      </c>
      <c r="E30" s="338"/>
    </row>
    <row r="31" spans="1:5" s="182" customFormat="1" ht="12" customHeight="1">
      <c r="A31" s="175" t="s">
        <v>57</v>
      </c>
      <c r="B31" s="177" t="s">
        <v>194</v>
      </c>
      <c r="C31" s="37"/>
      <c r="D31" s="37">
        <v>0</v>
      </c>
      <c r="E31" s="339"/>
    </row>
    <row r="32" spans="1:5" s="182" customFormat="1" ht="12" customHeight="1" thickBot="1">
      <c r="A32" s="174" t="s">
        <v>58</v>
      </c>
      <c r="B32" s="46" t="s">
        <v>195</v>
      </c>
      <c r="C32" s="223"/>
      <c r="D32" s="223">
        <v>0</v>
      </c>
      <c r="E32" s="340"/>
    </row>
    <row r="33" spans="1:5" s="122" customFormat="1" ht="12" customHeight="1" thickBot="1">
      <c r="A33" s="54" t="s">
        <v>11</v>
      </c>
      <c r="B33" s="44" t="s">
        <v>308</v>
      </c>
      <c r="C33" s="107"/>
      <c r="D33" s="107">
        <v>0</v>
      </c>
      <c r="E33" s="107"/>
    </row>
    <row r="34" spans="1:5" s="122" customFormat="1" ht="12" customHeight="1" thickBot="1">
      <c r="A34" s="54" t="s">
        <v>12</v>
      </c>
      <c r="B34" s="44" t="s">
        <v>346</v>
      </c>
      <c r="C34" s="116"/>
      <c r="D34" s="116">
        <v>0</v>
      </c>
      <c r="E34" s="116"/>
    </row>
    <row r="35" spans="1:5" s="122" customFormat="1" ht="12" customHeight="1" thickBot="1">
      <c r="A35" s="53" t="s">
        <v>13</v>
      </c>
      <c r="B35" s="44" t="s">
        <v>347</v>
      </c>
      <c r="C35" s="117">
        <f>+C8+C19+C24+C25+C29+C33+C34</f>
        <v>850</v>
      </c>
      <c r="D35" s="117">
        <f>+D8+D19+D24+D25+D29+D33+D34</f>
        <v>850</v>
      </c>
      <c r="E35" s="117">
        <f>+E8+E19+E24+E25+E29+E33+E34</f>
        <v>543</v>
      </c>
    </row>
    <row r="36" spans="1:5" s="122" customFormat="1" ht="12" customHeight="1" thickBot="1">
      <c r="A36" s="60" t="s">
        <v>14</v>
      </c>
      <c r="B36" s="44" t="s">
        <v>348</v>
      </c>
      <c r="C36" s="117">
        <f>+C37+C38+C39</f>
        <v>8167</v>
      </c>
      <c r="D36" s="117">
        <f>+D37+D38+D39</f>
        <v>12122</v>
      </c>
      <c r="E36" s="117">
        <f>+E37+E38+E39</f>
        <v>12099</v>
      </c>
    </row>
    <row r="37" spans="1:5" s="122" customFormat="1" ht="12" customHeight="1">
      <c r="A37" s="175" t="s">
        <v>349</v>
      </c>
      <c r="B37" s="176" t="s">
        <v>135</v>
      </c>
      <c r="C37" s="222"/>
      <c r="D37" s="222">
        <v>2233</v>
      </c>
      <c r="E37" s="338">
        <v>2233</v>
      </c>
    </row>
    <row r="38" spans="1:5" s="122" customFormat="1" ht="12" customHeight="1">
      <c r="A38" s="175" t="s">
        <v>350</v>
      </c>
      <c r="B38" s="177" t="s">
        <v>1</v>
      </c>
      <c r="C38" s="37"/>
      <c r="D38" s="37">
        <v>0</v>
      </c>
      <c r="E38" s="339"/>
    </row>
    <row r="39" spans="1:5" s="182" customFormat="1" ht="12" customHeight="1" thickBot="1">
      <c r="A39" s="174" t="s">
        <v>351</v>
      </c>
      <c r="B39" s="46" t="s">
        <v>352</v>
      </c>
      <c r="C39" s="223">
        <v>8167</v>
      </c>
      <c r="D39" s="223">
        <v>9889</v>
      </c>
      <c r="E39" s="340">
        <v>9866</v>
      </c>
    </row>
    <row r="40" spans="1:5" s="182" customFormat="1" ht="15" customHeight="1" thickBot="1">
      <c r="A40" s="60" t="s">
        <v>15</v>
      </c>
      <c r="B40" s="61" t="s">
        <v>353</v>
      </c>
      <c r="C40" s="120">
        <f>+C35+C36</f>
        <v>9017</v>
      </c>
      <c r="D40" s="120">
        <f>+D35+D36</f>
        <v>12972</v>
      </c>
      <c r="E40" s="120">
        <f>+E35+E36</f>
        <v>12642</v>
      </c>
    </row>
    <row r="41" spans="1:3" s="182" customFormat="1" ht="15" customHeight="1">
      <c r="A41" s="62"/>
      <c r="B41" s="63"/>
      <c r="C41" s="118"/>
    </row>
    <row r="42" spans="1:3" ht="13.5" thickBot="1">
      <c r="A42" s="64"/>
      <c r="B42" s="65"/>
      <c r="C42" s="119"/>
    </row>
    <row r="43" spans="1:5" s="181" customFormat="1" ht="16.5" customHeight="1" thickBot="1">
      <c r="A43" s="426" t="s">
        <v>41</v>
      </c>
      <c r="B43" s="427"/>
      <c r="C43" s="427"/>
      <c r="D43" s="427"/>
      <c r="E43" s="428"/>
    </row>
    <row r="44" spans="1:5" s="183" customFormat="1" ht="12" customHeight="1" thickBot="1">
      <c r="A44" s="226" t="s">
        <v>6</v>
      </c>
      <c r="B44" s="227" t="s">
        <v>354</v>
      </c>
      <c r="C44" s="92">
        <f>SUM(C45:C49)</f>
        <v>8817</v>
      </c>
      <c r="D44" s="92">
        <f>SUM(D45:D49)</f>
        <v>12762</v>
      </c>
      <c r="E44" s="92">
        <f>SUM(E45:E49)</f>
        <v>11090</v>
      </c>
    </row>
    <row r="45" spans="1:5" ht="12" customHeight="1">
      <c r="A45" s="174" t="s">
        <v>63</v>
      </c>
      <c r="B45" s="7" t="s">
        <v>36</v>
      </c>
      <c r="C45" s="222">
        <v>3014</v>
      </c>
      <c r="D45" s="222">
        <v>3543</v>
      </c>
      <c r="E45" s="338">
        <v>3331</v>
      </c>
    </row>
    <row r="46" spans="1:5" ht="12" customHeight="1">
      <c r="A46" s="174" t="s">
        <v>64</v>
      </c>
      <c r="B46" s="6" t="s">
        <v>105</v>
      </c>
      <c r="C46" s="37">
        <v>900</v>
      </c>
      <c r="D46" s="37">
        <v>1088</v>
      </c>
      <c r="E46" s="339">
        <v>907</v>
      </c>
    </row>
    <row r="47" spans="1:5" ht="12" customHeight="1">
      <c r="A47" s="174" t="s">
        <v>65</v>
      </c>
      <c r="B47" s="6" t="s">
        <v>82</v>
      </c>
      <c r="C47" s="37">
        <v>4903</v>
      </c>
      <c r="D47" s="37">
        <v>6319</v>
      </c>
      <c r="E47" s="339">
        <v>5040</v>
      </c>
    </row>
    <row r="48" spans="1:5" ht="12" customHeight="1">
      <c r="A48" s="174" t="s">
        <v>66</v>
      </c>
      <c r="B48" s="6" t="s">
        <v>106</v>
      </c>
      <c r="C48" s="37"/>
      <c r="D48" s="37">
        <v>0</v>
      </c>
      <c r="E48" s="339"/>
    </row>
    <row r="49" spans="1:5" ht="12" customHeight="1" thickBot="1">
      <c r="A49" s="174" t="s">
        <v>83</v>
      </c>
      <c r="B49" s="6" t="s">
        <v>107</v>
      </c>
      <c r="C49" s="223"/>
      <c r="D49" s="223">
        <v>1812</v>
      </c>
      <c r="E49" s="340">
        <v>1812</v>
      </c>
    </row>
    <row r="50" spans="1:5" ht="12" customHeight="1" thickBot="1">
      <c r="A50" s="54" t="s">
        <v>7</v>
      </c>
      <c r="B50" s="44" t="s">
        <v>355</v>
      </c>
      <c r="C50" s="92">
        <f>SUM(C51:C53)</f>
        <v>200</v>
      </c>
      <c r="D50" s="92">
        <f>SUM(D51:D53)</f>
        <v>210</v>
      </c>
      <c r="E50" s="92">
        <f>SUM(E51:E53)</f>
        <v>157</v>
      </c>
    </row>
    <row r="51" spans="1:5" s="183" customFormat="1" ht="12" customHeight="1">
      <c r="A51" s="174" t="s">
        <v>69</v>
      </c>
      <c r="B51" s="7" t="s">
        <v>125</v>
      </c>
      <c r="C51" s="222">
        <v>200</v>
      </c>
      <c r="D51" s="222">
        <v>210</v>
      </c>
      <c r="E51" s="338">
        <v>157</v>
      </c>
    </row>
    <row r="52" spans="1:5" ht="12" customHeight="1">
      <c r="A52" s="174" t="s">
        <v>70</v>
      </c>
      <c r="B52" s="6" t="s">
        <v>109</v>
      </c>
      <c r="C52" s="37"/>
      <c r="D52" s="37">
        <v>0</v>
      </c>
      <c r="E52" s="339"/>
    </row>
    <row r="53" spans="1:5" ht="12" customHeight="1">
      <c r="A53" s="174" t="s">
        <v>71</v>
      </c>
      <c r="B53" s="6" t="s">
        <v>42</v>
      </c>
      <c r="C53" s="37"/>
      <c r="D53" s="37">
        <v>0</v>
      </c>
      <c r="E53" s="339"/>
    </row>
    <row r="54" spans="1:5" ht="12" customHeight="1" thickBot="1">
      <c r="A54" s="174" t="s">
        <v>72</v>
      </c>
      <c r="B54" s="6" t="s">
        <v>2</v>
      </c>
      <c r="C54" s="223"/>
      <c r="D54" s="223">
        <v>0</v>
      </c>
      <c r="E54" s="340"/>
    </row>
    <row r="55" spans="1:5" ht="15" customHeight="1" thickBot="1">
      <c r="A55" s="54" t="s">
        <v>8</v>
      </c>
      <c r="B55" s="66" t="s">
        <v>356</v>
      </c>
      <c r="C55" s="121">
        <f>+C44+C50</f>
        <v>9017</v>
      </c>
      <c r="D55" s="121">
        <f>+D44+D50</f>
        <v>12972</v>
      </c>
      <c r="E55" s="121">
        <f>+E44+E50</f>
        <v>11247</v>
      </c>
    </row>
    <row r="56" spans="1:5" ht="13.5" thickBot="1">
      <c r="A56" s="341"/>
      <c r="B56" s="342"/>
      <c r="C56" s="343"/>
      <c r="D56" s="343"/>
      <c r="E56" s="344"/>
    </row>
    <row r="57" spans="1:5" ht="15" customHeight="1" thickBot="1">
      <c r="A57" s="69" t="s">
        <v>121</v>
      </c>
      <c r="B57" s="70"/>
      <c r="C57" s="43">
        <v>1</v>
      </c>
      <c r="D57" s="43">
        <v>1</v>
      </c>
      <c r="E57" s="43">
        <v>1</v>
      </c>
    </row>
    <row r="58" spans="1:5" ht="14.25" customHeight="1" thickBot="1">
      <c r="A58" s="69" t="s">
        <v>122</v>
      </c>
      <c r="B58" s="70"/>
      <c r="C58" s="43">
        <v>0</v>
      </c>
      <c r="D58" s="43">
        <v>0</v>
      </c>
      <c r="E58" s="43">
        <v>0</v>
      </c>
    </row>
  </sheetData>
  <sheetProtection formatCells="0"/>
  <mergeCells count="3">
    <mergeCell ref="A1:E1"/>
    <mergeCell ref="A7:E7"/>
    <mergeCell ref="A43:E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87"/>
  <sheetViews>
    <sheetView workbookViewId="0" topLeftCell="A70">
      <selection activeCell="G98" sqref="G98"/>
    </sheetView>
  </sheetViews>
  <sheetFormatPr defaultColWidth="9.00390625" defaultRowHeight="12.75"/>
  <cols>
    <col min="1" max="1" width="43.50390625" style="292" customWidth="1"/>
    <col min="2" max="7" width="15.875" style="292" customWidth="1"/>
    <col min="8" max="8" width="9.375" style="292" customWidth="1"/>
    <col min="9" max="9" width="19.125" style="292" bestFit="1" customWidth="1"/>
    <col min="10" max="16384" width="9.375" style="292" customWidth="1"/>
  </cols>
  <sheetData>
    <row r="1" spans="3:7" ht="21" customHeight="1">
      <c r="C1" s="430" t="s">
        <v>483</v>
      </c>
      <c r="D1" s="430"/>
      <c r="E1" s="430"/>
      <c r="F1" s="430"/>
      <c r="G1" s="430"/>
    </row>
    <row r="2" spans="1:7" ht="46.5" customHeight="1">
      <c r="A2" s="431" t="s">
        <v>436</v>
      </c>
      <c r="B2" s="432"/>
      <c r="C2" s="432"/>
      <c r="D2" s="432"/>
      <c r="E2" s="432"/>
      <c r="F2" s="432"/>
      <c r="G2" s="432"/>
    </row>
    <row r="3" spans="1:7" s="294" customFormat="1" ht="15">
      <c r="A3" s="293" t="s">
        <v>437</v>
      </c>
      <c r="B3" s="433" t="s">
        <v>438</v>
      </c>
      <c r="C3" s="433"/>
      <c r="D3" s="433"/>
      <c r="E3" s="433"/>
      <c r="F3" s="433"/>
      <c r="G3" s="433"/>
    </row>
    <row r="4" spans="1:7" s="294" customFormat="1" ht="16.5" thickBot="1">
      <c r="A4" s="295" t="s">
        <v>439</v>
      </c>
      <c r="B4" s="296"/>
      <c r="C4" s="296"/>
      <c r="D4" s="296"/>
      <c r="E4" s="296"/>
      <c r="F4" s="429" t="s">
        <v>440</v>
      </c>
      <c r="G4" s="429"/>
    </row>
    <row r="5" spans="1:7" s="294" customFormat="1" ht="15" customHeight="1" thickBot="1">
      <c r="A5" s="297" t="s">
        <v>441</v>
      </c>
      <c r="B5" s="298" t="s">
        <v>442</v>
      </c>
      <c r="C5" s="298" t="s">
        <v>443</v>
      </c>
      <c r="D5" s="298" t="s">
        <v>444</v>
      </c>
      <c r="E5" s="298" t="s">
        <v>445</v>
      </c>
      <c r="F5" s="298" t="s">
        <v>380</v>
      </c>
      <c r="G5" s="299" t="s">
        <v>38</v>
      </c>
    </row>
    <row r="6" spans="1:7" s="294" customFormat="1" ht="15">
      <c r="A6" s="300" t="s">
        <v>446</v>
      </c>
      <c r="B6" s="301">
        <v>223</v>
      </c>
      <c r="C6" s="301">
        <v>272</v>
      </c>
      <c r="D6" s="301">
        <v>3838</v>
      </c>
      <c r="E6" s="301">
        <v>15243</v>
      </c>
      <c r="F6" s="301">
        <v>83751</v>
      </c>
      <c r="G6" s="302">
        <f aca="true" t="shared" si="0" ref="G6:G11">SUM(B6:F6)</f>
        <v>103327</v>
      </c>
    </row>
    <row r="7" spans="1:7" s="294" customFormat="1" ht="15">
      <c r="A7" s="303" t="s">
        <v>447</v>
      </c>
      <c r="B7" s="304">
        <v>39207</v>
      </c>
      <c r="C7" s="304">
        <v>1284</v>
      </c>
      <c r="D7" s="304">
        <v>9442</v>
      </c>
      <c r="E7" s="304">
        <v>440393</v>
      </c>
      <c r="F7" s="304">
        <v>172281</v>
      </c>
      <c r="G7" s="305">
        <f t="shared" si="0"/>
        <v>662607</v>
      </c>
    </row>
    <row r="8" spans="1:7" s="294" customFormat="1" ht="15">
      <c r="A8" s="303" t="s">
        <v>448</v>
      </c>
      <c r="B8" s="304">
        <v>8070</v>
      </c>
      <c r="C8" s="304"/>
      <c r="D8" s="304"/>
      <c r="E8" s="304"/>
      <c r="F8" s="304"/>
      <c r="G8" s="305">
        <f t="shared" si="0"/>
        <v>8070</v>
      </c>
    </row>
    <row r="9" spans="1:7" s="294" customFormat="1" ht="15">
      <c r="A9" s="303" t="s">
        <v>449</v>
      </c>
      <c r="B9" s="304"/>
      <c r="C9" s="304"/>
      <c r="D9" s="304"/>
      <c r="E9" s="304"/>
      <c r="F9" s="304"/>
      <c r="G9" s="305">
        <f t="shared" si="0"/>
        <v>0</v>
      </c>
    </row>
    <row r="10" spans="1:7" s="294" customFormat="1" ht="15">
      <c r="A10" s="303" t="s">
        <v>465</v>
      </c>
      <c r="B10" s="304"/>
      <c r="C10" s="304"/>
      <c r="D10" s="304">
        <v>2158</v>
      </c>
      <c r="E10" s="304">
        <v>39525</v>
      </c>
      <c r="F10" s="304"/>
      <c r="G10" s="305">
        <f t="shared" si="0"/>
        <v>41683</v>
      </c>
    </row>
    <row r="11" spans="1:7" s="294" customFormat="1" ht="15.75" thickBot="1">
      <c r="A11" s="306" t="s">
        <v>484</v>
      </c>
      <c r="B11" s="307"/>
      <c r="C11" s="307"/>
      <c r="D11" s="307"/>
      <c r="E11" s="307"/>
      <c r="F11" s="307">
        <v>69129</v>
      </c>
      <c r="G11" s="305">
        <f t="shared" si="0"/>
        <v>69129</v>
      </c>
    </row>
    <row r="12" spans="1:7" s="294" customFormat="1" ht="15.75" thickBot="1">
      <c r="A12" s="308" t="s">
        <v>450</v>
      </c>
      <c r="B12" s="309">
        <f aca="true" t="shared" si="1" ref="B12:G12">B6+SUM(B7:B11)</f>
        <v>47500</v>
      </c>
      <c r="C12" s="309">
        <f t="shared" si="1"/>
        <v>1556</v>
      </c>
      <c r="D12" s="309">
        <f t="shared" si="1"/>
        <v>15438</v>
      </c>
      <c r="E12" s="309">
        <f t="shared" si="1"/>
        <v>495161</v>
      </c>
      <c r="F12" s="309">
        <f t="shared" si="1"/>
        <v>325161</v>
      </c>
      <c r="G12" s="310">
        <f t="shared" si="1"/>
        <v>884816</v>
      </c>
    </row>
    <row r="13" spans="1:7" s="294" customFormat="1" ht="15.75" thickBot="1">
      <c r="A13" s="311"/>
      <c r="B13" s="311"/>
      <c r="C13" s="311"/>
      <c r="D13" s="311"/>
      <c r="E13" s="311"/>
      <c r="F13" s="311"/>
      <c r="G13" s="311"/>
    </row>
    <row r="14" spans="1:7" s="294" customFormat="1" ht="15" customHeight="1" thickBot="1">
      <c r="A14" s="297" t="s">
        <v>451</v>
      </c>
      <c r="B14" s="298" t="s">
        <v>442</v>
      </c>
      <c r="C14" s="298" t="s">
        <v>443</v>
      </c>
      <c r="D14" s="298" t="s">
        <v>444</v>
      </c>
      <c r="E14" s="298" t="s">
        <v>445</v>
      </c>
      <c r="F14" s="298" t="s">
        <v>380</v>
      </c>
      <c r="G14" s="299" t="s">
        <v>38</v>
      </c>
    </row>
    <row r="15" spans="1:7" s="294" customFormat="1" ht="15">
      <c r="A15" s="300" t="s">
        <v>452</v>
      </c>
      <c r="B15" s="301"/>
      <c r="C15" s="301"/>
      <c r="D15" s="301"/>
      <c r="E15" s="301"/>
      <c r="F15" s="301"/>
      <c r="G15" s="302">
        <f>SUM(B15:F15)</f>
        <v>0</v>
      </c>
    </row>
    <row r="16" spans="1:7" s="294" customFormat="1" ht="15">
      <c r="A16" s="312" t="s">
        <v>453</v>
      </c>
      <c r="B16" s="304">
        <v>47500</v>
      </c>
      <c r="C16" s="304">
        <v>1532</v>
      </c>
      <c r="D16" s="304">
        <v>15070</v>
      </c>
      <c r="E16" s="304">
        <v>494343</v>
      </c>
      <c r="F16" s="304">
        <v>325161</v>
      </c>
      <c r="G16" s="305">
        <f>SUM(B16:F16)</f>
        <v>883606</v>
      </c>
    </row>
    <row r="17" spans="1:7" s="294" customFormat="1" ht="15">
      <c r="A17" s="303" t="s">
        <v>454</v>
      </c>
      <c r="B17" s="304"/>
      <c r="C17" s="304">
        <v>24</v>
      </c>
      <c r="D17" s="304">
        <v>368</v>
      </c>
      <c r="E17" s="304">
        <v>818</v>
      </c>
      <c r="F17" s="304"/>
      <c r="G17" s="305">
        <f>SUM(B17:F17)</f>
        <v>1210</v>
      </c>
    </row>
    <row r="18" spans="1:7" s="294" customFormat="1" ht="15.75" thickBot="1">
      <c r="A18" s="303" t="s">
        <v>455</v>
      </c>
      <c r="B18" s="304"/>
      <c r="C18" s="304"/>
      <c r="D18" s="304"/>
      <c r="E18" s="304"/>
      <c r="F18" s="304"/>
      <c r="G18" s="305">
        <f>SUM(B18:F18)</f>
        <v>0</v>
      </c>
    </row>
    <row r="19" spans="1:7" s="294" customFormat="1" ht="15.75" thickBot="1">
      <c r="A19" s="308" t="s">
        <v>456</v>
      </c>
      <c r="B19" s="309">
        <f aca="true" t="shared" si="2" ref="B19:G19">SUM(B15:B18)</f>
        <v>47500</v>
      </c>
      <c r="C19" s="309">
        <f t="shared" si="2"/>
        <v>1556</v>
      </c>
      <c r="D19" s="309">
        <f t="shared" si="2"/>
        <v>15438</v>
      </c>
      <c r="E19" s="309">
        <f t="shared" si="2"/>
        <v>495161</v>
      </c>
      <c r="F19" s="309">
        <f t="shared" si="2"/>
        <v>325161</v>
      </c>
      <c r="G19" s="310">
        <f t="shared" si="2"/>
        <v>884816</v>
      </c>
    </row>
    <row r="20" spans="1:7" ht="12.75">
      <c r="A20" s="313"/>
      <c r="B20" s="313"/>
      <c r="C20" s="313"/>
      <c r="D20" s="313"/>
      <c r="E20" s="313"/>
      <c r="F20" s="313"/>
      <c r="G20" s="313"/>
    </row>
    <row r="21" spans="1:7" s="294" customFormat="1" ht="16.5" thickBot="1">
      <c r="A21" s="295" t="s">
        <v>457</v>
      </c>
      <c r="B21" s="296"/>
      <c r="C21" s="296"/>
      <c r="D21" s="296"/>
      <c r="E21" s="296"/>
      <c r="F21" s="429" t="s">
        <v>440</v>
      </c>
      <c r="G21" s="429"/>
    </row>
    <row r="22" spans="1:7" s="294" customFormat="1" ht="15" customHeight="1" thickBot="1">
      <c r="A22" s="297" t="s">
        <v>441</v>
      </c>
      <c r="B22" s="298" t="s">
        <v>442</v>
      </c>
      <c r="C22" s="298" t="s">
        <v>443</v>
      </c>
      <c r="D22" s="298" t="s">
        <v>444</v>
      </c>
      <c r="E22" s="298" t="s">
        <v>445</v>
      </c>
      <c r="F22" s="298" t="s">
        <v>380</v>
      </c>
      <c r="G22" s="299" t="s">
        <v>38</v>
      </c>
    </row>
    <row r="23" spans="1:7" s="294" customFormat="1" ht="15">
      <c r="A23" s="300" t="s">
        <v>446</v>
      </c>
      <c r="B23" s="301">
        <v>223</v>
      </c>
      <c r="C23" s="301">
        <v>272</v>
      </c>
      <c r="D23" s="301">
        <v>3838</v>
      </c>
      <c r="E23" s="301">
        <v>15243</v>
      </c>
      <c r="F23" s="301"/>
      <c r="G23" s="302">
        <v>103327</v>
      </c>
    </row>
    <row r="24" spans="1:7" s="294" customFormat="1" ht="15">
      <c r="A24" s="303" t="s">
        <v>447</v>
      </c>
      <c r="B24" s="304">
        <v>39207</v>
      </c>
      <c r="C24" s="304">
        <v>1284</v>
      </c>
      <c r="D24" s="304">
        <v>9442</v>
      </c>
      <c r="E24" s="304">
        <v>440393</v>
      </c>
      <c r="F24" s="304">
        <v>163399</v>
      </c>
      <c r="G24" s="305">
        <v>826006</v>
      </c>
    </row>
    <row r="25" spans="1:7" s="294" customFormat="1" ht="15">
      <c r="A25" s="303" t="s">
        <v>448</v>
      </c>
      <c r="B25" s="304">
        <v>8070</v>
      </c>
      <c r="C25" s="304"/>
      <c r="D25" s="304"/>
      <c r="E25" s="304"/>
      <c r="F25" s="304"/>
      <c r="G25" s="305">
        <f>SUM(B25:F25)</f>
        <v>8070</v>
      </c>
    </row>
    <row r="26" spans="1:7" s="294" customFormat="1" ht="15">
      <c r="A26" s="303" t="s">
        <v>449</v>
      </c>
      <c r="B26" s="304"/>
      <c r="C26" s="304"/>
      <c r="D26" s="304"/>
      <c r="E26" s="304"/>
      <c r="F26" s="304"/>
      <c r="G26" s="305">
        <f>SUM(B26:F26)</f>
        <v>0</v>
      </c>
    </row>
    <row r="27" spans="1:7" s="294" customFormat="1" ht="15">
      <c r="A27" s="303" t="s">
        <v>465</v>
      </c>
      <c r="B27" s="304"/>
      <c r="C27" s="304"/>
      <c r="D27" s="304">
        <v>2158</v>
      </c>
      <c r="E27" s="304">
        <v>39525</v>
      </c>
      <c r="F27" s="304"/>
      <c r="G27" s="305">
        <f>SUM(B27:F27)</f>
        <v>41683</v>
      </c>
    </row>
    <row r="28" spans="1:7" s="294" customFormat="1" ht="15.75" thickBot="1">
      <c r="A28" s="306" t="s">
        <v>484</v>
      </c>
      <c r="B28" s="307"/>
      <c r="C28" s="307"/>
      <c r="D28" s="307"/>
      <c r="E28" s="307"/>
      <c r="F28" s="307">
        <v>44118</v>
      </c>
      <c r="G28" s="305">
        <v>113247</v>
      </c>
    </row>
    <row r="29" spans="1:7" s="294" customFormat="1" ht="15.75" thickBot="1">
      <c r="A29" s="308" t="s">
        <v>450</v>
      </c>
      <c r="B29" s="309">
        <f>B23+SUM(B24:B28)</f>
        <v>47500</v>
      </c>
      <c r="C29" s="309">
        <f>C23+SUM(C24:C28)</f>
        <v>1556</v>
      </c>
      <c r="D29" s="309">
        <f>D23+SUM(D24:D28)</f>
        <v>15438</v>
      </c>
      <c r="E29" s="309">
        <f>E23+SUM(E24:E28)</f>
        <v>495161</v>
      </c>
      <c r="F29" s="309">
        <f>F23+SUM(F24:F28)</f>
        <v>207517</v>
      </c>
      <c r="G29" s="310">
        <f>SUM(G23:G28)</f>
        <v>1092333</v>
      </c>
    </row>
    <row r="30" spans="1:7" s="294" customFormat="1" ht="15.75" thickBot="1">
      <c r="A30" s="311"/>
      <c r="B30" s="311"/>
      <c r="C30" s="311"/>
      <c r="D30" s="311"/>
      <c r="E30" s="311"/>
      <c r="F30" s="311"/>
      <c r="G30" s="311"/>
    </row>
    <row r="31" spans="1:7" s="294" customFormat="1" ht="15" customHeight="1" thickBot="1">
      <c r="A31" s="297" t="s">
        <v>451</v>
      </c>
      <c r="B31" s="298" t="s">
        <v>442</v>
      </c>
      <c r="C31" s="298" t="s">
        <v>443</v>
      </c>
      <c r="D31" s="298" t="s">
        <v>444</v>
      </c>
      <c r="E31" s="298" t="s">
        <v>445</v>
      </c>
      <c r="F31" s="298" t="s">
        <v>380</v>
      </c>
      <c r="G31" s="299" t="s">
        <v>38</v>
      </c>
    </row>
    <row r="32" spans="1:7" s="294" customFormat="1" ht="15">
      <c r="A32" s="300" t="s">
        <v>452</v>
      </c>
      <c r="B32" s="301"/>
      <c r="C32" s="301"/>
      <c r="D32" s="301"/>
      <c r="E32" s="301"/>
      <c r="F32" s="301"/>
      <c r="G32" s="302">
        <f>SUM(B32:F32)</f>
        <v>0</v>
      </c>
    </row>
    <row r="33" spans="1:7" s="294" customFormat="1" ht="15">
      <c r="A33" s="312" t="s">
        <v>453</v>
      </c>
      <c r="B33" s="304">
        <v>47500</v>
      </c>
      <c r="C33" s="304">
        <v>1532</v>
      </c>
      <c r="D33" s="304">
        <v>15070</v>
      </c>
      <c r="E33" s="304">
        <v>494343</v>
      </c>
      <c r="F33" s="304">
        <v>207517</v>
      </c>
      <c r="G33" s="305">
        <f>G16+F33</f>
        <v>1091123</v>
      </c>
    </row>
    <row r="34" spans="1:7" s="294" customFormat="1" ht="15">
      <c r="A34" s="303" t="s">
        <v>454</v>
      </c>
      <c r="B34" s="304"/>
      <c r="C34" s="304">
        <v>24</v>
      </c>
      <c r="D34" s="304">
        <v>368</v>
      </c>
      <c r="E34" s="304">
        <v>818</v>
      </c>
      <c r="F34" s="304"/>
      <c r="G34" s="305">
        <f>SUM(B34:F34)</f>
        <v>1210</v>
      </c>
    </row>
    <row r="35" spans="1:7" s="294" customFormat="1" ht="15.75" thickBot="1">
      <c r="A35" s="303" t="s">
        <v>455</v>
      </c>
      <c r="B35" s="304"/>
      <c r="C35" s="304"/>
      <c r="D35" s="304"/>
      <c r="E35" s="304"/>
      <c r="F35" s="304"/>
      <c r="G35" s="305">
        <f>SUM(B35:F35)</f>
        <v>0</v>
      </c>
    </row>
    <row r="36" spans="1:7" s="294" customFormat="1" ht="15.75" thickBot="1">
      <c r="A36" s="308" t="s">
        <v>456</v>
      </c>
      <c r="B36" s="309">
        <f aca="true" t="shared" si="3" ref="B36:G36">SUM(B32:B35)</f>
        <v>47500</v>
      </c>
      <c r="C36" s="309">
        <f t="shared" si="3"/>
        <v>1556</v>
      </c>
      <c r="D36" s="309">
        <f t="shared" si="3"/>
        <v>15438</v>
      </c>
      <c r="E36" s="309">
        <f t="shared" si="3"/>
        <v>495161</v>
      </c>
      <c r="F36" s="309">
        <f t="shared" si="3"/>
        <v>207517</v>
      </c>
      <c r="G36" s="310">
        <f t="shared" si="3"/>
        <v>1092333</v>
      </c>
    </row>
    <row r="38" spans="1:7" s="294" customFormat="1" ht="16.5" thickBot="1">
      <c r="A38" s="295" t="s">
        <v>462</v>
      </c>
      <c r="B38" s="296"/>
      <c r="C38" s="296"/>
      <c r="D38" s="296"/>
      <c r="E38" s="296"/>
      <c r="F38" s="429" t="s">
        <v>440</v>
      </c>
      <c r="G38" s="429"/>
    </row>
    <row r="39" spans="1:7" s="294" customFormat="1" ht="15" customHeight="1" thickBot="1">
      <c r="A39" s="297" t="s">
        <v>441</v>
      </c>
      <c r="B39" s="298" t="s">
        <v>442</v>
      </c>
      <c r="C39" s="298" t="s">
        <v>443</v>
      </c>
      <c r="D39" s="298" t="s">
        <v>444</v>
      </c>
      <c r="E39" s="298" t="s">
        <v>445</v>
      </c>
      <c r="F39" s="298" t="s">
        <v>380</v>
      </c>
      <c r="G39" s="299" t="s">
        <v>38</v>
      </c>
    </row>
    <row r="40" spans="1:7" s="294" customFormat="1" ht="15">
      <c r="A40" s="300" t="s">
        <v>446</v>
      </c>
      <c r="B40" s="301">
        <v>223</v>
      </c>
      <c r="C40" s="301">
        <v>272</v>
      </c>
      <c r="D40" s="301">
        <v>3838</v>
      </c>
      <c r="E40" s="301">
        <v>15243</v>
      </c>
      <c r="F40" s="301">
        <v>-74400</v>
      </c>
      <c r="G40" s="302">
        <f aca="true" t="shared" si="4" ref="G40:G45">G23+F40</f>
        <v>28927</v>
      </c>
    </row>
    <row r="41" spans="1:7" s="294" customFormat="1" ht="15">
      <c r="A41" s="303" t="s">
        <v>447</v>
      </c>
      <c r="B41" s="304">
        <v>39207</v>
      </c>
      <c r="C41" s="304">
        <v>1284</v>
      </c>
      <c r="D41" s="304">
        <v>9442</v>
      </c>
      <c r="E41" s="304">
        <v>440393</v>
      </c>
      <c r="F41" s="304">
        <v>22742</v>
      </c>
      <c r="G41" s="305">
        <f t="shared" si="4"/>
        <v>848748</v>
      </c>
    </row>
    <row r="42" spans="1:7" s="294" customFormat="1" ht="15">
      <c r="A42" s="303" t="s">
        <v>448</v>
      </c>
      <c r="B42" s="304">
        <v>8070</v>
      </c>
      <c r="C42" s="304"/>
      <c r="D42" s="304"/>
      <c r="E42" s="304"/>
      <c r="F42" s="304"/>
      <c r="G42" s="305">
        <f t="shared" si="4"/>
        <v>8070</v>
      </c>
    </row>
    <row r="43" spans="1:7" s="294" customFormat="1" ht="15">
      <c r="A43" s="303" t="s">
        <v>449</v>
      </c>
      <c r="B43" s="304"/>
      <c r="C43" s="304"/>
      <c r="D43" s="304"/>
      <c r="E43" s="304"/>
      <c r="F43" s="304"/>
      <c r="G43" s="305">
        <f t="shared" si="4"/>
        <v>0</v>
      </c>
    </row>
    <row r="44" spans="1:7" s="294" customFormat="1" ht="15">
      <c r="A44" s="303" t="s">
        <v>465</v>
      </c>
      <c r="B44" s="304"/>
      <c r="C44" s="304"/>
      <c r="D44" s="304">
        <v>2158</v>
      </c>
      <c r="E44" s="304">
        <v>39525</v>
      </c>
      <c r="F44" s="304">
        <v>79235</v>
      </c>
      <c r="G44" s="305">
        <f t="shared" si="4"/>
        <v>120918</v>
      </c>
    </row>
    <row r="45" spans="1:7" s="294" customFormat="1" ht="15.75" thickBot="1">
      <c r="A45" s="306" t="s">
        <v>484</v>
      </c>
      <c r="B45" s="307"/>
      <c r="C45" s="307"/>
      <c r="D45" s="307"/>
      <c r="E45" s="307"/>
      <c r="F45" s="307">
        <v>-113247</v>
      </c>
      <c r="G45" s="305">
        <f t="shared" si="4"/>
        <v>0</v>
      </c>
    </row>
    <row r="46" spans="1:7" s="294" customFormat="1" ht="15.75" thickBot="1">
      <c r="A46" s="308" t="s">
        <v>450</v>
      </c>
      <c r="B46" s="309">
        <f aca="true" t="shared" si="5" ref="B46:G46">B40+SUM(B41:B45)</f>
        <v>47500</v>
      </c>
      <c r="C46" s="309">
        <f t="shared" si="5"/>
        <v>1556</v>
      </c>
      <c r="D46" s="309">
        <f t="shared" si="5"/>
        <v>15438</v>
      </c>
      <c r="E46" s="309">
        <f t="shared" si="5"/>
        <v>495161</v>
      </c>
      <c r="F46" s="309">
        <f t="shared" si="5"/>
        <v>-85670</v>
      </c>
      <c r="G46" s="310">
        <f t="shared" si="5"/>
        <v>1006663</v>
      </c>
    </row>
    <row r="47" spans="1:7" s="294" customFormat="1" ht="15.75" thickBot="1">
      <c r="A47" s="311"/>
      <c r="B47" s="311"/>
      <c r="C47" s="311"/>
      <c r="D47" s="311"/>
      <c r="E47" s="311"/>
      <c r="F47" s="311"/>
      <c r="G47" s="311"/>
    </row>
    <row r="48" spans="1:7" s="294" customFormat="1" ht="15" customHeight="1" thickBot="1">
      <c r="A48" s="297" t="s">
        <v>451</v>
      </c>
      <c r="B48" s="298" t="s">
        <v>442</v>
      </c>
      <c r="C48" s="298" t="s">
        <v>443</v>
      </c>
      <c r="D48" s="298" t="s">
        <v>444</v>
      </c>
      <c r="E48" s="298" t="s">
        <v>445</v>
      </c>
      <c r="F48" s="298" t="s">
        <v>380</v>
      </c>
      <c r="G48" s="299" t="s">
        <v>38</v>
      </c>
    </row>
    <row r="49" spans="1:7" s="294" customFormat="1" ht="15">
      <c r="A49" s="300" t="s">
        <v>452</v>
      </c>
      <c r="B49" s="301"/>
      <c r="C49" s="301"/>
      <c r="D49" s="301"/>
      <c r="E49" s="301"/>
      <c r="F49" s="301"/>
      <c r="G49" s="302">
        <f>SUM(B49:F49)</f>
        <v>0</v>
      </c>
    </row>
    <row r="50" spans="1:7" s="294" customFormat="1" ht="15">
      <c r="A50" s="312" t="s">
        <v>453</v>
      </c>
      <c r="B50" s="304">
        <v>47500</v>
      </c>
      <c r="C50" s="304">
        <v>1532</v>
      </c>
      <c r="D50" s="304">
        <v>15070</v>
      </c>
      <c r="E50" s="304">
        <v>494343</v>
      </c>
      <c r="F50" s="304">
        <v>-85670</v>
      </c>
      <c r="G50" s="305">
        <f>G33+F50</f>
        <v>1005453</v>
      </c>
    </row>
    <row r="51" spans="1:7" s="294" customFormat="1" ht="15">
      <c r="A51" s="303" t="s">
        <v>454</v>
      </c>
      <c r="B51" s="304"/>
      <c r="C51" s="304">
        <v>24</v>
      </c>
      <c r="D51" s="304">
        <v>368</v>
      </c>
      <c r="E51" s="304">
        <v>818</v>
      </c>
      <c r="F51" s="304"/>
      <c r="G51" s="305">
        <f>SUM(B51:F51)</f>
        <v>1210</v>
      </c>
    </row>
    <row r="52" spans="1:7" s="294" customFormat="1" ht="15.75" thickBot="1">
      <c r="A52" s="303" t="s">
        <v>455</v>
      </c>
      <c r="B52" s="304"/>
      <c r="C52" s="304"/>
      <c r="D52" s="304"/>
      <c r="E52" s="304"/>
      <c r="F52" s="304"/>
      <c r="G52" s="305">
        <f>SUM(B52:F52)</f>
        <v>0</v>
      </c>
    </row>
    <row r="53" spans="1:7" s="294" customFormat="1" ht="15.75" thickBot="1">
      <c r="A53" s="308" t="s">
        <v>456</v>
      </c>
      <c r="B53" s="309">
        <f aca="true" t="shared" si="6" ref="B53:G53">SUM(B49:B52)</f>
        <v>47500</v>
      </c>
      <c r="C53" s="309">
        <f t="shared" si="6"/>
        <v>1556</v>
      </c>
      <c r="D53" s="309">
        <f t="shared" si="6"/>
        <v>15438</v>
      </c>
      <c r="E53" s="309">
        <f t="shared" si="6"/>
        <v>495161</v>
      </c>
      <c r="F53" s="309">
        <f t="shared" si="6"/>
        <v>-85670</v>
      </c>
      <c r="G53" s="310">
        <f t="shared" si="6"/>
        <v>1006663</v>
      </c>
    </row>
    <row r="54" spans="1:7" s="294" customFormat="1" ht="15">
      <c r="A54" s="314"/>
      <c r="B54" s="315"/>
      <c r="C54" s="315"/>
      <c r="D54" s="315"/>
      <c r="E54" s="315"/>
      <c r="F54" s="315"/>
      <c r="G54" s="315"/>
    </row>
    <row r="55" spans="1:7" ht="16.5" thickBot="1">
      <c r="A55" s="295" t="s">
        <v>464</v>
      </c>
      <c r="B55" s="296"/>
      <c r="C55" s="296"/>
      <c r="D55" s="296"/>
      <c r="E55" s="296"/>
      <c r="F55" s="429" t="s">
        <v>440</v>
      </c>
      <c r="G55" s="429"/>
    </row>
    <row r="56" spans="1:7" s="294" customFormat="1" ht="15.75" thickBot="1">
      <c r="A56" s="297" t="s">
        <v>441</v>
      </c>
      <c r="B56" s="298" t="s">
        <v>442</v>
      </c>
      <c r="C56" s="298" t="s">
        <v>443</v>
      </c>
      <c r="D56" s="298" t="s">
        <v>444</v>
      </c>
      <c r="E56" s="298" t="s">
        <v>445</v>
      </c>
      <c r="F56" s="298" t="s">
        <v>380</v>
      </c>
      <c r="G56" s="299" t="s">
        <v>38</v>
      </c>
    </row>
    <row r="57" spans="1:7" s="294" customFormat="1" ht="15" customHeight="1">
      <c r="A57" s="300" t="s">
        <v>446</v>
      </c>
      <c r="B57" s="301">
        <v>223</v>
      </c>
      <c r="C57" s="301">
        <v>272</v>
      </c>
      <c r="D57" s="301">
        <v>5997</v>
      </c>
      <c r="E57" s="301">
        <v>15243</v>
      </c>
      <c r="F57" s="301">
        <v>-28927</v>
      </c>
      <c r="G57" s="302">
        <f aca="true" t="shared" si="7" ref="G57:G62">G40+F57</f>
        <v>0</v>
      </c>
    </row>
    <row r="58" spans="1:7" s="294" customFormat="1" ht="15">
      <c r="A58" s="303" t="s">
        <v>447</v>
      </c>
      <c r="B58" s="304">
        <v>39207</v>
      </c>
      <c r="C58" s="304">
        <v>1284</v>
      </c>
      <c r="D58" s="304">
        <v>9442</v>
      </c>
      <c r="E58" s="304">
        <v>440393</v>
      </c>
      <c r="F58" s="304">
        <v>46156</v>
      </c>
      <c r="G58" s="305">
        <f t="shared" si="7"/>
        <v>894904</v>
      </c>
    </row>
    <row r="59" spans="1:7" s="294" customFormat="1" ht="15">
      <c r="A59" s="303" t="s">
        <v>448</v>
      </c>
      <c r="B59" s="304">
        <v>8070</v>
      </c>
      <c r="C59" s="304"/>
      <c r="D59" s="304"/>
      <c r="E59" s="304"/>
      <c r="F59" s="304">
        <v>25771</v>
      </c>
      <c r="G59" s="305">
        <f t="shared" si="7"/>
        <v>33841</v>
      </c>
    </row>
    <row r="60" spans="1:7" s="294" customFormat="1" ht="15">
      <c r="A60" s="303" t="s">
        <v>449</v>
      </c>
      <c r="B60" s="304"/>
      <c r="C60" s="304"/>
      <c r="D60" s="304"/>
      <c r="E60" s="304"/>
      <c r="F60" s="304"/>
      <c r="G60" s="305">
        <f t="shared" si="7"/>
        <v>0</v>
      </c>
    </row>
    <row r="61" spans="1:7" s="294" customFormat="1" ht="15">
      <c r="A61" s="303" t="s">
        <v>465</v>
      </c>
      <c r="B61" s="304"/>
      <c r="C61" s="304"/>
      <c r="D61" s="304">
        <v>2158</v>
      </c>
      <c r="E61" s="304">
        <v>39525</v>
      </c>
      <c r="F61" s="304">
        <v>-43000</v>
      </c>
      <c r="G61" s="305">
        <f t="shared" si="7"/>
        <v>77918</v>
      </c>
    </row>
    <row r="62" spans="1:7" s="294" customFormat="1" ht="15.75" thickBot="1">
      <c r="A62" s="306" t="s">
        <v>484</v>
      </c>
      <c r="B62" s="307"/>
      <c r="C62" s="307"/>
      <c r="D62" s="307"/>
      <c r="E62" s="307"/>
      <c r="F62" s="307"/>
      <c r="G62" s="305">
        <f t="shared" si="7"/>
        <v>0</v>
      </c>
    </row>
    <row r="63" spans="1:7" s="294" customFormat="1" ht="15.75" thickBot="1">
      <c r="A63" s="308" t="s">
        <v>450</v>
      </c>
      <c r="B63" s="309">
        <f aca="true" t="shared" si="8" ref="B63:G63">B57+SUM(B58:B62)</f>
        <v>47500</v>
      </c>
      <c r="C63" s="309">
        <f t="shared" si="8"/>
        <v>1556</v>
      </c>
      <c r="D63" s="309">
        <f t="shared" si="8"/>
        <v>17597</v>
      </c>
      <c r="E63" s="309">
        <f t="shared" si="8"/>
        <v>495161</v>
      </c>
      <c r="F63" s="309">
        <f t="shared" si="8"/>
        <v>0</v>
      </c>
      <c r="G63" s="310">
        <f t="shared" si="8"/>
        <v>1006663</v>
      </c>
    </row>
    <row r="64" spans="1:7" s="294" customFormat="1" ht="15.75" thickBot="1">
      <c r="A64" s="311"/>
      <c r="B64" s="311"/>
      <c r="C64" s="311"/>
      <c r="D64" s="311"/>
      <c r="E64" s="311"/>
      <c r="F64" s="311"/>
      <c r="G64" s="311"/>
    </row>
    <row r="65" spans="1:7" s="294" customFormat="1" ht="15.75" thickBot="1">
      <c r="A65" s="297" t="s">
        <v>451</v>
      </c>
      <c r="B65" s="298" t="s">
        <v>442</v>
      </c>
      <c r="C65" s="298" t="s">
        <v>443</v>
      </c>
      <c r="D65" s="298" t="s">
        <v>444</v>
      </c>
      <c r="E65" s="298" t="s">
        <v>445</v>
      </c>
      <c r="F65" s="298" t="s">
        <v>380</v>
      </c>
      <c r="G65" s="299" t="s">
        <v>38</v>
      </c>
    </row>
    <row r="66" spans="1:7" s="294" customFormat="1" ht="15" customHeight="1">
      <c r="A66" s="300" t="s">
        <v>452</v>
      </c>
      <c r="B66" s="301"/>
      <c r="C66" s="301"/>
      <c r="D66" s="301"/>
      <c r="E66" s="301"/>
      <c r="F66" s="301"/>
      <c r="G66" s="302">
        <f>SUM(B66:F66)</f>
        <v>0</v>
      </c>
    </row>
    <row r="67" spans="1:7" s="294" customFormat="1" ht="15">
      <c r="A67" s="312" t="s">
        <v>453</v>
      </c>
      <c r="B67" s="304">
        <v>47500</v>
      </c>
      <c r="C67" s="304">
        <v>1532</v>
      </c>
      <c r="D67" s="304">
        <v>15070</v>
      </c>
      <c r="E67" s="304">
        <v>494343</v>
      </c>
      <c r="F67" s="304">
        <v>0</v>
      </c>
      <c r="G67" s="305">
        <f>G50+F67</f>
        <v>1005453</v>
      </c>
    </row>
    <row r="68" spans="1:7" s="294" customFormat="1" ht="15">
      <c r="A68" s="303" t="s">
        <v>454</v>
      </c>
      <c r="B68" s="304"/>
      <c r="C68" s="304">
        <v>24</v>
      </c>
      <c r="D68" s="304">
        <v>368</v>
      </c>
      <c r="E68" s="304">
        <v>818</v>
      </c>
      <c r="F68" s="304">
        <v>80</v>
      </c>
      <c r="G68" s="305">
        <f>SUM(B68:F68)</f>
        <v>1290</v>
      </c>
    </row>
    <row r="69" spans="1:7" s="294" customFormat="1" ht="15.75" thickBot="1">
      <c r="A69" s="303" t="s">
        <v>455</v>
      </c>
      <c r="B69" s="304"/>
      <c r="C69" s="304"/>
      <c r="D69" s="304"/>
      <c r="E69" s="304"/>
      <c r="F69" s="304"/>
      <c r="G69" s="305">
        <f>SUM(B69:F69)</f>
        <v>0</v>
      </c>
    </row>
    <row r="70" spans="1:7" s="294" customFormat="1" ht="15.75" thickBot="1">
      <c r="A70" s="308" t="s">
        <v>456</v>
      </c>
      <c r="B70" s="309">
        <f aca="true" t="shared" si="9" ref="B70:G70">SUM(B66:B69)</f>
        <v>47500</v>
      </c>
      <c r="C70" s="309">
        <f t="shared" si="9"/>
        <v>1556</v>
      </c>
      <c r="D70" s="309">
        <f t="shared" si="9"/>
        <v>15438</v>
      </c>
      <c r="E70" s="309">
        <f t="shared" si="9"/>
        <v>495161</v>
      </c>
      <c r="F70" s="309">
        <f t="shared" si="9"/>
        <v>80</v>
      </c>
      <c r="G70" s="310">
        <f t="shared" si="9"/>
        <v>1006743</v>
      </c>
    </row>
    <row r="71" spans="1:7" s="294" customFormat="1" ht="15">
      <c r="A71" s="292"/>
      <c r="B71" s="292"/>
      <c r="C71" s="292"/>
      <c r="D71" s="292"/>
      <c r="E71" s="292"/>
      <c r="F71" s="292"/>
      <c r="G71" s="292"/>
    </row>
    <row r="72" spans="1:7" ht="16.5" thickBot="1">
      <c r="A72" s="295" t="s">
        <v>458</v>
      </c>
      <c r="B72" s="296"/>
      <c r="C72" s="296"/>
      <c r="D72" s="296"/>
      <c r="E72" s="296"/>
      <c r="F72" s="429" t="s">
        <v>440</v>
      </c>
      <c r="G72" s="429"/>
    </row>
    <row r="73" spans="1:7" ht="15" thickBot="1">
      <c r="A73" s="297" t="s">
        <v>441</v>
      </c>
      <c r="B73" s="298" t="s">
        <v>442</v>
      </c>
      <c r="C73" s="298" t="s">
        <v>443</v>
      </c>
      <c r="D73" s="298" t="s">
        <v>444</v>
      </c>
      <c r="E73" s="298" t="s">
        <v>445</v>
      </c>
      <c r="F73" s="298" t="s">
        <v>380</v>
      </c>
      <c r="G73" s="299" t="s">
        <v>38</v>
      </c>
    </row>
    <row r="74" spans="1:7" ht="15">
      <c r="A74" s="300" t="s">
        <v>446</v>
      </c>
      <c r="B74" s="301">
        <v>223</v>
      </c>
      <c r="C74" s="301">
        <v>272</v>
      </c>
      <c r="D74" s="301">
        <v>3838</v>
      </c>
      <c r="E74" s="301">
        <v>15243</v>
      </c>
      <c r="F74" s="301">
        <f aca="true" t="shared" si="10" ref="F74:F79">SUM(F6,F23,F40,F57)</f>
        <v>-19576</v>
      </c>
      <c r="G74" s="302">
        <f aca="true" t="shared" si="11" ref="G74:G79">SUM(B74:F74)</f>
        <v>0</v>
      </c>
    </row>
    <row r="75" spans="1:7" ht="15">
      <c r="A75" s="303" t="s">
        <v>447</v>
      </c>
      <c r="B75" s="304">
        <v>39207</v>
      </c>
      <c r="C75" s="304">
        <v>1284</v>
      </c>
      <c r="D75" s="304">
        <v>9442</v>
      </c>
      <c r="E75" s="304">
        <v>440393</v>
      </c>
      <c r="F75" s="304">
        <f t="shared" si="10"/>
        <v>404578</v>
      </c>
      <c r="G75" s="305">
        <f t="shared" si="11"/>
        <v>894904</v>
      </c>
    </row>
    <row r="76" spans="1:7" ht="15">
      <c r="A76" s="303" t="s">
        <v>448</v>
      </c>
      <c r="B76" s="304">
        <v>8070</v>
      </c>
      <c r="C76" s="304"/>
      <c r="D76" s="304"/>
      <c r="E76" s="304"/>
      <c r="F76" s="304">
        <f t="shared" si="10"/>
        <v>25771</v>
      </c>
      <c r="G76" s="305">
        <f t="shared" si="11"/>
        <v>33841</v>
      </c>
    </row>
    <row r="77" spans="1:7" ht="15">
      <c r="A77" s="303" t="s">
        <v>449</v>
      </c>
      <c r="B77" s="304"/>
      <c r="C77" s="304"/>
      <c r="D77" s="304"/>
      <c r="E77" s="304"/>
      <c r="F77" s="304">
        <f t="shared" si="10"/>
        <v>0</v>
      </c>
      <c r="G77" s="305">
        <f t="shared" si="11"/>
        <v>0</v>
      </c>
    </row>
    <row r="78" spans="1:7" ht="15">
      <c r="A78" s="303" t="s">
        <v>465</v>
      </c>
      <c r="B78" s="304"/>
      <c r="C78" s="304"/>
      <c r="D78" s="304">
        <v>2158</v>
      </c>
      <c r="E78" s="304">
        <v>39525</v>
      </c>
      <c r="F78" s="304">
        <f t="shared" si="10"/>
        <v>36235</v>
      </c>
      <c r="G78" s="305">
        <f t="shared" si="11"/>
        <v>77918</v>
      </c>
    </row>
    <row r="79" spans="1:7" ht="15.75" thickBot="1">
      <c r="A79" s="306" t="s">
        <v>484</v>
      </c>
      <c r="B79" s="307"/>
      <c r="C79" s="307"/>
      <c r="D79" s="307"/>
      <c r="E79" s="307"/>
      <c r="F79" s="304">
        <f t="shared" si="10"/>
        <v>0</v>
      </c>
      <c r="G79" s="305">
        <f t="shared" si="11"/>
        <v>0</v>
      </c>
    </row>
    <row r="80" spans="1:7" ht="15.75" thickBot="1">
      <c r="A80" s="308" t="s">
        <v>450</v>
      </c>
      <c r="B80" s="309">
        <f aca="true" t="shared" si="12" ref="B80:G80">B74+SUM(B75:B79)</f>
        <v>47500</v>
      </c>
      <c r="C80" s="309">
        <f t="shared" si="12"/>
        <v>1556</v>
      </c>
      <c r="D80" s="309">
        <f t="shared" si="12"/>
        <v>15438</v>
      </c>
      <c r="E80" s="309">
        <f t="shared" si="12"/>
        <v>495161</v>
      </c>
      <c r="F80" s="309">
        <f t="shared" si="12"/>
        <v>447008</v>
      </c>
      <c r="G80" s="310">
        <f t="shared" si="12"/>
        <v>1006663</v>
      </c>
    </row>
    <row r="81" spans="1:7" ht="15.75" thickBot="1">
      <c r="A81" s="311"/>
      <c r="B81" s="311"/>
      <c r="C81" s="311"/>
      <c r="D81" s="311"/>
      <c r="E81" s="311"/>
      <c r="F81" s="311"/>
      <c r="G81" s="311"/>
    </row>
    <row r="82" spans="1:7" ht="15" thickBot="1">
      <c r="A82" s="297" t="s">
        <v>451</v>
      </c>
      <c r="B82" s="298" t="s">
        <v>442</v>
      </c>
      <c r="C82" s="298" t="s">
        <v>443</v>
      </c>
      <c r="D82" s="298" t="s">
        <v>444</v>
      </c>
      <c r="E82" s="298" t="s">
        <v>445</v>
      </c>
      <c r="F82" s="298" t="s">
        <v>380</v>
      </c>
      <c r="G82" s="299" t="s">
        <v>38</v>
      </c>
    </row>
    <row r="83" spans="1:7" ht="15">
      <c r="A83" s="300" t="s">
        <v>452</v>
      </c>
      <c r="B83" s="301"/>
      <c r="C83" s="301"/>
      <c r="D83" s="301"/>
      <c r="E83" s="301"/>
      <c r="F83" s="301">
        <f>SUM(F15,F32,F49,F66)</f>
        <v>0</v>
      </c>
      <c r="G83" s="302">
        <f>SUM(B83:F83)</f>
        <v>0</v>
      </c>
    </row>
    <row r="84" spans="1:9" ht="15">
      <c r="A84" s="312" t="s">
        <v>453</v>
      </c>
      <c r="B84" s="304">
        <v>47500</v>
      </c>
      <c r="C84" s="304">
        <v>1532</v>
      </c>
      <c r="D84" s="304">
        <v>15070</v>
      </c>
      <c r="E84" s="304">
        <v>494343</v>
      </c>
      <c r="F84" s="304">
        <f>SUM(F16,F33,F50,F67)</f>
        <v>447008</v>
      </c>
      <c r="G84" s="305">
        <f>SUM(B84:F84)</f>
        <v>1005453</v>
      </c>
      <c r="I84" s="318"/>
    </row>
    <row r="85" spans="1:7" ht="15">
      <c r="A85" s="303" t="s">
        <v>454</v>
      </c>
      <c r="B85" s="304"/>
      <c r="C85" s="304">
        <v>24</v>
      </c>
      <c r="D85" s="304">
        <v>368</v>
      </c>
      <c r="E85" s="304">
        <v>818</v>
      </c>
      <c r="F85" s="304"/>
      <c r="G85" s="305">
        <f>SUM(B85:F85)</f>
        <v>1210</v>
      </c>
    </row>
    <row r="86" spans="1:7" ht="15.75" thickBot="1">
      <c r="A86" s="303" t="s">
        <v>455</v>
      </c>
      <c r="B86" s="304"/>
      <c r="C86" s="304"/>
      <c r="D86" s="304"/>
      <c r="E86" s="304"/>
      <c r="F86" s="304"/>
      <c r="G86" s="305">
        <f>SUM(B86:F86)</f>
        <v>0</v>
      </c>
    </row>
    <row r="87" spans="1:7" ht="15.75" thickBot="1">
      <c r="A87" s="308" t="s">
        <v>456</v>
      </c>
      <c r="B87" s="309">
        <f aca="true" t="shared" si="13" ref="B87:G87">SUM(B83:B86)</f>
        <v>47500</v>
      </c>
      <c r="C87" s="309">
        <f t="shared" si="13"/>
        <v>1556</v>
      </c>
      <c r="D87" s="309">
        <f t="shared" si="13"/>
        <v>15438</v>
      </c>
      <c r="E87" s="309">
        <f t="shared" si="13"/>
        <v>495161</v>
      </c>
      <c r="F87" s="309">
        <f t="shared" si="13"/>
        <v>447008</v>
      </c>
      <c r="G87" s="310">
        <f t="shared" si="13"/>
        <v>1006663</v>
      </c>
    </row>
  </sheetData>
  <sheetProtection/>
  <mergeCells count="8">
    <mergeCell ref="F38:G38"/>
    <mergeCell ref="F72:G72"/>
    <mergeCell ref="C1:G1"/>
    <mergeCell ref="A2:G2"/>
    <mergeCell ref="B3:G3"/>
    <mergeCell ref="F4:G4"/>
    <mergeCell ref="F21:G21"/>
    <mergeCell ref="F55:G55"/>
  </mergeCells>
  <conditionalFormatting sqref="G15:G18 B12:F12 B19:G19 G6:G12 G23:G29 G74:G80 G40:G46 G57:G63">
    <cfRule type="cellIs" priority="6" dxfId="5" operator="equal" stopIfTrue="1">
      <formula>0</formula>
    </cfRule>
  </conditionalFormatting>
  <conditionalFormatting sqref="G32:G35 B29:F29 B36:G36">
    <cfRule type="cellIs" priority="4" dxfId="5" operator="equal" stopIfTrue="1">
      <formula>0</formula>
    </cfRule>
  </conditionalFormatting>
  <conditionalFormatting sqref="G49:G52 B46:F46 B53:G54">
    <cfRule type="cellIs" priority="3" dxfId="5" operator="equal" stopIfTrue="1">
      <formula>0</formula>
    </cfRule>
  </conditionalFormatting>
  <conditionalFormatting sqref="G83:G86 B80:F80 B87:G87">
    <cfRule type="cellIs" priority="2" dxfId="5" operator="equal" stopIfTrue="1">
      <formula>0</formula>
    </cfRule>
  </conditionalFormatting>
  <conditionalFormatting sqref="G66:G69 B63:F63 B70:G70">
    <cfRule type="cellIs" priority="1" dxfId="5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7.00390625" style="319" customWidth="1"/>
    <col min="2" max="2" width="32.00390625" style="68" customWidth="1"/>
    <col min="3" max="4" width="15.00390625" style="68" customWidth="1"/>
    <col min="5" max="5" width="13.375" style="68" customWidth="1"/>
    <col min="6" max="6" width="11.875" style="68" customWidth="1"/>
    <col min="7" max="7" width="15.125" style="68" customWidth="1"/>
    <col min="8" max="9" width="15.625" style="68" customWidth="1"/>
    <col min="10" max="16384" width="9.375" style="68" customWidth="1"/>
  </cols>
  <sheetData>
    <row r="1" spans="3:9" ht="24" customHeight="1">
      <c r="C1" s="436" t="s">
        <v>506</v>
      </c>
      <c r="D1" s="436"/>
      <c r="E1" s="436"/>
      <c r="F1" s="436"/>
      <c r="G1" s="436"/>
      <c r="H1" s="436"/>
      <c r="I1" s="436"/>
    </row>
    <row r="2" spans="1:9" ht="81" customHeight="1">
      <c r="A2" s="437" t="s">
        <v>486</v>
      </c>
      <c r="B2" s="437"/>
      <c r="C2" s="437"/>
      <c r="D2" s="437"/>
      <c r="E2" s="437"/>
      <c r="F2" s="437"/>
      <c r="G2" s="437"/>
      <c r="H2" s="437"/>
      <c r="I2" s="437"/>
    </row>
    <row r="3" ht="24.75" customHeight="1" thickBot="1">
      <c r="I3" s="320" t="s">
        <v>45</v>
      </c>
    </row>
    <row r="4" spans="1:9" s="323" customFormat="1" ht="17.25" customHeight="1" thickBot="1">
      <c r="A4" s="438" t="s">
        <v>487</v>
      </c>
      <c r="B4" s="440" t="s">
        <v>488</v>
      </c>
      <c r="C4" s="440" t="s">
        <v>489</v>
      </c>
      <c r="D4" s="440" t="s">
        <v>490</v>
      </c>
      <c r="E4" s="440" t="s">
        <v>491</v>
      </c>
      <c r="F4" s="440" t="s">
        <v>492</v>
      </c>
      <c r="G4" s="442" t="s">
        <v>493</v>
      </c>
      <c r="H4" s="442"/>
      <c r="I4" s="443"/>
    </row>
    <row r="5" spans="1:9" s="181" customFormat="1" ht="57.75" customHeight="1" thickBot="1">
      <c r="A5" s="439"/>
      <c r="B5" s="441"/>
      <c r="C5" s="441"/>
      <c r="D5" s="441"/>
      <c r="E5" s="441"/>
      <c r="F5" s="441"/>
      <c r="G5" s="321" t="s">
        <v>494</v>
      </c>
      <c r="H5" s="321" t="s">
        <v>495</v>
      </c>
      <c r="I5" s="322" t="s">
        <v>496</v>
      </c>
    </row>
    <row r="6" spans="1:9" s="325" customFormat="1" ht="15" customHeight="1" thickBot="1">
      <c r="A6" s="324" t="s">
        <v>497</v>
      </c>
      <c r="B6" s="321" t="s">
        <v>498</v>
      </c>
      <c r="C6" s="321" t="s">
        <v>499</v>
      </c>
      <c r="D6" s="321" t="s">
        <v>500</v>
      </c>
      <c r="E6" s="321" t="s">
        <v>501</v>
      </c>
      <c r="F6" s="321" t="s">
        <v>502</v>
      </c>
      <c r="G6" s="321" t="s">
        <v>503</v>
      </c>
      <c r="H6" s="321" t="s">
        <v>504</v>
      </c>
      <c r="I6" s="322" t="s">
        <v>505</v>
      </c>
    </row>
    <row r="7" spans="1:9" s="323" customFormat="1" ht="31.5">
      <c r="A7" s="326" t="s">
        <v>6</v>
      </c>
      <c r="B7" s="327" t="s">
        <v>375</v>
      </c>
      <c r="C7" s="328">
        <v>111816</v>
      </c>
      <c r="D7" s="328">
        <v>25453</v>
      </c>
      <c r="E7" s="328">
        <f>C7-D7</f>
        <v>86363</v>
      </c>
      <c r="F7" s="328">
        <v>8410</v>
      </c>
      <c r="G7" s="329">
        <f>C7+F7</f>
        <v>120226</v>
      </c>
      <c r="H7" s="328">
        <v>42578</v>
      </c>
      <c r="I7" s="330">
        <v>77648</v>
      </c>
    </row>
    <row r="8" spans="1:9" s="323" customFormat="1" ht="15" customHeight="1">
      <c r="A8" s="331" t="s">
        <v>7</v>
      </c>
      <c r="B8" s="332" t="s">
        <v>463</v>
      </c>
      <c r="C8" s="191">
        <v>3664</v>
      </c>
      <c r="D8" s="191">
        <v>35</v>
      </c>
      <c r="E8" s="191">
        <f>C8-D8</f>
        <v>3629</v>
      </c>
      <c r="F8" s="191">
        <v>-3629</v>
      </c>
      <c r="G8" s="329">
        <f>C8+F8</f>
        <v>35</v>
      </c>
      <c r="H8" s="191">
        <v>35</v>
      </c>
      <c r="I8" s="333"/>
    </row>
    <row r="9" spans="1:9" s="323" customFormat="1" ht="15" customHeight="1">
      <c r="A9" s="331" t="s">
        <v>8</v>
      </c>
      <c r="B9" s="332" t="s">
        <v>366</v>
      </c>
      <c r="C9" s="191">
        <v>3519</v>
      </c>
      <c r="D9" s="191">
        <v>89</v>
      </c>
      <c r="E9" s="191">
        <f>C9-D9</f>
        <v>3430</v>
      </c>
      <c r="F9" s="191">
        <v>-3430</v>
      </c>
      <c r="G9" s="329">
        <f>C9+F9</f>
        <v>89</v>
      </c>
      <c r="H9" s="191">
        <v>89</v>
      </c>
      <c r="I9" s="333"/>
    </row>
    <row r="10" spans="1:9" s="323" customFormat="1" ht="15" customHeight="1" thickBot="1">
      <c r="A10" s="331" t="s">
        <v>9</v>
      </c>
      <c r="B10" s="332" t="s">
        <v>365</v>
      </c>
      <c r="C10" s="191">
        <v>1395</v>
      </c>
      <c r="D10" s="191">
        <v>44</v>
      </c>
      <c r="E10" s="191">
        <f>C10-D10</f>
        <v>1351</v>
      </c>
      <c r="F10" s="191">
        <v>-1351</v>
      </c>
      <c r="G10" s="329">
        <f>C10+F10</f>
        <v>44</v>
      </c>
      <c r="H10" s="191">
        <v>44</v>
      </c>
      <c r="I10" s="333"/>
    </row>
    <row r="11" spans="1:9" s="323" customFormat="1" ht="15" customHeight="1" thickBot="1">
      <c r="A11" s="434" t="s">
        <v>456</v>
      </c>
      <c r="B11" s="435"/>
      <c r="C11" s="334">
        <f aca="true" t="shared" si="0" ref="C11:I11">SUM(C7:C10)</f>
        <v>120394</v>
      </c>
      <c r="D11" s="334">
        <f t="shared" si="0"/>
        <v>25621</v>
      </c>
      <c r="E11" s="334">
        <f t="shared" si="0"/>
        <v>94773</v>
      </c>
      <c r="F11" s="334">
        <f t="shared" si="0"/>
        <v>0</v>
      </c>
      <c r="G11" s="334">
        <f t="shared" si="0"/>
        <v>120394</v>
      </c>
      <c r="H11" s="334">
        <f t="shared" si="0"/>
        <v>42746</v>
      </c>
      <c r="I11" s="335">
        <f t="shared" si="0"/>
        <v>77648</v>
      </c>
    </row>
    <row r="12" s="337" customFormat="1" ht="15">
      <c r="A12" s="336"/>
    </row>
  </sheetData>
  <sheetProtection/>
  <mergeCells count="10">
    <mergeCell ref="A11:B11"/>
    <mergeCell ref="C1:I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view="pageBreakPreview" zoomScaleNormal="120" zoomScaleSheetLayoutView="100" workbookViewId="0" topLeftCell="A4">
      <selection activeCell="D99" sqref="D99"/>
    </sheetView>
  </sheetViews>
  <sheetFormatPr defaultColWidth="9.00390625" defaultRowHeight="12.75"/>
  <cols>
    <col min="1" max="1" width="9.50390625" style="124" customWidth="1"/>
    <col min="2" max="2" width="91.625" style="124" customWidth="1"/>
    <col min="3" max="3" width="12.375" style="125" customWidth="1"/>
    <col min="4" max="4" width="12.375" style="141" customWidth="1"/>
    <col min="5" max="5" width="11.875" style="141" customWidth="1"/>
    <col min="6" max="16384" width="9.375" style="141" customWidth="1"/>
  </cols>
  <sheetData>
    <row r="1" spans="1:5" ht="16.5" thickBot="1">
      <c r="A1" s="402" t="s">
        <v>477</v>
      </c>
      <c r="B1" s="402"/>
      <c r="C1" s="402"/>
      <c r="D1" s="402"/>
      <c r="E1" s="402"/>
    </row>
    <row r="2" spans="1:5" ht="57.75" customHeight="1">
      <c r="A2" s="403" t="s">
        <v>382</v>
      </c>
      <c r="B2" s="403"/>
      <c r="C2" s="403"/>
      <c r="D2" s="403"/>
      <c r="E2" s="403"/>
    </row>
    <row r="3" spans="1:5" ht="15.75" customHeight="1">
      <c r="A3" s="404" t="s">
        <v>4</v>
      </c>
      <c r="B3" s="404"/>
      <c r="C3" s="404"/>
      <c r="D3" s="404"/>
      <c r="E3" s="404"/>
    </row>
    <row r="4" spans="1:2" ht="15.75" customHeight="1" thickBot="1">
      <c r="A4" s="405" t="s">
        <v>86</v>
      </c>
      <c r="B4" s="405"/>
    </row>
    <row r="5" spans="1:5" ht="37.5" customHeight="1" thickBot="1">
      <c r="A5" s="21" t="s">
        <v>51</v>
      </c>
      <c r="B5" s="22" t="s">
        <v>5</v>
      </c>
      <c r="C5" s="28" t="s">
        <v>401</v>
      </c>
      <c r="D5" s="28" t="s">
        <v>468</v>
      </c>
      <c r="E5" s="28" t="s">
        <v>466</v>
      </c>
    </row>
    <row r="6" spans="1:5" s="142" customFormat="1" ht="12" customHeight="1" thickBot="1">
      <c r="A6" s="136">
        <v>1</v>
      </c>
      <c r="B6" s="137">
        <v>2</v>
      </c>
      <c r="C6" s="138">
        <v>3</v>
      </c>
      <c r="D6" s="138">
        <v>4</v>
      </c>
      <c r="E6" s="138">
        <v>5</v>
      </c>
    </row>
    <row r="7" spans="1:5" s="143" customFormat="1" ht="12" customHeight="1" thickBot="1">
      <c r="A7" s="18" t="s">
        <v>6</v>
      </c>
      <c r="B7" s="19" t="s">
        <v>146</v>
      </c>
      <c r="C7" s="79">
        <f>+C8+C9+C10+C11+C12+C13</f>
        <v>89121</v>
      </c>
      <c r="D7" s="79">
        <f>+D8+D9+D10+D11+D12+D13</f>
        <v>96515</v>
      </c>
      <c r="E7" s="79">
        <f>+E8+E9+E10+E11+E12+E13</f>
        <v>96515</v>
      </c>
    </row>
    <row r="8" spans="1:5" s="143" customFormat="1" ht="12" customHeight="1">
      <c r="A8" s="13" t="s">
        <v>63</v>
      </c>
      <c r="B8" s="144" t="s">
        <v>147</v>
      </c>
      <c r="C8" s="82">
        <f>'9. sz. mell Önk.köt.'!C9</f>
        <v>33880</v>
      </c>
      <c r="D8" s="82">
        <f>'9. sz. mell Önk.köt.'!D9</f>
        <v>34124</v>
      </c>
      <c r="E8" s="82">
        <f>'9. sz. mell Önk.köt.'!E9</f>
        <v>34124</v>
      </c>
    </row>
    <row r="9" spans="1:5" s="143" customFormat="1" ht="12" customHeight="1">
      <c r="A9" s="12" t="s">
        <v>64</v>
      </c>
      <c r="B9" s="145" t="s">
        <v>148</v>
      </c>
      <c r="C9" s="81">
        <f>'9. sz. mell Önk.köt.'!C10</f>
        <v>32615</v>
      </c>
      <c r="D9" s="81">
        <f>'9. sz. mell Önk.köt.'!D10</f>
        <v>33725</v>
      </c>
      <c r="E9" s="81">
        <f>'9. sz. mell Önk.köt.'!E10</f>
        <v>33725</v>
      </c>
    </row>
    <row r="10" spans="1:5" s="143" customFormat="1" ht="12" customHeight="1">
      <c r="A10" s="12" t="s">
        <v>65</v>
      </c>
      <c r="B10" s="145" t="s">
        <v>149</v>
      </c>
      <c r="C10" s="81">
        <f>'9. sz. mell Önk.köt.'!C11</f>
        <v>20117</v>
      </c>
      <c r="D10" s="81">
        <f>'9. sz. mell Önk.köt.'!D11</f>
        <v>21236</v>
      </c>
      <c r="E10" s="81">
        <f>'9. sz. mell Önk.köt.'!E11</f>
        <v>21236</v>
      </c>
    </row>
    <row r="11" spans="1:5" s="143" customFormat="1" ht="12" customHeight="1">
      <c r="A11" s="12" t="s">
        <v>66</v>
      </c>
      <c r="B11" s="145" t="s">
        <v>150</v>
      </c>
      <c r="C11" s="81">
        <f>'9. sz. mell Önk.köt.'!C12</f>
        <v>2509</v>
      </c>
      <c r="D11" s="81">
        <f>'9. sz. mell Önk.köt.'!D12</f>
        <v>2644</v>
      </c>
      <c r="E11" s="81">
        <f>'9. sz. mell Önk.köt.'!E12</f>
        <v>2644</v>
      </c>
    </row>
    <row r="12" spans="1:5" s="143" customFormat="1" ht="12" customHeight="1">
      <c r="A12" s="12" t="s">
        <v>83</v>
      </c>
      <c r="B12" s="145" t="s">
        <v>151</v>
      </c>
      <c r="C12" s="81">
        <f>'9. sz. mell Önk.köt.'!C13</f>
        <v>0</v>
      </c>
      <c r="D12" s="81">
        <f>'9. sz. mell Önk.köt.'!D13</f>
        <v>2883</v>
      </c>
      <c r="E12" s="81">
        <f>'9. sz. mell Önk.köt.'!E13</f>
        <v>2883</v>
      </c>
    </row>
    <row r="13" spans="1:5" s="143" customFormat="1" ht="12" customHeight="1" thickBot="1">
      <c r="A13" s="14" t="s">
        <v>67</v>
      </c>
      <c r="B13" s="146" t="s">
        <v>152</v>
      </c>
      <c r="C13" s="81">
        <f>'9. sz. mell Önk.köt.'!C14</f>
        <v>0</v>
      </c>
      <c r="D13" s="81">
        <f>'9. sz. mell Önk.köt.'!D14</f>
        <v>1903</v>
      </c>
      <c r="E13" s="81">
        <f>'9. sz. mell Önk.köt.'!E14</f>
        <v>1903</v>
      </c>
    </row>
    <row r="14" spans="1:5" s="143" customFormat="1" ht="12" customHeight="1" thickBot="1">
      <c r="A14" s="18" t="s">
        <v>7</v>
      </c>
      <c r="B14" s="74" t="s">
        <v>153</v>
      </c>
      <c r="C14" s="79">
        <f>+C15+C16+C17+C18+C19</f>
        <v>18173</v>
      </c>
      <c r="D14" s="79">
        <f>+D15+D16+D17+D18+D19</f>
        <v>51891</v>
      </c>
      <c r="E14" s="79">
        <f>+E15+E16+E17+E18+E19</f>
        <v>44927</v>
      </c>
    </row>
    <row r="15" spans="1:5" s="143" customFormat="1" ht="12" customHeight="1">
      <c r="A15" s="13" t="s">
        <v>69</v>
      </c>
      <c r="B15" s="144" t="s">
        <v>154</v>
      </c>
      <c r="C15" s="82">
        <f>'9. sz. mell Önk.köt.'!C16</f>
        <v>0</v>
      </c>
      <c r="D15" s="82">
        <f>'9. sz. mell Önk.köt.'!D16</f>
        <v>6807</v>
      </c>
      <c r="E15" s="82">
        <f>'9. sz. mell Önk.köt.'!E16</f>
        <v>6807</v>
      </c>
    </row>
    <row r="16" spans="1:5" s="143" customFormat="1" ht="12" customHeight="1">
      <c r="A16" s="12" t="s">
        <v>70</v>
      </c>
      <c r="B16" s="145" t="s">
        <v>155</v>
      </c>
      <c r="C16" s="81">
        <f>'9. sz. mell Önk.köt.'!C17</f>
        <v>0</v>
      </c>
      <c r="D16" s="81">
        <f>'9. sz. mell Önk.köt.'!D17</f>
        <v>0</v>
      </c>
      <c r="E16" s="81">
        <f>'9. sz. mell Önk.köt.'!E17</f>
        <v>0</v>
      </c>
    </row>
    <row r="17" spans="1:5" s="143" customFormat="1" ht="12" customHeight="1">
      <c r="A17" s="12" t="s">
        <v>71</v>
      </c>
      <c r="B17" s="145" t="s">
        <v>358</v>
      </c>
      <c r="C17" s="81">
        <f>'9. sz. mell Önk.köt.'!C18</f>
        <v>1150</v>
      </c>
      <c r="D17" s="81">
        <f>'9. sz. mell Önk.köt.'!D18</f>
        <v>1150</v>
      </c>
      <c r="E17" s="81">
        <f>'9. sz. mell Önk.köt.'!E18</f>
        <v>1150</v>
      </c>
    </row>
    <row r="18" spans="1:5" s="143" customFormat="1" ht="12" customHeight="1">
      <c r="A18" s="12" t="s">
        <v>72</v>
      </c>
      <c r="B18" s="145" t="s">
        <v>359</v>
      </c>
      <c r="C18" s="81">
        <f>'9. sz. mell Önk.köt.'!C19</f>
        <v>0</v>
      </c>
      <c r="D18" s="81">
        <f>'9. sz. mell Önk.köt.'!D19</f>
        <v>0</v>
      </c>
      <c r="E18" s="81">
        <f>'9. sz. mell Önk.köt.'!E19</f>
        <v>0</v>
      </c>
    </row>
    <row r="19" spans="1:5" s="143" customFormat="1" ht="12" customHeight="1">
      <c r="A19" s="12" t="s">
        <v>73</v>
      </c>
      <c r="B19" s="145" t="s">
        <v>156</v>
      </c>
      <c r="C19" s="81">
        <f>'9. sz. mell Önk.köt.'!C20</f>
        <v>17023</v>
      </c>
      <c r="D19" s="81">
        <f>'9. sz. mell Önk.köt.'!D20</f>
        <v>43934</v>
      </c>
      <c r="E19" s="81">
        <f>'9. sz. mell Önk.köt.'!E20</f>
        <v>36970</v>
      </c>
    </row>
    <row r="20" spans="1:5" s="143" customFormat="1" ht="12" customHeight="1" thickBot="1">
      <c r="A20" s="14" t="s">
        <v>79</v>
      </c>
      <c r="B20" s="146" t="s">
        <v>157</v>
      </c>
      <c r="C20" s="83">
        <f>'9. sz. mell Önk.köt.'!C21</f>
        <v>0</v>
      </c>
      <c r="D20" s="83">
        <f>'9. sz. mell Önk.köt.'!D21</f>
        <v>0</v>
      </c>
      <c r="E20" s="83">
        <f>'9. sz. mell Önk.köt.'!E21</f>
        <v>0</v>
      </c>
    </row>
    <row r="21" spans="1:5" s="143" customFormat="1" ht="12" customHeight="1" thickBot="1">
      <c r="A21" s="18" t="s">
        <v>8</v>
      </c>
      <c r="B21" s="19" t="s">
        <v>158</v>
      </c>
      <c r="C21" s="79">
        <f>+C22+C23+C24+C25+C26</f>
        <v>256032</v>
      </c>
      <c r="D21" s="79">
        <f>+D22+D23+D24+D25+D26</f>
        <v>440947</v>
      </c>
      <c r="E21" s="79">
        <f>+E22+E23+E24+E25+E26</f>
        <v>440917</v>
      </c>
    </row>
    <row r="22" spans="1:5" s="143" customFormat="1" ht="12" customHeight="1">
      <c r="A22" s="13" t="s">
        <v>52</v>
      </c>
      <c r="B22" s="144" t="s">
        <v>159</v>
      </c>
      <c r="C22" s="82">
        <f>'9. sz. mell Önk.köt.'!C23</f>
        <v>0</v>
      </c>
      <c r="D22" s="82">
        <f>'9. sz. mell Önk.köt.'!D23</f>
        <v>36235</v>
      </c>
      <c r="E22" s="82">
        <f>'9. sz. mell Önk.köt.'!E23</f>
        <v>36235</v>
      </c>
    </row>
    <row r="23" spans="1:5" s="143" customFormat="1" ht="12" customHeight="1">
      <c r="A23" s="12" t="s">
        <v>53</v>
      </c>
      <c r="B23" s="145" t="s">
        <v>160</v>
      </c>
      <c r="C23" s="81">
        <f>'9. sz. mell Önk.köt.'!C24</f>
        <v>0</v>
      </c>
      <c r="D23" s="81">
        <f>'9. sz. mell Önk.köt.'!D24</f>
        <v>0</v>
      </c>
      <c r="E23" s="81">
        <f>'9. sz. mell Önk.köt.'!E24</f>
        <v>0</v>
      </c>
    </row>
    <row r="24" spans="1:5" s="143" customFormat="1" ht="12" customHeight="1">
      <c r="A24" s="12" t="s">
        <v>54</v>
      </c>
      <c r="B24" s="145" t="s">
        <v>360</v>
      </c>
      <c r="C24" s="81">
        <f>'9. sz. mell Önk.köt.'!C25</f>
        <v>0</v>
      </c>
      <c r="D24" s="81">
        <f>'9. sz. mell Önk.köt.'!D25</f>
        <v>0</v>
      </c>
      <c r="E24" s="81">
        <f>'9. sz. mell Önk.köt.'!E25</f>
        <v>0</v>
      </c>
    </row>
    <row r="25" spans="1:5" s="143" customFormat="1" ht="12" customHeight="1">
      <c r="A25" s="12" t="s">
        <v>55</v>
      </c>
      <c r="B25" s="145" t="s">
        <v>361</v>
      </c>
      <c r="C25" s="81">
        <f>'9. sz. mell Önk.köt.'!C26</f>
        <v>0</v>
      </c>
      <c r="D25" s="81">
        <f>'9. sz. mell Önk.köt.'!D26</f>
        <v>0</v>
      </c>
      <c r="E25" s="81">
        <f>'9. sz. mell Önk.köt.'!E26</f>
        <v>0</v>
      </c>
    </row>
    <row r="26" spans="1:5" s="143" customFormat="1" ht="12" customHeight="1">
      <c r="A26" s="12" t="s">
        <v>93</v>
      </c>
      <c r="B26" s="145" t="s">
        <v>161</v>
      </c>
      <c r="C26" s="81">
        <f>'9. sz. mell Önk.köt.'!C27</f>
        <v>256032</v>
      </c>
      <c r="D26" s="81">
        <f>'9. sz. mell Önk.köt.'!D27</f>
        <v>404712</v>
      </c>
      <c r="E26" s="81">
        <f>'9. sz. mell Önk.köt.'!E27</f>
        <v>404682</v>
      </c>
    </row>
    <row r="27" spans="1:5" s="143" customFormat="1" ht="12" customHeight="1" thickBot="1">
      <c r="A27" s="14" t="s">
        <v>94</v>
      </c>
      <c r="B27" s="146" t="s">
        <v>162</v>
      </c>
      <c r="C27" s="83">
        <f>'9. sz. mell Önk.köt.'!C28</f>
        <v>172281</v>
      </c>
      <c r="D27" s="83">
        <f>'9. sz. mell Önk.köt.'!D28</f>
        <v>404578</v>
      </c>
      <c r="E27" s="83">
        <f>'9. sz. mell Önk.köt.'!E28</f>
        <v>404578</v>
      </c>
    </row>
    <row r="28" spans="1:5" s="143" customFormat="1" ht="12" customHeight="1" thickBot="1">
      <c r="A28" s="18" t="s">
        <v>95</v>
      </c>
      <c r="B28" s="19" t="s">
        <v>163</v>
      </c>
      <c r="C28" s="85">
        <f>+C29+C32+C33+C34</f>
        <v>138811</v>
      </c>
      <c r="D28" s="85">
        <f>+D29+D32+D33+D34</f>
        <v>151111</v>
      </c>
      <c r="E28" s="85">
        <f>+E29+E32+E33+E34</f>
        <v>145361</v>
      </c>
    </row>
    <row r="29" spans="1:5" s="143" customFormat="1" ht="12" customHeight="1">
      <c r="A29" s="13" t="s">
        <v>164</v>
      </c>
      <c r="B29" s="144" t="s">
        <v>170</v>
      </c>
      <c r="C29" s="139">
        <f>+C30+C31</f>
        <v>133344</v>
      </c>
      <c r="D29" s="139">
        <f>+D30+D31</f>
        <v>143644</v>
      </c>
      <c r="E29" s="139">
        <f>+E30+E31</f>
        <v>137689</v>
      </c>
    </row>
    <row r="30" spans="1:5" s="143" customFormat="1" ht="12" customHeight="1">
      <c r="A30" s="12" t="s">
        <v>165</v>
      </c>
      <c r="B30" s="145" t="s">
        <v>171</v>
      </c>
      <c r="C30" s="81">
        <f>'9. sz. mell Önk.köt.'!C31</f>
        <v>27744</v>
      </c>
      <c r="D30" s="81">
        <f>'9. sz. mell Önk.köt.'!D31</f>
        <v>30344</v>
      </c>
      <c r="E30" s="81">
        <f>'9. sz. mell Önk.köt.'!E31</f>
        <v>28937</v>
      </c>
    </row>
    <row r="31" spans="1:5" s="143" customFormat="1" ht="12" customHeight="1">
      <c r="A31" s="12" t="s">
        <v>166</v>
      </c>
      <c r="B31" s="145" t="s">
        <v>172</v>
      </c>
      <c r="C31" s="81">
        <f>'9. sz. mell Önk.köt.'!C32</f>
        <v>105600</v>
      </c>
      <c r="D31" s="81">
        <f>'9. sz. mell Önk.köt.'!D32</f>
        <v>113300</v>
      </c>
      <c r="E31" s="81">
        <f>'9. sz. mell Önk.köt.'!E32</f>
        <v>108752</v>
      </c>
    </row>
    <row r="32" spans="1:5" s="143" customFormat="1" ht="12" customHeight="1">
      <c r="A32" s="12" t="s">
        <v>167</v>
      </c>
      <c r="B32" s="145" t="s">
        <v>173</v>
      </c>
      <c r="C32" s="81">
        <f>'9. sz. mell Önk.köt.'!C33</f>
        <v>5467</v>
      </c>
      <c r="D32" s="81">
        <f>'9. sz. mell Önk.köt.'!D33</f>
        <v>6867</v>
      </c>
      <c r="E32" s="81">
        <f>'9. sz. mell Önk.köt.'!E33</f>
        <v>6187</v>
      </c>
    </row>
    <row r="33" spans="1:5" s="143" customFormat="1" ht="12" customHeight="1">
      <c r="A33" s="12" t="s">
        <v>168</v>
      </c>
      <c r="B33" s="145" t="s">
        <v>174</v>
      </c>
      <c r="C33" s="81">
        <f>'9. sz. mell Önk.köt.'!C34</f>
        <v>0</v>
      </c>
      <c r="D33" s="81">
        <f>'9. sz. mell Önk.köt.'!D34</f>
        <v>0</v>
      </c>
      <c r="E33" s="81">
        <f>'9. sz. mell Önk.köt.'!E34</f>
        <v>1109</v>
      </c>
    </row>
    <row r="34" spans="1:5" s="143" customFormat="1" ht="12" customHeight="1" thickBot="1">
      <c r="A34" s="14" t="s">
        <v>169</v>
      </c>
      <c r="B34" s="146" t="s">
        <v>175</v>
      </c>
      <c r="C34" s="83">
        <f>'9. sz. mell Önk.köt.'!C35</f>
        <v>0</v>
      </c>
      <c r="D34" s="83">
        <f>'9. sz. mell Önk.köt.'!D35</f>
        <v>600</v>
      </c>
      <c r="E34" s="83">
        <f>'9. sz. mell Önk.köt.'!E35</f>
        <v>376</v>
      </c>
    </row>
    <row r="35" spans="1:5" s="143" customFormat="1" ht="12" customHeight="1" thickBot="1">
      <c r="A35" s="18" t="s">
        <v>10</v>
      </c>
      <c r="B35" s="19" t="s">
        <v>176</v>
      </c>
      <c r="C35" s="79">
        <f>SUM(C36:C45)</f>
        <v>98867</v>
      </c>
      <c r="D35" s="79">
        <f>SUM(D36:D45)</f>
        <v>64331</v>
      </c>
      <c r="E35" s="79">
        <f>SUM(E36:E45)</f>
        <v>55868</v>
      </c>
    </row>
    <row r="36" spans="1:5" s="143" customFormat="1" ht="12" customHeight="1">
      <c r="A36" s="13" t="s">
        <v>56</v>
      </c>
      <c r="B36" s="144" t="s">
        <v>179</v>
      </c>
      <c r="C36" s="82">
        <f>'9. sz. mell Önk.köt.'!C37+'11. sz. mell-Hivatal'!C9+'12. sz. mell-Óvoda'!C9+'13. sz. mell-Műv.Ház'!C9</f>
        <v>450</v>
      </c>
      <c r="D36" s="82">
        <f>'9. sz. mell Önk.köt.'!D37+'11. sz. mell-Hivatal'!D9+'12. sz. mell-Óvoda'!D9+'13. sz. mell-Műv.Ház'!D9</f>
        <v>450</v>
      </c>
      <c r="E36" s="82">
        <f>'9. sz. mell Önk.köt.'!E37+'11. sz. mell-Hivatal'!E9+'12. sz. mell-Óvoda'!E9+'13. sz. mell-Műv.Ház'!E9</f>
        <v>387</v>
      </c>
    </row>
    <row r="37" spans="1:5" s="143" customFormat="1" ht="12" customHeight="1">
      <c r="A37" s="12" t="s">
        <v>57</v>
      </c>
      <c r="B37" s="145" t="s">
        <v>180</v>
      </c>
      <c r="C37" s="81">
        <f>'9. sz. mell Önk.köt.'!C38+'11. sz. mell-Hivatal'!C10+'12. sz. mell-Óvoda'!C10+'13. sz. mell-Műv.Ház'!C10</f>
        <v>11550</v>
      </c>
      <c r="D37" s="81">
        <f>'9. sz. mell Önk.köt.'!D38+'11. sz. mell-Hivatal'!D10+'12. sz. mell-Óvoda'!D10+'13. sz. mell-Műv.Ház'!D10</f>
        <v>24550</v>
      </c>
      <c r="E37" s="81">
        <f>'9. sz. mell Önk.köt.'!E38+'11. sz. mell-Hivatal'!E10+'12. sz. mell-Óvoda'!E10+'13. sz. mell-Műv.Ház'!E10</f>
        <v>17715</v>
      </c>
    </row>
    <row r="38" spans="1:5" s="143" customFormat="1" ht="12" customHeight="1">
      <c r="A38" s="12" t="s">
        <v>58</v>
      </c>
      <c r="B38" s="145" t="s">
        <v>181</v>
      </c>
      <c r="C38" s="81">
        <f>'9. sz. mell Önk.köt.'!C39+'11. sz. mell-Hivatal'!C11+'12. sz. mell-Óvoda'!C11+'13. sz. mell-Műv.Ház'!C11</f>
        <v>750</v>
      </c>
      <c r="D38" s="81">
        <f>'9. sz. mell Önk.köt.'!D39+'11. sz. mell-Hivatal'!D11+'12. sz. mell-Óvoda'!D11+'13. sz. mell-Műv.Ház'!D11</f>
        <v>1708</v>
      </c>
      <c r="E38" s="81">
        <f>'9. sz. mell Önk.köt.'!E39+'11. sz. mell-Hivatal'!E11+'12. sz. mell-Óvoda'!E11+'13. sz. mell-Műv.Ház'!E11</f>
        <v>1292</v>
      </c>
    </row>
    <row r="39" spans="1:5" s="143" customFormat="1" ht="12" customHeight="1">
      <c r="A39" s="12" t="s">
        <v>97</v>
      </c>
      <c r="B39" s="145" t="s">
        <v>182</v>
      </c>
      <c r="C39" s="81">
        <f>'9. sz. mell Önk.köt.'!C40+'11. sz. mell-Hivatal'!C12+'12. sz. mell-Óvoda'!C12+'13. sz. mell-Műv.Ház'!C12</f>
        <v>400</v>
      </c>
      <c r="D39" s="81">
        <f>'9. sz. mell Önk.köt.'!D40+'11. sz. mell-Hivatal'!D12+'12. sz. mell-Óvoda'!D12+'13. sz. mell-Műv.Ház'!D12</f>
        <v>400</v>
      </c>
      <c r="E39" s="81">
        <f>'9. sz. mell Önk.köt.'!E40+'11. sz. mell-Hivatal'!E12+'12. sz. mell-Óvoda'!E12+'13. sz. mell-Műv.Ház'!E12</f>
        <v>3</v>
      </c>
    </row>
    <row r="40" spans="1:5" s="143" customFormat="1" ht="12" customHeight="1">
      <c r="A40" s="12" t="s">
        <v>98</v>
      </c>
      <c r="B40" s="145" t="s">
        <v>183</v>
      </c>
      <c r="C40" s="81">
        <f>'9. sz. mell Önk.köt.'!C41+'11. sz. mell-Hivatal'!C13+'12. sz. mell-Óvoda'!C13+'13. sz. mell-Műv.Ház'!C13</f>
        <v>9116</v>
      </c>
      <c r="D40" s="81">
        <f>'9. sz. mell Önk.köt.'!D41+'11. sz. mell-Hivatal'!D13+'12. sz. mell-Óvoda'!D13+'13. sz. mell-Műv.Ház'!D13</f>
        <v>9116</v>
      </c>
      <c r="E40" s="81">
        <f>'9. sz. mell Önk.köt.'!E41+'11. sz. mell-Hivatal'!E13+'12. sz. mell-Óvoda'!E13+'13. sz. mell-Műv.Ház'!E13</f>
        <v>8146</v>
      </c>
    </row>
    <row r="41" spans="1:5" s="143" customFormat="1" ht="12" customHeight="1">
      <c r="A41" s="12" t="s">
        <v>99</v>
      </c>
      <c r="B41" s="145" t="s">
        <v>184</v>
      </c>
      <c r="C41" s="81">
        <f>'9. sz. mell Önk.köt.'!C42+'11. sz. mell-Hivatal'!C14+'12. sz. mell-Óvoda'!C14+'13. sz. mell-Műv.Ház'!C14</f>
        <v>4472</v>
      </c>
      <c r="D41" s="81">
        <f>'9. sz. mell Önk.köt.'!D42+'11. sz. mell-Hivatal'!D14+'12. sz. mell-Óvoda'!D14+'13. sz. mell-Műv.Ház'!D14</f>
        <v>6272</v>
      </c>
      <c r="E41" s="81">
        <f>'9. sz. mell Önk.köt.'!E42+'11. sz. mell-Hivatal'!E14+'12. sz. mell-Óvoda'!E14+'13. sz. mell-Műv.Ház'!E14</f>
        <v>6334</v>
      </c>
    </row>
    <row r="42" spans="1:5" s="143" customFormat="1" ht="12" customHeight="1">
      <c r="A42" s="12" t="s">
        <v>100</v>
      </c>
      <c r="B42" s="145" t="s">
        <v>185</v>
      </c>
      <c r="C42" s="81">
        <f>'9. sz. mell Önk.köt.'!C43+'11. sz. mell-Hivatal'!C15+'12. sz. mell-Óvoda'!C15+'13. sz. mell-Műv.Ház'!C15</f>
        <v>72129</v>
      </c>
      <c r="D42" s="81">
        <f>'9. sz. mell Önk.köt.'!D43+'11. sz. mell-Hivatal'!D15+'12. sz. mell-Óvoda'!D15+'13. sz. mell-Műv.Ház'!D15</f>
        <v>21835</v>
      </c>
      <c r="E42" s="81">
        <f>'9. sz. mell Önk.köt.'!E43+'11. sz. mell-Hivatal'!E15+'12. sz. mell-Óvoda'!E15+'13. sz. mell-Műv.Ház'!E15</f>
        <v>21123</v>
      </c>
    </row>
    <row r="43" spans="1:5" s="143" customFormat="1" ht="12" customHeight="1">
      <c r="A43" s="12" t="s">
        <v>101</v>
      </c>
      <c r="B43" s="145" t="s">
        <v>186</v>
      </c>
      <c r="C43" s="81">
        <f>'9. sz. mell Önk.köt.'!C44+'11. sz. mell-Hivatal'!C16+'12. sz. mell-Óvoda'!C16+'13. sz. mell-Műv.Ház'!C16</f>
        <v>0</v>
      </c>
      <c r="D43" s="81">
        <f>'9. sz. mell Önk.köt.'!D44+'11. sz. mell-Hivatal'!D16+'12. sz. mell-Óvoda'!D16+'13. sz. mell-Műv.Ház'!D16</f>
        <v>0</v>
      </c>
      <c r="E43" s="81">
        <f>'9. sz. mell Önk.köt.'!E44+'11. sz. mell-Hivatal'!E16+'12. sz. mell-Óvoda'!E16+'13. sz. mell-Műv.Ház'!E16</f>
        <v>49</v>
      </c>
    </row>
    <row r="44" spans="1:5" s="143" customFormat="1" ht="12" customHeight="1">
      <c r="A44" s="12" t="s">
        <v>177</v>
      </c>
      <c r="B44" s="145" t="s">
        <v>187</v>
      </c>
      <c r="C44" s="84">
        <f>'9. sz. mell Önk.köt.'!C45+'11. sz. mell-Hivatal'!C17+'12. sz. mell-Óvoda'!C17+'13. sz. mell-Műv.Ház'!C17</f>
        <v>0</v>
      </c>
      <c r="D44" s="84">
        <f>'9. sz. mell Önk.köt.'!D45+'11. sz. mell-Hivatal'!D17+'12. sz. mell-Óvoda'!D17+'13. sz. mell-Műv.Ház'!D17</f>
        <v>0</v>
      </c>
      <c r="E44" s="84">
        <f>'9. sz. mell Önk.köt.'!E45+'11. sz. mell-Hivatal'!E17+'12. sz. mell-Óvoda'!E17+'13. sz. mell-Műv.Ház'!E17</f>
        <v>0</v>
      </c>
    </row>
    <row r="45" spans="1:5" s="143" customFormat="1" ht="12" customHeight="1" thickBot="1">
      <c r="A45" s="14" t="s">
        <v>178</v>
      </c>
      <c r="B45" s="146" t="s">
        <v>188</v>
      </c>
      <c r="C45" s="133">
        <f>'9. sz. mell Önk.köt.'!C46+'11. sz. mell-Hivatal'!C18+'12. sz. mell-Óvoda'!C18+'13. sz. mell-Műv.Ház'!C18</f>
        <v>0</v>
      </c>
      <c r="D45" s="133">
        <f>'9. sz. mell Önk.köt.'!D46+'11. sz. mell-Hivatal'!D18+'12. sz. mell-Óvoda'!D18+'13. sz. mell-Műv.Ház'!D18</f>
        <v>0</v>
      </c>
      <c r="E45" s="133">
        <f>'9. sz. mell Önk.köt.'!E46+'11. sz. mell-Hivatal'!E18+'12. sz. mell-Óvoda'!E18+'13. sz. mell-Műv.Ház'!E18</f>
        <v>819</v>
      </c>
    </row>
    <row r="46" spans="1:5" s="143" customFormat="1" ht="12" customHeight="1" thickBot="1">
      <c r="A46" s="18" t="s">
        <v>11</v>
      </c>
      <c r="B46" s="19" t="s">
        <v>189</v>
      </c>
      <c r="C46" s="79">
        <f>SUM(C47:C51)</f>
        <v>0</v>
      </c>
      <c r="D46" s="79">
        <f>SUM(D47:D51)</f>
        <v>0</v>
      </c>
      <c r="E46" s="79">
        <f>SUM(E47:E51)</f>
        <v>0</v>
      </c>
    </row>
    <row r="47" spans="1:5" s="143" customFormat="1" ht="12" customHeight="1">
      <c r="A47" s="13" t="s">
        <v>59</v>
      </c>
      <c r="B47" s="144" t="s">
        <v>193</v>
      </c>
      <c r="C47" s="184">
        <f>'9. sz. mell Önk.köt.'!C48</f>
        <v>0</v>
      </c>
      <c r="D47" s="184">
        <f>'9. sz. mell Önk.köt.'!D48</f>
        <v>0</v>
      </c>
      <c r="E47" s="184">
        <f>'9. sz. mell Önk.köt.'!E48</f>
        <v>0</v>
      </c>
    </row>
    <row r="48" spans="1:5" s="143" customFormat="1" ht="12" customHeight="1">
      <c r="A48" s="12" t="s">
        <v>60</v>
      </c>
      <c r="B48" s="145" t="s">
        <v>194</v>
      </c>
      <c r="C48" s="84">
        <f>'9. sz. mell Önk.köt.'!C49</f>
        <v>0</v>
      </c>
      <c r="D48" s="84">
        <f>'9. sz. mell Önk.köt.'!D49</f>
        <v>0</v>
      </c>
      <c r="E48" s="84">
        <f>'9. sz. mell Önk.köt.'!E49</f>
        <v>0</v>
      </c>
    </row>
    <row r="49" spans="1:5" s="143" customFormat="1" ht="12" customHeight="1">
      <c r="A49" s="12" t="s">
        <v>190</v>
      </c>
      <c r="B49" s="145" t="s">
        <v>195</v>
      </c>
      <c r="C49" s="84">
        <f>'9. sz. mell Önk.köt.'!C50</f>
        <v>0</v>
      </c>
      <c r="D49" s="84">
        <f>'9. sz. mell Önk.köt.'!D50</f>
        <v>0</v>
      </c>
      <c r="E49" s="84">
        <f>'9. sz. mell Önk.köt.'!E50</f>
        <v>0</v>
      </c>
    </row>
    <row r="50" spans="1:5" s="143" customFormat="1" ht="12" customHeight="1">
      <c r="A50" s="12" t="s">
        <v>191</v>
      </c>
      <c r="B50" s="145" t="s">
        <v>196</v>
      </c>
      <c r="C50" s="84">
        <f>'9. sz. mell Önk.köt.'!C51</f>
        <v>0</v>
      </c>
      <c r="D50" s="84">
        <f>'9. sz. mell Önk.köt.'!D51</f>
        <v>0</v>
      </c>
      <c r="E50" s="84">
        <f>'9. sz. mell Önk.köt.'!E51</f>
        <v>0</v>
      </c>
    </row>
    <row r="51" spans="1:5" s="143" customFormat="1" ht="12" customHeight="1" thickBot="1">
      <c r="A51" s="14" t="s">
        <v>192</v>
      </c>
      <c r="B51" s="146" t="s">
        <v>197</v>
      </c>
      <c r="C51" s="133">
        <f>'9. sz. mell Önk.köt.'!C52</f>
        <v>0</v>
      </c>
      <c r="D51" s="133">
        <f>'9. sz. mell Önk.köt.'!D52</f>
        <v>0</v>
      </c>
      <c r="E51" s="133">
        <f>'9. sz. mell Önk.köt.'!E52</f>
        <v>0</v>
      </c>
    </row>
    <row r="52" spans="1:5" s="143" customFormat="1" ht="12" customHeight="1" thickBot="1">
      <c r="A52" s="18" t="s">
        <v>102</v>
      </c>
      <c r="B52" s="19" t="s">
        <v>198</v>
      </c>
      <c r="C52" s="79">
        <f>SUM(C53:C55)</f>
        <v>0</v>
      </c>
      <c r="D52" s="79">
        <f>SUM(D53:D55)</f>
        <v>0</v>
      </c>
      <c r="E52" s="79">
        <f>SUM(E53:E55)</f>
        <v>0</v>
      </c>
    </row>
    <row r="53" spans="1:5" s="143" customFormat="1" ht="12" customHeight="1">
      <c r="A53" s="13" t="s">
        <v>61</v>
      </c>
      <c r="B53" s="144" t="s">
        <v>199</v>
      </c>
      <c r="C53" s="82">
        <f>'9. sz. mell Önk.köt.'!C54</f>
        <v>0</v>
      </c>
      <c r="D53" s="82">
        <f>'9. sz. mell Önk.köt.'!D54</f>
        <v>0</v>
      </c>
      <c r="E53" s="82">
        <f>'9. sz. mell Önk.köt.'!E54</f>
        <v>0</v>
      </c>
    </row>
    <row r="54" spans="1:5" s="143" customFormat="1" ht="12" customHeight="1">
      <c r="A54" s="12" t="s">
        <v>62</v>
      </c>
      <c r="B54" s="145" t="s">
        <v>200</v>
      </c>
      <c r="C54" s="81">
        <f>'9. sz. mell Önk.köt.'!C55</f>
        <v>0</v>
      </c>
      <c r="D54" s="81">
        <f>'9. sz. mell Önk.köt.'!D55</f>
        <v>0</v>
      </c>
      <c r="E54" s="81">
        <f>'9. sz. mell Önk.köt.'!E55</f>
        <v>0</v>
      </c>
    </row>
    <row r="55" spans="1:5" s="143" customFormat="1" ht="12" customHeight="1">
      <c r="A55" s="12" t="s">
        <v>203</v>
      </c>
      <c r="B55" s="145" t="s">
        <v>201</v>
      </c>
      <c r="C55" s="81">
        <f>'9. sz. mell Önk.köt.'!C56</f>
        <v>0</v>
      </c>
      <c r="D55" s="81">
        <f>'9. sz. mell Önk.köt.'!D56</f>
        <v>0</v>
      </c>
      <c r="E55" s="81">
        <f>'9. sz. mell Önk.köt.'!E56</f>
        <v>0</v>
      </c>
    </row>
    <row r="56" spans="1:5" s="143" customFormat="1" ht="12" customHeight="1" thickBot="1">
      <c r="A56" s="14" t="s">
        <v>204</v>
      </c>
      <c r="B56" s="146" t="s">
        <v>202</v>
      </c>
      <c r="C56" s="83">
        <f>'9. sz. mell Önk.köt.'!C57</f>
        <v>0</v>
      </c>
      <c r="D56" s="83">
        <f>'9. sz. mell Önk.köt.'!D57</f>
        <v>0</v>
      </c>
      <c r="E56" s="83">
        <f>'9. sz. mell Önk.köt.'!E57</f>
        <v>0</v>
      </c>
    </row>
    <row r="57" spans="1:5" s="143" customFormat="1" ht="12" customHeight="1" thickBot="1">
      <c r="A57" s="18" t="s">
        <v>13</v>
      </c>
      <c r="B57" s="74" t="s">
        <v>205</v>
      </c>
      <c r="C57" s="79">
        <f>SUM(C58:C60)</f>
        <v>0</v>
      </c>
      <c r="D57" s="79">
        <f>SUM(D58:D60)</f>
        <v>35560</v>
      </c>
      <c r="E57" s="79">
        <f>SUM(E58:E60)</f>
        <v>35560</v>
      </c>
    </row>
    <row r="58" spans="1:5" s="143" customFormat="1" ht="12" customHeight="1">
      <c r="A58" s="13" t="s">
        <v>103</v>
      </c>
      <c r="B58" s="144" t="s">
        <v>207</v>
      </c>
      <c r="C58" s="84">
        <f>'9. sz. mell Önk.köt.'!C59</f>
        <v>0</v>
      </c>
      <c r="D58" s="84">
        <f>'9. sz. mell Önk.köt.'!D59</f>
        <v>0</v>
      </c>
      <c r="E58" s="84">
        <f>'9. sz. mell Önk.köt.'!E59</f>
        <v>0</v>
      </c>
    </row>
    <row r="59" spans="1:5" s="143" customFormat="1" ht="12" customHeight="1">
      <c r="A59" s="12" t="s">
        <v>104</v>
      </c>
      <c r="B59" s="145" t="s">
        <v>363</v>
      </c>
      <c r="C59" s="84">
        <f>'9. sz. mell Önk.köt.'!C60</f>
        <v>0</v>
      </c>
      <c r="D59" s="84">
        <f>'9. sz. mell Önk.köt.'!D60</f>
        <v>0</v>
      </c>
      <c r="E59" s="84">
        <f>'9. sz. mell Önk.köt.'!E60</f>
        <v>0</v>
      </c>
    </row>
    <row r="60" spans="1:5" s="143" customFormat="1" ht="12" customHeight="1">
      <c r="A60" s="12" t="s">
        <v>127</v>
      </c>
      <c r="B60" s="145" t="s">
        <v>208</v>
      </c>
      <c r="C60" s="84">
        <f>'9. sz. mell Önk.köt.'!C61</f>
        <v>0</v>
      </c>
      <c r="D60" s="84">
        <f>'9. sz. mell Önk.köt.'!D61</f>
        <v>35560</v>
      </c>
      <c r="E60" s="84">
        <f>'9. sz. mell Önk.köt.'!E61</f>
        <v>35560</v>
      </c>
    </row>
    <row r="61" spans="1:5" s="143" customFormat="1" ht="12" customHeight="1" thickBot="1">
      <c r="A61" s="14" t="s">
        <v>206</v>
      </c>
      <c r="B61" s="146" t="s">
        <v>209</v>
      </c>
      <c r="C61" s="84">
        <f>'9. sz. mell Önk.köt.'!C62</f>
        <v>0</v>
      </c>
      <c r="D61" s="84">
        <f>'9. sz. mell Önk.köt.'!D62</f>
        <v>0</v>
      </c>
      <c r="E61" s="84">
        <f>'9. sz. mell Önk.köt.'!E62</f>
        <v>0</v>
      </c>
    </row>
    <row r="62" spans="1:5" s="143" customFormat="1" ht="12" customHeight="1" thickBot="1">
      <c r="A62" s="18" t="s">
        <v>14</v>
      </c>
      <c r="B62" s="19" t="s">
        <v>210</v>
      </c>
      <c r="C62" s="85">
        <f>+C7+C14+C21+C28+C35+C46+C52+C57</f>
        <v>601004</v>
      </c>
      <c r="D62" s="85">
        <f>+D7+D14+D21+D28+D35+D46+D52+D57</f>
        <v>840355</v>
      </c>
      <c r="E62" s="85">
        <f>+E7+E14+E21+E28+E35+E46+E52+E57</f>
        <v>819148</v>
      </c>
    </row>
    <row r="63" spans="1:5" s="143" customFormat="1" ht="12" customHeight="1" thickBot="1">
      <c r="A63" s="147" t="s">
        <v>211</v>
      </c>
      <c r="B63" s="74" t="s">
        <v>212</v>
      </c>
      <c r="C63" s="79">
        <f>SUM(C64:C66)</f>
        <v>0</v>
      </c>
      <c r="D63" s="79">
        <f>SUM(D64:D66)</f>
        <v>0</v>
      </c>
      <c r="E63" s="79">
        <f>SUM(E64:E66)</f>
        <v>0</v>
      </c>
    </row>
    <row r="64" spans="1:5" s="143" customFormat="1" ht="12" customHeight="1">
      <c r="A64" s="13" t="s">
        <v>245</v>
      </c>
      <c r="B64" s="144" t="s">
        <v>213</v>
      </c>
      <c r="C64" s="84">
        <f>'9. sz. mell Önk.köt.'!C65</f>
        <v>0</v>
      </c>
      <c r="D64" s="84">
        <f>'9. sz. mell Önk.köt.'!D65</f>
        <v>0</v>
      </c>
      <c r="E64" s="84">
        <f>'9. sz. mell Önk.köt.'!E65</f>
        <v>0</v>
      </c>
    </row>
    <row r="65" spans="1:5" s="143" customFormat="1" ht="12" customHeight="1">
      <c r="A65" s="12" t="s">
        <v>254</v>
      </c>
      <c r="B65" s="145" t="s">
        <v>214</v>
      </c>
      <c r="C65" s="84">
        <f>'9. sz. mell Önk.köt.'!C66</f>
        <v>0</v>
      </c>
      <c r="D65" s="84">
        <f>'9. sz. mell Önk.köt.'!D66</f>
        <v>0</v>
      </c>
      <c r="E65" s="84">
        <f>'9. sz. mell Önk.köt.'!E66</f>
        <v>0</v>
      </c>
    </row>
    <row r="66" spans="1:5" s="143" customFormat="1" ht="12" customHeight="1" thickBot="1">
      <c r="A66" s="14" t="s">
        <v>255</v>
      </c>
      <c r="B66" s="148" t="s">
        <v>215</v>
      </c>
      <c r="C66" s="84">
        <f>'9. sz. mell Önk.köt.'!C67</f>
        <v>0</v>
      </c>
      <c r="D66" s="84">
        <f>'9. sz. mell Önk.köt.'!D67</f>
        <v>0</v>
      </c>
      <c r="E66" s="84">
        <f>'9. sz. mell Önk.köt.'!E67</f>
        <v>0</v>
      </c>
    </row>
    <row r="67" spans="1:5" s="143" customFormat="1" ht="12" customHeight="1" thickBot="1">
      <c r="A67" s="147" t="s">
        <v>216</v>
      </c>
      <c r="B67" s="74" t="s">
        <v>217</v>
      </c>
      <c r="C67" s="79">
        <f>SUM(C68:C71)</f>
        <v>0</v>
      </c>
      <c r="D67" s="79">
        <f>SUM(D68:D71)</f>
        <v>0</v>
      </c>
      <c r="E67" s="79">
        <f>SUM(E68:E71)</f>
        <v>0</v>
      </c>
    </row>
    <row r="68" spans="1:5" s="143" customFormat="1" ht="12" customHeight="1">
      <c r="A68" s="13" t="s">
        <v>84</v>
      </c>
      <c r="B68" s="144" t="s">
        <v>218</v>
      </c>
      <c r="C68" s="84">
        <f>'9. sz. mell Önk.köt.'!C69</f>
        <v>0</v>
      </c>
      <c r="D68" s="84">
        <f>'9. sz. mell Önk.köt.'!D69</f>
        <v>0</v>
      </c>
      <c r="E68" s="84">
        <f>'9. sz. mell Önk.köt.'!E69</f>
        <v>0</v>
      </c>
    </row>
    <row r="69" spans="1:5" s="143" customFormat="1" ht="12" customHeight="1">
      <c r="A69" s="12" t="s">
        <v>85</v>
      </c>
      <c r="B69" s="145" t="s">
        <v>219</v>
      </c>
      <c r="C69" s="84">
        <f>'9. sz. mell Önk.köt.'!C70</f>
        <v>0</v>
      </c>
      <c r="D69" s="84">
        <f>'9. sz. mell Önk.köt.'!D70</f>
        <v>0</v>
      </c>
      <c r="E69" s="84">
        <f>'9. sz. mell Önk.köt.'!E70</f>
        <v>0</v>
      </c>
    </row>
    <row r="70" spans="1:5" s="143" customFormat="1" ht="12" customHeight="1">
      <c r="A70" s="12" t="s">
        <v>246</v>
      </c>
      <c r="B70" s="145" t="s">
        <v>220</v>
      </c>
      <c r="C70" s="84">
        <f>'9. sz. mell Önk.köt.'!C71</f>
        <v>0</v>
      </c>
      <c r="D70" s="84">
        <f>'9. sz. mell Önk.köt.'!D71</f>
        <v>0</v>
      </c>
      <c r="E70" s="84">
        <f>'9. sz. mell Önk.köt.'!E71</f>
        <v>0</v>
      </c>
    </row>
    <row r="71" spans="1:5" s="143" customFormat="1" ht="12" customHeight="1" thickBot="1">
      <c r="A71" s="14" t="s">
        <v>247</v>
      </c>
      <c r="B71" s="146" t="s">
        <v>221</v>
      </c>
      <c r="C71" s="84">
        <f>'9. sz. mell Önk.köt.'!C72</f>
        <v>0</v>
      </c>
      <c r="D71" s="84">
        <f>'9. sz. mell Önk.köt.'!D72</f>
        <v>0</v>
      </c>
      <c r="E71" s="84">
        <f>'9. sz. mell Önk.köt.'!E72</f>
        <v>0</v>
      </c>
    </row>
    <row r="72" spans="1:5" s="143" customFormat="1" ht="12" customHeight="1" thickBot="1">
      <c r="A72" s="147" t="s">
        <v>222</v>
      </c>
      <c r="B72" s="74" t="s">
        <v>223</v>
      </c>
      <c r="C72" s="79">
        <f>SUM(C73:C74)</f>
        <v>0</v>
      </c>
      <c r="D72" s="79">
        <f>SUM(D73:D74)</f>
        <v>84817</v>
      </c>
      <c r="E72" s="79">
        <f>SUM(E73:E74)</f>
        <v>84817</v>
      </c>
    </row>
    <row r="73" spans="1:5" s="143" customFormat="1" ht="12" customHeight="1">
      <c r="A73" s="13" t="s">
        <v>248</v>
      </c>
      <c r="B73" s="144" t="s">
        <v>224</v>
      </c>
      <c r="C73" s="84">
        <f>'9. sz. mell Önk.köt.'!C74</f>
        <v>0</v>
      </c>
      <c r="D73" s="84">
        <f>'9. sz. mell Önk.köt.'!D74+'11. sz. mell-Hivatal'!D37+'12. sz. mell-Óvoda'!D37+'13. sz. mell-Műv.Ház'!D37</f>
        <v>84817</v>
      </c>
      <c r="E73" s="84">
        <f>'9. sz. mell Önk.köt.'!E74+'11. sz. mell-Hivatal'!E37+'12. sz. mell-Óvoda'!E37+'13. sz. mell-Műv.Ház'!E37</f>
        <v>84817</v>
      </c>
    </row>
    <row r="74" spans="1:5" s="143" customFormat="1" ht="12" customHeight="1" thickBot="1">
      <c r="A74" s="14" t="s">
        <v>249</v>
      </c>
      <c r="B74" s="146" t="s">
        <v>225</v>
      </c>
      <c r="C74" s="84">
        <f>'9. sz. mell Önk.köt.'!C75</f>
        <v>0</v>
      </c>
      <c r="D74" s="84">
        <f>'9. sz. mell Önk.köt.'!D75</f>
        <v>0</v>
      </c>
      <c r="E74" s="84">
        <f>'9. sz. mell Önk.köt.'!E75</f>
        <v>0</v>
      </c>
    </row>
    <row r="75" spans="1:5" s="143" customFormat="1" ht="12" customHeight="1" thickBot="1">
      <c r="A75" s="147" t="s">
        <v>226</v>
      </c>
      <c r="B75" s="74" t="s">
        <v>370</v>
      </c>
      <c r="C75" s="79">
        <f>SUM(C76:C79)</f>
        <v>114557</v>
      </c>
      <c r="D75" s="79">
        <f>SUM(D76:D79)</f>
        <v>122070</v>
      </c>
      <c r="E75" s="79">
        <f>SUM(E76:E79)</f>
        <v>124816</v>
      </c>
    </row>
    <row r="76" spans="1:5" s="143" customFormat="1" ht="12" customHeight="1">
      <c r="A76" s="13" t="s">
        <v>250</v>
      </c>
      <c r="B76" s="144" t="s">
        <v>228</v>
      </c>
      <c r="C76" s="84">
        <f>'9. sz. mell Önk.köt.'!C77</f>
        <v>0</v>
      </c>
      <c r="D76" s="84">
        <f>'9. sz. mell Önk.köt.'!D77</f>
        <v>0</v>
      </c>
      <c r="E76" s="84">
        <f>'9. sz. mell Önk.köt.'!E77</f>
        <v>2897</v>
      </c>
    </row>
    <row r="77" spans="1:5" s="143" customFormat="1" ht="12" customHeight="1">
      <c r="A77" s="12" t="s">
        <v>251</v>
      </c>
      <c r="B77" s="145" t="s">
        <v>229</v>
      </c>
      <c r="C77" s="84">
        <f>'9. sz. mell Önk.köt.'!C78</f>
        <v>0</v>
      </c>
      <c r="D77" s="84">
        <f>'9. sz. mell Önk.köt.'!D78</f>
        <v>0</v>
      </c>
      <c r="E77" s="84">
        <f>'9. sz. mell Önk.köt.'!E78</f>
        <v>0</v>
      </c>
    </row>
    <row r="78" spans="1:5" s="143" customFormat="1" ht="12" customHeight="1">
      <c r="A78" s="12" t="s">
        <v>252</v>
      </c>
      <c r="B78" s="145" t="s">
        <v>230</v>
      </c>
      <c r="C78" s="84">
        <f>'9. sz. mell Önk.köt.'!C79</f>
        <v>0</v>
      </c>
      <c r="D78" s="84">
        <f>'9. sz. mell Önk.köt.'!D79</f>
        <v>0</v>
      </c>
      <c r="E78" s="84">
        <f>'9. sz. mell Önk.köt.'!E79</f>
        <v>0</v>
      </c>
    </row>
    <row r="79" spans="1:5" s="143" customFormat="1" ht="12" customHeight="1" thickBot="1">
      <c r="A79" s="12" t="s">
        <v>369</v>
      </c>
      <c r="B79" s="46" t="s">
        <v>352</v>
      </c>
      <c r="C79" s="84">
        <f>'11. sz. mell-Hivatal'!C39+'12. sz. mell-Óvoda'!C39+'13. sz. mell-Műv.Ház'!C39</f>
        <v>114557</v>
      </c>
      <c r="D79" s="84">
        <f>'11. sz. mell-Hivatal'!D39+'12. sz. mell-Óvoda'!D39+'13. sz. mell-Műv.Ház'!D39</f>
        <v>122070</v>
      </c>
      <c r="E79" s="84">
        <f>'11. sz. mell-Hivatal'!E39+'12. sz. mell-Óvoda'!E39+'13. sz. mell-Műv.Ház'!E39</f>
        <v>121919</v>
      </c>
    </row>
    <row r="80" spans="1:5" s="143" customFormat="1" ht="12" customHeight="1" thickBot="1">
      <c r="A80" s="147" t="s">
        <v>231</v>
      </c>
      <c r="B80" s="74" t="s">
        <v>253</v>
      </c>
      <c r="C80" s="79">
        <f>SUM(C81:C84)</f>
        <v>0</v>
      </c>
      <c r="D80" s="79">
        <f>SUM(D81:D84)</f>
        <v>0</v>
      </c>
      <c r="E80" s="79">
        <f>SUM(E81:E84)</f>
        <v>0</v>
      </c>
    </row>
    <row r="81" spans="1:5" s="143" customFormat="1" ht="12" customHeight="1">
      <c r="A81" s="149" t="s">
        <v>232</v>
      </c>
      <c r="B81" s="144" t="s">
        <v>233</v>
      </c>
      <c r="C81" s="84">
        <f>'9. sz. mell Önk.köt.'!C81</f>
        <v>0</v>
      </c>
      <c r="D81" s="84">
        <f>'9. sz. mell Önk.köt.'!D81</f>
        <v>0</v>
      </c>
      <c r="E81" s="84">
        <f>'9. sz. mell Önk.köt.'!E81</f>
        <v>0</v>
      </c>
    </row>
    <row r="82" spans="1:5" s="143" customFormat="1" ht="12" customHeight="1">
      <c r="A82" s="150" t="s">
        <v>234</v>
      </c>
      <c r="B82" s="145" t="s">
        <v>235</v>
      </c>
      <c r="C82" s="84">
        <f>'9. sz. mell Önk.köt.'!C82</f>
        <v>0</v>
      </c>
      <c r="D82" s="84">
        <f>'9. sz. mell Önk.köt.'!D82</f>
        <v>0</v>
      </c>
      <c r="E82" s="84">
        <f>'9. sz. mell Önk.köt.'!E82</f>
        <v>0</v>
      </c>
    </row>
    <row r="83" spans="1:5" s="143" customFormat="1" ht="12" customHeight="1">
      <c r="A83" s="150" t="s">
        <v>236</v>
      </c>
      <c r="B83" s="145" t="s">
        <v>237</v>
      </c>
      <c r="C83" s="84">
        <f>'9. sz. mell Önk.köt.'!C83</f>
        <v>0</v>
      </c>
      <c r="D83" s="84">
        <f>'9. sz. mell Önk.köt.'!D83</f>
        <v>0</v>
      </c>
      <c r="E83" s="84">
        <f>'9. sz. mell Önk.köt.'!E83</f>
        <v>0</v>
      </c>
    </row>
    <row r="84" spans="1:5" s="143" customFormat="1" ht="12" customHeight="1" thickBot="1">
      <c r="A84" s="151" t="s">
        <v>238</v>
      </c>
      <c r="B84" s="146" t="s">
        <v>239</v>
      </c>
      <c r="C84" s="84">
        <f>'9. sz. mell Önk.köt.'!C84</f>
        <v>0</v>
      </c>
      <c r="D84" s="84">
        <f>'9. sz. mell Önk.köt.'!D84</f>
        <v>0</v>
      </c>
      <c r="E84" s="84">
        <f>'9. sz. mell Önk.köt.'!E84</f>
        <v>0</v>
      </c>
    </row>
    <row r="85" spans="1:5" s="143" customFormat="1" ht="13.5" customHeight="1" thickBot="1">
      <c r="A85" s="147" t="s">
        <v>240</v>
      </c>
      <c r="B85" s="74" t="s">
        <v>241</v>
      </c>
      <c r="C85" s="185">
        <f>'9. sz. mell Önk.köt.'!C85</f>
        <v>0</v>
      </c>
      <c r="D85" s="185">
        <f>'9. sz. mell Önk.köt.'!D85</f>
        <v>0</v>
      </c>
      <c r="E85" s="185">
        <f>'9. sz. mell Önk.köt.'!E85</f>
        <v>0</v>
      </c>
    </row>
    <row r="86" spans="1:5" s="143" customFormat="1" ht="15.75" customHeight="1" thickBot="1">
      <c r="A86" s="147" t="s">
        <v>242</v>
      </c>
      <c r="B86" s="152" t="s">
        <v>243</v>
      </c>
      <c r="C86" s="85">
        <f>+C63+C67+C72+C75+C80+C85</f>
        <v>114557</v>
      </c>
      <c r="D86" s="85">
        <f>+D63+D67+D72+D75+D80+D85</f>
        <v>206887</v>
      </c>
      <c r="E86" s="85">
        <f>+E63+E67+E72+E75+E80+E85</f>
        <v>209633</v>
      </c>
    </row>
    <row r="87" spans="1:5" s="143" customFormat="1" ht="16.5" customHeight="1" thickBot="1">
      <c r="A87" s="153" t="s">
        <v>256</v>
      </c>
      <c r="B87" s="154" t="s">
        <v>244</v>
      </c>
      <c r="C87" s="85">
        <f>+C62+C86</f>
        <v>715561</v>
      </c>
      <c r="D87" s="85">
        <f>+D62+D86</f>
        <v>1047242</v>
      </c>
      <c r="E87" s="85">
        <f>+E62+E86</f>
        <v>1028781</v>
      </c>
    </row>
    <row r="88" spans="1:3" s="143" customFormat="1" ht="24.75" customHeight="1">
      <c r="A88" s="3"/>
      <c r="B88" s="4"/>
      <c r="C88" s="86"/>
    </row>
    <row r="89" spans="1:5" ht="16.5" customHeight="1">
      <c r="A89" s="404" t="s">
        <v>34</v>
      </c>
      <c r="B89" s="404"/>
      <c r="C89" s="404"/>
      <c r="D89" s="404"/>
      <c r="E89" s="404"/>
    </row>
    <row r="90" spans="1:2" s="155" customFormat="1" ht="16.5" customHeight="1" thickBot="1">
      <c r="A90" s="406" t="s">
        <v>87</v>
      </c>
      <c r="B90" s="406"/>
    </row>
    <row r="91" spans="1:5" ht="37.5" customHeight="1" thickBot="1">
      <c r="A91" s="21" t="s">
        <v>51</v>
      </c>
      <c r="B91" s="22" t="s">
        <v>35</v>
      </c>
      <c r="C91" s="28" t="s">
        <v>401</v>
      </c>
      <c r="D91" s="28" t="s">
        <v>415</v>
      </c>
      <c r="E91" s="28" t="s">
        <v>418</v>
      </c>
    </row>
    <row r="92" spans="1:5" s="142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</row>
    <row r="93" spans="1:5" ht="12" customHeight="1" thickBot="1">
      <c r="A93" s="20" t="s">
        <v>6</v>
      </c>
      <c r="B93" s="24" t="s">
        <v>259</v>
      </c>
      <c r="C93" s="78">
        <f>SUM(C94:C98)</f>
        <v>239706</v>
      </c>
      <c r="D93" s="78">
        <f>SUM(D94:D98)</f>
        <v>316160</v>
      </c>
      <c r="E93" s="78">
        <f>SUM(E94:E98)</f>
        <v>278865</v>
      </c>
    </row>
    <row r="94" spans="1:5" ht="12" customHeight="1">
      <c r="A94" s="15" t="s">
        <v>63</v>
      </c>
      <c r="B94" s="8" t="s">
        <v>36</v>
      </c>
      <c r="C94" s="80">
        <f>'9. sz. mell Önk.köt.'!C92+'11. sz. mell-Hivatal'!C45+'12. sz. mell-Óvoda'!C45+'13. sz. mell-Műv.Ház'!C45</f>
        <v>101910</v>
      </c>
      <c r="D94" s="80">
        <f>'9. sz. mell Önk.köt.'!D92+'11. sz. mell-Hivatal'!D45+'12. sz. mell-Óvoda'!D45+'13. sz. mell-Műv.Ház'!D45</f>
        <v>133071</v>
      </c>
      <c r="E94" s="80">
        <f>'9. sz. mell Önk.köt.'!E92+'11. sz. mell-Hivatal'!E45+'12. sz. mell-Óvoda'!E45+'13. sz. mell-Műv.Ház'!E45</f>
        <v>123624</v>
      </c>
    </row>
    <row r="95" spans="1:5" ht="12" customHeight="1">
      <c r="A95" s="12" t="s">
        <v>64</v>
      </c>
      <c r="B95" s="6" t="s">
        <v>105</v>
      </c>
      <c r="C95" s="81">
        <f>'9. sz. mell Önk.köt.'!C93+'11. sz. mell-Hivatal'!C46+'12. sz. mell-Óvoda'!C46+'13. sz. mell-Műv.Ház'!C46</f>
        <v>27232</v>
      </c>
      <c r="D95" s="81">
        <f>'9. sz. mell Önk.köt.'!D93+'11. sz. mell-Hivatal'!D46+'12. sz. mell-Óvoda'!D46+'13. sz. mell-Műv.Ház'!D46</f>
        <v>34593</v>
      </c>
      <c r="E95" s="81">
        <f>'9. sz. mell Önk.köt.'!E93+'11. sz. mell-Hivatal'!E46+'12. sz. mell-Óvoda'!E46+'13. sz. mell-Műv.Ház'!E46</f>
        <v>31611</v>
      </c>
    </row>
    <row r="96" spans="1:5" ht="12" customHeight="1">
      <c r="A96" s="12" t="s">
        <v>65</v>
      </c>
      <c r="B96" s="6" t="s">
        <v>82</v>
      </c>
      <c r="C96" s="83">
        <f>'9. sz. mell Önk.köt.'!C94+'11. sz. mell-Hivatal'!C47+'12. sz. mell-Óvoda'!C47+'13. sz. mell-Műv.Ház'!C47</f>
        <v>92474</v>
      </c>
      <c r="D96" s="83">
        <f>'9. sz. mell Önk.köt.'!D94+'11. sz. mell-Hivatal'!D47+'12. sz. mell-Óvoda'!D47+'13. sz. mell-Műv.Ház'!D47</f>
        <v>116504</v>
      </c>
      <c r="E96" s="83">
        <f>'9. sz. mell Önk.köt.'!E94+'11. sz. mell-Hivatal'!E47+'12. sz. mell-Óvoda'!E47+'13. sz. mell-Műv.Ház'!E47</f>
        <v>96741</v>
      </c>
    </row>
    <row r="97" spans="1:5" ht="12" customHeight="1">
      <c r="A97" s="12" t="s">
        <v>66</v>
      </c>
      <c r="B97" s="9" t="s">
        <v>106</v>
      </c>
      <c r="C97" s="83">
        <f>'9. sz. mell Önk.köt.'!C95+'11. sz. mell-Hivatal'!C48</f>
        <v>6334</v>
      </c>
      <c r="D97" s="83">
        <f>'9. sz. mell Önk.köt.'!D95+'11. sz. mell-Hivatal'!D48</f>
        <v>8910</v>
      </c>
      <c r="E97" s="83">
        <f>'9. sz. mell Önk.köt.'!E95+'11. sz. mell-Hivatal'!E48</f>
        <v>5379</v>
      </c>
    </row>
    <row r="98" spans="1:5" ht="12" customHeight="1">
      <c r="A98" s="12" t="s">
        <v>74</v>
      </c>
      <c r="B98" s="17" t="s">
        <v>107</v>
      </c>
      <c r="C98" s="83">
        <f>'9. sz. mell Önk.köt.'!C96</f>
        <v>11756</v>
      </c>
      <c r="D98" s="83">
        <f>'9. sz. mell Önk.köt.'!D96+'11. sz. mell-Hivatal'!D49+'12. sz. mell-Óvoda'!D49+'13. sz. mell-Műv.Ház'!D49</f>
        <v>23082</v>
      </c>
      <c r="E98" s="83">
        <f>'9. sz. mell Önk.köt.'!E96+'11. sz. mell-Hivatal'!E49+'12. sz. mell-Óvoda'!E49+'13. sz. mell-Műv.Ház'!E49</f>
        <v>21510</v>
      </c>
    </row>
    <row r="99" spans="1:5" ht="12" customHeight="1">
      <c r="A99" s="12" t="s">
        <v>67</v>
      </c>
      <c r="B99" s="6" t="s">
        <v>260</v>
      </c>
      <c r="C99" s="83">
        <f>'9. sz. mell Önk.köt.'!C97</f>
        <v>0</v>
      </c>
      <c r="D99" s="83">
        <f>'9. sz. mell Önk.köt.'!D97+'11. sz. mell-Hivatal'!D49+'12. sz. mell-Óvoda'!D49+'13. sz. mell-Műv.Ház'!D49</f>
        <v>9805</v>
      </c>
      <c r="E99" s="83">
        <f>'9. sz. mell Önk.köt.'!E97+'11. sz. mell-Hivatal'!E49+'12. sz. mell-Óvoda'!E49+'13. sz. mell-Műv.Ház'!E49</f>
        <v>9802</v>
      </c>
    </row>
    <row r="100" spans="1:5" ht="12" customHeight="1">
      <c r="A100" s="12" t="s">
        <v>68</v>
      </c>
      <c r="B100" s="47" t="s">
        <v>261</v>
      </c>
      <c r="C100" s="83">
        <f>'9. sz. mell Önk.köt.'!C98</f>
        <v>0</v>
      </c>
      <c r="D100" s="83">
        <f>'9. sz. mell Önk.köt.'!D98</f>
        <v>0</v>
      </c>
      <c r="E100" s="83">
        <f>'9. sz. mell Önk.köt.'!E98</f>
        <v>0</v>
      </c>
    </row>
    <row r="101" spans="1:5" ht="12" customHeight="1">
      <c r="A101" s="12" t="s">
        <v>75</v>
      </c>
      <c r="B101" s="48" t="s">
        <v>262</v>
      </c>
      <c r="C101" s="83">
        <f>'9. sz. mell Önk.köt.'!C99</f>
        <v>0</v>
      </c>
      <c r="D101" s="83">
        <f>'9. sz. mell Önk.köt.'!D99</f>
        <v>0</v>
      </c>
      <c r="E101" s="83">
        <f>'9. sz. mell Önk.köt.'!E99</f>
        <v>0</v>
      </c>
    </row>
    <row r="102" spans="1:5" ht="12" customHeight="1">
      <c r="A102" s="12" t="s">
        <v>76</v>
      </c>
      <c r="B102" s="48" t="s">
        <v>263</v>
      </c>
      <c r="C102" s="83">
        <f>'9. sz. mell Önk.köt.'!C100</f>
        <v>0</v>
      </c>
      <c r="D102" s="83">
        <f>'9. sz. mell Önk.köt.'!D100</f>
        <v>0</v>
      </c>
      <c r="E102" s="83">
        <f>'9. sz. mell Önk.köt.'!E100</f>
        <v>0</v>
      </c>
    </row>
    <row r="103" spans="1:5" ht="12" customHeight="1">
      <c r="A103" s="12" t="s">
        <v>77</v>
      </c>
      <c r="B103" s="47" t="s">
        <v>264</v>
      </c>
      <c r="C103" s="83">
        <f>'9. sz. mell Önk.köt.'!C101</f>
        <v>6406</v>
      </c>
      <c r="D103" s="83">
        <f>'9. sz. mell Önk.köt.'!D101</f>
        <v>6406</v>
      </c>
      <c r="E103" s="83">
        <f>'9. sz. mell Önk.köt.'!E101</f>
        <v>5088</v>
      </c>
    </row>
    <row r="104" spans="1:5" ht="12" customHeight="1">
      <c r="A104" s="12" t="s">
        <v>78</v>
      </c>
      <c r="B104" s="47" t="s">
        <v>265</v>
      </c>
      <c r="C104" s="83">
        <f>'9. sz. mell Önk.köt.'!C102</f>
        <v>0</v>
      </c>
      <c r="D104" s="83">
        <f>'9. sz. mell Önk.köt.'!D102</f>
        <v>0</v>
      </c>
      <c r="E104" s="83">
        <f>'9. sz. mell Önk.köt.'!E102</f>
        <v>0</v>
      </c>
    </row>
    <row r="105" spans="1:5" ht="12" customHeight="1">
      <c r="A105" s="12" t="s">
        <v>80</v>
      </c>
      <c r="B105" s="48" t="s">
        <v>266</v>
      </c>
      <c r="C105" s="83">
        <f>'9. sz. mell Önk.köt.'!C103</f>
        <v>0</v>
      </c>
      <c r="D105" s="83">
        <f>'9. sz. mell Önk.köt.'!D103</f>
        <v>0</v>
      </c>
      <c r="E105" s="83">
        <f>'9. sz. mell Önk.köt.'!E103</f>
        <v>0</v>
      </c>
    </row>
    <row r="106" spans="1:5" ht="12" customHeight="1">
      <c r="A106" s="11" t="s">
        <v>108</v>
      </c>
      <c r="B106" s="49" t="s">
        <v>267</v>
      </c>
      <c r="C106" s="83">
        <f>'9. sz. mell Önk.köt.'!C104</f>
        <v>0</v>
      </c>
      <c r="D106" s="83">
        <f>'9. sz. mell Önk.köt.'!D104</f>
        <v>0</v>
      </c>
      <c r="E106" s="83">
        <f>'9. sz. mell Önk.köt.'!E104</f>
        <v>0</v>
      </c>
    </row>
    <row r="107" spans="1:5" ht="12" customHeight="1">
      <c r="A107" s="12" t="s">
        <v>257</v>
      </c>
      <c r="B107" s="49" t="s">
        <v>268</v>
      </c>
      <c r="C107" s="83">
        <f>'9. sz. mell Önk.köt.'!C105</f>
        <v>0</v>
      </c>
      <c r="D107" s="83">
        <f>'9. sz. mell Önk.köt.'!D105</f>
        <v>0</v>
      </c>
      <c r="E107" s="83">
        <f>'9. sz. mell Önk.köt.'!E105</f>
        <v>0</v>
      </c>
    </row>
    <row r="108" spans="1:5" ht="12" customHeight="1" thickBot="1">
      <c r="A108" s="16" t="s">
        <v>258</v>
      </c>
      <c r="B108" s="50" t="s">
        <v>269</v>
      </c>
      <c r="C108" s="87">
        <f>'9. sz. mell Önk.köt.'!C106</f>
        <v>5350</v>
      </c>
      <c r="D108" s="87">
        <f>'9. sz. mell Önk.köt.'!D106</f>
        <v>6871</v>
      </c>
      <c r="E108" s="87">
        <f>'9. sz. mell Önk.köt.'!E106</f>
        <v>6620</v>
      </c>
    </row>
    <row r="109" spans="1:5" ht="12" customHeight="1" thickBot="1">
      <c r="A109" s="18" t="s">
        <v>7</v>
      </c>
      <c r="B109" s="23" t="s">
        <v>270</v>
      </c>
      <c r="C109" s="79">
        <f>+C110+C112+C114</f>
        <v>328877</v>
      </c>
      <c r="D109" s="79">
        <f>+D110+D112+D114</f>
        <v>513791</v>
      </c>
      <c r="E109" s="79">
        <f>+E110+E112+E114</f>
        <v>497258</v>
      </c>
    </row>
    <row r="110" spans="1:5" ht="12" customHeight="1">
      <c r="A110" s="13" t="s">
        <v>69</v>
      </c>
      <c r="B110" s="6" t="s">
        <v>125</v>
      </c>
      <c r="C110" s="82">
        <f>'9. sz. mell Önk.köt.'!C108+'11. sz. mell-Hivatal'!C51+'12. sz. mell-Óvoda'!C51+'13. sz. mell-Műv.Ház'!C51</f>
        <v>328527</v>
      </c>
      <c r="D110" s="82">
        <f>'9. sz. mell Önk.köt.'!D108+'11. sz. mell-Hivatal'!D51+'12. sz. mell-Óvoda'!D51+'13. sz. mell-Műv.Ház'!D51</f>
        <v>499641</v>
      </c>
      <c r="E110" s="82">
        <f>'9. sz. mell Önk.köt.'!E108+'11. sz. mell-Hivatal'!E51+'12. sz. mell-Óvoda'!E51+'13. sz. mell-Műv.Ház'!E51</f>
        <v>496087</v>
      </c>
    </row>
    <row r="111" spans="1:5" ht="12" customHeight="1">
      <c r="A111" s="13" t="s">
        <v>70</v>
      </c>
      <c r="B111" s="10" t="s">
        <v>274</v>
      </c>
      <c r="C111" s="82">
        <f>'9. sz. mell Önk.köt.'!C109</f>
        <v>325161</v>
      </c>
      <c r="D111" s="82">
        <f>'9. sz. mell Önk.köt.'!D109</f>
        <v>447008</v>
      </c>
      <c r="E111" s="82">
        <f>'9. sz. mell Önk.köt.'!E109</f>
        <v>447008</v>
      </c>
    </row>
    <row r="112" spans="1:5" ht="12" customHeight="1">
      <c r="A112" s="13" t="s">
        <v>71</v>
      </c>
      <c r="B112" s="10" t="s">
        <v>109</v>
      </c>
      <c r="C112" s="81">
        <f>'9. sz. mell Önk.köt.'!C110</f>
        <v>350</v>
      </c>
      <c r="D112" s="81">
        <f>'9. sz. mell Önk.köt.'!D110</f>
        <v>14150</v>
      </c>
      <c r="E112" s="81">
        <f>'9. sz. mell Önk.köt.'!E110</f>
        <v>1171</v>
      </c>
    </row>
    <row r="113" spans="1:5" ht="12" customHeight="1">
      <c r="A113" s="13" t="s">
        <v>72</v>
      </c>
      <c r="B113" s="10" t="s">
        <v>275</v>
      </c>
      <c r="C113" s="72">
        <f>'9. sz. mell Önk.köt.'!C111</f>
        <v>0</v>
      </c>
      <c r="D113" s="72">
        <f>'9. sz. mell Önk.köt.'!D111</f>
        <v>0</v>
      </c>
      <c r="E113" s="72">
        <f>'9. sz. mell Önk.köt.'!E111</f>
        <v>0</v>
      </c>
    </row>
    <row r="114" spans="1:5" ht="12" customHeight="1">
      <c r="A114" s="13" t="s">
        <v>73</v>
      </c>
      <c r="B114" s="76" t="s">
        <v>128</v>
      </c>
      <c r="C114" s="72">
        <f>'9. sz. mell Önk.köt.'!C112</f>
        <v>0</v>
      </c>
      <c r="D114" s="72">
        <f>'9. sz. mell Önk.köt.'!D112</f>
        <v>0</v>
      </c>
      <c r="E114" s="72">
        <f>'9. sz. mell Önk.köt.'!E112</f>
        <v>0</v>
      </c>
    </row>
    <row r="115" spans="1:5" ht="12" customHeight="1">
      <c r="A115" s="13" t="s">
        <v>79</v>
      </c>
      <c r="B115" s="75" t="s">
        <v>364</v>
      </c>
      <c r="C115" s="72">
        <f>'9. sz. mell Önk.köt.'!C113</f>
        <v>0</v>
      </c>
      <c r="D115" s="72">
        <f>'9. sz. mell Önk.köt.'!D113</f>
        <v>0</v>
      </c>
      <c r="E115" s="72">
        <f>'9. sz. mell Önk.köt.'!E113</f>
        <v>0</v>
      </c>
    </row>
    <row r="116" spans="1:5" ht="12" customHeight="1">
      <c r="A116" s="13" t="s">
        <v>81</v>
      </c>
      <c r="B116" s="140" t="s">
        <v>280</v>
      </c>
      <c r="C116" s="72">
        <f>'9. sz. mell Önk.köt.'!C114</f>
        <v>0</v>
      </c>
      <c r="D116" s="72">
        <f>'9. sz. mell Önk.köt.'!D114</f>
        <v>0</v>
      </c>
      <c r="E116" s="72">
        <f>'9. sz. mell Önk.köt.'!E114</f>
        <v>0</v>
      </c>
    </row>
    <row r="117" spans="1:5" ht="15.75">
      <c r="A117" s="13" t="s">
        <v>110</v>
      </c>
      <c r="B117" s="48" t="s">
        <v>263</v>
      </c>
      <c r="C117" s="72">
        <f>'9. sz. mell Önk.köt.'!C115</f>
        <v>0</v>
      </c>
      <c r="D117" s="72">
        <f>'9. sz. mell Önk.köt.'!D115</f>
        <v>0</v>
      </c>
      <c r="E117" s="72">
        <f>'9. sz. mell Önk.köt.'!E115</f>
        <v>0</v>
      </c>
    </row>
    <row r="118" spans="1:5" ht="12" customHeight="1">
      <c r="A118" s="13" t="s">
        <v>111</v>
      </c>
      <c r="B118" s="48" t="s">
        <v>279</v>
      </c>
      <c r="C118" s="72">
        <f>'9. sz. mell Önk.köt.'!C116</f>
        <v>0</v>
      </c>
      <c r="D118" s="72">
        <f>'9. sz. mell Önk.köt.'!D116</f>
        <v>0</v>
      </c>
      <c r="E118" s="72">
        <f>'9. sz. mell Önk.köt.'!E116</f>
        <v>0</v>
      </c>
    </row>
    <row r="119" spans="1:5" ht="12" customHeight="1">
      <c r="A119" s="13" t="s">
        <v>112</v>
      </c>
      <c r="B119" s="48" t="s">
        <v>278</v>
      </c>
      <c r="C119" s="72">
        <f>'9. sz. mell Önk.köt.'!C117</f>
        <v>0</v>
      </c>
      <c r="D119" s="72">
        <f>'9. sz. mell Önk.köt.'!D117</f>
        <v>0</v>
      </c>
      <c r="E119" s="72">
        <f>'9. sz. mell Önk.köt.'!E117</f>
        <v>0</v>
      </c>
    </row>
    <row r="120" spans="1:5" ht="12" customHeight="1">
      <c r="A120" s="13" t="s">
        <v>271</v>
      </c>
      <c r="B120" s="48" t="s">
        <v>266</v>
      </c>
      <c r="C120" s="72">
        <f>'9. sz. mell Önk.köt.'!C118</f>
        <v>0</v>
      </c>
      <c r="D120" s="72">
        <f>'9. sz. mell Önk.köt.'!D118</f>
        <v>0</v>
      </c>
      <c r="E120" s="72">
        <f>'9. sz. mell Önk.köt.'!E118</f>
        <v>0</v>
      </c>
    </row>
    <row r="121" spans="1:5" ht="12" customHeight="1">
      <c r="A121" s="13" t="s">
        <v>272</v>
      </c>
      <c r="B121" s="48" t="s">
        <v>277</v>
      </c>
      <c r="C121" s="72">
        <f>'9. sz. mell Önk.köt.'!C119</f>
        <v>0</v>
      </c>
      <c r="D121" s="72">
        <f>'9. sz. mell Önk.köt.'!D119</f>
        <v>0</v>
      </c>
      <c r="E121" s="72">
        <f>'9. sz. mell Önk.köt.'!E119</f>
        <v>0</v>
      </c>
    </row>
    <row r="122" spans="1:5" ht="16.5" thickBot="1">
      <c r="A122" s="11" t="s">
        <v>273</v>
      </c>
      <c r="B122" s="48" t="s">
        <v>276</v>
      </c>
      <c r="C122" s="73">
        <f>'9. sz. mell Önk.köt.'!C120</f>
        <v>0</v>
      </c>
      <c r="D122" s="73">
        <f>'9. sz. mell Önk.köt.'!D120</f>
        <v>0</v>
      </c>
      <c r="E122" s="73">
        <f>'9. sz. mell Önk.köt.'!E120</f>
        <v>0</v>
      </c>
    </row>
    <row r="123" spans="1:5" ht="12" customHeight="1" thickBot="1">
      <c r="A123" s="18" t="s">
        <v>8</v>
      </c>
      <c r="B123" s="44" t="s">
        <v>281</v>
      </c>
      <c r="C123" s="79">
        <f>+C124+C125</f>
        <v>10994</v>
      </c>
      <c r="D123" s="79">
        <f>+D124+D125</f>
        <v>52637</v>
      </c>
      <c r="E123" s="79">
        <f>+E124+E125</f>
        <v>0</v>
      </c>
    </row>
    <row r="124" spans="1:5" ht="12" customHeight="1">
      <c r="A124" s="13" t="s">
        <v>52</v>
      </c>
      <c r="B124" s="7" t="s">
        <v>43</v>
      </c>
      <c r="C124" s="82">
        <f>'9. sz. mell Önk.köt.'!C122</f>
        <v>10994</v>
      </c>
      <c r="D124" s="82">
        <f>'9. sz. mell Önk.köt.'!D122</f>
        <v>42887</v>
      </c>
      <c r="E124" s="82">
        <f>'9. sz. mell Önk.köt.'!E122</f>
        <v>0</v>
      </c>
    </row>
    <row r="125" spans="1:5" ht="12" customHeight="1" thickBot="1">
      <c r="A125" s="14" t="s">
        <v>53</v>
      </c>
      <c r="B125" s="10" t="s">
        <v>44</v>
      </c>
      <c r="C125" s="83">
        <f>'9. sz. mell Önk.köt.'!C123</f>
        <v>0</v>
      </c>
      <c r="D125" s="83">
        <f>'9. sz. mell Önk.köt.'!D123</f>
        <v>9750</v>
      </c>
      <c r="E125" s="83">
        <f>'9. sz. mell Önk.köt.'!E123</f>
        <v>0</v>
      </c>
    </row>
    <row r="126" spans="1:5" ht="12" customHeight="1" thickBot="1">
      <c r="A126" s="18" t="s">
        <v>9</v>
      </c>
      <c r="B126" s="44" t="s">
        <v>282</v>
      </c>
      <c r="C126" s="79">
        <f>+C93+C109+C123</f>
        <v>579577</v>
      </c>
      <c r="D126" s="79">
        <f>+D93+D109+D123</f>
        <v>882588</v>
      </c>
      <c r="E126" s="79">
        <f>+E93+E109+E123</f>
        <v>776123</v>
      </c>
    </row>
    <row r="127" spans="1:5" ht="12" customHeight="1" thickBot="1">
      <c r="A127" s="18" t="s">
        <v>10</v>
      </c>
      <c r="B127" s="44" t="s">
        <v>283</v>
      </c>
      <c r="C127" s="79">
        <f>+C128+C129+C130</f>
        <v>0</v>
      </c>
      <c r="D127" s="79">
        <f>+D128+D129+D130</f>
        <v>0</v>
      </c>
      <c r="E127" s="79">
        <f>+E128+E129+E130</f>
        <v>0</v>
      </c>
    </row>
    <row r="128" spans="1:5" ht="12" customHeight="1">
      <c r="A128" s="13" t="s">
        <v>56</v>
      </c>
      <c r="B128" s="7" t="s">
        <v>284</v>
      </c>
      <c r="C128" s="72">
        <f>'9. sz. mell Önk.köt.'!C126</f>
        <v>0</v>
      </c>
      <c r="D128" s="72">
        <f>'9. sz. mell Önk.köt.'!D126</f>
        <v>0</v>
      </c>
      <c r="E128" s="72">
        <f>'9. sz. mell Önk.köt.'!E126</f>
        <v>0</v>
      </c>
    </row>
    <row r="129" spans="1:5" ht="12" customHeight="1">
      <c r="A129" s="13" t="s">
        <v>57</v>
      </c>
      <c r="B129" s="7" t="s">
        <v>285</v>
      </c>
      <c r="C129" s="72">
        <f>'9. sz. mell Önk.köt.'!C127</f>
        <v>0</v>
      </c>
      <c r="D129" s="72">
        <f>'9. sz. mell Önk.köt.'!D127</f>
        <v>0</v>
      </c>
      <c r="E129" s="72">
        <f>'9. sz. mell Önk.köt.'!E127</f>
        <v>0</v>
      </c>
    </row>
    <row r="130" spans="1:5" ht="12" customHeight="1" thickBot="1">
      <c r="A130" s="11" t="s">
        <v>58</v>
      </c>
      <c r="B130" s="5" t="s">
        <v>286</v>
      </c>
      <c r="C130" s="72">
        <f>'9. sz. mell Önk.köt.'!C128</f>
        <v>0</v>
      </c>
      <c r="D130" s="72">
        <f>'9. sz. mell Önk.köt.'!D128</f>
        <v>0</v>
      </c>
      <c r="E130" s="72">
        <f>'9. sz. mell Önk.köt.'!E128</f>
        <v>0</v>
      </c>
    </row>
    <row r="131" spans="1:5" ht="12" customHeight="1" thickBot="1">
      <c r="A131" s="18" t="s">
        <v>11</v>
      </c>
      <c r="B131" s="44" t="s">
        <v>330</v>
      </c>
      <c r="C131" s="79">
        <f>+C132+C133+C134+C135</f>
        <v>0</v>
      </c>
      <c r="D131" s="79">
        <f>+D132+D133+D134+D135</f>
        <v>0</v>
      </c>
      <c r="E131" s="79">
        <f>+E132+E133+E134+E135</f>
        <v>0</v>
      </c>
    </row>
    <row r="132" spans="1:5" ht="12" customHeight="1">
      <c r="A132" s="13" t="s">
        <v>59</v>
      </c>
      <c r="B132" s="7" t="s">
        <v>287</v>
      </c>
      <c r="C132" s="72">
        <f>'9. sz. mell Önk.köt.'!C130</f>
        <v>0</v>
      </c>
      <c r="D132" s="72">
        <f>'9. sz. mell Önk.köt.'!D130</f>
        <v>0</v>
      </c>
      <c r="E132" s="72">
        <f>'9. sz. mell Önk.köt.'!E130</f>
        <v>0</v>
      </c>
    </row>
    <row r="133" spans="1:5" ht="12" customHeight="1">
      <c r="A133" s="13" t="s">
        <v>60</v>
      </c>
      <c r="B133" s="7" t="s">
        <v>288</v>
      </c>
      <c r="C133" s="72">
        <f>'9. sz. mell Önk.köt.'!C131</f>
        <v>0</v>
      </c>
      <c r="D133" s="72">
        <f>'9. sz. mell Önk.köt.'!D131</f>
        <v>0</v>
      </c>
      <c r="E133" s="72">
        <f>'9. sz. mell Önk.köt.'!E131</f>
        <v>0</v>
      </c>
    </row>
    <row r="134" spans="1:5" ht="12" customHeight="1">
      <c r="A134" s="13" t="s">
        <v>190</v>
      </c>
      <c r="B134" s="7" t="s">
        <v>289</v>
      </c>
      <c r="C134" s="72">
        <f>'9. sz. mell Önk.köt.'!C132</f>
        <v>0</v>
      </c>
      <c r="D134" s="72">
        <f>'9. sz. mell Önk.köt.'!D132</f>
        <v>0</v>
      </c>
      <c r="E134" s="72">
        <f>'9. sz. mell Önk.köt.'!E132</f>
        <v>0</v>
      </c>
    </row>
    <row r="135" spans="1:5" ht="12" customHeight="1" thickBot="1">
      <c r="A135" s="11" t="s">
        <v>191</v>
      </c>
      <c r="B135" s="5" t="s">
        <v>290</v>
      </c>
      <c r="C135" s="72">
        <f>'9. sz. mell Önk.köt.'!C133</f>
        <v>0</v>
      </c>
      <c r="D135" s="72">
        <f>'9. sz. mell Önk.köt.'!D133</f>
        <v>0</v>
      </c>
      <c r="E135" s="72">
        <f>'9. sz. mell Önk.köt.'!E133</f>
        <v>0</v>
      </c>
    </row>
    <row r="136" spans="1:5" ht="12" customHeight="1" thickBot="1">
      <c r="A136" s="18" t="s">
        <v>12</v>
      </c>
      <c r="B136" s="44" t="s">
        <v>291</v>
      </c>
      <c r="C136" s="85">
        <f>+C137+C138+C139+C140+C141</f>
        <v>114557</v>
      </c>
      <c r="D136" s="85">
        <f>+D137+D138+D139+D140+D141</f>
        <v>124960</v>
      </c>
      <c r="E136" s="85">
        <f>+E137+E138+E139+E140+E141</f>
        <v>124809</v>
      </c>
    </row>
    <row r="137" spans="1:5" ht="12" customHeight="1">
      <c r="A137" s="13" t="s">
        <v>61</v>
      </c>
      <c r="B137" s="7" t="s">
        <v>292</v>
      </c>
      <c r="C137" s="72">
        <f>'9. sz. mell Önk.köt.'!C135</f>
        <v>0</v>
      </c>
      <c r="D137" s="72">
        <f>'9. sz. mell Önk.köt.'!D135</f>
        <v>0</v>
      </c>
      <c r="E137" s="72">
        <f>'9. sz. mell Önk.köt.'!E135</f>
        <v>0</v>
      </c>
    </row>
    <row r="138" spans="1:5" ht="12" customHeight="1">
      <c r="A138" s="13" t="s">
        <v>62</v>
      </c>
      <c r="B138" s="7" t="s">
        <v>302</v>
      </c>
      <c r="C138" s="72">
        <f>'9. sz. mell Önk.köt.'!C136</f>
        <v>0</v>
      </c>
      <c r="D138" s="72">
        <f>'9. sz. mell Önk.köt.'!D136</f>
        <v>2890</v>
      </c>
      <c r="E138" s="72">
        <f>'9. sz. mell Önk.köt.'!E136</f>
        <v>2890</v>
      </c>
    </row>
    <row r="139" spans="1:5" ht="12" customHeight="1">
      <c r="A139" s="13" t="s">
        <v>203</v>
      </c>
      <c r="B139" s="7" t="s">
        <v>368</v>
      </c>
      <c r="C139" s="72">
        <f>'9. sz. mell Önk.köt.'!C137</f>
        <v>114557</v>
      </c>
      <c r="D139" s="72">
        <f>'9. sz. mell Önk.köt.'!D137</f>
        <v>122070</v>
      </c>
      <c r="E139" s="72">
        <f>'9. sz. mell Önk.köt.'!E137</f>
        <v>121919</v>
      </c>
    </row>
    <row r="140" spans="1:5" ht="12" customHeight="1">
      <c r="A140" s="13" t="s">
        <v>204</v>
      </c>
      <c r="B140" s="7" t="s">
        <v>293</v>
      </c>
      <c r="C140" s="72">
        <f>'9. sz. mell Önk.köt.'!C138</f>
        <v>0</v>
      </c>
      <c r="D140" s="72">
        <f>'9. sz. mell Önk.köt.'!D138</f>
        <v>0</v>
      </c>
      <c r="E140" s="72">
        <f>'9. sz. mell Önk.köt.'!E138</f>
        <v>0</v>
      </c>
    </row>
    <row r="141" spans="1:5" ht="12" customHeight="1" thickBot="1">
      <c r="A141" s="13" t="s">
        <v>367</v>
      </c>
      <c r="B141" s="7" t="s">
        <v>294</v>
      </c>
      <c r="C141" s="72">
        <f>'9. sz. mell Önk.köt.'!C139</f>
        <v>0</v>
      </c>
      <c r="D141" s="72">
        <f>'9. sz. mell Önk.köt.'!D139</f>
        <v>0</v>
      </c>
      <c r="E141" s="72">
        <f>'9. sz. mell Önk.köt.'!E139</f>
        <v>0</v>
      </c>
    </row>
    <row r="142" spans="1:5" ht="12" customHeight="1" thickBot="1">
      <c r="A142" s="18" t="s">
        <v>13</v>
      </c>
      <c r="B142" s="44" t="s">
        <v>295</v>
      </c>
      <c r="C142" s="88">
        <f>+C143+C144+C145+C146</f>
        <v>0</v>
      </c>
      <c r="D142" s="88">
        <f>+D143+D144+D145+D146</f>
        <v>0</v>
      </c>
      <c r="E142" s="88">
        <f>+E143+E144+E145+E146</f>
        <v>0</v>
      </c>
    </row>
    <row r="143" spans="1:5" ht="12" customHeight="1">
      <c r="A143" s="13" t="s">
        <v>103</v>
      </c>
      <c r="B143" s="7" t="s">
        <v>296</v>
      </c>
      <c r="C143" s="72">
        <f>'9. sz. mell Önk.köt.'!C141</f>
        <v>0</v>
      </c>
      <c r="D143" s="72">
        <f>'9. sz. mell Önk.köt.'!D141</f>
        <v>0</v>
      </c>
      <c r="E143" s="72">
        <f>'9. sz. mell Önk.köt.'!E141</f>
        <v>0</v>
      </c>
    </row>
    <row r="144" spans="1:5" ht="12" customHeight="1">
      <c r="A144" s="13" t="s">
        <v>104</v>
      </c>
      <c r="B144" s="7" t="s">
        <v>297</v>
      </c>
      <c r="C144" s="72">
        <f>'9. sz. mell Önk.köt.'!C142</f>
        <v>0</v>
      </c>
      <c r="D144" s="72">
        <f>'9. sz. mell Önk.köt.'!D142</f>
        <v>0</v>
      </c>
      <c r="E144" s="72">
        <f>'9. sz. mell Önk.köt.'!E142</f>
        <v>0</v>
      </c>
    </row>
    <row r="145" spans="1:5" ht="12" customHeight="1">
      <c r="A145" s="13" t="s">
        <v>127</v>
      </c>
      <c r="B145" s="7" t="s">
        <v>298</v>
      </c>
      <c r="C145" s="72">
        <f>'9. sz. mell Önk.köt.'!C143</f>
        <v>0</v>
      </c>
      <c r="D145" s="72">
        <f>'9. sz. mell Önk.köt.'!D143</f>
        <v>0</v>
      </c>
      <c r="E145" s="72">
        <f>'9. sz. mell Önk.köt.'!E143</f>
        <v>0</v>
      </c>
    </row>
    <row r="146" spans="1:5" ht="12" customHeight="1" thickBot="1">
      <c r="A146" s="13" t="s">
        <v>206</v>
      </c>
      <c r="B146" s="7" t="s">
        <v>299</v>
      </c>
      <c r="C146" s="72">
        <f>'9. sz. mell Önk.köt.'!C144</f>
        <v>0</v>
      </c>
      <c r="D146" s="72">
        <f>'9. sz. mell Önk.köt.'!D144</f>
        <v>0</v>
      </c>
      <c r="E146" s="72">
        <f>'9. sz. mell Önk.köt.'!E144</f>
        <v>0</v>
      </c>
    </row>
    <row r="147" spans="1:9" ht="15" customHeight="1" thickBot="1">
      <c r="A147" s="18" t="s">
        <v>14</v>
      </c>
      <c r="B147" s="44" t="s">
        <v>300</v>
      </c>
      <c r="C147" s="156">
        <f>+C127+C131+C136+C142</f>
        <v>114557</v>
      </c>
      <c r="D147" s="156">
        <f>+D127+D131+D136+D142</f>
        <v>124960</v>
      </c>
      <c r="E147" s="156">
        <f>+E127+E131+E136+E142</f>
        <v>124809</v>
      </c>
      <c r="F147" s="157"/>
      <c r="G147" s="158"/>
      <c r="H147" s="158"/>
      <c r="I147" s="158"/>
    </row>
    <row r="148" spans="1:5" s="143" customFormat="1" ht="12.75" customHeight="1" thickBot="1">
      <c r="A148" s="77" t="s">
        <v>15</v>
      </c>
      <c r="B148" s="123" t="s">
        <v>301</v>
      </c>
      <c r="C148" s="156">
        <f>+C126+C147</f>
        <v>694134</v>
      </c>
      <c r="D148" s="156">
        <f>+D126+D147</f>
        <v>1007548</v>
      </c>
      <c r="E148" s="156">
        <f>+E126+E147</f>
        <v>900932</v>
      </c>
    </row>
    <row r="149" ht="7.5" customHeight="1"/>
    <row r="150" spans="1:3" ht="15.75">
      <c r="A150" s="407" t="s">
        <v>303</v>
      </c>
      <c r="B150" s="407"/>
      <c r="C150" s="407"/>
    </row>
    <row r="151" spans="1:3" ht="15" customHeight="1" thickBot="1">
      <c r="A151" s="405" t="s">
        <v>88</v>
      </c>
      <c r="B151" s="405"/>
      <c r="C151" s="89" t="s">
        <v>126</v>
      </c>
    </row>
    <row r="152" spans="1:5" ht="13.5" customHeight="1" thickBot="1">
      <c r="A152" s="18">
        <v>1</v>
      </c>
      <c r="B152" s="23" t="s">
        <v>304</v>
      </c>
      <c r="C152" s="79">
        <f>+C62-C126</f>
        <v>21427</v>
      </c>
      <c r="D152" s="79">
        <f>+D62-D126</f>
        <v>-42233</v>
      </c>
      <c r="E152" s="79">
        <f>+E62-E126</f>
        <v>43025</v>
      </c>
    </row>
    <row r="153" spans="1:5" ht="27.75" customHeight="1" thickBot="1">
      <c r="A153" s="18" t="s">
        <v>7</v>
      </c>
      <c r="B153" s="23" t="s">
        <v>305</v>
      </c>
      <c r="C153" s="79">
        <f>+C86-C147</f>
        <v>0</v>
      </c>
      <c r="D153" s="79">
        <f>+D86-D147</f>
        <v>81927</v>
      </c>
      <c r="E153" s="79">
        <f>+E86-E147</f>
        <v>84824</v>
      </c>
    </row>
  </sheetData>
  <sheetProtection/>
  <mergeCells count="8">
    <mergeCell ref="A1:E1"/>
    <mergeCell ref="A2:E2"/>
    <mergeCell ref="A150:C150"/>
    <mergeCell ref="A151:B151"/>
    <mergeCell ref="A4:B4"/>
    <mergeCell ref="A90:B90"/>
    <mergeCell ref="A89:E89"/>
    <mergeCell ref="A3:E3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5" r:id="rId1"/>
  <headerFooter alignWithMargins="0">
    <oddFooter>&amp;C&amp;P/&amp;N</oddFoot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view="pageBreakPreview" zoomScaleNormal="120" zoomScaleSheetLayoutView="100" workbookViewId="0" topLeftCell="A1">
      <selection activeCell="E34" sqref="E34"/>
    </sheetView>
  </sheetViews>
  <sheetFormatPr defaultColWidth="9.00390625" defaultRowHeight="12.75"/>
  <cols>
    <col min="1" max="1" width="9.50390625" style="124" customWidth="1"/>
    <col min="2" max="2" width="77.875" style="124" customWidth="1"/>
    <col min="3" max="3" width="15.875" style="125" customWidth="1"/>
    <col min="4" max="5" width="15.875" style="141" customWidth="1"/>
    <col min="6" max="16384" width="9.375" style="141" customWidth="1"/>
  </cols>
  <sheetData>
    <row r="1" spans="1:5" ht="16.5" thickBot="1">
      <c r="A1" s="402" t="s">
        <v>478</v>
      </c>
      <c r="B1" s="402"/>
      <c r="C1" s="402"/>
      <c r="D1" s="402"/>
      <c r="E1" s="402"/>
    </row>
    <row r="2" spans="1:5" ht="57.75" customHeight="1">
      <c r="A2" s="403" t="s">
        <v>383</v>
      </c>
      <c r="B2" s="403"/>
      <c r="C2" s="403"/>
      <c r="D2" s="403"/>
      <c r="E2" s="403"/>
    </row>
    <row r="3" spans="1:5" ht="15.75" customHeight="1">
      <c r="A3" s="404" t="s">
        <v>4</v>
      </c>
      <c r="B3" s="404"/>
      <c r="C3" s="404"/>
      <c r="D3" s="404"/>
      <c r="E3" s="404"/>
    </row>
    <row r="4" spans="1:2" ht="15.75" customHeight="1" thickBot="1">
      <c r="A4" s="405" t="s">
        <v>86</v>
      </c>
      <c r="B4" s="405"/>
    </row>
    <row r="5" spans="1:5" ht="37.5" customHeight="1" thickBot="1">
      <c r="A5" s="21" t="s">
        <v>51</v>
      </c>
      <c r="B5" s="22" t="s">
        <v>5</v>
      </c>
      <c r="C5" s="28" t="s">
        <v>401</v>
      </c>
      <c r="D5" s="28" t="s">
        <v>468</v>
      </c>
      <c r="E5" s="28" t="s">
        <v>466</v>
      </c>
    </row>
    <row r="6" spans="1:5" s="142" customFormat="1" ht="12" customHeight="1" thickBot="1">
      <c r="A6" s="136">
        <v>1</v>
      </c>
      <c r="B6" s="137">
        <v>2</v>
      </c>
      <c r="C6" s="138">
        <v>3</v>
      </c>
      <c r="D6" s="138">
        <v>4</v>
      </c>
      <c r="E6" s="138">
        <v>5</v>
      </c>
    </row>
    <row r="7" spans="1:5" s="143" customFormat="1" ht="12" customHeight="1" thickBot="1">
      <c r="A7" s="18" t="s">
        <v>6</v>
      </c>
      <c r="B7" s="19" t="s">
        <v>146</v>
      </c>
      <c r="C7" s="79">
        <f>+C8+C9+C10+C11+C12+C13</f>
        <v>0</v>
      </c>
      <c r="D7" s="79">
        <f>+D8+D9+D10+D11+D12+D13</f>
        <v>0</v>
      </c>
      <c r="E7" s="79">
        <f>+E8+E9+E10+E11+E12+E13</f>
        <v>0</v>
      </c>
    </row>
    <row r="8" spans="1:5" s="143" customFormat="1" ht="12" customHeight="1">
      <c r="A8" s="13" t="s">
        <v>63</v>
      </c>
      <c r="B8" s="144" t="s">
        <v>147</v>
      </c>
      <c r="C8" s="82"/>
      <c r="D8" s="82"/>
      <c r="E8" s="82"/>
    </row>
    <row r="9" spans="1:5" s="143" customFormat="1" ht="12" customHeight="1">
      <c r="A9" s="12" t="s">
        <v>64</v>
      </c>
      <c r="B9" s="145" t="s">
        <v>148</v>
      </c>
      <c r="C9" s="81"/>
      <c r="D9" s="81"/>
      <c r="E9" s="81"/>
    </row>
    <row r="10" spans="1:5" s="143" customFormat="1" ht="12" customHeight="1">
      <c r="A10" s="12" t="s">
        <v>65</v>
      </c>
      <c r="B10" s="145" t="s">
        <v>149</v>
      </c>
      <c r="C10" s="81"/>
      <c r="D10" s="81"/>
      <c r="E10" s="81"/>
    </row>
    <row r="11" spans="1:5" s="143" customFormat="1" ht="12" customHeight="1">
      <c r="A11" s="12" t="s">
        <v>66</v>
      </c>
      <c r="B11" s="145" t="s">
        <v>150</v>
      </c>
      <c r="C11" s="81"/>
      <c r="D11" s="81"/>
      <c r="E11" s="81"/>
    </row>
    <row r="12" spans="1:5" s="143" customFormat="1" ht="12" customHeight="1">
      <c r="A12" s="12" t="s">
        <v>83</v>
      </c>
      <c r="B12" s="145" t="s">
        <v>151</v>
      </c>
      <c r="C12" s="81"/>
      <c r="D12" s="81"/>
      <c r="E12" s="81"/>
    </row>
    <row r="13" spans="1:5" s="143" customFormat="1" ht="12" customHeight="1" thickBot="1">
      <c r="A13" s="14" t="s">
        <v>67</v>
      </c>
      <c r="B13" s="146" t="s">
        <v>152</v>
      </c>
      <c r="C13" s="81"/>
      <c r="D13" s="81"/>
      <c r="E13" s="81"/>
    </row>
    <row r="14" spans="1:5" s="143" customFormat="1" ht="12" customHeight="1" thickBot="1">
      <c r="A14" s="18" t="s">
        <v>7</v>
      </c>
      <c r="B14" s="74" t="s">
        <v>153</v>
      </c>
      <c r="C14" s="79">
        <f>+C15+C16+C17+C18+C19</f>
        <v>0</v>
      </c>
      <c r="D14" s="79">
        <f>+D15+D16+D17+D18+D19</f>
        <v>0</v>
      </c>
      <c r="E14" s="79">
        <f>+E15+E16+E17+E18+E19</f>
        <v>1190</v>
      </c>
    </row>
    <row r="15" spans="1:5" s="143" customFormat="1" ht="12" customHeight="1">
      <c r="A15" s="13" t="s">
        <v>69</v>
      </c>
      <c r="B15" s="144" t="s">
        <v>154</v>
      </c>
      <c r="C15" s="82"/>
      <c r="D15" s="82"/>
      <c r="E15" s="82"/>
    </row>
    <row r="16" spans="1:5" s="143" customFormat="1" ht="12" customHeight="1">
      <c r="A16" s="12" t="s">
        <v>70</v>
      </c>
      <c r="B16" s="145" t="s">
        <v>155</v>
      </c>
      <c r="C16" s="81"/>
      <c r="D16" s="81"/>
      <c r="E16" s="81"/>
    </row>
    <row r="17" spans="1:5" s="143" customFormat="1" ht="12" customHeight="1">
      <c r="A17" s="12" t="s">
        <v>71</v>
      </c>
      <c r="B17" s="145" t="s">
        <v>358</v>
      </c>
      <c r="C17" s="81"/>
      <c r="D17" s="81"/>
      <c r="E17" s="81"/>
    </row>
    <row r="18" spans="1:5" s="143" customFormat="1" ht="12" customHeight="1">
      <c r="A18" s="12" t="s">
        <v>72</v>
      </c>
      <c r="B18" s="145" t="s">
        <v>359</v>
      </c>
      <c r="C18" s="81"/>
      <c r="D18" s="81"/>
      <c r="E18" s="81"/>
    </row>
    <row r="19" spans="1:5" s="143" customFormat="1" ht="12" customHeight="1">
      <c r="A19" s="12" t="s">
        <v>73</v>
      </c>
      <c r="B19" s="145" t="s">
        <v>156</v>
      </c>
      <c r="C19" s="81"/>
      <c r="D19" s="81"/>
      <c r="E19" s="81">
        <f>'10. sz. mell Önk.önként '!E20</f>
        <v>1190</v>
      </c>
    </row>
    <row r="20" spans="1:5" s="143" customFormat="1" ht="12" customHeight="1" thickBot="1">
      <c r="A20" s="14" t="s">
        <v>79</v>
      </c>
      <c r="B20" s="146" t="s">
        <v>157</v>
      </c>
      <c r="C20" s="83"/>
      <c r="D20" s="83"/>
      <c r="E20" s="83"/>
    </row>
    <row r="21" spans="1:5" s="143" customFormat="1" ht="12" customHeight="1" thickBot="1">
      <c r="A21" s="18" t="s">
        <v>8</v>
      </c>
      <c r="B21" s="19" t="s">
        <v>158</v>
      </c>
      <c r="C21" s="79">
        <f>+C22+C23+C24+C25+C26</f>
        <v>0</v>
      </c>
      <c r="D21" s="79">
        <f>+D22+D23+D24+D25+D26</f>
        <v>0</v>
      </c>
      <c r="E21" s="79">
        <f>+E22+E23+E24+E25+E26</f>
        <v>0</v>
      </c>
    </row>
    <row r="22" spans="1:5" s="143" customFormat="1" ht="12" customHeight="1">
      <c r="A22" s="13" t="s">
        <v>52</v>
      </c>
      <c r="B22" s="144" t="s">
        <v>159</v>
      </c>
      <c r="C22" s="82"/>
      <c r="D22" s="82"/>
      <c r="E22" s="82"/>
    </row>
    <row r="23" spans="1:5" s="143" customFormat="1" ht="12" customHeight="1">
      <c r="A23" s="12" t="s">
        <v>53</v>
      </c>
      <c r="B23" s="145" t="s">
        <v>160</v>
      </c>
      <c r="C23" s="81"/>
      <c r="D23" s="81"/>
      <c r="E23" s="81"/>
    </row>
    <row r="24" spans="1:5" s="143" customFormat="1" ht="12" customHeight="1">
      <c r="A24" s="12" t="s">
        <v>54</v>
      </c>
      <c r="B24" s="145" t="s">
        <v>360</v>
      </c>
      <c r="C24" s="81"/>
      <c r="D24" s="81"/>
      <c r="E24" s="81"/>
    </row>
    <row r="25" spans="1:5" s="143" customFormat="1" ht="12" customHeight="1">
      <c r="A25" s="12" t="s">
        <v>55</v>
      </c>
      <c r="B25" s="145" t="s">
        <v>361</v>
      </c>
      <c r="C25" s="81"/>
      <c r="D25" s="81"/>
      <c r="E25" s="81"/>
    </row>
    <row r="26" spans="1:5" s="143" customFormat="1" ht="12" customHeight="1">
      <c r="A26" s="12" t="s">
        <v>93</v>
      </c>
      <c r="B26" s="145" t="s">
        <v>161</v>
      </c>
      <c r="C26" s="81"/>
      <c r="D26" s="81"/>
      <c r="E26" s="81"/>
    </row>
    <row r="27" spans="1:5" s="143" customFormat="1" ht="12" customHeight="1" thickBot="1">
      <c r="A27" s="14" t="s">
        <v>94</v>
      </c>
      <c r="B27" s="146" t="s">
        <v>162</v>
      </c>
      <c r="C27" s="83"/>
      <c r="D27" s="83"/>
      <c r="E27" s="83"/>
    </row>
    <row r="28" spans="1:5" s="143" customFormat="1" ht="12" customHeight="1" thickBot="1">
      <c r="A28" s="18" t="s">
        <v>95</v>
      </c>
      <c r="B28" s="19" t="s">
        <v>163</v>
      </c>
      <c r="C28" s="85">
        <f>+C29+C32+C33+C34</f>
        <v>0</v>
      </c>
      <c r="D28" s="85">
        <f>+D29+D32+D33+D34</f>
        <v>0</v>
      </c>
      <c r="E28" s="85">
        <f>+E29+E32+E33+E34</f>
        <v>0</v>
      </c>
    </row>
    <row r="29" spans="1:5" s="143" customFormat="1" ht="12" customHeight="1">
      <c r="A29" s="13" t="s">
        <v>164</v>
      </c>
      <c r="B29" s="144" t="s">
        <v>170</v>
      </c>
      <c r="C29" s="139">
        <f>+C30+C31</f>
        <v>0</v>
      </c>
      <c r="D29" s="139">
        <f>+D30+D31</f>
        <v>0</v>
      </c>
      <c r="E29" s="139"/>
    </row>
    <row r="30" spans="1:5" s="143" customFormat="1" ht="12" customHeight="1">
      <c r="A30" s="12" t="s">
        <v>165</v>
      </c>
      <c r="B30" s="145" t="s">
        <v>171</v>
      </c>
      <c r="C30" s="81"/>
      <c r="D30" s="81"/>
      <c r="E30" s="81"/>
    </row>
    <row r="31" spans="1:5" s="143" customFormat="1" ht="12" customHeight="1">
      <c r="A31" s="12" t="s">
        <v>166</v>
      </c>
      <c r="B31" s="145" t="s">
        <v>172</v>
      </c>
      <c r="C31" s="81"/>
      <c r="D31" s="81"/>
      <c r="E31" s="81"/>
    </row>
    <row r="32" spans="1:5" s="143" customFormat="1" ht="12" customHeight="1">
      <c r="A32" s="12" t="s">
        <v>167</v>
      </c>
      <c r="B32" s="145" t="s">
        <v>173</v>
      </c>
      <c r="C32" s="81"/>
      <c r="D32" s="81"/>
      <c r="E32" s="81"/>
    </row>
    <row r="33" spans="1:5" s="143" customFormat="1" ht="12" customHeight="1">
      <c r="A33" s="12" t="s">
        <v>168</v>
      </c>
      <c r="B33" s="145" t="s">
        <v>174</v>
      </c>
      <c r="C33" s="81"/>
      <c r="D33" s="81"/>
      <c r="E33" s="81"/>
    </row>
    <row r="34" spans="1:5" s="143" customFormat="1" ht="12" customHeight="1" thickBot="1">
      <c r="A34" s="14" t="s">
        <v>169</v>
      </c>
      <c r="B34" s="146" t="s">
        <v>175</v>
      </c>
      <c r="C34" s="83"/>
      <c r="D34" s="83"/>
      <c r="E34" s="83"/>
    </row>
    <row r="35" spans="1:5" s="143" customFormat="1" ht="12" customHeight="1" thickBot="1">
      <c r="A35" s="18" t="s">
        <v>10</v>
      </c>
      <c r="B35" s="19" t="s">
        <v>176</v>
      </c>
      <c r="C35" s="79">
        <f>SUM(C36:C45)</f>
        <v>57281</v>
      </c>
      <c r="D35" s="79">
        <f>SUM(D36:D45)</f>
        <v>64648</v>
      </c>
      <c r="E35" s="79">
        <f>SUM(E36:E45)</f>
        <v>70113</v>
      </c>
    </row>
    <row r="36" spans="1:5" s="143" customFormat="1" ht="12" customHeight="1">
      <c r="A36" s="13" t="s">
        <v>56</v>
      </c>
      <c r="B36" s="144" t="s">
        <v>179</v>
      </c>
      <c r="C36" s="82">
        <f>'10. sz. mell Önk.önként '!C37</f>
        <v>0</v>
      </c>
      <c r="D36" s="82">
        <f>'10. sz. mell Önk.önként '!D37</f>
        <v>0</v>
      </c>
      <c r="E36" s="82">
        <f>'10. sz. mell Önk.önként '!E37</f>
        <v>0</v>
      </c>
    </row>
    <row r="37" spans="1:5" s="143" customFormat="1" ht="12" customHeight="1">
      <c r="A37" s="12" t="s">
        <v>57</v>
      </c>
      <c r="B37" s="145" t="s">
        <v>180</v>
      </c>
      <c r="C37" s="81">
        <f>'10. sz. mell Önk.önként '!C38</f>
        <v>46255</v>
      </c>
      <c r="D37" s="81">
        <f>'10. sz. mell Önk.önként '!D38</f>
        <v>50855</v>
      </c>
      <c r="E37" s="81">
        <f>'10. sz. mell Önk.önként '!E38</f>
        <v>56518</v>
      </c>
    </row>
    <row r="38" spans="1:5" s="143" customFormat="1" ht="12" customHeight="1">
      <c r="A38" s="12" t="s">
        <v>58</v>
      </c>
      <c r="B38" s="145" t="s">
        <v>181</v>
      </c>
      <c r="C38" s="81">
        <f>'10. sz. mell Önk.önként '!C39</f>
        <v>0</v>
      </c>
      <c r="D38" s="81">
        <f>'10. sz. mell Önk.önként '!D39</f>
        <v>0</v>
      </c>
      <c r="E38" s="81">
        <f>'10. sz. mell Önk.önként '!E39</f>
        <v>608</v>
      </c>
    </row>
    <row r="39" spans="1:5" s="143" customFormat="1" ht="12" customHeight="1">
      <c r="A39" s="12" t="s">
        <v>97</v>
      </c>
      <c r="B39" s="145" t="s">
        <v>182</v>
      </c>
      <c r="C39" s="81">
        <f>'10. sz. mell Önk.önként '!C40</f>
        <v>0</v>
      </c>
      <c r="D39" s="81">
        <f>'10. sz. mell Önk.önként '!D40</f>
        <v>0</v>
      </c>
      <c r="E39" s="81">
        <f>'10. sz. mell Önk.önként '!E40</f>
        <v>0</v>
      </c>
    </row>
    <row r="40" spans="1:5" s="143" customFormat="1" ht="12" customHeight="1">
      <c r="A40" s="12" t="s">
        <v>98</v>
      </c>
      <c r="B40" s="145" t="s">
        <v>183</v>
      </c>
      <c r="C40" s="81">
        <f>'10. sz. mell Önk.önként '!C41</f>
        <v>0</v>
      </c>
      <c r="D40" s="81">
        <f>'10. sz. mell Önk.önként '!D41</f>
        <v>0</v>
      </c>
      <c r="E40" s="81">
        <f>'10. sz. mell Önk.önként '!E41</f>
        <v>0</v>
      </c>
    </row>
    <row r="41" spans="1:5" s="143" customFormat="1" ht="12" customHeight="1">
      <c r="A41" s="12" t="s">
        <v>99</v>
      </c>
      <c r="B41" s="145" t="s">
        <v>184</v>
      </c>
      <c r="C41" s="81">
        <f>'10. sz. mell Önk.önként '!C42</f>
        <v>11026</v>
      </c>
      <c r="D41" s="81">
        <f>'10. sz. mell Önk.önként '!D42</f>
        <v>12826</v>
      </c>
      <c r="E41" s="81">
        <f>'10. sz. mell Önk.önként '!E42</f>
        <v>12822</v>
      </c>
    </row>
    <row r="42" spans="1:5" s="143" customFormat="1" ht="12" customHeight="1">
      <c r="A42" s="12" t="s">
        <v>100</v>
      </c>
      <c r="B42" s="145" t="s">
        <v>185</v>
      </c>
      <c r="C42" s="81">
        <f>'10. sz. mell Önk.önként '!C43</f>
        <v>0</v>
      </c>
      <c r="D42" s="81">
        <f>'10. sz. mell Önk.önként '!D43</f>
        <v>0</v>
      </c>
      <c r="E42" s="81">
        <f>'10. sz. mell Önk.önként '!E43</f>
        <v>0</v>
      </c>
    </row>
    <row r="43" spans="1:5" s="143" customFormat="1" ht="12" customHeight="1">
      <c r="A43" s="12" t="s">
        <v>101</v>
      </c>
      <c r="B43" s="145" t="s">
        <v>186</v>
      </c>
      <c r="C43" s="81">
        <f>'10. sz. mell Önk.önként '!C44</f>
        <v>0</v>
      </c>
      <c r="D43" s="81">
        <f>'10. sz. mell Önk.önként '!D44</f>
        <v>0</v>
      </c>
      <c r="E43" s="81">
        <f>'10. sz. mell Önk.önként '!E44</f>
        <v>0</v>
      </c>
    </row>
    <row r="44" spans="1:5" s="143" customFormat="1" ht="12" customHeight="1">
      <c r="A44" s="12" t="s">
        <v>177</v>
      </c>
      <c r="B44" s="145" t="s">
        <v>187</v>
      </c>
      <c r="C44" s="84">
        <f>'10. sz. mell Önk.önként '!C45</f>
        <v>0</v>
      </c>
      <c r="D44" s="84">
        <f>'10. sz. mell Önk.önként '!D45</f>
        <v>0</v>
      </c>
      <c r="E44" s="84">
        <f>'10. sz. mell Önk.önként '!E45</f>
        <v>0</v>
      </c>
    </row>
    <row r="45" spans="1:5" s="143" customFormat="1" ht="12" customHeight="1" thickBot="1">
      <c r="A45" s="14" t="s">
        <v>178</v>
      </c>
      <c r="B45" s="146" t="s">
        <v>188</v>
      </c>
      <c r="C45" s="133">
        <f>'10. sz. mell Önk.önként '!C46</f>
        <v>0</v>
      </c>
      <c r="D45" s="133">
        <f>'10. sz. mell Önk.önként '!D46</f>
        <v>967</v>
      </c>
      <c r="E45" s="133">
        <f>'10. sz. mell Önk.önként '!E46</f>
        <v>165</v>
      </c>
    </row>
    <row r="46" spans="1:5" s="143" customFormat="1" ht="12" customHeight="1" thickBot="1">
      <c r="A46" s="18" t="s">
        <v>11</v>
      </c>
      <c r="B46" s="19" t="s">
        <v>189</v>
      </c>
      <c r="C46" s="79">
        <f>SUM(C47:C51)</f>
        <v>0</v>
      </c>
      <c r="D46" s="79">
        <f>SUM(D47:D51)</f>
        <v>0</v>
      </c>
      <c r="E46" s="79">
        <f>SUM(E47:E51)</f>
        <v>0</v>
      </c>
    </row>
    <row r="47" spans="1:5" s="143" customFormat="1" ht="12" customHeight="1">
      <c r="A47" s="13" t="s">
        <v>59</v>
      </c>
      <c r="B47" s="144" t="s">
        <v>193</v>
      </c>
      <c r="C47" s="184"/>
      <c r="D47" s="184"/>
      <c r="E47" s="184"/>
    </row>
    <row r="48" spans="1:5" s="143" customFormat="1" ht="12" customHeight="1">
      <c r="A48" s="12" t="s">
        <v>60</v>
      </c>
      <c r="B48" s="145" t="s">
        <v>194</v>
      </c>
      <c r="C48" s="84"/>
      <c r="D48" s="84"/>
      <c r="E48" s="84"/>
    </row>
    <row r="49" spans="1:5" s="143" customFormat="1" ht="12" customHeight="1">
      <c r="A49" s="12" t="s">
        <v>190</v>
      </c>
      <c r="B49" s="145" t="s">
        <v>195</v>
      </c>
      <c r="C49" s="84"/>
      <c r="D49" s="84"/>
      <c r="E49" s="84"/>
    </row>
    <row r="50" spans="1:5" s="143" customFormat="1" ht="12" customHeight="1">
      <c r="A50" s="12" t="s">
        <v>191</v>
      </c>
      <c r="B50" s="145" t="s">
        <v>196</v>
      </c>
      <c r="C50" s="84"/>
      <c r="D50" s="84"/>
      <c r="E50" s="84"/>
    </row>
    <row r="51" spans="1:5" s="143" customFormat="1" ht="12" customHeight="1" thickBot="1">
      <c r="A51" s="14" t="s">
        <v>192</v>
      </c>
      <c r="B51" s="146" t="s">
        <v>197</v>
      </c>
      <c r="C51" s="133"/>
      <c r="D51" s="133"/>
      <c r="E51" s="133"/>
    </row>
    <row r="52" spans="1:5" s="143" customFormat="1" ht="12" customHeight="1" thickBot="1">
      <c r="A52" s="18" t="s">
        <v>102</v>
      </c>
      <c r="B52" s="19" t="s">
        <v>198</v>
      </c>
      <c r="C52" s="79">
        <f>SUM(C53:C55)</f>
        <v>0</v>
      </c>
      <c r="D52" s="79">
        <f>SUM(D53:D55)</f>
        <v>0</v>
      </c>
      <c r="E52" s="79">
        <f>SUM(E53:E55)</f>
        <v>0</v>
      </c>
    </row>
    <row r="53" spans="1:5" s="143" customFormat="1" ht="12" customHeight="1">
      <c r="A53" s="13" t="s">
        <v>61</v>
      </c>
      <c r="B53" s="144" t="s">
        <v>199</v>
      </c>
      <c r="C53" s="82"/>
      <c r="D53" s="82"/>
      <c r="E53" s="82"/>
    </row>
    <row r="54" spans="1:5" s="143" customFormat="1" ht="12" customHeight="1">
      <c r="A54" s="12" t="s">
        <v>62</v>
      </c>
      <c r="B54" s="145" t="s">
        <v>362</v>
      </c>
      <c r="C54" s="81"/>
      <c r="D54" s="81"/>
      <c r="E54" s="81"/>
    </row>
    <row r="55" spans="1:5" s="143" customFormat="1" ht="12" customHeight="1">
      <c r="A55" s="12" t="s">
        <v>203</v>
      </c>
      <c r="B55" s="145" t="s">
        <v>201</v>
      </c>
      <c r="C55" s="81"/>
      <c r="D55" s="81"/>
      <c r="E55" s="81"/>
    </row>
    <row r="56" spans="1:5" s="143" customFormat="1" ht="12" customHeight="1" thickBot="1">
      <c r="A56" s="14" t="s">
        <v>204</v>
      </c>
      <c r="B56" s="146" t="s">
        <v>202</v>
      </c>
      <c r="C56" s="83"/>
      <c r="D56" s="83"/>
      <c r="E56" s="83"/>
    </row>
    <row r="57" spans="1:5" s="143" customFormat="1" ht="12" customHeight="1" thickBot="1">
      <c r="A57" s="18" t="s">
        <v>13</v>
      </c>
      <c r="B57" s="74" t="s">
        <v>205</v>
      </c>
      <c r="C57" s="79">
        <f>SUM(C58:C60)</f>
        <v>0</v>
      </c>
      <c r="D57" s="79">
        <f>SUM(D58:D60)</f>
        <v>0</v>
      </c>
      <c r="E57" s="79">
        <f>SUM(E58:E60)</f>
        <v>0</v>
      </c>
    </row>
    <row r="58" spans="1:5" s="143" customFormat="1" ht="12" customHeight="1">
      <c r="A58" s="13" t="s">
        <v>103</v>
      </c>
      <c r="B58" s="144" t="s">
        <v>207</v>
      </c>
      <c r="C58" s="84"/>
      <c r="D58" s="84"/>
      <c r="E58" s="84"/>
    </row>
    <row r="59" spans="1:5" s="143" customFormat="1" ht="12" customHeight="1">
      <c r="A59" s="12" t="s">
        <v>104</v>
      </c>
      <c r="B59" s="145" t="s">
        <v>363</v>
      </c>
      <c r="C59" s="84"/>
      <c r="D59" s="84"/>
      <c r="E59" s="84"/>
    </row>
    <row r="60" spans="1:5" s="143" customFormat="1" ht="12" customHeight="1">
      <c r="A60" s="12" t="s">
        <v>127</v>
      </c>
      <c r="B60" s="145" t="s">
        <v>208</v>
      </c>
      <c r="C60" s="84"/>
      <c r="D60" s="84"/>
      <c r="E60" s="84"/>
    </row>
    <row r="61" spans="1:5" s="143" customFormat="1" ht="12" customHeight="1" thickBot="1">
      <c r="A61" s="14" t="s">
        <v>206</v>
      </c>
      <c r="B61" s="146" t="s">
        <v>209</v>
      </c>
      <c r="C61" s="84"/>
      <c r="D61" s="84"/>
      <c r="E61" s="84"/>
    </row>
    <row r="62" spans="1:5" s="143" customFormat="1" ht="12" customHeight="1" thickBot="1">
      <c r="A62" s="18" t="s">
        <v>14</v>
      </c>
      <c r="B62" s="19" t="s">
        <v>210</v>
      </c>
      <c r="C62" s="85">
        <f>+C7+C14+C21+C28+C35+C46+C52+C57</f>
        <v>57281</v>
      </c>
      <c r="D62" s="85">
        <f>+D7+D14+D21+D28+D35+D46+D52+D57</f>
        <v>64648</v>
      </c>
      <c r="E62" s="85">
        <f>+E7+E14+E21+E28+E35+E46+E52+E57</f>
        <v>71303</v>
      </c>
    </row>
    <row r="63" spans="1:5" s="143" customFormat="1" ht="12" customHeight="1" thickBot="1">
      <c r="A63" s="147" t="s">
        <v>211</v>
      </c>
      <c r="B63" s="74" t="s">
        <v>212</v>
      </c>
      <c r="C63" s="79">
        <f>SUM(C64:C66)</f>
        <v>0</v>
      </c>
      <c r="D63" s="79">
        <f>SUM(D64:D66)</f>
        <v>0</v>
      </c>
      <c r="E63" s="79">
        <f>SUM(E64:E66)</f>
        <v>0</v>
      </c>
    </row>
    <row r="64" spans="1:5" s="143" customFormat="1" ht="12" customHeight="1">
      <c r="A64" s="13" t="s">
        <v>245</v>
      </c>
      <c r="B64" s="144" t="s">
        <v>213</v>
      </c>
      <c r="C64" s="84"/>
      <c r="D64" s="84"/>
      <c r="E64" s="84"/>
    </row>
    <row r="65" spans="1:5" s="143" customFormat="1" ht="12" customHeight="1">
      <c r="A65" s="12" t="s">
        <v>254</v>
      </c>
      <c r="B65" s="145" t="s">
        <v>214</v>
      </c>
      <c r="C65" s="84"/>
      <c r="D65" s="84"/>
      <c r="E65" s="84"/>
    </row>
    <row r="66" spans="1:5" s="143" customFormat="1" ht="12" customHeight="1" thickBot="1">
      <c r="A66" s="14" t="s">
        <v>255</v>
      </c>
      <c r="B66" s="148" t="s">
        <v>215</v>
      </c>
      <c r="C66" s="84"/>
      <c r="D66" s="84"/>
      <c r="E66" s="84"/>
    </row>
    <row r="67" spans="1:5" s="143" customFormat="1" ht="12" customHeight="1" thickBot="1">
      <c r="A67" s="147" t="s">
        <v>216</v>
      </c>
      <c r="B67" s="74" t="s">
        <v>217</v>
      </c>
      <c r="C67" s="79">
        <f>SUM(C68:C71)</f>
        <v>0</v>
      </c>
      <c r="D67" s="79">
        <f>SUM(D68:D71)</f>
        <v>0</v>
      </c>
      <c r="E67" s="79">
        <f>SUM(E68:E71)</f>
        <v>0</v>
      </c>
    </row>
    <row r="68" spans="1:5" s="143" customFormat="1" ht="12" customHeight="1">
      <c r="A68" s="13" t="s">
        <v>84</v>
      </c>
      <c r="B68" s="144" t="s">
        <v>218</v>
      </c>
      <c r="C68" s="84"/>
      <c r="D68" s="84"/>
      <c r="E68" s="84"/>
    </row>
    <row r="69" spans="1:5" s="143" customFormat="1" ht="12" customHeight="1">
      <c r="A69" s="12" t="s">
        <v>85</v>
      </c>
      <c r="B69" s="145" t="s">
        <v>219</v>
      </c>
      <c r="C69" s="84"/>
      <c r="D69" s="84"/>
      <c r="E69" s="84"/>
    </row>
    <row r="70" spans="1:5" s="143" customFormat="1" ht="12" customHeight="1">
      <c r="A70" s="12" t="s">
        <v>246</v>
      </c>
      <c r="B70" s="145" t="s">
        <v>220</v>
      </c>
      <c r="C70" s="84"/>
      <c r="D70" s="84"/>
      <c r="E70" s="84"/>
    </row>
    <row r="71" spans="1:5" s="143" customFormat="1" ht="12" customHeight="1" thickBot="1">
      <c r="A71" s="14" t="s">
        <v>247</v>
      </c>
      <c r="B71" s="146" t="s">
        <v>221</v>
      </c>
      <c r="C71" s="84"/>
      <c r="D71" s="84"/>
      <c r="E71" s="84"/>
    </row>
    <row r="72" spans="1:5" s="143" customFormat="1" ht="12" customHeight="1" thickBot="1">
      <c r="A72" s="147" t="s">
        <v>222</v>
      </c>
      <c r="B72" s="74" t="s">
        <v>223</v>
      </c>
      <c r="C72" s="79">
        <f>SUM(C73:C74)</f>
        <v>0</v>
      </c>
      <c r="D72" s="79">
        <f>SUM(D73:D74)</f>
        <v>4585</v>
      </c>
      <c r="E72" s="79">
        <f>SUM(E73:E74)</f>
        <v>4585</v>
      </c>
    </row>
    <row r="73" spans="1:5" s="143" customFormat="1" ht="12" customHeight="1">
      <c r="A73" s="13" t="s">
        <v>248</v>
      </c>
      <c r="B73" s="144" t="s">
        <v>224</v>
      </c>
      <c r="C73" s="84"/>
      <c r="D73" s="84">
        <f>'10. sz. mell Önk.önként '!D74</f>
        <v>4585</v>
      </c>
      <c r="E73" s="84">
        <f>'10. sz. mell Önk.önként '!E74</f>
        <v>4585</v>
      </c>
    </row>
    <row r="74" spans="1:5" s="143" customFormat="1" ht="12" customHeight="1" thickBot="1">
      <c r="A74" s="14" t="s">
        <v>249</v>
      </c>
      <c r="B74" s="146" t="s">
        <v>225</v>
      </c>
      <c r="C74" s="84"/>
      <c r="D74" s="84"/>
      <c r="E74" s="84"/>
    </row>
    <row r="75" spans="1:5" s="143" customFormat="1" ht="12" customHeight="1" thickBot="1">
      <c r="A75" s="147" t="s">
        <v>226</v>
      </c>
      <c r="B75" s="74" t="s">
        <v>370</v>
      </c>
      <c r="C75" s="79">
        <f>SUM(C76:C79)</f>
        <v>0</v>
      </c>
      <c r="D75" s="79">
        <f>SUM(D76:D79)</f>
        <v>0</v>
      </c>
      <c r="E75" s="79">
        <f>SUM(E76:E79)</f>
        <v>0</v>
      </c>
    </row>
    <row r="76" spans="1:5" s="143" customFormat="1" ht="12" customHeight="1">
      <c r="A76" s="13" t="s">
        <v>250</v>
      </c>
      <c r="B76" s="144" t="s">
        <v>228</v>
      </c>
      <c r="C76" s="84"/>
      <c r="D76" s="84"/>
      <c r="E76" s="84"/>
    </row>
    <row r="77" spans="1:5" s="143" customFormat="1" ht="12" customHeight="1">
      <c r="A77" s="12" t="s">
        <v>251</v>
      </c>
      <c r="B77" s="145" t="s">
        <v>229</v>
      </c>
      <c r="C77" s="84"/>
      <c r="D77" s="84"/>
      <c r="E77" s="84"/>
    </row>
    <row r="78" spans="1:5" s="143" customFormat="1" ht="12" customHeight="1">
      <c r="A78" s="12" t="s">
        <v>252</v>
      </c>
      <c r="B78" s="145" t="s">
        <v>230</v>
      </c>
      <c r="C78" s="84"/>
      <c r="D78" s="84"/>
      <c r="E78" s="84"/>
    </row>
    <row r="79" spans="1:5" s="143" customFormat="1" ht="12" customHeight="1" thickBot="1">
      <c r="A79" s="12" t="s">
        <v>369</v>
      </c>
      <c r="B79" s="46" t="s">
        <v>352</v>
      </c>
      <c r="C79" s="193"/>
      <c r="D79" s="193"/>
      <c r="E79" s="193"/>
    </row>
    <row r="80" spans="1:5" s="143" customFormat="1" ht="12" customHeight="1" thickBot="1">
      <c r="A80" s="147" t="s">
        <v>231</v>
      </c>
      <c r="B80" s="74" t="s">
        <v>253</v>
      </c>
      <c r="C80" s="79">
        <f>SUM(C81:C84)</f>
        <v>0</v>
      </c>
      <c r="D80" s="79">
        <f>SUM(D81:D84)</f>
        <v>0</v>
      </c>
      <c r="E80" s="79">
        <f>SUM(E81:E84)</f>
        <v>0</v>
      </c>
    </row>
    <row r="81" spans="1:5" s="143" customFormat="1" ht="12" customHeight="1">
      <c r="A81" s="149" t="s">
        <v>232</v>
      </c>
      <c r="B81" s="144" t="s">
        <v>233</v>
      </c>
      <c r="C81" s="84"/>
      <c r="D81" s="84"/>
      <c r="E81" s="84"/>
    </row>
    <row r="82" spans="1:5" s="143" customFormat="1" ht="12" customHeight="1">
      <c r="A82" s="150" t="s">
        <v>234</v>
      </c>
      <c r="B82" s="145" t="s">
        <v>235</v>
      </c>
      <c r="C82" s="84"/>
      <c r="D82" s="84"/>
      <c r="E82" s="84"/>
    </row>
    <row r="83" spans="1:5" s="143" customFormat="1" ht="12" customHeight="1">
      <c r="A83" s="150" t="s">
        <v>236</v>
      </c>
      <c r="B83" s="145" t="s">
        <v>237</v>
      </c>
      <c r="C83" s="84"/>
      <c r="D83" s="84"/>
      <c r="E83" s="84"/>
    </row>
    <row r="84" spans="1:5" s="143" customFormat="1" ht="12" customHeight="1" thickBot="1">
      <c r="A84" s="151" t="s">
        <v>238</v>
      </c>
      <c r="B84" s="146" t="s">
        <v>239</v>
      </c>
      <c r="C84" s="84"/>
      <c r="D84" s="84"/>
      <c r="E84" s="84"/>
    </row>
    <row r="85" spans="1:5" s="143" customFormat="1" ht="13.5" customHeight="1" thickBot="1">
      <c r="A85" s="147" t="s">
        <v>240</v>
      </c>
      <c r="B85" s="74" t="s">
        <v>241</v>
      </c>
      <c r="C85" s="185"/>
      <c r="D85" s="185"/>
      <c r="E85" s="185"/>
    </row>
    <row r="86" spans="1:5" s="143" customFormat="1" ht="15.75" customHeight="1" thickBot="1">
      <c r="A86" s="147" t="s">
        <v>242</v>
      </c>
      <c r="B86" s="152" t="s">
        <v>243</v>
      </c>
      <c r="C86" s="85">
        <f>+C63+C67+C72+C75+C80+C85</f>
        <v>0</v>
      </c>
      <c r="D86" s="85">
        <f>+D63+D67+D72+D75+D80+D85</f>
        <v>4585</v>
      </c>
      <c r="E86" s="85">
        <f>+E63+E67+E72+E75+E80+E85</f>
        <v>4585</v>
      </c>
    </row>
    <row r="87" spans="1:5" s="143" customFormat="1" ht="16.5" customHeight="1" thickBot="1">
      <c r="A87" s="153" t="s">
        <v>256</v>
      </c>
      <c r="B87" s="154" t="s">
        <v>244</v>
      </c>
      <c r="C87" s="85">
        <f>+C62+C86</f>
        <v>57281</v>
      </c>
      <c r="D87" s="85">
        <f>+D62+D86</f>
        <v>69233</v>
      </c>
      <c r="E87" s="85">
        <f>+E62+E86</f>
        <v>75888</v>
      </c>
    </row>
    <row r="88" spans="1:3" s="143" customFormat="1" ht="53.25" customHeight="1">
      <c r="A88" s="3"/>
      <c r="B88" s="4"/>
      <c r="C88" s="86"/>
    </row>
    <row r="89" spans="1:5" ht="15.75" customHeight="1">
      <c r="A89" s="404" t="s">
        <v>34</v>
      </c>
      <c r="B89" s="404"/>
      <c r="C89" s="404"/>
      <c r="D89" s="404"/>
      <c r="E89" s="404"/>
    </row>
    <row r="90" spans="1:2" s="155" customFormat="1" ht="16.5" customHeight="1" thickBot="1">
      <c r="A90" s="406" t="s">
        <v>87</v>
      </c>
      <c r="B90" s="406"/>
    </row>
    <row r="91" spans="1:5" ht="37.5" customHeight="1" thickBot="1">
      <c r="A91" s="21" t="s">
        <v>51</v>
      </c>
      <c r="B91" s="22" t="s">
        <v>35</v>
      </c>
      <c r="C91" s="28" t="s">
        <v>401</v>
      </c>
      <c r="D91" s="28" t="s">
        <v>415</v>
      </c>
      <c r="E91" s="28" t="s">
        <v>418</v>
      </c>
    </row>
    <row r="92" spans="1:5" s="142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</row>
    <row r="93" spans="1:5" ht="12" customHeight="1" thickBot="1">
      <c r="A93" s="20" t="s">
        <v>6</v>
      </c>
      <c r="B93" s="24" t="s">
        <v>259</v>
      </c>
      <c r="C93" s="78">
        <f>SUM(C94:C98)</f>
        <v>74301</v>
      </c>
      <c r="D93" s="78">
        <f>SUM(D94:D98)</f>
        <v>81955</v>
      </c>
      <c r="E93" s="78">
        <f>SUM(E94:E98)</f>
        <v>76563</v>
      </c>
    </row>
    <row r="94" spans="1:5" ht="12" customHeight="1">
      <c r="A94" s="15" t="s">
        <v>63</v>
      </c>
      <c r="B94" s="8" t="s">
        <v>36</v>
      </c>
      <c r="C94" s="80">
        <f>'10. sz. mell Önk.önként '!C92</f>
        <v>18489</v>
      </c>
      <c r="D94" s="80">
        <f>'10. sz. mell Önk.önként '!D92</f>
        <v>20001</v>
      </c>
      <c r="E94" s="80">
        <f>'10. sz. mell Önk.önként '!E92</f>
        <v>20697</v>
      </c>
    </row>
    <row r="95" spans="1:5" ht="12" customHeight="1">
      <c r="A95" s="12" t="s">
        <v>64</v>
      </c>
      <c r="B95" s="6" t="s">
        <v>105</v>
      </c>
      <c r="C95" s="81">
        <f>'10. sz. mell Önk.önként '!C93</f>
        <v>5019</v>
      </c>
      <c r="D95" s="81">
        <f>'10. sz. mell Önk.önként '!D93</f>
        <v>5421</v>
      </c>
      <c r="E95" s="81">
        <f>'10. sz. mell Önk.önként '!E93</f>
        <v>5456</v>
      </c>
    </row>
    <row r="96" spans="1:5" ht="12" customHeight="1">
      <c r="A96" s="12" t="s">
        <v>65</v>
      </c>
      <c r="B96" s="6" t="s">
        <v>82</v>
      </c>
      <c r="C96" s="83">
        <f>'10. sz. mell Önk.önként '!C94</f>
        <v>50793</v>
      </c>
      <c r="D96" s="83">
        <f>'10. sz. mell Önk.önként '!D94</f>
        <v>55893</v>
      </c>
      <c r="E96" s="83">
        <f>'10. sz. mell Önk.önként '!E94</f>
        <v>49770</v>
      </c>
    </row>
    <row r="97" spans="1:5" ht="12" customHeight="1">
      <c r="A97" s="12" t="s">
        <v>66</v>
      </c>
      <c r="B97" s="9" t="s">
        <v>106</v>
      </c>
      <c r="C97" s="83">
        <f>'10. sz. mell Önk.önként '!C95</f>
        <v>0</v>
      </c>
      <c r="D97" s="83">
        <f>'10. sz. mell Önk.önként '!D95</f>
        <v>0</v>
      </c>
      <c r="E97" s="83">
        <f>'10. sz. mell Önk.önként '!E95</f>
        <v>0</v>
      </c>
    </row>
    <row r="98" spans="1:5" ht="12" customHeight="1">
      <c r="A98" s="12" t="s">
        <v>74</v>
      </c>
      <c r="B98" s="17" t="s">
        <v>107</v>
      </c>
      <c r="C98" s="83"/>
      <c r="D98" s="83">
        <f>'10. sz. mell Önk.önként '!D96</f>
        <v>640</v>
      </c>
      <c r="E98" s="83">
        <f>'10. sz. mell Önk.önként '!E96</f>
        <v>640</v>
      </c>
    </row>
    <row r="99" spans="1:5" ht="12" customHeight="1">
      <c r="A99" s="12" t="s">
        <v>67</v>
      </c>
      <c r="B99" s="6" t="s">
        <v>260</v>
      </c>
      <c r="C99" s="83"/>
      <c r="D99" s="83"/>
      <c r="E99" s="83"/>
    </row>
    <row r="100" spans="1:5" ht="12" customHeight="1">
      <c r="A100" s="12" t="s">
        <v>68</v>
      </c>
      <c r="B100" s="47" t="s">
        <v>261</v>
      </c>
      <c r="C100" s="83"/>
      <c r="D100" s="83"/>
      <c r="E100" s="83"/>
    </row>
    <row r="101" spans="1:5" ht="12" customHeight="1">
      <c r="A101" s="12" t="s">
        <v>75</v>
      </c>
      <c r="B101" s="48" t="s">
        <v>262</v>
      </c>
      <c r="C101" s="83"/>
      <c r="D101" s="83"/>
      <c r="E101" s="83"/>
    </row>
    <row r="102" spans="1:5" ht="12" customHeight="1">
      <c r="A102" s="12" t="s">
        <v>76</v>
      </c>
      <c r="B102" s="48" t="s">
        <v>263</v>
      </c>
      <c r="C102" s="83"/>
      <c r="D102" s="83"/>
      <c r="E102" s="83"/>
    </row>
    <row r="103" spans="1:5" ht="12" customHeight="1">
      <c r="A103" s="12" t="s">
        <v>77</v>
      </c>
      <c r="B103" s="47" t="s">
        <v>264</v>
      </c>
      <c r="C103" s="83"/>
      <c r="D103" s="83"/>
      <c r="E103" s="83"/>
    </row>
    <row r="104" spans="1:5" ht="12" customHeight="1">
      <c r="A104" s="12" t="s">
        <v>78</v>
      </c>
      <c r="B104" s="47" t="s">
        <v>265</v>
      </c>
      <c r="C104" s="83"/>
      <c r="D104" s="83"/>
      <c r="E104" s="83"/>
    </row>
    <row r="105" spans="1:5" ht="12" customHeight="1">
      <c r="A105" s="12" t="s">
        <v>80</v>
      </c>
      <c r="B105" s="48" t="s">
        <v>266</v>
      </c>
      <c r="C105" s="83"/>
      <c r="D105" s="83"/>
      <c r="E105" s="83"/>
    </row>
    <row r="106" spans="1:5" ht="12" customHeight="1">
      <c r="A106" s="11" t="s">
        <v>108</v>
      </c>
      <c r="B106" s="49" t="s">
        <v>267</v>
      </c>
      <c r="C106" s="83"/>
      <c r="D106" s="83"/>
      <c r="E106" s="83"/>
    </row>
    <row r="107" spans="1:5" ht="12" customHeight="1">
      <c r="A107" s="12" t="s">
        <v>257</v>
      </c>
      <c r="B107" s="49" t="s">
        <v>268</v>
      </c>
      <c r="C107" s="83"/>
      <c r="D107" s="83"/>
      <c r="E107" s="83"/>
    </row>
    <row r="108" spans="1:5" ht="12" customHeight="1" thickBot="1">
      <c r="A108" s="16" t="s">
        <v>258</v>
      </c>
      <c r="B108" s="50" t="s">
        <v>269</v>
      </c>
      <c r="C108" s="87"/>
      <c r="D108" s="83">
        <f>'10. sz. mell Önk.önként '!D106</f>
        <v>640</v>
      </c>
      <c r="E108" s="87"/>
    </row>
    <row r="109" spans="1:5" ht="12" customHeight="1" thickBot="1">
      <c r="A109" s="18" t="s">
        <v>7</v>
      </c>
      <c r="B109" s="23" t="s">
        <v>270</v>
      </c>
      <c r="C109" s="79">
        <f>+C110+C112+C114</f>
        <v>4407</v>
      </c>
      <c r="D109" s="79">
        <f>+D110+D112+D114</f>
        <v>26972</v>
      </c>
      <c r="E109" s="79">
        <f>+E110+E112+E114</f>
        <v>6780</v>
      </c>
    </row>
    <row r="110" spans="1:5" ht="12" customHeight="1">
      <c r="A110" s="13" t="s">
        <v>69</v>
      </c>
      <c r="B110" s="6" t="s">
        <v>125</v>
      </c>
      <c r="C110" s="82">
        <f>'10. sz. mell Önk.önként '!C108</f>
        <v>4407</v>
      </c>
      <c r="D110" s="82">
        <f>'10. sz. mell Önk.önként '!D108</f>
        <v>10067</v>
      </c>
      <c r="E110" s="82">
        <f>'10. sz. mell Önk.önként '!E108</f>
        <v>5187</v>
      </c>
    </row>
    <row r="111" spans="1:5" ht="12" customHeight="1">
      <c r="A111" s="13" t="s">
        <v>70</v>
      </c>
      <c r="B111" s="10" t="s">
        <v>274</v>
      </c>
      <c r="C111" s="82">
        <f>'10. sz. mell Önk.önként '!C109</f>
        <v>0</v>
      </c>
      <c r="D111" s="82">
        <f>'10. sz. mell Önk.önként '!D109</f>
        <v>0</v>
      </c>
      <c r="E111" s="82">
        <f>'10. sz. mell Önk.önként '!E109</f>
        <v>0</v>
      </c>
    </row>
    <row r="112" spans="1:5" ht="12" customHeight="1">
      <c r="A112" s="13" t="s">
        <v>71</v>
      </c>
      <c r="B112" s="10" t="s">
        <v>109</v>
      </c>
      <c r="C112" s="81">
        <f>'10. sz. mell Önk.önként '!C110</f>
        <v>0</v>
      </c>
      <c r="D112" s="81">
        <f>'10. sz. mell Önk.önként '!D110</f>
        <v>16905</v>
      </c>
      <c r="E112" s="81">
        <f>'10. sz. mell Önk.önként '!E110</f>
        <v>1593</v>
      </c>
    </row>
    <row r="113" spans="1:5" ht="12" customHeight="1">
      <c r="A113" s="13" t="s">
        <v>72</v>
      </c>
      <c r="B113" s="10" t="s">
        <v>275</v>
      </c>
      <c r="C113" s="72">
        <f>'10. sz. mell Önk.önként '!C111</f>
        <v>0</v>
      </c>
      <c r="D113" s="72">
        <f>'10. sz. mell Önk.önként '!D111</f>
        <v>0</v>
      </c>
      <c r="E113" s="72">
        <f>'10. sz. mell Önk.önként '!E111</f>
        <v>0</v>
      </c>
    </row>
    <row r="114" spans="1:5" ht="12" customHeight="1">
      <c r="A114" s="13" t="s">
        <v>73</v>
      </c>
      <c r="B114" s="76" t="s">
        <v>128</v>
      </c>
      <c r="C114" s="72">
        <f>'10. sz. mell Önk.önként '!C112</f>
        <v>0</v>
      </c>
      <c r="D114" s="72">
        <f>'10. sz. mell Önk.önként '!D112</f>
        <v>0</v>
      </c>
      <c r="E114" s="72">
        <f>'10. sz. mell Önk.önként '!E112</f>
        <v>0</v>
      </c>
    </row>
    <row r="115" spans="1:5" ht="12" customHeight="1">
      <c r="A115" s="13" t="s">
        <v>79</v>
      </c>
      <c r="B115" s="75" t="s">
        <v>364</v>
      </c>
      <c r="C115" s="72">
        <f>'10. sz. mell Önk.önként '!C113</f>
        <v>0</v>
      </c>
      <c r="D115" s="72">
        <f>'10. sz. mell Önk.önként '!D113</f>
        <v>0</v>
      </c>
      <c r="E115" s="72">
        <f>'10. sz. mell Önk.önként '!E113</f>
        <v>0</v>
      </c>
    </row>
    <row r="116" spans="1:5" ht="12" customHeight="1">
      <c r="A116" s="13" t="s">
        <v>81</v>
      </c>
      <c r="B116" s="140" t="s">
        <v>280</v>
      </c>
      <c r="C116" s="72">
        <f>'10. sz. mell Önk.önként '!C114</f>
        <v>0</v>
      </c>
      <c r="D116" s="72">
        <f>'10. sz. mell Önk.önként '!D114</f>
        <v>0</v>
      </c>
      <c r="E116" s="72">
        <f>'10. sz. mell Önk.önként '!E114</f>
        <v>0</v>
      </c>
    </row>
    <row r="117" spans="1:5" ht="15.75">
      <c r="A117" s="13" t="s">
        <v>110</v>
      </c>
      <c r="B117" s="48" t="s">
        <v>263</v>
      </c>
      <c r="C117" s="72">
        <f>'10. sz. mell Önk.önként '!C115</f>
        <v>0</v>
      </c>
      <c r="D117" s="72">
        <f>'10. sz. mell Önk.önként '!D115</f>
        <v>0</v>
      </c>
      <c r="E117" s="72">
        <f>'10. sz. mell Önk.önként '!E115</f>
        <v>0</v>
      </c>
    </row>
    <row r="118" spans="1:5" ht="12" customHeight="1">
      <c r="A118" s="13" t="s">
        <v>111</v>
      </c>
      <c r="B118" s="48" t="s">
        <v>279</v>
      </c>
      <c r="C118" s="72">
        <f>'10. sz. mell Önk.önként '!C116</f>
        <v>0</v>
      </c>
      <c r="D118" s="72">
        <f>'10. sz. mell Önk.önként '!D116</f>
        <v>0</v>
      </c>
      <c r="E118" s="72">
        <f>'10. sz. mell Önk.önként '!E116</f>
        <v>0</v>
      </c>
    </row>
    <row r="119" spans="1:5" ht="12" customHeight="1">
      <c r="A119" s="13" t="s">
        <v>112</v>
      </c>
      <c r="B119" s="48" t="s">
        <v>278</v>
      </c>
      <c r="C119" s="72">
        <f>'10. sz. mell Önk.önként '!C117</f>
        <v>0</v>
      </c>
      <c r="D119" s="72">
        <f>'10. sz. mell Önk.önként '!D117</f>
        <v>0</v>
      </c>
      <c r="E119" s="72">
        <f>'10. sz. mell Önk.önként '!E117</f>
        <v>0</v>
      </c>
    </row>
    <row r="120" spans="1:5" ht="12" customHeight="1">
      <c r="A120" s="13" t="s">
        <v>271</v>
      </c>
      <c r="B120" s="48" t="s">
        <v>266</v>
      </c>
      <c r="C120" s="72">
        <f>'10. sz. mell Önk.önként '!C118</f>
        <v>0</v>
      </c>
      <c r="D120" s="72">
        <f>'10. sz. mell Önk.önként '!D118</f>
        <v>0</v>
      </c>
      <c r="E120" s="72">
        <f>'10. sz. mell Önk.önként '!E118</f>
        <v>0</v>
      </c>
    </row>
    <row r="121" spans="1:5" ht="12" customHeight="1">
      <c r="A121" s="13" t="s">
        <v>272</v>
      </c>
      <c r="B121" s="48" t="s">
        <v>277</v>
      </c>
      <c r="C121" s="72">
        <f>'10. sz. mell Önk.önként '!C119</f>
        <v>0</v>
      </c>
      <c r="D121" s="72">
        <f>'10. sz. mell Önk.önként '!D119</f>
        <v>0</v>
      </c>
      <c r="E121" s="72">
        <f>'10. sz. mell Önk.önként '!E119</f>
        <v>0</v>
      </c>
    </row>
    <row r="122" spans="1:5" ht="16.5" thickBot="1">
      <c r="A122" s="11" t="s">
        <v>273</v>
      </c>
      <c r="B122" s="48" t="s">
        <v>276</v>
      </c>
      <c r="C122" s="73">
        <f>'10. sz. mell Önk.önként '!C120</f>
        <v>0</v>
      </c>
      <c r="D122" s="73">
        <f>'10. sz. mell Önk.önként '!D120</f>
        <v>0</v>
      </c>
      <c r="E122" s="73">
        <f>'10. sz. mell Önk.önként '!E120</f>
        <v>0</v>
      </c>
    </row>
    <row r="123" spans="1:5" ht="12" customHeight="1" thickBot="1">
      <c r="A123" s="18" t="s">
        <v>8</v>
      </c>
      <c r="B123" s="44" t="s">
        <v>281</v>
      </c>
      <c r="C123" s="79">
        <f>+C124+C125</f>
        <v>0</v>
      </c>
      <c r="D123" s="79">
        <f>+D124+D125</f>
        <v>0</v>
      </c>
      <c r="E123" s="79">
        <f>+E124+E125</f>
        <v>0</v>
      </c>
    </row>
    <row r="124" spans="1:5" ht="12" customHeight="1">
      <c r="A124" s="13" t="s">
        <v>52</v>
      </c>
      <c r="B124" s="7" t="s">
        <v>43</v>
      </c>
      <c r="C124" s="82"/>
      <c r="D124" s="82"/>
      <c r="E124" s="82"/>
    </row>
    <row r="125" spans="1:5" ht="12" customHeight="1" thickBot="1">
      <c r="A125" s="14" t="s">
        <v>53</v>
      </c>
      <c r="B125" s="10" t="s">
        <v>44</v>
      </c>
      <c r="C125" s="83"/>
      <c r="D125" s="83"/>
      <c r="E125" s="83"/>
    </row>
    <row r="126" spans="1:5" ht="12" customHeight="1" thickBot="1">
      <c r="A126" s="18" t="s">
        <v>9</v>
      </c>
      <c r="B126" s="44" t="s">
        <v>282</v>
      </c>
      <c r="C126" s="79">
        <f>+C93+C109+C123</f>
        <v>78708</v>
      </c>
      <c r="D126" s="79">
        <f>+D93+D109+D123</f>
        <v>108927</v>
      </c>
      <c r="E126" s="79">
        <f>+E93+E109+E123</f>
        <v>83343</v>
      </c>
    </row>
    <row r="127" spans="1:5" ht="12" customHeight="1" thickBot="1">
      <c r="A127" s="18" t="s">
        <v>10</v>
      </c>
      <c r="B127" s="44" t="s">
        <v>283</v>
      </c>
      <c r="C127" s="79">
        <f>+C128+C129+C130</f>
        <v>0</v>
      </c>
      <c r="D127" s="79">
        <f>+D128+D129+D130</f>
        <v>0</v>
      </c>
      <c r="E127" s="79">
        <f>+E128+E129+E130</f>
        <v>0</v>
      </c>
    </row>
    <row r="128" spans="1:5" ht="12" customHeight="1">
      <c r="A128" s="13" t="s">
        <v>56</v>
      </c>
      <c r="B128" s="7" t="s">
        <v>284</v>
      </c>
      <c r="C128" s="72"/>
      <c r="D128" s="72"/>
      <c r="E128" s="72"/>
    </row>
    <row r="129" spans="1:5" ht="12" customHeight="1">
      <c r="A129" s="13" t="s">
        <v>57</v>
      </c>
      <c r="B129" s="7" t="s">
        <v>285</v>
      </c>
      <c r="C129" s="72"/>
      <c r="D129" s="72"/>
      <c r="E129" s="72"/>
    </row>
    <row r="130" spans="1:5" ht="12" customHeight="1" thickBot="1">
      <c r="A130" s="11" t="s">
        <v>58</v>
      </c>
      <c r="B130" s="5" t="s">
        <v>286</v>
      </c>
      <c r="C130" s="72"/>
      <c r="D130" s="72"/>
      <c r="E130" s="72"/>
    </row>
    <row r="131" spans="1:5" ht="12" customHeight="1" thickBot="1">
      <c r="A131" s="18" t="s">
        <v>11</v>
      </c>
      <c r="B131" s="44" t="s">
        <v>330</v>
      </c>
      <c r="C131" s="79">
        <f>+C132+C133+C134+C135</f>
        <v>0</v>
      </c>
      <c r="D131" s="79">
        <f>+D132+D133+D134+D135</f>
        <v>0</v>
      </c>
      <c r="E131" s="79">
        <f>+E132+E133+E134+E135</f>
        <v>0</v>
      </c>
    </row>
    <row r="132" spans="1:5" ht="12" customHeight="1">
      <c r="A132" s="13" t="s">
        <v>59</v>
      </c>
      <c r="B132" s="7" t="s">
        <v>287</v>
      </c>
      <c r="C132" s="72"/>
      <c r="D132" s="72"/>
      <c r="E132" s="72"/>
    </row>
    <row r="133" spans="1:5" ht="12" customHeight="1">
      <c r="A133" s="13" t="s">
        <v>60</v>
      </c>
      <c r="B133" s="7" t="s">
        <v>288</v>
      </c>
      <c r="C133" s="72"/>
      <c r="D133" s="72"/>
      <c r="E133" s="72"/>
    </row>
    <row r="134" spans="1:5" ht="12" customHeight="1">
      <c r="A134" s="13" t="s">
        <v>190</v>
      </c>
      <c r="B134" s="7" t="s">
        <v>289</v>
      </c>
      <c r="C134" s="72"/>
      <c r="D134" s="72"/>
      <c r="E134" s="72"/>
    </row>
    <row r="135" spans="1:5" ht="12" customHeight="1" thickBot="1">
      <c r="A135" s="11" t="s">
        <v>191</v>
      </c>
      <c r="B135" s="5" t="s">
        <v>290</v>
      </c>
      <c r="C135" s="72"/>
      <c r="D135" s="72"/>
      <c r="E135" s="72"/>
    </row>
    <row r="136" spans="1:5" ht="12" customHeight="1" thickBot="1">
      <c r="A136" s="18" t="s">
        <v>12</v>
      </c>
      <c r="B136" s="44" t="s">
        <v>291</v>
      </c>
      <c r="C136" s="85">
        <f>+C137+C138+C140+C141</f>
        <v>0</v>
      </c>
      <c r="D136" s="85">
        <f>+D137+D138+D140+D141</f>
        <v>0</v>
      </c>
      <c r="E136" s="85">
        <f>+E137+E138+E140+E141</f>
        <v>0</v>
      </c>
    </row>
    <row r="137" spans="1:5" ht="12" customHeight="1">
      <c r="A137" s="13" t="s">
        <v>61</v>
      </c>
      <c r="B137" s="7" t="s">
        <v>292</v>
      </c>
      <c r="C137" s="72"/>
      <c r="D137" s="72"/>
      <c r="E137" s="72"/>
    </row>
    <row r="138" spans="1:5" ht="12" customHeight="1">
      <c r="A138" s="13" t="s">
        <v>62</v>
      </c>
      <c r="B138" s="7" t="s">
        <v>302</v>
      </c>
      <c r="C138" s="72"/>
      <c r="D138" s="72"/>
      <c r="E138" s="72"/>
    </row>
    <row r="139" spans="1:5" ht="12" customHeight="1">
      <c r="A139" s="13" t="s">
        <v>203</v>
      </c>
      <c r="B139" s="7" t="s">
        <v>368</v>
      </c>
      <c r="C139" s="72"/>
      <c r="D139" s="72"/>
      <c r="E139" s="72"/>
    </row>
    <row r="140" spans="1:5" ht="12" customHeight="1">
      <c r="A140" s="13" t="s">
        <v>204</v>
      </c>
      <c r="B140" s="7" t="s">
        <v>293</v>
      </c>
      <c r="C140" s="72"/>
      <c r="D140" s="72"/>
      <c r="E140" s="72"/>
    </row>
    <row r="141" spans="1:5" ht="12" customHeight="1" thickBot="1">
      <c r="A141" s="13" t="s">
        <v>367</v>
      </c>
      <c r="B141" s="7" t="s">
        <v>294</v>
      </c>
      <c r="C141" s="72"/>
      <c r="D141" s="72"/>
      <c r="E141" s="72"/>
    </row>
    <row r="142" spans="1:5" ht="12" customHeight="1" thickBot="1">
      <c r="A142" s="18" t="s">
        <v>13</v>
      </c>
      <c r="B142" s="44" t="s">
        <v>295</v>
      </c>
      <c r="C142" s="88">
        <f>+C143+C144+C145+C146</f>
        <v>0</v>
      </c>
      <c r="D142" s="88">
        <f>+D143+D144+D145+D146</f>
        <v>0</v>
      </c>
      <c r="E142" s="88">
        <f>+E143+E144+E145+E146</f>
        <v>0</v>
      </c>
    </row>
    <row r="143" spans="1:5" ht="12" customHeight="1">
      <c r="A143" s="13" t="s">
        <v>103</v>
      </c>
      <c r="B143" s="7" t="s">
        <v>296</v>
      </c>
      <c r="C143" s="72"/>
      <c r="D143" s="72"/>
      <c r="E143" s="72"/>
    </row>
    <row r="144" spans="1:5" ht="12" customHeight="1">
      <c r="A144" s="13" t="s">
        <v>104</v>
      </c>
      <c r="B144" s="7" t="s">
        <v>297</v>
      </c>
      <c r="C144" s="72"/>
      <c r="D144" s="72"/>
      <c r="E144" s="72"/>
    </row>
    <row r="145" spans="1:5" ht="12" customHeight="1">
      <c r="A145" s="13" t="s">
        <v>127</v>
      </c>
      <c r="B145" s="7" t="s">
        <v>298</v>
      </c>
      <c r="C145" s="72"/>
      <c r="D145" s="72"/>
      <c r="E145" s="72"/>
    </row>
    <row r="146" spans="1:5" ht="12" customHeight="1" thickBot="1">
      <c r="A146" s="13" t="s">
        <v>206</v>
      </c>
      <c r="B146" s="7" t="s">
        <v>299</v>
      </c>
      <c r="C146" s="72"/>
      <c r="D146" s="72"/>
      <c r="E146" s="72"/>
    </row>
    <row r="147" spans="1:9" ht="15" customHeight="1" thickBot="1">
      <c r="A147" s="18" t="s">
        <v>14</v>
      </c>
      <c r="B147" s="44" t="s">
        <v>300</v>
      </c>
      <c r="C147" s="156">
        <f>+C127+C131+C136+C142</f>
        <v>0</v>
      </c>
      <c r="D147" s="156">
        <f>+D127+D131+D136+D142</f>
        <v>0</v>
      </c>
      <c r="E147" s="156">
        <f>+E127+E131+E136+E142</f>
        <v>0</v>
      </c>
      <c r="F147" s="157"/>
      <c r="G147" s="158"/>
      <c r="H147" s="158"/>
      <c r="I147" s="158"/>
    </row>
    <row r="148" spans="1:5" s="143" customFormat="1" ht="12.75" customHeight="1" thickBot="1">
      <c r="A148" s="77" t="s">
        <v>15</v>
      </c>
      <c r="B148" s="123" t="s">
        <v>301</v>
      </c>
      <c r="C148" s="156">
        <f>+C126+C147</f>
        <v>78708</v>
      </c>
      <c r="D148" s="156">
        <f>+D126+D147</f>
        <v>108927</v>
      </c>
      <c r="E148" s="156">
        <f>+E126+E147</f>
        <v>83343</v>
      </c>
    </row>
    <row r="149" ht="7.5" customHeight="1"/>
    <row r="150" spans="1:3" ht="15.75">
      <c r="A150" s="407" t="s">
        <v>303</v>
      </c>
      <c r="B150" s="407"/>
      <c r="C150" s="407"/>
    </row>
    <row r="151" spans="1:3" ht="15" customHeight="1" thickBot="1">
      <c r="A151" s="405" t="s">
        <v>88</v>
      </c>
      <c r="B151" s="405"/>
      <c r="C151" s="89" t="s">
        <v>126</v>
      </c>
    </row>
    <row r="152" spans="1:5" ht="13.5" customHeight="1" thickBot="1">
      <c r="A152" s="18">
        <v>1</v>
      </c>
      <c r="B152" s="23" t="s">
        <v>304</v>
      </c>
      <c r="C152" s="79">
        <f>+C62-C126</f>
        <v>-21427</v>
      </c>
      <c r="D152" s="79">
        <f>+D62-D126</f>
        <v>-44279</v>
      </c>
      <c r="E152" s="79">
        <f>+E62-E126</f>
        <v>-12040</v>
      </c>
    </row>
    <row r="153" spans="1:5" ht="27.75" customHeight="1" thickBot="1">
      <c r="A153" s="18" t="s">
        <v>7</v>
      </c>
      <c r="B153" s="23" t="s">
        <v>305</v>
      </c>
      <c r="C153" s="79">
        <f>+C86-C147</f>
        <v>0</v>
      </c>
      <c r="D153" s="79">
        <f>+D86-D147</f>
        <v>4585</v>
      </c>
      <c r="E153" s="79">
        <f>+E86-E147</f>
        <v>4585</v>
      </c>
    </row>
  </sheetData>
  <sheetProtection/>
  <mergeCells count="8">
    <mergeCell ref="A1:E1"/>
    <mergeCell ref="A2:E2"/>
    <mergeCell ref="A3:E3"/>
    <mergeCell ref="A150:C150"/>
    <mergeCell ref="A151:B151"/>
    <mergeCell ref="A4:B4"/>
    <mergeCell ref="A90:B90"/>
    <mergeCell ref="A89:E89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Header>&amp;C&amp;"Times New Roman CE,Félkövér"&amp;12
</oddHeader>
    <oddFooter>&amp;C&amp;P/&amp;N</oddFoot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2"/>
  <sheetViews>
    <sheetView zoomScale="115" zoomScaleNormal="115" zoomScaleSheetLayoutView="100" workbookViewId="0" topLeftCell="B5">
      <selection activeCell="B4" sqref="B4:I31"/>
    </sheetView>
  </sheetViews>
  <sheetFormatPr defaultColWidth="9.00390625" defaultRowHeight="12.75"/>
  <cols>
    <col min="1" max="1" width="5.625" style="35" bestFit="1" customWidth="1"/>
    <col min="2" max="2" width="40.875" style="51" customWidth="1"/>
    <col min="3" max="4" width="11.50390625" style="51" customWidth="1"/>
    <col min="5" max="5" width="10.875" style="51" bestFit="1" customWidth="1"/>
    <col min="6" max="6" width="40.875" style="35" customWidth="1"/>
    <col min="7" max="7" width="12.00390625" style="35" customWidth="1"/>
    <col min="8" max="8" width="12.125" style="35" customWidth="1"/>
    <col min="9" max="9" width="12.00390625" style="35" customWidth="1"/>
    <col min="10" max="16384" width="9.375" style="35" customWidth="1"/>
  </cols>
  <sheetData>
    <row r="1" spans="2:9" ht="21.75" customHeight="1">
      <c r="B1" s="411" t="s">
        <v>480</v>
      </c>
      <c r="C1" s="411"/>
      <c r="D1" s="411"/>
      <c r="E1" s="411"/>
      <c r="F1" s="411"/>
      <c r="G1" s="411"/>
      <c r="H1" s="411"/>
      <c r="I1" s="411"/>
    </row>
    <row r="2" spans="1:9" ht="55.5" customHeight="1">
      <c r="A2" s="415" t="s">
        <v>384</v>
      </c>
      <c r="B2" s="415"/>
      <c r="C2" s="415"/>
      <c r="D2" s="415"/>
      <c r="E2" s="415"/>
      <c r="F2" s="415"/>
      <c r="G2" s="415"/>
      <c r="H2" s="415"/>
      <c r="I2" s="415"/>
    </row>
    <row r="3" ht="13.5" thickBot="1"/>
    <row r="4" spans="1:9" ht="18" customHeight="1" thickBot="1">
      <c r="A4" s="408" t="s">
        <v>51</v>
      </c>
      <c r="B4" s="412" t="s">
        <v>40</v>
      </c>
      <c r="C4" s="413"/>
      <c r="D4" s="413"/>
      <c r="E4" s="413"/>
      <c r="F4" s="412" t="s">
        <v>41</v>
      </c>
      <c r="G4" s="413"/>
      <c r="H4" s="413"/>
      <c r="I4" s="414"/>
    </row>
    <row r="5" spans="1:9" s="93" customFormat="1" ht="35.25" customHeight="1" thickBot="1">
      <c r="A5" s="409"/>
      <c r="B5" s="52" t="s">
        <v>46</v>
      </c>
      <c r="C5" s="276" t="s">
        <v>401</v>
      </c>
      <c r="D5" s="276" t="s">
        <v>468</v>
      </c>
      <c r="E5" s="22" t="s">
        <v>466</v>
      </c>
      <c r="F5" s="52" t="s">
        <v>46</v>
      </c>
      <c r="G5" s="276" t="s">
        <v>401</v>
      </c>
      <c r="H5" s="276" t="s">
        <v>468</v>
      </c>
      <c r="I5" s="394" t="s">
        <v>466</v>
      </c>
    </row>
    <row r="6" spans="1:9" s="96" customFormat="1" ht="12" customHeight="1" thickBot="1">
      <c r="A6" s="94">
        <v>1</v>
      </c>
      <c r="B6" s="95">
        <v>2</v>
      </c>
      <c r="C6" s="228">
        <v>3</v>
      </c>
      <c r="D6" s="228">
        <v>4</v>
      </c>
      <c r="E6" s="228">
        <v>5</v>
      </c>
      <c r="F6" s="95">
        <v>8</v>
      </c>
      <c r="G6" s="229">
        <v>9</v>
      </c>
      <c r="H6" s="229">
        <v>10</v>
      </c>
      <c r="I6" s="382">
        <v>11</v>
      </c>
    </row>
    <row r="7" spans="1:9" ht="12.75" customHeight="1">
      <c r="A7" s="97" t="s">
        <v>6</v>
      </c>
      <c r="B7" s="236" t="s">
        <v>306</v>
      </c>
      <c r="C7" s="259">
        <f>'8. sz. mell Önk.összes'!C8</f>
        <v>89121</v>
      </c>
      <c r="D7" s="260">
        <f>'8. sz. mell Önk.összes'!D8</f>
        <v>96515</v>
      </c>
      <c r="E7" s="261">
        <f>'8. sz. mell Önk.összes'!E8</f>
        <v>96515</v>
      </c>
      <c r="F7" s="98" t="s">
        <v>47</v>
      </c>
      <c r="G7" s="260">
        <f>'8. sz. mell Önk.összes'!C92+'11. sz. mell-Hivatal'!C45+'12. sz. mell-Óvoda'!C45+'13. sz. mell-Műv.Ház'!C45</f>
        <v>120399</v>
      </c>
      <c r="H7" s="260">
        <f>'8. sz. mell Önk.összes'!D92+'11. sz. mell-Hivatal'!D45+'12. sz. mell-Óvoda'!D45+'13. sz. mell-Műv.Ház'!D45</f>
        <v>153072</v>
      </c>
      <c r="I7" s="395">
        <f>'8. sz. mell Önk.összes'!E92+'11. sz. mell-Hivatal'!E45+'12. sz. mell-Óvoda'!E45+'13. sz. mell-Műv.Ház'!E45</f>
        <v>144321</v>
      </c>
    </row>
    <row r="8" spans="1:9" ht="22.5">
      <c r="A8" s="99" t="s">
        <v>7</v>
      </c>
      <c r="B8" s="100" t="s">
        <v>307</v>
      </c>
      <c r="C8" s="262">
        <f>'8. sz. mell Önk.összes'!C15</f>
        <v>18173</v>
      </c>
      <c r="D8" s="263">
        <f>'8. sz. mell Önk.összes'!D15</f>
        <v>51891</v>
      </c>
      <c r="E8" s="264">
        <f>'8. sz. mell Önk.összes'!E15</f>
        <v>46117</v>
      </c>
      <c r="F8" s="100" t="s">
        <v>105</v>
      </c>
      <c r="G8" s="263">
        <f>'8. sz. mell Önk.összes'!C93+'11. sz. mell-Hivatal'!C46+'12. sz. mell-Óvoda'!C46+'13. sz. mell-Műv.Ház'!C46</f>
        <v>32251</v>
      </c>
      <c r="H8" s="263">
        <f>'8. sz. mell Önk.összes'!D93+'11. sz. mell-Hivatal'!D46+'12. sz. mell-Óvoda'!D46+'13. sz. mell-Műv.Ház'!D46</f>
        <v>40014</v>
      </c>
      <c r="I8" s="396">
        <f>'8. sz. mell Önk.összes'!E93+'11. sz. mell-Hivatal'!E46+'12. sz. mell-Óvoda'!E46+'13. sz. mell-Műv.Ház'!E46</f>
        <v>37067</v>
      </c>
    </row>
    <row r="9" spans="1:9" ht="12.75" customHeight="1">
      <c r="A9" s="99" t="s">
        <v>8</v>
      </c>
      <c r="B9" s="100" t="s">
        <v>332</v>
      </c>
      <c r="C9" s="262"/>
      <c r="D9" s="263"/>
      <c r="E9" s="264"/>
      <c r="F9" s="100" t="s">
        <v>131</v>
      </c>
      <c r="G9" s="263">
        <f>'8. sz. mell Önk.összes'!C94+'11. sz. mell-Hivatal'!C47+'12. sz. mell-Óvoda'!C47+'13. sz. mell-Műv.Ház'!C47</f>
        <v>143267</v>
      </c>
      <c r="H9" s="263">
        <f>'8. sz. mell Önk.összes'!D94+'11. sz. mell-Hivatal'!D47+'12. sz. mell-Óvoda'!D47+'13. sz. mell-Műv.Ház'!D47</f>
        <v>172397</v>
      </c>
      <c r="I9" s="396">
        <f>'8. sz. mell Önk.összes'!E94+'11. sz. mell-Hivatal'!E47+'12. sz. mell-Óvoda'!E47+'13. sz. mell-Műv.Ház'!E47</f>
        <v>146511</v>
      </c>
    </row>
    <row r="10" spans="1:9" ht="12.75" customHeight="1">
      <c r="A10" s="99" t="s">
        <v>9</v>
      </c>
      <c r="B10" s="100" t="s">
        <v>96</v>
      </c>
      <c r="C10" s="262">
        <f>'8. sz. mell Önk.összes'!C29</f>
        <v>138811</v>
      </c>
      <c r="D10" s="263">
        <f>'8. sz. mell Önk.összes'!D29</f>
        <v>151111</v>
      </c>
      <c r="E10" s="264">
        <f>'8. sz. mell Önk.összes'!E29</f>
        <v>145361</v>
      </c>
      <c r="F10" s="100" t="s">
        <v>106</v>
      </c>
      <c r="G10" s="263">
        <f>'8. sz. mell Önk.összes'!C95+'11. sz. mell-Hivatal'!C48</f>
        <v>6334</v>
      </c>
      <c r="H10" s="263">
        <f>'8. sz. mell Önk.összes'!D95+'11. sz. mell-Hivatal'!D48</f>
        <v>8910</v>
      </c>
      <c r="I10" s="396">
        <f>'8. sz. mell Önk.összes'!E95+'11. sz. mell-Hivatal'!E48</f>
        <v>5379</v>
      </c>
    </row>
    <row r="11" spans="1:9" ht="12.75" customHeight="1">
      <c r="A11" s="99" t="s">
        <v>10</v>
      </c>
      <c r="B11" s="100" t="s">
        <v>308</v>
      </c>
      <c r="C11" s="262"/>
      <c r="D11" s="263"/>
      <c r="E11" s="264"/>
      <c r="F11" s="100" t="s">
        <v>107</v>
      </c>
      <c r="G11" s="263">
        <f>'8. sz. mell Önk.összes'!C96</f>
        <v>11756</v>
      </c>
      <c r="H11" s="263">
        <f>'8. sz. mell Önk.összes'!D96+'11. sz. mell-Hivatal'!D49+'12. sz. mell-Óvoda'!D49+'13. sz. mell-Műv.Ház'!D49</f>
        <v>23722</v>
      </c>
      <c r="I11" s="396">
        <f>'8. sz. mell Önk.összes'!E96+'11. sz. mell-Hivatal'!E49+'12. sz. mell-Óvoda'!E49+'13. sz. mell-Műv.Ház'!E49</f>
        <v>22150</v>
      </c>
    </row>
    <row r="12" spans="1:9" ht="12.75" customHeight="1">
      <c r="A12" s="99" t="s">
        <v>11</v>
      </c>
      <c r="B12" s="100" t="s">
        <v>309</v>
      </c>
      <c r="C12" s="262"/>
      <c r="D12" s="263"/>
      <c r="E12" s="264"/>
      <c r="F12" s="100" t="s">
        <v>37</v>
      </c>
      <c r="G12" s="263">
        <f>'8. sz. mell Önk.összes'!C121</f>
        <v>10994</v>
      </c>
      <c r="H12" s="263">
        <f>'8. sz. mell Önk.összes'!D121</f>
        <v>52637</v>
      </c>
      <c r="I12" s="396">
        <f>'8. sz. mell Önk.összes'!E121</f>
        <v>0</v>
      </c>
    </row>
    <row r="13" spans="1:9" ht="12.75" customHeight="1">
      <c r="A13" s="99" t="s">
        <v>12</v>
      </c>
      <c r="B13" s="100" t="s">
        <v>188</v>
      </c>
      <c r="C13" s="262">
        <f>'8. sz. mell Önk.összes'!C36+'11. sz. mell-Hivatal'!C8+'12. sz. mell-Óvoda'!C8+'13. sz. mell-Műv.Ház'!C8</f>
        <v>156148</v>
      </c>
      <c r="D13" s="263">
        <f>'8. sz. mell Önk.összes'!D36+'11. sz. mell-Hivatal'!D8+'12. sz. mell-Óvoda'!D8+'13. sz. mell-Műv.Ház'!D8</f>
        <v>128979</v>
      </c>
      <c r="E13" s="264">
        <f>'8. sz. mell Önk.összes'!E36+'11. sz. mell-Hivatal'!E8+'12. sz. mell-Óvoda'!E8+'13. sz. mell-Műv.Ház'!E8</f>
        <v>125981</v>
      </c>
      <c r="F13" s="32"/>
      <c r="G13" s="262"/>
      <c r="H13" s="262"/>
      <c r="I13" s="397"/>
    </row>
    <row r="14" spans="1:9" ht="12.75" customHeight="1">
      <c r="A14" s="99" t="s">
        <v>13</v>
      </c>
      <c r="B14" s="32"/>
      <c r="C14" s="262"/>
      <c r="D14" s="262"/>
      <c r="E14" s="265"/>
      <c r="F14" s="32"/>
      <c r="G14" s="233"/>
      <c r="H14" s="233"/>
      <c r="I14" s="385"/>
    </row>
    <row r="15" spans="1:9" ht="12.75" customHeight="1">
      <c r="A15" s="99" t="s">
        <v>14</v>
      </c>
      <c r="B15" s="237"/>
      <c r="C15" s="266"/>
      <c r="D15" s="266"/>
      <c r="E15" s="267"/>
      <c r="F15" s="32"/>
      <c r="G15" s="233"/>
      <c r="H15" s="233"/>
      <c r="I15" s="385"/>
    </row>
    <row r="16" spans="1:9" ht="12.75" customHeight="1">
      <c r="A16" s="99" t="s">
        <v>15</v>
      </c>
      <c r="B16" s="32"/>
      <c r="C16" s="262"/>
      <c r="D16" s="262"/>
      <c r="E16" s="265"/>
      <c r="F16" s="32"/>
      <c r="G16" s="233"/>
      <c r="H16" s="233"/>
      <c r="I16" s="385"/>
    </row>
    <row r="17" spans="1:9" ht="12.75" customHeight="1">
      <c r="A17" s="99" t="s">
        <v>16</v>
      </c>
      <c r="B17" s="32"/>
      <c r="C17" s="262"/>
      <c r="D17" s="262"/>
      <c r="E17" s="265"/>
      <c r="F17" s="32"/>
      <c r="G17" s="233"/>
      <c r="H17" s="233"/>
      <c r="I17" s="385"/>
    </row>
    <row r="18" spans="1:9" ht="12.75" customHeight="1" thickBot="1">
      <c r="A18" s="99" t="s">
        <v>17</v>
      </c>
      <c r="B18" s="238"/>
      <c r="C18" s="235"/>
      <c r="D18" s="235"/>
      <c r="E18" s="256"/>
      <c r="F18" s="32"/>
      <c r="G18" s="235"/>
      <c r="H18" s="235"/>
      <c r="I18" s="391"/>
    </row>
    <row r="19" spans="1:9" ht="21.75" thickBot="1">
      <c r="A19" s="101" t="s">
        <v>18</v>
      </c>
      <c r="B19" s="45" t="s">
        <v>333</v>
      </c>
      <c r="C19" s="268">
        <f>+C7+C8+C10+C11+C13+C14+C15+C16+C17+C18</f>
        <v>402253</v>
      </c>
      <c r="D19" s="268">
        <f>+D7+D8+D10+D11+D13+D14+D15+D16+D17+D18</f>
        <v>428496</v>
      </c>
      <c r="E19" s="268">
        <f>+E7+E8+E10+E11+E13+E14+E15+E16+E17+E18</f>
        <v>413974</v>
      </c>
      <c r="F19" s="45" t="s">
        <v>316</v>
      </c>
      <c r="G19" s="268">
        <f>SUM(G7:G18)</f>
        <v>325001</v>
      </c>
      <c r="H19" s="268">
        <f>SUM(H7:H18)</f>
        <v>450752</v>
      </c>
      <c r="I19" s="398">
        <f>SUM(I7:I18)</f>
        <v>355428</v>
      </c>
    </row>
    <row r="20" spans="1:9" ht="12.75" customHeight="1">
      <c r="A20" s="102" t="s">
        <v>19</v>
      </c>
      <c r="B20" s="103" t="s">
        <v>311</v>
      </c>
      <c r="C20" s="269"/>
      <c r="D20" s="269">
        <f>SUM(D21:D24)</f>
        <v>0</v>
      </c>
      <c r="E20" s="269">
        <f>SUM(E21:E24)</f>
        <v>0</v>
      </c>
      <c r="F20" s="104" t="s">
        <v>113</v>
      </c>
      <c r="G20" s="273"/>
      <c r="H20" s="273"/>
      <c r="I20" s="399"/>
    </row>
    <row r="21" spans="1:9" ht="12.75" customHeight="1">
      <c r="A21" s="105" t="s">
        <v>20</v>
      </c>
      <c r="B21" s="104" t="s">
        <v>123</v>
      </c>
      <c r="C21" s="270"/>
      <c r="D21" s="270"/>
      <c r="E21" s="270"/>
      <c r="F21" s="104" t="s">
        <v>315</v>
      </c>
      <c r="G21" s="271"/>
      <c r="H21" s="271"/>
      <c r="I21" s="400"/>
    </row>
    <row r="22" spans="1:9" ht="12.75" customHeight="1">
      <c r="A22" s="105" t="s">
        <v>21</v>
      </c>
      <c r="B22" s="104" t="s">
        <v>124</v>
      </c>
      <c r="C22" s="270"/>
      <c r="D22" s="270"/>
      <c r="E22" s="270"/>
      <c r="F22" s="104" t="s">
        <v>89</v>
      </c>
      <c r="G22" s="271"/>
      <c r="H22" s="271"/>
      <c r="I22" s="400"/>
    </row>
    <row r="23" spans="1:9" ht="12.75" customHeight="1">
      <c r="A23" s="105" t="s">
        <v>22</v>
      </c>
      <c r="B23" s="104" t="s">
        <v>129</v>
      </c>
      <c r="C23" s="270"/>
      <c r="D23" s="270"/>
      <c r="E23" s="270"/>
      <c r="F23" s="104" t="s">
        <v>90</v>
      </c>
      <c r="G23" s="271"/>
      <c r="H23" s="271"/>
      <c r="I23" s="400"/>
    </row>
    <row r="24" spans="1:9" ht="12.75" customHeight="1">
      <c r="A24" s="105" t="s">
        <v>23</v>
      </c>
      <c r="B24" s="104" t="s">
        <v>130</v>
      </c>
      <c r="C24" s="270"/>
      <c r="D24" s="270"/>
      <c r="E24" s="270"/>
      <c r="F24" s="103" t="s">
        <v>132</v>
      </c>
      <c r="G24" s="271"/>
      <c r="H24" s="271"/>
      <c r="I24" s="400"/>
    </row>
    <row r="25" spans="1:9" ht="12.75" customHeight="1">
      <c r="A25" s="105" t="s">
        <v>24</v>
      </c>
      <c r="B25" s="104" t="s">
        <v>312</v>
      </c>
      <c r="C25" s="270"/>
      <c r="D25" s="270"/>
      <c r="E25" s="270"/>
      <c r="F25" s="104" t="s">
        <v>114</v>
      </c>
      <c r="G25" s="271"/>
      <c r="H25" s="271"/>
      <c r="I25" s="400"/>
    </row>
    <row r="26" spans="1:9" ht="12.75" customHeight="1">
      <c r="A26" s="102" t="s">
        <v>25</v>
      </c>
      <c r="B26" s="103" t="s">
        <v>310</v>
      </c>
      <c r="C26" s="269"/>
      <c r="D26" s="269"/>
      <c r="E26" s="269"/>
      <c r="F26" s="98" t="s">
        <v>115</v>
      </c>
      <c r="G26" s="263"/>
      <c r="H26" s="263"/>
      <c r="I26" s="396"/>
    </row>
    <row r="27" spans="1:9" ht="12.75" customHeight="1" thickBot="1">
      <c r="A27" s="105" t="s">
        <v>26</v>
      </c>
      <c r="B27" s="109" t="s">
        <v>140</v>
      </c>
      <c r="C27" s="271"/>
      <c r="D27" s="271"/>
      <c r="E27" s="271"/>
      <c r="F27" s="32" t="s">
        <v>368</v>
      </c>
      <c r="G27" s="274"/>
      <c r="H27" s="274"/>
      <c r="I27" s="401"/>
    </row>
    <row r="28" spans="1:9" ht="21.75" thickBot="1">
      <c r="A28" s="101" t="s">
        <v>27</v>
      </c>
      <c r="B28" s="45" t="s">
        <v>313</v>
      </c>
      <c r="C28" s="268">
        <f>+C20+C25</f>
        <v>0</v>
      </c>
      <c r="D28" s="268">
        <f>+D20+D25</f>
        <v>0</v>
      </c>
      <c r="E28" s="268">
        <f>+E20+E25</f>
        <v>0</v>
      </c>
      <c r="F28" s="45" t="s">
        <v>317</v>
      </c>
      <c r="G28" s="268">
        <f>SUM(G20:G27)</f>
        <v>0</v>
      </c>
      <c r="H28" s="268">
        <f>SUM(H20:H27)</f>
        <v>0</v>
      </c>
      <c r="I28" s="398">
        <f>SUM(I20:I27)</f>
        <v>0</v>
      </c>
    </row>
    <row r="29" spans="1:9" ht="13.5" thickBot="1">
      <c r="A29" s="101" t="s">
        <v>28</v>
      </c>
      <c r="B29" s="106" t="s">
        <v>314</v>
      </c>
      <c r="C29" s="272">
        <f>+C19+C28</f>
        <v>402253</v>
      </c>
      <c r="D29" s="272">
        <f>+D19+D28</f>
        <v>428496</v>
      </c>
      <c r="E29" s="272">
        <f>+E19+E28</f>
        <v>413974</v>
      </c>
      <c r="F29" s="258" t="s">
        <v>318</v>
      </c>
      <c r="G29" s="275">
        <f>+G19+G28</f>
        <v>325001</v>
      </c>
      <c r="H29" s="275">
        <f>+H19+H28</f>
        <v>450752</v>
      </c>
      <c r="I29" s="275">
        <f>+I19+I28</f>
        <v>355428</v>
      </c>
    </row>
    <row r="30" spans="1:9" ht="13.5" thickBot="1">
      <c r="A30" s="101" t="s">
        <v>29</v>
      </c>
      <c r="B30" s="106" t="s">
        <v>91</v>
      </c>
      <c r="C30" s="272" t="str">
        <f>IF(C19-G19&lt;0,G19-C19,"-")</f>
        <v>-</v>
      </c>
      <c r="D30" s="272">
        <f>IF(D19-H19&lt;0,H19-D19,"-")</f>
        <v>22256</v>
      </c>
      <c r="E30" s="272" t="str">
        <f>IF(E19-I19&lt;0,I19-E19,"-")</f>
        <v>-</v>
      </c>
      <c r="F30" s="258" t="s">
        <v>92</v>
      </c>
      <c r="G30" s="275">
        <f>IF(C19-G19&gt;0,C19-G19,"-")</f>
        <v>77252</v>
      </c>
      <c r="H30" s="275" t="str">
        <f>IF(D19-H19&gt;0,D19-H19,"-")</f>
        <v>-</v>
      </c>
      <c r="I30" s="275">
        <f>IF(E19-I19&gt;0,E19-I19,"-")</f>
        <v>58546</v>
      </c>
    </row>
    <row r="31" spans="1:9" ht="13.5" thickBot="1">
      <c r="A31" s="101" t="s">
        <v>30</v>
      </c>
      <c r="B31" s="106" t="s">
        <v>133</v>
      </c>
      <c r="C31" s="272" t="str">
        <f>IF(C19+C20-G29&lt;0,G29-(C19+C20),"-")</f>
        <v>-</v>
      </c>
      <c r="D31" s="272">
        <f>IF(D19+D20-H29&lt;0,H29-(D19+D20),"-")</f>
        <v>22256</v>
      </c>
      <c r="E31" s="272" t="str">
        <f>IF(E19+E20-I29&lt;0,I29-(E19+E20),"-")</f>
        <v>-</v>
      </c>
      <c r="F31" s="258" t="s">
        <v>134</v>
      </c>
      <c r="G31" s="275">
        <f>IF(C19+C20-G29&gt;0,C19+C20-G29,"-")</f>
        <v>77252</v>
      </c>
      <c r="H31" s="275" t="str">
        <f>IF(D19+D20-H29&gt;0,D19+D20-H29,"-")</f>
        <v>-</v>
      </c>
      <c r="I31" s="275">
        <f>IF(E19+E20-I29&gt;0,E19+E20-I29,"-")</f>
        <v>58546</v>
      </c>
    </row>
    <row r="32" spans="2:9" ht="18.75">
      <c r="B32" s="410"/>
      <c r="C32" s="410"/>
      <c r="D32" s="410"/>
      <c r="E32" s="410"/>
      <c r="F32" s="410"/>
      <c r="G32" s="230"/>
      <c r="H32" s="230"/>
      <c r="I32" s="230"/>
    </row>
  </sheetData>
  <sheetProtection/>
  <mergeCells count="6">
    <mergeCell ref="A4:A5"/>
    <mergeCell ref="B32:F32"/>
    <mergeCell ref="B1:I1"/>
    <mergeCell ref="B4:E4"/>
    <mergeCell ref="F4:I4"/>
    <mergeCell ref="A2:I2"/>
  </mergeCells>
  <printOptions horizontalCentered="1"/>
  <pageMargins left="0.3937007874015748" right="0.3937007874015748" top="0.5118110236220472" bottom="0.5118110236220472" header="0" footer="0.2755905511811024"/>
  <pageSetup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4"/>
  <sheetViews>
    <sheetView zoomScale="115" zoomScaleNormal="115" zoomScaleSheetLayoutView="115" workbookViewId="0" topLeftCell="B4">
      <selection activeCell="L18" sqref="L18"/>
    </sheetView>
  </sheetViews>
  <sheetFormatPr defaultColWidth="9.00390625" defaultRowHeight="12.75"/>
  <cols>
    <col min="1" max="1" width="5.625" style="35" bestFit="1" customWidth="1"/>
    <col min="2" max="2" width="42.875" style="51" customWidth="1"/>
    <col min="3" max="5" width="11.125" style="51" bestFit="1" customWidth="1"/>
    <col min="6" max="6" width="42.875" style="35" customWidth="1"/>
    <col min="7" max="9" width="11.125" style="35" bestFit="1" customWidth="1"/>
    <col min="10" max="16384" width="9.375" style="35" customWidth="1"/>
  </cols>
  <sheetData>
    <row r="1" spans="2:9" ht="21.75" customHeight="1">
      <c r="B1" s="411" t="s">
        <v>481</v>
      </c>
      <c r="C1" s="411"/>
      <c r="D1" s="411"/>
      <c r="E1" s="411"/>
      <c r="F1" s="411"/>
      <c r="G1" s="411"/>
      <c r="H1" s="411"/>
      <c r="I1" s="411"/>
    </row>
    <row r="2" spans="1:9" ht="52.5" customHeight="1">
      <c r="A2" s="415" t="s">
        <v>385</v>
      </c>
      <c r="B2" s="415"/>
      <c r="C2" s="415"/>
      <c r="D2" s="415"/>
      <c r="E2" s="415"/>
      <c r="F2" s="415"/>
      <c r="G2" s="415"/>
      <c r="H2" s="415"/>
      <c r="I2" s="415"/>
    </row>
    <row r="3" ht="13.5" thickBot="1"/>
    <row r="4" spans="1:9" ht="13.5" thickBot="1">
      <c r="A4" s="416" t="s">
        <v>51</v>
      </c>
      <c r="B4" s="412" t="s">
        <v>40</v>
      </c>
      <c r="C4" s="413"/>
      <c r="D4" s="413"/>
      <c r="E4" s="413"/>
      <c r="F4" s="412" t="s">
        <v>41</v>
      </c>
      <c r="G4" s="413"/>
      <c r="H4" s="413"/>
      <c r="I4" s="414"/>
    </row>
    <row r="5" spans="1:9" s="93" customFormat="1" ht="36.75" thickBot="1">
      <c r="A5" s="417"/>
      <c r="B5" s="52" t="s">
        <v>46</v>
      </c>
      <c r="C5" s="276" t="s">
        <v>401</v>
      </c>
      <c r="D5" s="276" t="s">
        <v>468</v>
      </c>
      <c r="E5" s="22" t="s">
        <v>466</v>
      </c>
      <c r="F5" s="52" t="s">
        <v>46</v>
      </c>
      <c r="G5" s="276" t="s">
        <v>401</v>
      </c>
      <c r="H5" s="276" t="s">
        <v>468</v>
      </c>
      <c r="I5" s="28" t="s">
        <v>466</v>
      </c>
    </row>
    <row r="6" spans="1:9" s="93" customFormat="1" ht="13.5" thickBot="1">
      <c r="A6" s="94">
        <v>1</v>
      </c>
      <c r="B6" s="95">
        <v>2</v>
      </c>
      <c r="C6" s="228">
        <v>3</v>
      </c>
      <c r="D6" s="228">
        <v>4</v>
      </c>
      <c r="E6" s="228">
        <v>5</v>
      </c>
      <c r="F6" s="95">
        <v>8</v>
      </c>
      <c r="G6" s="229">
        <v>9</v>
      </c>
      <c r="H6" s="229">
        <v>10</v>
      </c>
      <c r="I6" s="382">
        <v>11</v>
      </c>
    </row>
    <row r="7" spans="1:9" ht="22.5">
      <c r="A7" s="97" t="s">
        <v>6</v>
      </c>
      <c r="B7" s="236" t="s">
        <v>319</v>
      </c>
      <c r="C7" s="220">
        <f>'8. sz. mell Önk.összes'!C22</f>
        <v>256032</v>
      </c>
      <c r="D7" s="231">
        <f>'8. sz. mell Önk.összes'!D22</f>
        <v>440947</v>
      </c>
      <c r="E7" s="253">
        <f>'8. sz. mell Önk.összes'!E22</f>
        <v>440917</v>
      </c>
      <c r="F7" s="236" t="s">
        <v>125</v>
      </c>
      <c r="G7" s="220">
        <f>'8. sz. mell Önk.összes'!C108+'12. sz. mell-Óvoda'!C51+'11. sz. mell-Hivatal'!C51+'13. sz. mell-Műv.Ház'!C51</f>
        <v>332934</v>
      </c>
      <c r="H7" s="231">
        <f>'8. sz. mell Önk.összes'!D108+'12. sz. mell-Óvoda'!D51+'11. sz. mell-Hivatal'!D51+'13. sz. mell-Műv.Ház'!D51</f>
        <v>509708</v>
      </c>
      <c r="I7" s="383">
        <f>'8. sz. mell Önk.összes'!E108+'12. sz. mell-Óvoda'!E51+'11. sz. mell-Hivatal'!E51+'13. sz. mell-Műv.Ház'!E51</f>
        <v>501274</v>
      </c>
    </row>
    <row r="8" spans="1:9" ht="12.75">
      <c r="A8" s="99" t="s">
        <v>7</v>
      </c>
      <c r="B8" s="100" t="s">
        <v>320</v>
      </c>
      <c r="C8" s="90">
        <f>'8. sz. mell Önk.összes'!C28</f>
        <v>172281</v>
      </c>
      <c r="D8" s="232">
        <f>'8. sz. mell Önk.összes'!D28</f>
        <v>404578</v>
      </c>
      <c r="E8" s="254">
        <f>'8. sz. mell Önk.összes'!E28</f>
        <v>404578</v>
      </c>
      <c r="F8" s="100" t="s">
        <v>325</v>
      </c>
      <c r="G8" s="90">
        <f>'8. sz. mell Önk.összes'!C109</f>
        <v>325161</v>
      </c>
      <c r="H8" s="232">
        <f>'8. sz. mell Önk.összes'!D109</f>
        <v>447008</v>
      </c>
      <c r="I8" s="384">
        <f>'8. sz. mell Önk.összes'!E109</f>
        <v>447008</v>
      </c>
    </row>
    <row r="9" spans="1:9" ht="12.75" customHeight="1">
      <c r="A9" s="99" t="s">
        <v>8</v>
      </c>
      <c r="B9" s="100" t="s">
        <v>3</v>
      </c>
      <c r="C9" s="232"/>
      <c r="D9" s="232"/>
      <c r="E9" s="254"/>
      <c r="F9" s="100" t="s">
        <v>109</v>
      </c>
      <c r="G9" s="90">
        <f>'8. sz. mell Önk.összes'!C110</f>
        <v>350</v>
      </c>
      <c r="H9" s="232">
        <f>'8. sz. mell Önk.összes'!D110</f>
        <v>31055</v>
      </c>
      <c r="I9" s="384">
        <f>'8. sz. mell Önk.összes'!E110</f>
        <v>2764</v>
      </c>
    </row>
    <row r="10" spans="1:9" ht="12.75" customHeight="1">
      <c r="A10" s="99" t="s">
        <v>9</v>
      </c>
      <c r="B10" s="100" t="s">
        <v>321</v>
      </c>
      <c r="C10" s="232"/>
      <c r="D10" s="254">
        <f>'8. sz. mell Önk.összes'!D58</f>
        <v>35560</v>
      </c>
      <c r="E10" s="254">
        <f>'8. sz. mell Önk.összes'!E58</f>
        <v>35560</v>
      </c>
      <c r="F10" s="100" t="s">
        <v>326</v>
      </c>
      <c r="G10" s="232"/>
      <c r="H10" s="232"/>
      <c r="I10" s="384"/>
    </row>
    <row r="11" spans="1:9" ht="12.75" customHeight="1">
      <c r="A11" s="99" t="s">
        <v>10</v>
      </c>
      <c r="B11" s="100" t="s">
        <v>322</v>
      </c>
      <c r="C11" s="232"/>
      <c r="D11" s="232"/>
      <c r="E11" s="254"/>
      <c r="F11" s="100" t="s">
        <v>128</v>
      </c>
      <c r="G11" s="232"/>
      <c r="H11" s="232"/>
      <c r="I11" s="384"/>
    </row>
    <row r="12" spans="1:9" ht="12.75" customHeight="1">
      <c r="A12" s="99" t="s">
        <v>11</v>
      </c>
      <c r="B12" s="100" t="s">
        <v>323</v>
      </c>
      <c r="C12" s="232"/>
      <c r="D12" s="232"/>
      <c r="E12" s="254"/>
      <c r="F12" s="32"/>
      <c r="G12" s="233"/>
      <c r="H12" s="233"/>
      <c r="I12" s="385"/>
    </row>
    <row r="13" spans="1:9" ht="12.75" customHeight="1">
      <c r="A13" s="99" t="s">
        <v>12</v>
      </c>
      <c r="B13" s="32"/>
      <c r="C13" s="233"/>
      <c r="D13" s="233"/>
      <c r="E13" s="255"/>
      <c r="F13" s="32"/>
      <c r="G13" s="233"/>
      <c r="H13" s="233"/>
      <c r="I13" s="385"/>
    </row>
    <row r="14" spans="1:9" ht="12.75" customHeight="1">
      <c r="A14" s="99" t="s">
        <v>13</v>
      </c>
      <c r="B14" s="32"/>
      <c r="C14" s="233"/>
      <c r="D14" s="233"/>
      <c r="E14" s="255"/>
      <c r="F14" s="32"/>
      <c r="G14" s="233"/>
      <c r="H14" s="233"/>
      <c r="I14" s="385"/>
    </row>
    <row r="15" spans="1:9" ht="12.75" customHeight="1">
      <c r="A15" s="99" t="s">
        <v>14</v>
      </c>
      <c r="B15" s="32"/>
      <c r="C15" s="233"/>
      <c r="D15" s="233"/>
      <c r="E15" s="255"/>
      <c r="F15" s="32"/>
      <c r="G15" s="233"/>
      <c r="H15" s="233"/>
      <c r="I15" s="385"/>
    </row>
    <row r="16" spans="1:9" ht="12.75">
      <c r="A16" s="99" t="s">
        <v>15</v>
      </c>
      <c r="B16" s="32"/>
      <c r="C16" s="233"/>
      <c r="D16" s="233"/>
      <c r="E16" s="255"/>
      <c r="F16" s="32"/>
      <c r="G16" s="233"/>
      <c r="H16" s="233"/>
      <c r="I16" s="385"/>
    </row>
    <row r="17" spans="1:9" ht="12.75" customHeight="1" thickBot="1">
      <c r="A17" s="132" t="s">
        <v>16</v>
      </c>
      <c r="B17" s="238"/>
      <c r="C17" s="221"/>
      <c r="D17" s="221"/>
      <c r="E17" s="252"/>
      <c r="F17" s="246" t="s">
        <v>37</v>
      </c>
      <c r="G17" s="247"/>
      <c r="H17" s="247"/>
      <c r="I17" s="386"/>
    </row>
    <row r="18" spans="1:9" ht="21.75" thickBot="1">
      <c r="A18" s="101" t="s">
        <v>17</v>
      </c>
      <c r="B18" s="45" t="s">
        <v>334</v>
      </c>
      <c r="C18" s="250">
        <f>+C7+C9+C10+C12+C13+C14+C15+C16+C17</f>
        <v>256032</v>
      </c>
      <c r="D18" s="250">
        <f>+D7+D9+D10+D12+D13+D14+D15+D16+D17</f>
        <v>476507</v>
      </c>
      <c r="E18" s="250">
        <f>+E7+E9+E10+E12+E13+E14+E15+E16+E17</f>
        <v>476477</v>
      </c>
      <c r="F18" s="45" t="s">
        <v>335</v>
      </c>
      <c r="G18" s="91">
        <f>+G7+G9+G11+G12+G13+G14+G15+G16+G17</f>
        <v>333284</v>
      </c>
      <c r="H18" s="91">
        <f>+H7+H9+H11+H12+H13+H14+H15+H16+H17</f>
        <v>540763</v>
      </c>
      <c r="I18" s="92">
        <f>+I7+I9+I11+I12+I13+I14+I15+I16+I17</f>
        <v>504038</v>
      </c>
    </row>
    <row r="19" spans="1:9" ht="12.75" customHeight="1">
      <c r="A19" s="97" t="s">
        <v>18</v>
      </c>
      <c r="B19" s="108" t="s">
        <v>145</v>
      </c>
      <c r="C19" s="242"/>
      <c r="D19" s="242"/>
      <c r="E19" s="242"/>
      <c r="F19" s="248" t="s">
        <v>113</v>
      </c>
      <c r="G19" s="240"/>
      <c r="H19" s="240"/>
      <c r="I19" s="387"/>
    </row>
    <row r="20" spans="1:9" ht="12.75" customHeight="1">
      <c r="A20" s="99" t="s">
        <v>19</v>
      </c>
      <c r="B20" s="109" t="s">
        <v>135</v>
      </c>
      <c r="C20" s="243"/>
      <c r="D20" s="243"/>
      <c r="E20" s="243"/>
      <c r="F20" s="104" t="s">
        <v>116</v>
      </c>
      <c r="G20" s="241"/>
      <c r="H20" s="241"/>
      <c r="I20" s="388"/>
    </row>
    <row r="21" spans="1:9" ht="12.75" customHeight="1">
      <c r="A21" s="97" t="s">
        <v>20</v>
      </c>
      <c r="B21" s="109" t="s">
        <v>136</v>
      </c>
      <c r="C21" s="243"/>
      <c r="D21" s="243"/>
      <c r="E21" s="243"/>
      <c r="F21" s="104" t="s">
        <v>89</v>
      </c>
      <c r="G21" s="241"/>
      <c r="H21" s="241"/>
      <c r="I21" s="388"/>
    </row>
    <row r="22" spans="1:9" ht="12.75" customHeight="1">
      <c r="A22" s="99" t="s">
        <v>21</v>
      </c>
      <c r="B22" s="109" t="s">
        <v>137</v>
      </c>
      <c r="C22" s="243"/>
      <c r="D22" s="243"/>
      <c r="E22" s="243"/>
      <c r="F22" s="104" t="s">
        <v>90</v>
      </c>
      <c r="G22" s="241"/>
      <c r="H22" s="241"/>
      <c r="I22" s="388"/>
    </row>
    <row r="23" spans="1:9" ht="12.75" customHeight="1">
      <c r="A23" s="97" t="s">
        <v>22</v>
      </c>
      <c r="B23" s="109" t="s">
        <v>138</v>
      </c>
      <c r="C23" s="243"/>
      <c r="D23" s="243"/>
      <c r="E23" s="243"/>
      <c r="F23" s="104" t="s">
        <v>132</v>
      </c>
      <c r="G23" s="241"/>
      <c r="H23" s="241"/>
      <c r="I23" s="388"/>
    </row>
    <row r="24" spans="1:9" ht="22.5">
      <c r="A24" s="99" t="s">
        <v>23</v>
      </c>
      <c r="B24" s="109" t="s">
        <v>139</v>
      </c>
      <c r="C24" s="110"/>
      <c r="D24" s="110"/>
      <c r="E24" s="110"/>
      <c r="F24" s="104" t="s">
        <v>117</v>
      </c>
      <c r="G24" s="241"/>
      <c r="H24" s="241"/>
      <c r="I24" s="388"/>
    </row>
    <row r="25" spans="1:9" ht="22.5">
      <c r="A25" s="97" t="s">
        <v>24</v>
      </c>
      <c r="B25" s="389" t="s">
        <v>420</v>
      </c>
      <c r="C25" s="111"/>
      <c r="D25" s="111"/>
      <c r="E25" s="111"/>
      <c r="F25" s="104" t="s">
        <v>115</v>
      </c>
      <c r="G25" s="241"/>
      <c r="H25" s="241"/>
      <c r="I25" s="388"/>
    </row>
    <row r="26" spans="1:9" ht="12.75" customHeight="1">
      <c r="A26" s="99" t="s">
        <v>25</v>
      </c>
      <c r="B26" s="109" t="s">
        <v>140</v>
      </c>
      <c r="C26" s="110">
        <f>'8. sz. mell Önk.összes'!C65</f>
        <v>0</v>
      </c>
      <c r="D26" s="110">
        <f>'8. sz. mell Önk.összes'!D65</f>
        <v>0</v>
      </c>
      <c r="E26" s="110"/>
      <c r="F26" s="104" t="s">
        <v>327</v>
      </c>
      <c r="G26" s="241"/>
      <c r="H26" s="241"/>
      <c r="I26" s="388"/>
    </row>
    <row r="27" spans="1:9" ht="12.75" customHeight="1">
      <c r="A27" s="97" t="s">
        <v>26</v>
      </c>
      <c r="B27" s="109" t="s">
        <v>141</v>
      </c>
      <c r="C27" s="110"/>
      <c r="D27" s="110"/>
      <c r="E27" s="110"/>
      <c r="F27" s="237"/>
      <c r="G27" s="234"/>
      <c r="H27" s="234"/>
      <c r="I27" s="390"/>
    </row>
    <row r="28" spans="1:9" ht="12.75" customHeight="1">
      <c r="A28" s="99" t="s">
        <v>27</v>
      </c>
      <c r="B28" s="109" t="s">
        <v>142</v>
      </c>
      <c r="C28" s="243"/>
      <c r="D28" s="243"/>
      <c r="E28" s="243"/>
      <c r="F28" s="32"/>
      <c r="G28" s="233"/>
      <c r="H28" s="233"/>
      <c r="I28" s="385"/>
    </row>
    <row r="29" spans="1:9" ht="12.75" customHeight="1">
      <c r="A29" s="97" t="s">
        <v>28</v>
      </c>
      <c r="B29" s="112" t="s">
        <v>143</v>
      </c>
      <c r="C29" s="244"/>
      <c r="D29" s="244"/>
      <c r="E29" s="244"/>
      <c r="F29" s="32"/>
      <c r="G29" s="233"/>
      <c r="H29" s="233"/>
      <c r="I29" s="385"/>
    </row>
    <row r="30" spans="1:9" ht="12.75" customHeight="1" thickBot="1">
      <c r="A30" s="99" t="s">
        <v>29</v>
      </c>
      <c r="B30" s="113" t="s">
        <v>144</v>
      </c>
      <c r="C30" s="245"/>
      <c r="D30" s="245"/>
      <c r="E30" s="245"/>
      <c r="F30" s="238"/>
      <c r="G30" s="235"/>
      <c r="H30" s="235"/>
      <c r="I30" s="391"/>
    </row>
    <row r="31" spans="1:9" ht="21.75" thickBot="1">
      <c r="A31" s="101" t="s">
        <v>30</v>
      </c>
      <c r="B31" s="45" t="s">
        <v>324</v>
      </c>
      <c r="C31" s="239">
        <f>+C19+C25</f>
        <v>0</v>
      </c>
      <c r="D31" s="239">
        <f>+D19+D25</f>
        <v>0</v>
      </c>
      <c r="E31" s="239">
        <f>+E19+E25</f>
        <v>0</v>
      </c>
      <c r="F31" s="45" t="s">
        <v>419</v>
      </c>
      <c r="G31" s="239">
        <f>SUM(G19:G30)</f>
        <v>0</v>
      </c>
      <c r="H31" s="239">
        <f>SUM(H19:H30)</f>
        <v>0</v>
      </c>
      <c r="I31" s="392">
        <f>SUM(I19:I30)</f>
        <v>0</v>
      </c>
    </row>
    <row r="32" spans="1:9" ht="13.5" thickBot="1">
      <c r="A32" s="101" t="s">
        <v>31</v>
      </c>
      <c r="B32" s="106" t="s">
        <v>328</v>
      </c>
      <c r="C32" s="249">
        <f>+C18+C31</f>
        <v>256032</v>
      </c>
      <c r="D32" s="249">
        <f>+D18+D31</f>
        <v>476507</v>
      </c>
      <c r="E32" s="257">
        <f>+E18+E31</f>
        <v>476477</v>
      </c>
      <c r="F32" s="106" t="s">
        <v>329</v>
      </c>
      <c r="G32" s="249">
        <f>+G18+G31</f>
        <v>333284</v>
      </c>
      <c r="H32" s="249">
        <f>+H18+H31</f>
        <v>540763</v>
      </c>
      <c r="I32" s="393">
        <f>+I18+I31</f>
        <v>504038</v>
      </c>
    </row>
    <row r="33" spans="1:9" ht="13.5" thickBot="1">
      <c r="A33" s="101" t="s">
        <v>32</v>
      </c>
      <c r="B33" s="106" t="s">
        <v>91</v>
      </c>
      <c r="C33" s="249">
        <f>IF(C18-G18&lt;0,G18-C18,"-")</f>
        <v>77252</v>
      </c>
      <c r="D33" s="249">
        <f>IF(D18-H18&lt;0,H18-D18,"-")</f>
        <v>64256</v>
      </c>
      <c r="E33" s="257">
        <f>IF(E18-I18&lt;0,I18-E18,"-")</f>
        <v>27561</v>
      </c>
      <c r="F33" s="106" t="s">
        <v>92</v>
      </c>
      <c r="G33" s="249" t="str">
        <f>IF(C18-G18&gt;0,C18-G18,"-")</f>
        <v>-</v>
      </c>
      <c r="H33" s="249" t="str">
        <f>IF(D18-H18&gt;0,D18-H18,"-")</f>
        <v>-</v>
      </c>
      <c r="I33" s="393" t="str">
        <f>IF(E18-I18&gt;0,E18-I18,"-")</f>
        <v>-</v>
      </c>
    </row>
    <row r="34" spans="1:9" ht="13.5" thickBot="1">
      <c r="A34" s="101" t="s">
        <v>33</v>
      </c>
      <c r="B34" s="106" t="s">
        <v>133</v>
      </c>
      <c r="C34" s="249">
        <f>IF(C18+C19-G32&lt;0,G32-(C18+C19),"-")</f>
        <v>77252</v>
      </c>
      <c r="D34" s="249">
        <f>IF(D18+D19-H32&lt;0,H32-(D18+D19),"-")</f>
        <v>64256</v>
      </c>
      <c r="E34" s="257">
        <f>IF(E18+E19-I32&lt;0,I32-(E18+E19),"-")</f>
        <v>27561</v>
      </c>
      <c r="F34" s="106" t="s">
        <v>134</v>
      </c>
      <c r="G34" s="249" t="str">
        <f>IF(C18+C19-G32&gt;0,C18+C19-G32,"-")</f>
        <v>-</v>
      </c>
      <c r="H34" s="249" t="str">
        <f>IF(D18+D19-H32&gt;0,D18+D19-H32,"-")</f>
        <v>-</v>
      </c>
      <c r="I34" s="393" t="str">
        <f>IF(E18+E19-I32&gt;0,E18+E19-I32,"-")</f>
        <v>-</v>
      </c>
    </row>
  </sheetData>
  <sheetProtection/>
  <mergeCells count="5">
    <mergeCell ref="A4:A5"/>
    <mergeCell ref="B1:I1"/>
    <mergeCell ref="B4:E4"/>
    <mergeCell ref="F4:I4"/>
    <mergeCell ref="A2:I2"/>
  </mergeCells>
  <printOptions horizontalCentered="1"/>
  <pageMargins left="0.3937007874015748" right="0.3937007874015748" top="0.3937007874015748" bottom="0.3937007874015748" header="0.4724409448818898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5"/>
  <sheetViews>
    <sheetView workbookViewId="0" topLeftCell="A19">
      <selection activeCell="G31" sqref="G31"/>
    </sheetView>
  </sheetViews>
  <sheetFormatPr defaultColWidth="9.00390625" defaultRowHeight="12.75"/>
  <cols>
    <col min="1" max="1" width="53.00390625" style="30" customWidth="1"/>
    <col min="2" max="7" width="15.125" style="29" customWidth="1"/>
    <col min="8" max="9" width="12.875" style="29" customWidth="1"/>
    <col min="10" max="10" width="13.875" style="29" customWidth="1"/>
    <col min="11" max="16384" width="9.375" style="29" customWidth="1"/>
  </cols>
  <sheetData>
    <row r="1" spans="2:7" ht="12.75" customHeight="1">
      <c r="B1" s="418" t="s">
        <v>479</v>
      </c>
      <c r="C1" s="418"/>
      <c r="D1" s="418"/>
      <c r="E1" s="418"/>
      <c r="F1" s="418"/>
      <c r="G1" s="418"/>
    </row>
    <row r="2" spans="1:7" ht="37.5" customHeight="1">
      <c r="A2" s="419" t="s">
        <v>386</v>
      </c>
      <c r="B2" s="419"/>
      <c r="C2" s="419"/>
      <c r="D2" s="419"/>
      <c r="E2" s="419"/>
      <c r="F2" s="419"/>
      <c r="G2" s="419"/>
    </row>
    <row r="3" spans="1:7" ht="13.5" customHeight="1" thickBot="1">
      <c r="A3" s="51"/>
      <c r="B3" s="35"/>
      <c r="C3" s="35"/>
      <c r="D3" s="35"/>
      <c r="E3" s="35"/>
      <c r="F3" s="35"/>
      <c r="G3" s="35"/>
    </row>
    <row r="4" spans="1:7" s="31" customFormat="1" ht="57.75" thickBot="1">
      <c r="A4" s="188" t="s">
        <v>48</v>
      </c>
      <c r="B4" s="189" t="s">
        <v>49</v>
      </c>
      <c r="C4" s="189" t="s">
        <v>50</v>
      </c>
      <c r="D4" s="189" t="s">
        <v>398</v>
      </c>
      <c r="E4" s="189" t="s">
        <v>401</v>
      </c>
      <c r="F4" s="189" t="s">
        <v>468</v>
      </c>
      <c r="G4" s="189" t="s">
        <v>466</v>
      </c>
    </row>
    <row r="5" spans="1:7" s="35" customFormat="1" ht="12" customHeight="1" thickBo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ht="18" customHeight="1" thickBot="1">
      <c r="A6" s="204" t="s">
        <v>375</v>
      </c>
      <c r="B6" s="195"/>
      <c r="C6" s="196"/>
      <c r="D6" s="195"/>
      <c r="E6" s="195"/>
      <c r="F6" s="195"/>
      <c r="G6" s="195"/>
    </row>
    <row r="7" spans="1:7" ht="23.25" customHeight="1">
      <c r="A7" s="190" t="s">
        <v>400</v>
      </c>
      <c r="B7" s="191">
        <v>800</v>
      </c>
      <c r="C7" s="192" t="s">
        <v>380</v>
      </c>
      <c r="D7" s="191">
        <v>800</v>
      </c>
      <c r="E7" s="191">
        <v>800</v>
      </c>
      <c r="F7" s="191">
        <v>800</v>
      </c>
      <c r="G7" s="191">
        <v>860</v>
      </c>
    </row>
    <row r="8" spans="1:7" ht="15">
      <c r="A8" s="190" t="s">
        <v>397</v>
      </c>
      <c r="B8" s="191">
        <v>960</v>
      </c>
      <c r="C8" s="192" t="s">
        <v>380</v>
      </c>
      <c r="D8" s="191">
        <v>960</v>
      </c>
      <c r="E8" s="191">
        <v>960</v>
      </c>
      <c r="F8" s="191">
        <v>960</v>
      </c>
      <c r="G8" s="191">
        <v>960</v>
      </c>
    </row>
    <row r="9" spans="1:7" ht="15">
      <c r="A9" s="190" t="s">
        <v>399</v>
      </c>
      <c r="B9" s="191">
        <v>2500</v>
      </c>
      <c r="C9" s="192" t="s">
        <v>380</v>
      </c>
      <c r="D9" s="191">
        <v>2500</v>
      </c>
      <c r="E9" s="191">
        <v>2500</v>
      </c>
      <c r="F9" s="191">
        <v>2500</v>
      </c>
      <c r="G9" s="191">
        <v>2500</v>
      </c>
    </row>
    <row r="10" spans="1:7" ht="15">
      <c r="A10" s="190" t="s">
        <v>402</v>
      </c>
      <c r="B10" s="191">
        <v>400</v>
      </c>
      <c r="C10" s="192" t="s">
        <v>380</v>
      </c>
      <c r="D10" s="191">
        <v>400</v>
      </c>
      <c r="E10" s="191"/>
      <c r="F10" s="191">
        <v>400</v>
      </c>
      <c r="G10" s="191">
        <v>406</v>
      </c>
    </row>
    <row r="11" spans="1:7" ht="15">
      <c r="A11" s="190" t="s">
        <v>403</v>
      </c>
      <c r="B11" s="191">
        <v>4300</v>
      </c>
      <c r="C11" s="192" t="s">
        <v>380</v>
      </c>
      <c r="D11" s="191">
        <v>4300</v>
      </c>
      <c r="E11" s="191"/>
      <c r="F11" s="191">
        <v>4300</v>
      </c>
      <c r="G11" s="191">
        <v>4296</v>
      </c>
    </row>
    <row r="12" spans="1:7" ht="15">
      <c r="A12" s="190" t="s">
        <v>404</v>
      </c>
      <c r="B12" s="191">
        <v>4000</v>
      </c>
      <c r="C12" s="192" t="s">
        <v>380</v>
      </c>
      <c r="D12" s="191">
        <v>4000</v>
      </c>
      <c r="E12" s="191"/>
      <c r="F12" s="191">
        <v>4000</v>
      </c>
      <c r="G12" s="191">
        <v>3300</v>
      </c>
    </row>
    <row r="13" spans="1:7" ht="15">
      <c r="A13" s="190" t="s">
        <v>405</v>
      </c>
      <c r="B13" s="191">
        <v>1270</v>
      </c>
      <c r="C13" s="192" t="s">
        <v>380</v>
      </c>
      <c r="D13" s="191">
        <v>1270</v>
      </c>
      <c r="E13" s="191"/>
      <c r="F13" s="191">
        <v>1270</v>
      </c>
      <c r="G13" s="191">
        <v>1270</v>
      </c>
    </row>
    <row r="14" spans="1:7" ht="15">
      <c r="A14" s="190" t="s">
        <v>406</v>
      </c>
      <c r="B14" s="191">
        <v>239</v>
      </c>
      <c r="C14" s="192" t="s">
        <v>380</v>
      </c>
      <c r="D14" s="191">
        <v>239</v>
      </c>
      <c r="E14" s="191"/>
      <c r="F14" s="191">
        <v>239</v>
      </c>
      <c r="G14" s="191">
        <v>238</v>
      </c>
    </row>
    <row r="15" spans="1:7" ht="15">
      <c r="A15" s="190" t="s">
        <v>407</v>
      </c>
      <c r="B15" s="191">
        <v>1000</v>
      </c>
      <c r="C15" s="192" t="s">
        <v>380</v>
      </c>
      <c r="D15" s="191">
        <v>1000</v>
      </c>
      <c r="E15" s="191"/>
      <c r="F15" s="191">
        <v>1000</v>
      </c>
      <c r="G15" s="191">
        <v>765</v>
      </c>
    </row>
    <row r="16" spans="1:7" ht="15">
      <c r="A16" s="190" t="s">
        <v>408</v>
      </c>
      <c r="B16" s="191">
        <v>7900</v>
      </c>
      <c r="C16" s="192" t="s">
        <v>380</v>
      </c>
      <c r="D16" s="191">
        <v>7900</v>
      </c>
      <c r="E16" s="191"/>
      <c r="F16" s="191">
        <v>7900</v>
      </c>
      <c r="G16" s="191">
        <v>6307</v>
      </c>
    </row>
    <row r="17" spans="1:7" ht="15">
      <c r="A17" s="190" t="s">
        <v>411</v>
      </c>
      <c r="B17" s="191">
        <v>1000</v>
      </c>
      <c r="C17" s="192" t="s">
        <v>380</v>
      </c>
      <c r="D17" s="191">
        <v>1000</v>
      </c>
      <c r="E17" s="191"/>
      <c r="F17" s="191">
        <v>1000</v>
      </c>
      <c r="G17" s="191">
        <v>905</v>
      </c>
    </row>
    <row r="18" spans="1:7" ht="15">
      <c r="A18" s="190" t="s">
        <v>409</v>
      </c>
      <c r="B18" s="191">
        <v>1750</v>
      </c>
      <c r="C18" s="192" t="s">
        <v>380</v>
      </c>
      <c r="D18" s="191">
        <v>1750</v>
      </c>
      <c r="E18" s="191"/>
      <c r="F18" s="191">
        <v>1750</v>
      </c>
      <c r="G18" s="191">
        <v>559</v>
      </c>
    </row>
    <row r="19" spans="1:7" ht="15">
      <c r="A19" s="190" t="s">
        <v>410</v>
      </c>
      <c r="B19" s="191">
        <v>6000</v>
      </c>
      <c r="C19" s="192" t="s">
        <v>380</v>
      </c>
      <c r="D19" s="191">
        <v>6000</v>
      </c>
      <c r="E19" s="191"/>
      <c r="F19" s="191">
        <v>6000</v>
      </c>
      <c r="G19" s="191">
        <v>6667</v>
      </c>
    </row>
    <row r="20" spans="1:7" ht="15">
      <c r="A20" s="190" t="s">
        <v>413</v>
      </c>
      <c r="B20" s="191">
        <v>3100</v>
      </c>
      <c r="C20" s="192" t="s">
        <v>380</v>
      </c>
      <c r="D20" s="191">
        <v>3100</v>
      </c>
      <c r="E20" s="191"/>
      <c r="F20" s="191">
        <v>3100</v>
      </c>
      <c r="G20" s="191">
        <v>3045</v>
      </c>
    </row>
    <row r="21" spans="1:7" ht="15">
      <c r="A21" s="190" t="s">
        <v>414</v>
      </c>
      <c r="B21" s="191">
        <v>1016</v>
      </c>
      <c r="C21" s="192" t="s">
        <v>380</v>
      </c>
      <c r="D21" s="191">
        <v>1016</v>
      </c>
      <c r="E21" s="191"/>
      <c r="F21" s="191">
        <v>1016</v>
      </c>
      <c r="G21" s="191">
        <v>508</v>
      </c>
    </row>
    <row r="22" spans="1:7" ht="15">
      <c r="A22" s="190" t="s">
        <v>416</v>
      </c>
      <c r="B22" s="191">
        <v>198</v>
      </c>
      <c r="C22" s="192" t="s">
        <v>380</v>
      </c>
      <c r="D22" s="191">
        <v>198</v>
      </c>
      <c r="E22" s="191"/>
      <c r="F22" s="191">
        <v>198</v>
      </c>
      <c r="G22" s="191">
        <v>198</v>
      </c>
    </row>
    <row r="23" spans="1:7" ht="15">
      <c r="A23" s="190" t="s">
        <v>460</v>
      </c>
      <c r="B23" s="191">
        <v>4510</v>
      </c>
      <c r="C23" s="192" t="s">
        <v>461</v>
      </c>
      <c r="D23" s="191">
        <v>4510</v>
      </c>
      <c r="E23" s="191"/>
      <c r="F23" s="191">
        <v>4510</v>
      </c>
      <c r="G23" s="191">
        <v>0</v>
      </c>
    </row>
    <row r="24" spans="1:7" ht="15">
      <c r="A24" s="190" t="s">
        <v>417</v>
      </c>
      <c r="B24" s="191">
        <v>239</v>
      </c>
      <c r="C24" s="192" t="s">
        <v>380</v>
      </c>
      <c r="D24" s="191">
        <v>239</v>
      </c>
      <c r="E24" s="191"/>
      <c r="F24" s="191">
        <v>239</v>
      </c>
      <c r="G24" s="191">
        <v>239</v>
      </c>
    </row>
    <row r="25" spans="1:7" ht="15">
      <c r="A25" s="190" t="s">
        <v>421</v>
      </c>
      <c r="B25" s="191">
        <v>555</v>
      </c>
      <c r="C25" s="192" t="s">
        <v>380</v>
      </c>
      <c r="D25" s="191">
        <v>555</v>
      </c>
      <c r="E25" s="191"/>
      <c r="F25" s="191">
        <v>555</v>
      </c>
      <c r="G25" s="191">
        <v>555</v>
      </c>
    </row>
    <row r="26" spans="1:7" ht="15">
      <c r="A26" s="190" t="s">
        <v>422</v>
      </c>
      <c r="B26" s="191">
        <v>4000</v>
      </c>
      <c r="C26" s="192" t="s">
        <v>380</v>
      </c>
      <c r="D26" s="191">
        <v>4000</v>
      </c>
      <c r="E26" s="191"/>
      <c r="F26" s="191">
        <v>4000</v>
      </c>
      <c r="G26" s="191">
        <v>3826</v>
      </c>
    </row>
    <row r="27" spans="1:7" ht="15">
      <c r="A27" s="190" t="s">
        <v>423</v>
      </c>
      <c r="B27" s="191">
        <v>5495</v>
      </c>
      <c r="C27" s="192" t="s">
        <v>380</v>
      </c>
      <c r="D27" s="191">
        <v>5495</v>
      </c>
      <c r="E27" s="191"/>
      <c r="F27" s="191">
        <v>5495</v>
      </c>
      <c r="G27" s="191">
        <v>5495</v>
      </c>
    </row>
    <row r="28" spans="1:7" ht="15">
      <c r="A28" s="190" t="s">
        <v>424</v>
      </c>
      <c r="B28" s="191">
        <v>6000</v>
      </c>
      <c r="C28" s="192" t="s">
        <v>380</v>
      </c>
      <c r="D28" s="191">
        <v>6000</v>
      </c>
      <c r="E28" s="191"/>
      <c r="F28" s="191">
        <v>6000</v>
      </c>
      <c r="G28" s="191">
        <v>6000</v>
      </c>
    </row>
    <row r="29" spans="1:7" ht="15">
      <c r="A29" s="190" t="s">
        <v>394</v>
      </c>
      <c r="B29" s="191">
        <v>3159</v>
      </c>
      <c r="C29" s="192" t="s">
        <v>380</v>
      </c>
      <c r="D29" s="191">
        <v>3159</v>
      </c>
      <c r="E29" s="191">
        <v>2100</v>
      </c>
      <c r="F29" s="191">
        <v>3159</v>
      </c>
      <c r="G29" s="191">
        <f>242+347+105+430+1625+13+245+196</f>
        <v>3203</v>
      </c>
    </row>
    <row r="30" spans="1:10" ht="15.75" thickBot="1">
      <c r="A30" s="190" t="s">
        <v>378</v>
      </c>
      <c r="B30" s="191">
        <v>447008</v>
      </c>
      <c r="C30" s="192" t="s">
        <v>379</v>
      </c>
      <c r="D30" s="191">
        <v>447008</v>
      </c>
      <c r="E30" s="191">
        <v>325161</v>
      </c>
      <c r="F30" s="191">
        <v>447008</v>
      </c>
      <c r="G30" s="191">
        <v>447008</v>
      </c>
      <c r="J30" s="29" t="s">
        <v>485</v>
      </c>
    </row>
    <row r="31" spans="1:7" ht="36.75" customHeight="1" thickBot="1">
      <c r="A31" s="199" t="s">
        <v>376</v>
      </c>
      <c r="B31" s="200">
        <f aca="true" t="shared" si="0" ref="B31:G31">SUM(B7:B30)</f>
        <v>507399</v>
      </c>
      <c r="C31" s="205">
        <f t="shared" si="0"/>
        <v>0</v>
      </c>
      <c r="D31" s="200">
        <f t="shared" si="0"/>
        <v>507399</v>
      </c>
      <c r="E31" s="200">
        <f t="shared" si="0"/>
        <v>331521</v>
      </c>
      <c r="F31" s="200">
        <f t="shared" si="0"/>
        <v>507399</v>
      </c>
      <c r="G31" s="200">
        <f t="shared" si="0"/>
        <v>499110</v>
      </c>
    </row>
    <row r="32" spans="1:7" ht="16.5" thickBot="1">
      <c r="A32" s="204" t="s">
        <v>463</v>
      </c>
      <c r="B32" s="197"/>
      <c r="C32" s="198"/>
      <c r="D32" s="197"/>
      <c r="E32" s="197"/>
      <c r="F32" s="197"/>
      <c r="G32" s="197"/>
    </row>
    <row r="33" spans="1:7" ht="15">
      <c r="A33" s="190" t="s">
        <v>395</v>
      </c>
      <c r="B33" s="191">
        <v>210</v>
      </c>
      <c r="C33" s="192" t="s">
        <v>380</v>
      </c>
      <c r="D33" s="191">
        <v>210</v>
      </c>
      <c r="E33" s="191">
        <v>210</v>
      </c>
      <c r="F33" s="191">
        <v>210</v>
      </c>
      <c r="G33" s="191">
        <v>132</v>
      </c>
    </row>
    <row r="34" spans="1:7" ht="15">
      <c r="A34" s="190" t="s">
        <v>396</v>
      </c>
      <c r="B34" s="191">
        <v>200</v>
      </c>
      <c r="C34" s="192" t="s">
        <v>380</v>
      </c>
      <c r="D34" s="191">
        <v>200</v>
      </c>
      <c r="E34" s="191">
        <v>200</v>
      </c>
      <c r="F34" s="191">
        <v>200</v>
      </c>
      <c r="G34" s="191">
        <v>189</v>
      </c>
    </row>
    <row r="35" spans="1:7" ht="15">
      <c r="A35" s="190" t="s">
        <v>412</v>
      </c>
      <c r="B35" s="191">
        <v>200</v>
      </c>
      <c r="C35" s="192" t="s">
        <v>380</v>
      </c>
      <c r="D35" s="191">
        <v>200</v>
      </c>
      <c r="E35" s="191"/>
      <c r="F35" s="191">
        <v>200</v>
      </c>
      <c r="G35" s="191">
        <v>195</v>
      </c>
    </row>
    <row r="36" spans="1:7" ht="15.75" thickBot="1">
      <c r="A36" s="190" t="s">
        <v>394</v>
      </c>
      <c r="B36" s="191">
        <v>1132</v>
      </c>
      <c r="C36" s="192" t="s">
        <v>380</v>
      </c>
      <c r="D36" s="191">
        <v>1132</v>
      </c>
      <c r="E36" s="191">
        <v>703</v>
      </c>
      <c r="F36" s="191">
        <v>1132</v>
      </c>
      <c r="G36" s="191">
        <v>1134</v>
      </c>
    </row>
    <row r="37" spans="1:7" ht="36.75" customHeight="1" thickBot="1">
      <c r="A37" s="199" t="s">
        <v>390</v>
      </c>
      <c r="B37" s="200">
        <f aca="true" t="shared" si="1" ref="B37:G37">SUM(B33:B36)</f>
        <v>1742</v>
      </c>
      <c r="C37" s="205">
        <f t="shared" si="1"/>
        <v>0</v>
      </c>
      <c r="D37" s="200">
        <f t="shared" si="1"/>
        <v>1742</v>
      </c>
      <c r="E37" s="200">
        <f t="shared" si="1"/>
        <v>1113</v>
      </c>
      <c r="F37" s="200">
        <f t="shared" si="1"/>
        <v>1742</v>
      </c>
      <c r="G37" s="200">
        <f t="shared" si="1"/>
        <v>1650</v>
      </c>
    </row>
    <row r="38" spans="1:7" ht="16.5" thickBot="1">
      <c r="A38" s="204" t="s">
        <v>366</v>
      </c>
      <c r="B38" s="203"/>
      <c r="C38" s="198"/>
      <c r="D38" s="197"/>
      <c r="E38" s="197"/>
      <c r="F38" s="197"/>
      <c r="G38" s="197"/>
    </row>
    <row r="39" spans="1:7" ht="33" customHeight="1" thickBot="1">
      <c r="A39" s="251" t="s">
        <v>394</v>
      </c>
      <c r="B39" s="191">
        <v>357</v>
      </c>
      <c r="C39" s="192" t="s">
        <v>380</v>
      </c>
      <c r="D39" s="191">
        <v>357</v>
      </c>
      <c r="E39" s="191">
        <v>100</v>
      </c>
      <c r="F39" s="191">
        <v>357</v>
      </c>
      <c r="G39" s="191">
        <v>357</v>
      </c>
    </row>
    <row r="40" spans="1:7" ht="36.75" customHeight="1" thickBot="1">
      <c r="A40" s="199" t="s">
        <v>377</v>
      </c>
      <c r="B40" s="200">
        <f aca="true" t="shared" si="2" ref="B40:G40">SUM(B39:B39)</f>
        <v>357</v>
      </c>
      <c r="C40" s="205">
        <f t="shared" si="2"/>
        <v>0</v>
      </c>
      <c r="D40" s="200">
        <f t="shared" si="2"/>
        <v>357</v>
      </c>
      <c r="E40" s="200">
        <f t="shared" si="2"/>
        <v>100</v>
      </c>
      <c r="F40" s="200">
        <f t="shared" si="2"/>
        <v>357</v>
      </c>
      <c r="G40" s="200">
        <f t="shared" si="2"/>
        <v>357</v>
      </c>
    </row>
    <row r="41" spans="1:7" ht="16.5" thickBot="1">
      <c r="A41" s="204" t="s">
        <v>365</v>
      </c>
      <c r="B41" s="197"/>
      <c r="C41" s="198"/>
      <c r="D41" s="197"/>
      <c r="E41" s="197"/>
      <c r="F41" s="197"/>
      <c r="G41" s="197"/>
    </row>
    <row r="42" spans="1:7" ht="31.5">
      <c r="A42" s="190" t="s">
        <v>393</v>
      </c>
      <c r="B42" s="191">
        <v>200</v>
      </c>
      <c r="C42" s="192" t="s">
        <v>380</v>
      </c>
      <c r="D42" s="191">
        <v>200</v>
      </c>
      <c r="E42" s="191">
        <v>200</v>
      </c>
      <c r="F42" s="191">
        <v>200</v>
      </c>
      <c r="G42" s="191">
        <v>147</v>
      </c>
    </row>
    <row r="43" spans="1:7" ht="16.5" thickBot="1">
      <c r="A43" s="190" t="s">
        <v>394</v>
      </c>
      <c r="B43" s="191">
        <v>10</v>
      </c>
      <c r="C43" s="192" t="s">
        <v>380</v>
      </c>
      <c r="D43" s="191">
        <v>10</v>
      </c>
      <c r="E43" s="191"/>
      <c r="F43" s="191">
        <v>10</v>
      </c>
      <c r="G43" s="191">
        <v>10</v>
      </c>
    </row>
    <row r="44" spans="1:7" ht="36.75" customHeight="1" thickBot="1">
      <c r="A44" s="199" t="s">
        <v>391</v>
      </c>
      <c r="B44" s="200">
        <f>SUM(B42:B43)</f>
        <v>210</v>
      </c>
      <c r="C44" s="205">
        <f>SUM(C42:C42)</f>
        <v>0</v>
      </c>
      <c r="D44" s="200">
        <f>SUM(D42:D43)</f>
        <v>210</v>
      </c>
      <c r="E44" s="200">
        <f>SUM(E42:E43)</f>
        <v>200</v>
      </c>
      <c r="F44" s="200">
        <f>SUM(F42:F43)</f>
        <v>210</v>
      </c>
      <c r="G44" s="200">
        <f>SUM(G42:G43)</f>
        <v>157</v>
      </c>
    </row>
    <row r="45" spans="1:7" ht="36.75" customHeight="1" thickBot="1">
      <c r="A45" s="201" t="s">
        <v>392</v>
      </c>
      <c r="B45" s="202">
        <f aca="true" t="shared" si="3" ref="B45:G45">SUM(B44,B40,B37,B31)</f>
        <v>509708</v>
      </c>
      <c r="C45" s="206">
        <f t="shared" si="3"/>
        <v>0</v>
      </c>
      <c r="D45" s="202">
        <f t="shared" si="3"/>
        <v>509708</v>
      </c>
      <c r="E45" s="202">
        <f t="shared" si="3"/>
        <v>332934</v>
      </c>
      <c r="F45" s="202">
        <f t="shared" si="3"/>
        <v>509708</v>
      </c>
      <c r="G45" s="202">
        <f t="shared" si="3"/>
        <v>501274</v>
      </c>
    </row>
  </sheetData>
  <sheetProtection/>
  <mergeCells count="2">
    <mergeCell ref="B1:G1"/>
    <mergeCell ref="A2:G2"/>
  </mergeCells>
  <printOptions horizontalCentered="1"/>
  <pageMargins left="0" right="0" top="0.3937007874015748" bottom="0.3937007874015748" header="0.3937007874015748" footer="0.1968503937007874"/>
  <pageSetup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5"/>
  <sheetViews>
    <sheetView workbookViewId="0" topLeftCell="A1">
      <selection activeCell="K12" sqref="K12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7" width="18.00390625" style="29" customWidth="1"/>
    <col min="8" max="9" width="12.875" style="29" customWidth="1"/>
    <col min="10" max="10" width="13.875" style="29" customWidth="1"/>
    <col min="11" max="16384" width="9.375" style="29" customWidth="1"/>
  </cols>
  <sheetData>
    <row r="1" spans="2:7" ht="12.75">
      <c r="B1" s="418" t="s">
        <v>482</v>
      </c>
      <c r="C1" s="418"/>
      <c r="D1" s="418"/>
      <c r="E1" s="418"/>
      <c r="F1" s="418"/>
      <c r="G1" s="418"/>
    </row>
    <row r="2" spans="1:7" ht="48" customHeight="1">
      <c r="A2" s="419" t="s">
        <v>425</v>
      </c>
      <c r="B2" s="419"/>
      <c r="C2" s="419"/>
      <c r="D2" s="419"/>
      <c r="E2" s="419"/>
      <c r="F2" s="419"/>
      <c r="G2" s="419"/>
    </row>
    <row r="3" spans="1:7" ht="23.25" customHeight="1" thickBot="1">
      <c r="A3" s="51"/>
      <c r="B3" s="35"/>
      <c r="C3" s="35"/>
      <c r="D3" s="35"/>
      <c r="E3" s="35"/>
      <c r="F3" s="35"/>
      <c r="G3" s="281" t="s">
        <v>45</v>
      </c>
    </row>
    <row r="4" spans="1:7" s="31" customFormat="1" ht="48.75" customHeight="1" thickBot="1">
      <c r="A4" s="188" t="s">
        <v>426</v>
      </c>
      <c r="B4" s="189" t="s">
        <v>49</v>
      </c>
      <c r="C4" s="189" t="s">
        <v>50</v>
      </c>
      <c r="D4" s="189" t="s">
        <v>398</v>
      </c>
      <c r="E4" s="189" t="s">
        <v>401</v>
      </c>
      <c r="F4" s="189" t="s">
        <v>468</v>
      </c>
      <c r="G4" s="189" t="s">
        <v>466</v>
      </c>
    </row>
    <row r="5" spans="1:7" s="35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ht="40.5" customHeight="1">
      <c r="A6" s="282" t="s">
        <v>427</v>
      </c>
      <c r="B6" s="191">
        <v>350</v>
      </c>
      <c r="C6" s="192" t="s">
        <v>380</v>
      </c>
      <c r="D6" s="191">
        <v>350</v>
      </c>
      <c r="E6" s="191">
        <v>350</v>
      </c>
      <c r="F6" s="191">
        <v>350</v>
      </c>
      <c r="G6" s="191">
        <v>171</v>
      </c>
    </row>
    <row r="7" spans="1:7" ht="40.5" customHeight="1">
      <c r="A7" s="282" t="s">
        <v>428</v>
      </c>
      <c r="B7" s="191">
        <v>10000</v>
      </c>
      <c r="C7" s="192" t="s">
        <v>380</v>
      </c>
      <c r="D7" s="191">
        <v>10000</v>
      </c>
      <c r="E7" s="191"/>
      <c r="F7" s="191">
        <v>10000</v>
      </c>
      <c r="G7" s="191"/>
    </row>
    <row r="8" spans="1:7" ht="40.5" customHeight="1">
      <c r="A8" s="282" t="s">
        <v>429</v>
      </c>
      <c r="B8" s="191">
        <v>1400</v>
      </c>
      <c r="C8" s="192" t="s">
        <v>380</v>
      </c>
      <c r="D8" s="191">
        <v>1400</v>
      </c>
      <c r="E8" s="191"/>
      <c r="F8" s="191">
        <v>1400</v>
      </c>
      <c r="G8" s="191">
        <v>1443</v>
      </c>
    </row>
    <row r="9" spans="1:7" ht="40.5" customHeight="1">
      <c r="A9" s="289" t="s">
        <v>430</v>
      </c>
      <c r="B9" s="290">
        <v>165</v>
      </c>
      <c r="C9" s="291" t="s">
        <v>380</v>
      </c>
      <c r="D9" s="290">
        <v>165</v>
      </c>
      <c r="E9" s="290"/>
      <c r="F9" s="290">
        <v>165</v>
      </c>
      <c r="G9" s="290">
        <v>150</v>
      </c>
    </row>
    <row r="10" spans="1:7" ht="40.5" customHeight="1">
      <c r="A10" s="289" t="s">
        <v>432</v>
      </c>
      <c r="B10" s="290">
        <v>12700</v>
      </c>
      <c r="C10" s="291" t="s">
        <v>380</v>
      </c>
      <c r="D10" s="290">
        <v>12700</v>
      </c>
      <c r="E10" s="290"/>
      <c r="F10" s="290">
        <v>12700</v>
      </c>
      <c r="G10" s="290"/>
    </row>
    <row r="11" spans="1:7" ht="40.5" customHeight="1">
      <c r="A11" s="289" t="s">
        <v>433</v>
      </c>
      <c r="B11" s="290">
        <v>2500</v>
      </c>
      <c r="C11" s="291" t="s">
        <v>380</v>
      </c>
      <c r="D11" s="290">
        <v>2500</v>
      </c>
      <c r="E11" s="290"/>
      <c r="F11" s="290">
        <v>2500</v>
      </c>
      <c r="G11" s="290"/>
    </row>
    <row r="12" spans="1:7" ht="40.5" customHeight="1">
      <c r="A12" s="289" t="s">
        <v>434</v>
      </c>
      <c r="B12" s="290">
        <v>2640</v>
      </c>
      <c r="C12" s="291" t="s">
        <v>380</v>
      </c>
      <c r="D12" s="290">
        <v>2640</v>
      </c>
      <c r="E12" s="290"/>
      <c r="F12" s="290">
        <v>2640</v>
      </c>
      <c r="G12" s="290"/>
    </row>
    <row r="13" spans="1:7" ht="40.5" customHeight="1">
      <c r="A13" s="289" t="s">
        <v>459</v>
      </c>
      <c r="B13" s="290">
        <v>1000</v>
      </c>
      <c r="C13" s="291" t="s">
        <v>380</v>
      </c>
      <c r="D13" s="290">
        <v>1000</v>
      </c>
      <c r="E13" s="290"/>
      <c r="F13" s="290">
        <v>1000</v>
      </c>
      <c r="G13" s="290">
        <v>1000</v>
      </c>
    </row>
    <row r="14" spans="1:7" ht="40.5" customHeight="1" thickBot="1">
      <c r="A14" s="283" t="s">
        <v>435</v>
      </c>
      <c r="B14" s="284">
        <v>300</v>
      </c>
      <c r="C14" s="291" t="s">
        <v>380</v>
      </c>
      <c r="D14" s="284">
        <v>300</v>
      </c>
      <c r="E14" s="284"/>
      <c r="F14" s="284">
        <v>300</v>
      </c>
      <c r="G14" s="284"/>
    </row>
    <row r="15" spans="1:7" s="288" customFormat="1" ht="30.75" customHeight="1" thickBot="1">
      <c r="A15" s="285" t="s">
        <v>431</v>
      </c>
      <c r="B15" s="286">
        <f>SUM(B6:B14)</f>
        <v>31055</v>
      </c>
      <c r="C15" s="287"/>
      <c r="D15" s="286">
        <f>SUM(D6:D14)</f>
        <v>31055</v>
      </c>
      <c r="E15" s="286">
        <f>SUM(E6:E14)</f>
        <v>350</v>
      </c>
      <c r="F15" s="286">
        <f>SUM(F6:F14)</f>
        <v>31055</v>
      </c>
      <c r="G15" s="286">
        <f>SUM(G6:G14)</f>
        <v>2764</v>
      </c>
    </row>
  </sheetData>
  <sheetProtection/>
  <mergeCells count="2">
    <mergeCell ref="A2:G2"/>
    <mergeCell ref="B1:G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0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149"/>
  <sheetViews>
    <sheetView zoomScale="115" zoomScaleNormal="115" zoomScaleSheetLayoutView="85" workbookViewId="0" topLeftCell="A1">
      <selection activeCell="A2" sqref="A2:E3"/>
    </sheetView>
  </sheetViews>
  <sheetFormatPr defaultColWidth="9.00390625" defaultRowHeight="12.75"/>
  <cols>
    <col min="1" max="1" width="13.50390625" style="129" customWidth="1"/>
    <col min="2" max="2" width="68.875" style="130" customWidth="1"/>
    <col min="3" max="3" width="11.125" style="131" bestFit="1" customWidth="1"/>
    <col min="4" max="5" width="11.125" style="2" bestFit="1" customWidth="1"/>
    <col min="6" max="6" width="9.375" style="2" customWidth="1"/>
    <col min="7" max="7" width="9.875" style="2" bestFit="1" customWidth="1"/>
    <col min="8" max="16384" width="9.375" style="2" customWidth="1"/>
  </cols>
  <sheetData>
    <row r="1" spans="1:5" s="1" customFormat="1" ht="16.5" customHeight="1" thickBot="1">
      <c r="A1" s="402" t="s">
        <v>474</v>
      </c>
      <c r="B1" s="402"/>
      <c r="C1" s="402"/>
      <c r="D1" s="402"/>
      <c r="E1" s="402"/>
    </row>
    <row r="2" spans="1:5" s="38" customFormat="1" ht="21" customHeight="1">
      <c r="A2" s="134" t="s">
        <v>46</v>
      </c>
      <c r="B2" s="114" t="s">
        <v>371</v>
      </c>
      <c r="C2" s="211"/>
      <c r="D2" s="211"/>
      <c r="E2" s="350"/>
    </row>
    <row r="3" spans="1:5" s="38" customFormat="1" ht="16.5" thickBot="1">
      <c r="A3" s="56" t="s">
        <v>118</v>
      </c>
      <c r="B3" s="115" t="s">
        <v>387</v>
      </c>
      <c r="C3" s="212"/>
      <c r="D3" s="212"/>
      <c r="E3" s="351"/>
    </row>
    <row r="4" spans="1:4" s="39" customFormat="1" ht="15.75" customHeight="1" thickBot="1">
      <c r="A4" s="57"/>
      <c r="B4" s="57"/>
      <c r="D4" s="316" t="s">
        <v>475</v>
      </c>
    </row>
    <row r="5" spans="1:5" ht="36">
      <c r="A5" s="134" t="s">
        <v>120</v>
      </c>
      <c r="B5" s="355" t="s">
        <v>39</v>
      </c>
      <c r="C5" s="356" t="s">
        <v>401</v>
      </c>
      <c r="D5" s="356" t="s">
        <v>468</v>
      </c>
      <c r="E5" s="356" t="s">
        <v>466</v>
      </c>
    </row>
    <row r="6" spans="1:5" s="36" customFormat="1" ht="12.75" customHeight="1">
      <c r="A6" s="357">
        <v>1</v>
      </c>
      <c r="B6" s="358">
        <v>2</v>
      </c>
      <c r="C6" s="359">
        <v>3</v>
      </c>
      <c r="D6" s="359">
        <v>4</v>
      </c>
      <c r="E6" s="359">
        <v>5</v>
      </c>
    </row>
    <row r="7" spans="1:5" s="36" customFormat="1" ht="15.75" customHeight="1">
      <c r="A7" s="423" t="s">
        <v>40</v>
      </c>
      <c r="B7" s="424"/>
      <c r="C7" s="424"/>
      <c r="D7" s="424"/>
      <c r="E7" s="425"/>
    </row>
    <row r="8" spans="1:5" s="36" customFormat="1" ht="12" customHeight="1">
      <c r="A8" s="360" t="s">
        <v>6</v>
      </c>
      <c r="B8" s="361" t="s">
        <v>146</v>
      </c>
      <c r="C8" s="362">
        <f>+C9+C10+C11+C12+C13+C14</f>
        <v>89121</v>
      </c>
      <c r="D8" s="362">
        <f>+D9+D10+D11+D12+D13+D14</f>
        <v>96515</v>
      </c>
      <c r="E8" s="362">
        <f>+E9+E10+E11+E12+E13+E14</f>
        <v>96515</v>
      </c>
    </row>
    <row r="9" spans="1:5" s="40" customFormat="1" ht="12" customHeight="1">
      <c r="A9" s="160" t="s">
        <v>63</v>
      </c>
      <c r="B9" s="145" t="s">
        <v>147</v>
      </c>
      <c r="C9" s="214">
        <f>'9. sz. mell Önk.köt.'!C9+'10. sz. mell Önk.önként '!C9</f>
        <v>33880</v>
      </c>
      <c r="D9" s="214">
        <f>'9. sz. mell Önk.köt.'!D9+'10. sz. mell Önk.önként '!D9</f>
        <v>34124</v>
      </c>
      <c r="E9" s="81">
        <f>'9. sz. mell Önk.köt.'!E9+'10. sz. mell Önk.önként '!E9</f>
        <v>34124</v>
      </c>
    </row>
    <row r="10" spans="1:5" s="41" customFormat="1" ht="12" customHeight="1">
      <c r="A10" s="160" t="s">
        <v>64</v>
      </c>
      <c r="B10" s="145" t="s">
        <v>148</v>
      </c>
      <c r="C10" s="214">
        <f>'9. sz. mell Önk.köt.'!C10+'10. sz. mell Önk.önként '!C10</f>
        <v>32615</v>
      </c>
      <c r="D10" s="214">
        <f>'9. sz. mell Önk.köt.'!D10+'10. sz. mell Önk.önként '!D10</f>
        <v>33725</v>
      </c>
      <c r="E10" s="81">
        <f>'9. sz. mell Önk.köt.'!E10+'10. sz. mell Önk.önként '!E10</f>
        <v>33725</v>
      </c>
    </row>
    <row r="11" spans="1:5" s="41" customFormat="1" ht="12" customHeight="1">
      <c r="A11" s="160" t="s">
        <v>65</v>
      </c>
      <c r="B11" s="145" t="s">
        <v>149</v>
      </c>
      <c r="C11" s="214">
        <f>'9. sz. mell Önk.köt.'!C11+'10. sz. mell Önk.önként '!C11</f>
        <v>20117</v>
      </c>
      <c r="D11" s="214">
        <f>'9. sz. mell Önk.köt.'!D11+'10. sz. mell Önk.önként '!D11</f>
        <v>21236</v>
      </c>
      <c r="E11" s="81">
        <f>'9. sz. mell Önk.köt.'!E11+'10. sz. mell Önk.önként '!E11</f>
        <v>21236</v>
      </c>
    </row>
    <row r="12" spans="1:5" s="41" customFormat="1" ht="12" customHeight="1">
      <c r="A12" s="160" t="s">
        <v>66</v>
      </c>
      <c r="B12" s="145" t="s">
        <v>150</v>
      </c>
      <c r="C12" s="214">
        <f>'9. sz. mell Önk.köt.'!C12+'10. sz. mell Önk.önként '!C12</f>
        <v>2509</v>
      </c>
      <c r="D12" s="214">
        <f>'9. sz. mell Önk.köt.'!D12+'10. sz. mell Önk.önként '!D12</f>
        <v>2644</v>
      </c>
      <c r="E12" s="81">
        <f>'9. sz. mell Önk.köt.'!E12+'10. sz. mell Önk.önként '!E12</f>
        <v>2644</v>
      </c>
    </row>
    <row r="13" spans="1:5" s="41" customFormat="1" ht="12" customHeight="1">
      <c r="A13" s="160" t="s">
        <v>83</v>
      </c>
      <c r="B13" s="145" t="s">
        <v>151</v>
      </c>
      <c r="C13" s="214">
        <f>'9. sz. mell Önk.köt.'!C13+'10. sz. mell Önk.önként '!C13</f>
        <v>0</v>
      </c>
      <c r="D13" s="214">
        <f>'9. sz. mell Önk.köt.'!D13+'10. sz. mell Önk.önként '!D13</f>
        <v>2883</v>
      </c>
      <c r="E13" s="81">
        <f>'9. sz. mell Önk.köt.'!E13+'10. sz. mell Önk.önként '!E13</f>
        <v>2883</v>
      </c>
    </row>
    <row r="14" spans="1:5" s="40" customFormat="1" ht="12" customHeight="1">
      <c r="A14" s="160" t="s">
        <v>67</v>
      </c>
      <c r="B14" s="145" t="s">
        <v>152</v>
      </c>
      <c r="C14" s="214">
        <f>'9. sz. mell Önk.köt.'!C14+'10. sz. mell Önk.önként '!C14</f>
        <v>0</v>
      </c>
      <c r="D14" s="214">
        <f>'9. sz. mell Önk.köt.'!D14+'10. sz. mell Önk.önként '!D14</f>
        <v>1903</v>
      </c>
      <c r="E14" s="81">
        <f>'9. sz. mell Önk.köt.'!E14+'10. sz. mell Önk.önként '!E14</f>
        <v>1903</v>
      </c>
    </row>
    <row r="15" spans="1:5" s="40" customFormat="1" ht="12" customHeight="1">
      <c r="A15" s="360" t="s">
        <v>7</v>
      </c>
      <c r="B15" s="363" t="s">
        <v>153</v>
      </c>
      <c r="C15" s="362">
        <f>+C16+C17+C18+C19+C20</f>
        <v>18173</v>
      </c>
      <c r="D15" s="362">
        <f>+D16+D17+D18+D19+D20</f>
        <v>51891</v>
      </c>
      <c r="E15" s="362">
        <f>+E16+E17+E18+E19+E20</f>
        <v>46117</v>
      </c>
    </row>
    <row r="16" spans="1:5" s="40" customFormat="1" ht="12" customHeight="1">
      <c r="A16" s="160" t="s">
        <v>69</v>
      </c>
      <c r="B16" s="145" t="s">
        <v>154</v>
      </c>
      <c r="C16" s="214">
        <f>'9. sz. mell Önk.köt.'!C16+'10. sz. mell Önk.önként '!C16</f>
        <v>0</v>
      </c>
      <c r="D16" s="214">
        <f>'9. sz. mell Önk.köt.'!D16+'10. sz. mell Önk.önként '!D16</f>
        <v>6807</v>
      </c>
      <c r="E16" s="81">
        <f>'9. sz. mell Önk.köt.'!E16+'10. sz. mell Önk.önként '!E16</f>
        <v>6807</v>
      </c>
    </row>
    <row r="17" spans="1:5" s="40" customFormat="1" ht="12" customHeight="1">
      <c r="A17" s="160" t="s">
        <v>70</v>
      </c>
      <c r="B17" s="145" t="s">
        <v>155</v>
      </c>
      <c r="C17" s="214">
        <f>'9. sz. mell Önk.köt.'!C17+'10. sz. mell Önk.önként '!C17</f>
        <v>0</v>
      </c>
      <c r="D17" s="214">
        <f>'9. sz. mell Önk.köt.'!D17+'10. sz. mell Önk.önként '!D17</f>
        <v>0</v>
      </c>
      <c r="E17" s="81">
        <f>'9. sz. mell Önk.köt.'!E17+'10. sz. mell Önk.önként '!E17</f>
        <v>0</v>
      </c>
    </row>
    <row r="18" spans="1:5" s="40" customFormat="1" ht="12" customHeight="1">
      <c r="A18" s="160" t="s">
        <v>71</v>
      </c>
      <c r="B18" s="145" t="s">
        <v>358</v>
      </c>
      <c r="C18" s="214">
        <f>'9. sz. mell Önk.köt.'!C18+'10. sz. mell Önk.önként '!C18</f>
        <v>1150</v>
      </c>
      <c r="D18" s="214">
        <f>'9. sz. mell Önk.köt.'!D18+'10. sz. mell Önk.önként '!D18</f>
        <v>1150</v>
      </c>
      <c r="E18" s="81">
        <f>'9. sz. mell Önk.köt.'!E18+'10. sz. mell Önk.önként '!E18</f>
        <v>1150</v>
      </c>
    </row>
    <row r="19" spans="1:5" s="40" customFormat="1" ht="12" customHeight="1">
      <c r="A19" s="160" t="s">
        <v>72</v>
      </c>
      <c r="B19" s="145" t="s">
        <v>359</v>
      </c>
      <c r="C19" s="214">
        <f>'9. sz. mell Önk.köt.'!C19+'10. sz. mell Önk.önként '!C19</f>
        <v>0</v>
      </c>
      <c r="D19" s="214">
        <f>'9. sz. mell Önk.köt.'!D19+'10. sz. mell Önk.önként '!D19</f>
        <v>0</v>
      </c>
      <c r="E19" s="81">
        <f>'9. sz. mell Önk.köt.'!E19+'10. sz. mell Önk.önként '!E19</f>
        <v>0</v>
      </c>
    </row>
    <row r="20" spans="1:5" s="40" customFormat="1" ht="12" customHeight="1">
      <c r="A20" s="160" t="s">
        <v>73</v>
      </c>
      <c r="B20" s="145" t="s">
        <v>156</v>
      </c>
      <c r="C20" s="214">
        <f>'9. sz. mell Önk.köt.'!C20+'10. sz. mell Önk.önként '!C20</f>
        <v>17023</v>
      </c>
      <c r="D20" s="214">
        <f>'9. sz. mell Önk.köt.'!D20+'10. sz. mell Önk.önként '!D20</f>
        <v>43934</v>
      </c>
      <c r="E20" s="81">
        <f>'9. sz. mell Önk.köt.'!E20+'10. sz. mell Önk.önként '!E20</f>
        <v>38160</v>
      </c>
    </row>
    <row r="21" spans="1:5" s="41" customFormat="1" ht="12" customHeight="1">
      <c r="A21" s="160" t="s">
        <v>79</v>
      </c>
      <c r="B21" s="145" t="s">
        <v>157</v>
      </c>
      <c r="C21" s="214">
        <f>'9. sz. mell Önk.köt.'!C21+'10. sz. mell Önk.önként '!C21</f>
        <v>0</v>
      </c>
      <c r="D21" s="214">
        <f>'9. sz. mell Önk.köt.'!D21+'10. sz. mell Önk.önként '!D21</f>
        <v>0</v>
      </c>
      <c r="E21" s="81">
        <f>'9. sz. mell Önk.köt.'!E21+'10. sz. mell Önk.önként '!E21</f>
        <v>0</v>
      </c>
    </row>
    <row r="22" spans="1:5" s="41" customFormat="1" ht="12" customHeight="1">
      <c r="A22" s="360" t="s">
        <v>8</v>
      </c>
      <c r="B22" s="361" t="s">
        <v>158</v>
      </c>
      <c r="C22" s="362">
        <f>+C23+C24+C25+C26+C27</f>
        <v>256032</v>
      </c>
      <c r="D22" s="362">
        <f>+D23+D24+D25+D26+D27</f>
        <v>440947</v>
      </c>
      <c r="E22" s="362">
        <f>+E23+E24+E25+E26+E27</f>
        <v>440917</v>
      </c>
    </row>
    <row r="23" spans="1:5" s="41" customFormat="1" ht="12" customHeight="1">
      <c r="A23" s="160" t="s">
        <v>52</v>
      </c>
      <c r="B23" s="145" t="s">
        <v>159</v>
      </c>
      <c r="C23" s="214">
        <f>'9. sz. mell Önk.köt.'!C23+'10. sz. mell Önk.önként '!C23</f>
        <v>0</v>
      </c>
      <c r="D23" s="214">
        <f>'9. sz. mell Önk.köt.'!D23+'10. sz. mell Önk.önként '!D23</f>
        <v>36235</v>
      </c>
      <c r="E23" s="81">
        <f>'9. sz. mell Önk.köt.'!E23+'10. sz. mell Önk.önként '!E23</f>
        <v>36235</v>
      </c>
    </row>
    <row r="24" spans="1:5" s="40" customFormat="1" ht="12" customHeight="1">
      <c r="A24" s="160" t="s">
        <v>53</v>
      </c>
      <c r="B24" s="145" t="s">
        <v>160</v>
      </c>
      <c r="C24" s="214">
        <f>'9. sz. mell Önk.köt.'!C24+'10. sz. mell Önk.önként '!C24</f>
        <v>0</v>
      </c>
      <c r="D24" s="214">
        <f>'9. sz. mell Önk.köt.'!D24+'10. sz. mell Önk.önként '!D24</f>
        <v>0</v>
      </c>
      <c r="E24" s="81">
        <f>'9. sz. mell Önk.köt.'!E24+'10. sz. mell Önk.önként '!E24</f>
        <v>0</v>
      </c>
    </row>
    <row r="25" spans="1:5" s="41" customFormat="1" ht="12" customHeight="1">
      <c r="A25" s="160" t="s">
        <v>54</v>
      </c>
      <c r="B25" s="145" t="s">
        <v>360</v>
      </c>
      <c r="C25" s="214">
        <f>'9. sz. mell Önk.köt.'!C25+'10. sz. mell Önk.önként '!C25</f>
        <v>0</v>
      </c>
      <c r="D25" s="214">
        <f>'9. sz. mell Önk.köt.'!D25+'10. sz. mell Önk.önként '!D25</f>
        <v>0</v>
      </c>
      <c r="E25" s="81">
        <f>'9. sz. mell Önk.köt.'!E25+'10. sz. mell Önk.önként '!E25</f>
        <v>0</v>
      </c>
    </row>
    <row r="26" spans="1:5" s="41" customFormat="1" ht="12" customHeight="1">
      <c r="A26" s="160" t="s">
        <v>55</v>
      </c>
      <c r="B26" s="145" t="s">
        <v>361</v>
      </c>
      <c r="C26" s="214">
        <f>'9. sz. mell Önk.köt.'!C26+'10. sz. mell Önk.önként '!C26</f>
        <v>0</v>
      </c>
      <c r="D26" s="214">
        <f>'9. sz. mell Önk.köt.'!D26+'10. sz. mell Önk.önként '!D26</f>
        <v>0</v>
      </c>
      <c r="E26" s="81">
        <f>'9. sz. mell Önk.köt.'!E26+'10. sz. mell Önk.önként '!E26</f>
        <v>0</v>
      </c>
    </row>
    <row r="27" spans="1:5" s="41" customFormat="1" ht="12" customHeight="1">
      <c r="A27" s="160" t="s">
        <v>93</v>
      </c>
      <c r="B27" s="145" t="s">
        <v>161</v>
      </c>
      <c r="C27" s="214">
        <f>'9. sz. mell Önk.köt.'!C27+'10. sz. mell Önk.önként '!C27</f>
        <v>256032</v>
      </c>
      <c r="D27" s="214">
        <f>'9. sz. mell Önk.köt.'!D27+'10. sz. mell Önk.önként '!D27</f>
        <v>404712</v>
      </c>
      <c r="E27" s="81">
        <f>'9. sz. mell Önk.köt.'!E27+'10. sz. mell Önk.önként '!E27</f>
        <v>404682</v>
      </c>
    </row>
    <row r="28" spans="1:5" s="41" customFormat="1" ht="12" customHeight="1">
      <c r="A28" s="160" t="s">
        <v>94</v>
      </c>
      <c r="B28" s="145" t="s">
        <v>162</v>
      </c>
      <c r="C28" s="214">
        <f>'9. sz. mell Önk.köt.'!C28+'10. sz. mell Önk.önként '!C28</f>
        <v>172281</v>
      </c>
      <c r="D28" s="214">
        <f>'9. sz. mell Önk.köt.'!D28+'10. sz. mell Önk.önként '!D28</f>
        <v>404578</v>
      </c>
      <c r="E28" s="81">
        <f>'9. sz. mell Önk.köt.'!E28+'10. sz. mell Önk.önként '!E28</f>
        <v>404578</v>
      </c>
    </row>
    <row r="29" spans="1:5" s="41" customFormat="1" ht="12" customHeight="1">
      <c r="A29" s="360" t="s">
        <v>95</v>
      </c>
      <c r="B29" s="361" t="s">
        <v>163</v>
      </c>
      <c r="C29" s="364">
        <f>+C30+C33+C34+C35</f>
        <v>138811</v>
      </c>
      <c r="D29" s="364">
        <f>+D30+D33+D34+D35</f>
        <v>151111</v>
      </c>
      <c r="E29" s="364">
        <f>+E30+E33+E34+E35</f>
        <v>145361</v>
      </c>
    </row>
    <row r="30" spans="1:5" s="41" customFormat="1" ht="12" customHeight="1">
      <c r="A30" s="160" t="s">
        <v>164</v>
      </c>
      <c r="B30" s="145" t="s">
        <v>170</v>
      </c>
      <c r="C30" s="365">
        <f>+C31+C32</f>
        <v>133344</v>
      </c>
      <c r="D30" s="365">
        <f>+D31+D32</f>
        <v>143644</v>
      </c>
      <c r="E30" s="366">
        <f>+E31+E32</f>
        <v>137689</v>
      </c>
    </row>
    <row r="31" spans="1:5" s="41" customFormat="1" ht="12" customHeight="1">
      <c r="A31" s="160" t="s">
        <v>165</v>
      </c>
      <c r="B31" s="145" t="s">
        <v>171</v>
      </c>
      <c r="C31" s="214">
        <f>'9. sz. mell Önk.köt.'!C31+'10. sz. mell Önk.önként '!C31</f>
        <v>27744</v>
      </c>
      <c r="D31" s="214">
        <f>'9. sz. mell Önk.köt.'!D31+'10. sz. mell Önk.önként '!D31</f>
        <v>30344</v>
      </c>
      <c r="E31" s="81">
        <f>'9. sz. mell Önk.köt.'!E31+'10. sz. mell Önk.önként '!E31</f>
        <v>28937</v>
      </c>
    </row>
    <row r="32" spans="1:5" s="41" customFormat="1" ht="12" customHeight="1">
      <c r="A32" s="160" t="s">
        <v>166</v>
      </c>
      <c r="B32" s="145" t="s">
        <v>172</v>
      </c>
      <c r="C32" s="214">
        <f>'9. sz. mell Önk.köt.'!C32+'10. sz. mell Önk.önként '!C32</f>
        <v>105600</v>
      </c>
      <c r="D32" s="214">
        <f>'9. sz. mell Önk.köt.'!D32+'10. sz. mell Önk.önként '!D32</f>
        <v>113300</v>
      </c>
      <c r="E32" s="81">
        <f>'9. sz. mell Önk.köt.'!E32+'10. sz. mell Önk.önként '!E32</f>
        <v>108752</v>
      </c>
    </row>
    <row r="33" spans="1:5" s="41" customFormat="1" ht="12" customHeight="1">
      <c r="A33" s="160" t="s">
        <v>167</v>
      </c>
      <c r="B33" s="145" t="s">
        <v>173</v>
      </c>
      <c r="C33" s="214">
        <f>'9. sz. mell Önk.köt.'!C33+'10. sz. mell Önk.önként '!C33</f>
        <v>5467</v>
      </c>
      <c r="D33" s="214">
        <f>'9. sz. mell Önk.köt.'!D33+'10. sz. mell Önk.önként '!D33</f>
        <v>6867</v>
      </c>
      <c r="E33" s="81">
        <f>'9. sz. mell Önk.köt.'!E33+'10. sz. mell Önk.önként '!E33</f>
        <v>6187</v>
      </c>
    </row>
    <row r="34" spans="1:5" s="41" customFormat="1" ht="12" customHeight="1">
      <c r="A34" s="160" t="s">
        <v>168</v>
      </c>
      <c r="B34" s="145" t="s">
        <v>174</v>
      </c>
      <c r="C34" s="214">
        <f>'9. sz. mell Önk.köt.'!C34+'10. sz. mell Önk.önként '!C34</f>
        <v>0</v>
      </c>
      <c r="D34" s="214">
        <f>'9. sz. mell Önk.köt.'!D34+'10. sz. mell Önk.önként '!D34</f>
        <v>0</v>
      </c>
      <c r="E34" s="81">
        <f>'9. sz. mell Önk.köt.'!E34+'10. sz. mell Önk.önként '!E34</f>
        <v>1109</v>
      </c>
    </row>
    <row r="35" spans="1:5" s="41" customFormat="1" ht="12" customHeight="1">
      <c r="A35" s="160" t="s">
        <v>169</v>
      </c>
      <c r="B35" s="145" t="s">
        <v>175</v>
      </c>
      <c r="C35" s="214">
        <f>'9. sz. mell Önk.köt.'!C35+'10. sz. mell Önk.önként '!C35</f>
        <v>0</v>
      </c>
      <c r="D35" s="214">
        <f>'9. sz. mell Önk.köt.'!D35+'10. sz. mell Önk.önként '!D35</f>
        <v>600</v>
      </c>
      <c r="E35" s="81">
        <f>'9. sz. mell Önk.köt.'!E35+'10. sz. mell Önk.önként '!E35</f>
        <v>376</v>
      </c>
    </row>
    <row r="36" spans="1:5" s="41" customFormat="1" ht="12" customHeight="1">
      <c r="A36" s="360" t="s">
        <v>10</v>
      </c>
      <c r="B36" s="361" t="s">
        <v>176</v>
      </c>
      <c r="C36" s="362">
        <f>SUM(C37:C46)</f>
        <v>147849</v>
      </c>
      <c r="D36" s="362">
        <f>SUM(D37:D46)</f>
        <v>120680</v>
      </c>
      <c r="E36" s="362">
        <f>SUM(E37:E46)</f>
        <v>118258</v>
      </c>
    </row>
    <row r="37" spans="1:5" s="41" customFormat="1" ht="12" customHeight="1">
      <c r="A37" s="160" t="s">
        <v>56</v>
      </c>
      <c r="B37" s="145" t="s">
        <v>179</v>
      </c>
      <c r="C37" s="214">
        <f>'9. sz. mell Önk.köt.'!C37+'10. sz. mell Önk.önként '!C37</f>
        <v>0</v>
      </c>
      <c r="D37" s="214">
        <f>'9. sz. mell Önk.köt.'!D37+'10. sz. mell Önk.önként '!D37</f>
        <v>0</v>
      </c>
      <c r="E37" s="81">
        <f>'9. sz. mell Önk.köt.'!E37+'10. sz. mell Önk.önként '!E37</f>
        <v>10</v>
      </c>
    </row>
    <row r="38" spans="1:5" s="41" customFormat="1" ht="12" customHeight="1">
      <c r="A38" s="160" t="s">
        <v>57</v>
      </c>
      <c r="B38" s="145" t="s">
        <v>180</v>
      </c>
      <c r="C38" s="214">
        <f>'9. sz. mell Önk.köt.'!C38+'10. sz. mell Önk.önként '!C38</f>
        <v>57805</v>
      </c>
      <c r="D38" s="214">
        <f>'9. sz. mell Önk.köt.'!D38+'10. sz. mell Önk.önként '!D38</f>
        <v>75405</v>
      </c>
      <c r="E38" s="81">
        <f>'9. sz. mell Önk.köt.'!E38+'10. sz. mell Önk.önként '!E38</f>
        <v>73983</v>
      </c>
    </row>
    <row r="39" spans="1:5" s="41" customFormat="1" ht="12" customHeight="1">
      <c r="A39" s="160" t="s">
        <v>58</v>
      </c>
      <c r="B39" s="145" t="s">
        <v>181</v>
      </c>
      <c r="C39" s="214">
        <f>'9. sz. mell Önk.köt.'!C39+'10. sz. mell Önk.önként '!C39</f>
        <v>0</v>
      </c>
      <c r="D39" s="214">
        <f>'9. sz. mell Önk.köt.'!D39+'10. sz. mell Önk.önként '!D39</f>
        <v>958</v>
      </c>
      <c r="E39" s="81">
        <f>'9. sz. mell Önk.köt.'!E39+'10. sz. mell Önk.önként '!E39</f>
        <v>923</v>
      </c>
    </row>
    <row r="40" spans="1:5" s="41" customFormat="1" ht="12" customHeight="1">
      <c r="A40" s="160" t="s">
        <v>97</v>
      </c>
      <c r="B40" s="145" t="s">
        <v>182</v>
      </c>
      <c r="C40" s="214">
        <f>'9. sz. mell Önk.köt.'!C40+'10. sz. mell Önk.önként '!C40</f>
        <v>0</v>
      </c>
      <c r="D40" s="214">
        <f>'9. sz. mell Önk.köt.'!D40+'10. sz. mell Önk.önként '!D40</f>
        <v>0</v>
      </c>
      <c r="E40" s="81">
        <f>'9. sz. mell Önk.köt.'!E40+'10. sz. mell Önk.önként '!E40</f>
        <v>3</v>
      </c>
    </row>
    <row r="41" spans="1:5" s="41" customFormat="1" ht="12" customHeight="1">
      <c r="A41" s="160" t="s">
        <v>98</v>
      </c>
      <c r="B41" s="145" t="s">
        <v>183</v>
      </c>
      <c r="C41" s="214">
        <f>'9. sz. mell Önk.köt.'!C41+'10. sz. mell Önk.önként '!C41</f>
        <v>4000</v>
      </c>
      <c r="D41" s="214">
        <f>'9. sz. mell Önk.köt.'!D41+'10. sz. mell Önk.önként '!D41</f>
        <v>4000</v>
      </c>
      <c r="E41" s="81">
        <f>'9. sz. mell Önk.köt.'!E41+'10. sz. mell Önk.önként '!E41</f>
        <v>3625</v>
      </c>
    </row>
    <row r="42" spans="1:5" s="41" customFormat="1" ht="12" customHeight="1">
      <c r="A42" s="160" t="s">
        <v>99</v>
      </c>
      <c r="B42" s="145" t="s">
        <v>184</v>
      </c>
      <c r="C42" s="214">
        <f>'9. sz. mell Önk.köt.'!C42+'10. sz. mell Önk.önként '!C42</f>
        <v>13915</v>
      </c>
      <c r="D42" s="214">
        <f>'9. sz. mell Önk.köt.'!D42+'10. sz. mell Önk.önként '!D42</f>
        <v>17515</v>
      </c>
      <c r="E42" s="81">
        <f>'9. sz. mell Önk.köt.'!E42+'10. sz. mell Önk.önként '!E42</f>
        <v>17576</v>
      </c>
    </row>
    <row r="43" spans="1:5" s="41" customFormat="1" ht="12" customHeight="1">
      <c r="A43" s="160" t="s">
        <v>100</v>
      </c>
      <c r="B43" s="145" t="s">
        <v>185</v>
      </c>
      <c r="C43" s="214">
        <f>'9. sz. mell Önk.köt.'!C43+'10. sz. mell Önk.önként '!C43</f>
        <v>72129</v>
      </c>
      <c r="D43" s="214">
        <f>'9. sz. mell Önk.köt.'!D43+'10. sz. mell Önk.önként '!D43</f>
        <v>21835</v>
      </c>
      <c r="E43" s="81">
        <f>'9. sz. mell Önk.köt.'!E43+'10. sz. mell Önk.önként '!E43</f>
        <v>21123</v>
      </c>
    </row>
    <row r="44" spans="1:5" s="41" customFormat="1" ht="12" customHeight="1">
      <c r="A44" s="160" t="s">
        <v>101</v>
      </c>
      <c r="B44" s="145" t="s">
        <v>186</v>
      </c>
      <c r="C44" s="214">
        <f>'9. sz. mell Önk.köt.'!C44+'10. sz. mell Önk.önként '!C44</f>
        <v>0</v>
      </c>
      <c r="D44" s="214">
        <f>'9. sz. mell Önk.köt.'!D44+'10. sz. mell Önk.önként '!D44</f>
        <v>0</v>
      </c>
      <c r="E44" s="81">
        <f>'9. sz. mell Önk.köt.'!E44+'10. sz. mell Önk.önként '!E44</f>
        <v>47</v>
      </c>
    </row>
    <row r="45" spans="1:5" s="41" customFormat="1" ht="12" customHeight="1">
      <c r="A45" s="160" t="s">
        <v>177</v>
      </c>
      <c r="B45" s="145" t="s">
        <v>187</v>
      </c>
      <c r="C45" s="217">
        <f>'9. sz. mell Önk.köt.'!C45+'10. sz. mell Önk.önként '!C45</f>
        <v>0</v>
      </c>
      <c r="D45" s="217">
        <f>'9. sz. mell Önk.köt.'!D45+'10. sz. mell Önk.önként '!D45</f>
        <v>0</v>
      </c>
      <c r="E45" s="84">
        <f>'9. sz. mell Önk.köt.'!E45+'10. sz. mell Önk.önként '!E45</f>
        <v>0</v>
      </c>
    </row>
    <row r="46" spans="1:5" s="41" customFormat="1" ht="12" customHeight="1">
      <c r="A46" s="160" t="s">
        <v>178</v>
      </c>
      <c r="B46" s="145" t="s">
        <v>188</v>
      </c>
      <c r="C46" s="217">
        <f>'9. sz. mell Önk.köt.'!C46+'10. sz. mell Önk.önként '!C46</f>
        <v>0</v>
      </c>
      <c r="D46" s="217">
        <f>'9. sz. mell Önk.köt.'!D46+'10. sz. mell Önk.önként '!D46</f>
        <v>967</v>
      </c>
      <c r="E46" s="84">
        <f>'9. sz. mell Önk.köt.'!E46+'10. sz. mell Önk.önként '!E46</f>
        <v>968</v>
      </c>
    </row>
    <row r="47" spans="1:5" s="41" customFormat="1" ht="12" customHeight="1">
      <c r="A47" s="360" t="s">
        <v>11</v>
      </c>
      <c r="B47" s="361" t="s">
        <v>189</v>
      </c>
      <c r="C47" s="362">
        <f>SUM(C48:C52)</f>
        <v>0</v>
      </c>
      <c r="D47" s="362">
        <f>SUM(D48:D52)</f>
        <v>0</v>
      </c>
      <c r="E47" s="362">
        <f>SUM(E48:E52)</f>
        <v>0</v>
      </c>
    </row>
    <row r="48" spans="1:5" s="41" customFormat="1" ht="12" customHeight="1">
      <c r="A48" s="160" t="s">
        <v>59</v>
      </c>
      <c r="B48" s="145" t="s">
        <v>193</v>
      </c>
      <c r="C48" s="217">
        <f>'9. sz. mell Önk.köt.'!C48+'10. sz. mell Önk.önként '!C48</f>
        <v>0</v>
      </c>
      <c r="D48" s="217">
        <f>'9. sz. mell Önk.köt.'!D48+'10. sz. mell Önk.önként '!D48</f>
        <v>0</v>
      </c>
      <c r="E48" s="84">
        <f>'9. sz. mell Önk.köt.'!E48+'10. sz. mell Önk.önként '!E48</f>
        <v>0</v>
      </c>
    </row>
    <row r="49" spans="1:5" s="41" customFormat="1" ht="12" customHeight="1">
      <c r="A49" s="160" t="s">
        <v>60</v>
      </c>
      <c r="B49" s="145" t="s">
        <v>194</v>
      </c>
      <c r="C49" s="217">
        <f>'9. sz. mell Önk.köt.'!C49+'10. sz. mell Önk.önként '!C49</f>
        <v>0</v>
      </c>
      <c r="D49" s="217">
        <f>'9. sz. mell Önk.köt.'!D49+'10. sz. mell Önk.önként '!D49</f>
        <v>0</v>
      </c>
      <c r="E49" s="84">
        <f>'9. sz. mell Önk.köt.'!E49+'10. sz. mell Önk.önként '!E49</f>
        <v>0</v>
      </c>
    </row>
    <row r="50" spans="1:5" s="41" customFormat="1" ht="12" customHeight="1">
      <c r="A50" s="160" t="s">
        <v>190</v>
      </c>
      <c r="B50" s="145" t="s">
        <v>195</v>
      </c>
      <c r="C50" s="217">
        <f>'9. sz. mell Önk.köt.'!C50+'10. sz. mell Önk.önként '!C50</f>
        <v>0</v>
      </c>
      <c r="D50" s="217">
        <f>'9. sz. mell Önk.köt.'!D50+'10. sz. mell Önk.önként '!D50</f>
        <v>0</v>
      </c>
      <c r="E50" s="84">
        <f>'9. sz. mell Önk.köt.'!E50+'10. sz. mell Önk.önként '!E50</f>
        <v>0</v>
      </c>
    </row>
    <row r="51" spans="1:5" s="41" customFormat="1" ht="12" customHeight="1">
      <c r="A51" s="160" t="s">
        <v>191</v>
      </c>
      <c r="B51" s="145" t="s">
        <v>196</v>
      </c>
      <c r="C51" s="217">
        <f>'9. sz. mell Önk.köt.'!C51+'10. sz. mell Önk.önként '!C51</f>
        <v>0</v>
      </c>
      <c r="D51" s="217">
        <f>'9. sz. mell Önk.köt.'!D51+'10. sz. mell Önk.önként '!D51</f>
        <v>0</v>
      </c>
      <c r="E51" s="84">
        <f>'9. sz. mell Önk.köt.'!E51+'10. sz. mell Önk.önként '!E51</f>
        <v>0</v>
      </c>
    </row>
    <row r="52" spans="1:5" s="41" customFormat="1" ht="12" customHeight="1">
      <c r="A52" s="160" t="s">
        <v>192</v>
      </c>
      <c r="B52" s="145" t="s">
        <v>197</v>
      </c>
      <c r="C52" s="217">
        <f>'9. sz. mell Önk.köt.'!C52+'10. sz. mell Önk.önként '!C52</f>
        <v>0</v>
      </c>
      <c r="D52" s="217">
        <f>'9. sz. mell Önk.köt.'!D52+'10. sz. mell Önk.önként '!D52</f>
        <v>0</v>
      </c>
      <c r="E52" s="84">
        <f>'9. sz. mell Önk.köt.'!E52+'10. sz. mell Önk.önként '!E52</f>
        <v>0</v>
      </c>
    </row>
    <row r="53" spans="1:5" s="41" customFormat="1" ht="12" customHeight="1">
      <c r="A53" s="360" t="s">
        <v>102</v>
      </c>
      <c r="B53" s="361" t="s">
        <v>198</v>
      </c>
      <c r="C53" s="362">
        <f>SUM(C54:C56)</f>
        <v>0</v>
      </c>
      <c r="D53" s="362">
        <f>SUM(D54:D56)</f>
        <v>0</v>
      </c>
      <c r="E53" s="362">
        <f>SUM(E54:E56)</f>
        <v>0</v>
      </c>
    </row>
    <row r="54" spans="1:5" s="41" customFormat="1" ht="12" customHeight="1">
      <c r="A54" s="160" t="s">
        <v>61</v>
      </c>
      <c r="B54" s="145" t="s">
        <v>199</v>
      </c>
      <c r="C54" s="214">
        <f>'9. sz. mell Önk.köt.'!C54+'10. sz. mell Önk.önként '!C54</f>
        <v>0</v>
      </c>
      <c r="D54" s="214">
        <f>'9. sz. mell Önk.köt.'!D54+'10. sz. mell Önk.önként '!D54</f>
        <v>0</v>
      </c>
      <c r="E54" s="81">
        <f>'9. sz. mell Önk.köt.'!E54+'10. sz. mell Önk.önként '!E54</f>
        <v>0</v>
      </c>
    </row>
    <row r="55" spans="1:5" s="41" customFormat="1" ht="12" customHeight="1">
      <c r="A55" s="160" t="s">
        <v>62</v>
      </c>
      <c r="B55" s="145" t="s">
        <v>362</v>
      </c>
      <c r="C55" s="214">
        <f>'9. sz. mell Önk.köt.'!C55+'10. sz. mell Önk.önként '!C55</f>
        <v>0</v>
      </c>
      <c r="D55" s="214">
        <f>'9. sz. mell Önk.köt.'!D55+'10. sz. mell Önk.önként '!D55</f>
        <v>0</v>
      </c>
      <c r="E55" s="81">
        <f>'9. sz. mell Önk.köt.'!E55+'10. sz. mell Önk.önként '!E55</f>
        <v>0</v>
      </c>
    </row>
    <row r="56" spans="1:5" s="41" customFormat="1" ht="12" customHeight="1">
      <c r="A56" s="160" t="s">
        <v>203</v>
      </c>
      <c r="B56" s="145" t="s">
        <v>201</v>
      </c>
      <c r="C56" s="214">
        <f>'9. sz. mell Önk.köt.'!C56+'10. sz. mell Önk.önként '!C56</f>
        <v>0</v>
      </c>
      <c r="D56" s="214">
        <f>'9. sz. mell Önk.köt.'!D56+'10. sz. mell Önk.önként '!D56</f>
        <v>0</v>
      </c>
      <c r="E56" s="81">
        <f>'9. sz. mell Önk.köt.'!E56+'10. sz. mell Önk.önként '!E56</f>
        <v>0</v>
      </c>
    </row>
    <row r="57" spans="1:5" s="41" customFormat="1" ht="12" customHeight="1">
      <c r="A57" s="160" t="s">
        <v>204</v>
      </c>
      <c r="B57" s="145" t="s">
        <v>202</v>
      </c>
      <c r="C57" s="214">
        <f>'9. sz. mell Önk.köt.'!C57+'10. sz. mell Önk.önként '!C57</f>
        <v>0</v>
      </c>
      <c r="D57" s="214">
        <f>'9. sz. mell Önk.köt.'!D57+'10. sz. mell Önk.önként '!D57</f>
        <v>0</v>
      </c>
      <c r="E57" s="81">
        <f>'9. sz. mell Önk.köt.'!E57+'10. sz. mell Önk.önként '!E57</f>
        <v>0</v>
      </c>
    </row>
    <row r="58" spans="1:5" s="41" customFormat="1" ht="12" customHeight="1">
      <c r="A58" s="360" t="s">
        <v>13</v>
      </c>
      <c r="B58" s="363" t="s">
        <v>205</v>
      </c>
      <c r="C58" s="362">
        <f>SUM(C59:C61)</f>
        <v>0</v>
      </c>
      <c r="D58" s="362">
        <f>SUM(D59:D61)</f>
        <v>35560</v>
      </c>
      <c r="E58" s="362">
        <f>SUM(E59:E61)</f>
        <v>35560</v>
      </c>
    </row>
    <row r="59" spans="1:5" s="41" customFormat="1" ht="12" customHeight="1">
      <c r="A59" s="160" t="s">
        <v>103</v>
      </c>
      <c r="B59" s="145" t="s">
        <v>207</v>
      </c>
      <c r="C59" s="217">
        <f>'9. sz. mell Önk.köt.'!C59+'10. sz. mell Önk.önként '!C59</f>
        <v>0</v>
      </c>
      <c r="D59" s="217">
        <f>'9. sz. mell Önk.köt.'!D59+'10. sz. mell Önk.önként '!D59</f>
        <v>0</v>
      </c>
      <c r="E59" s="84">
        <f>'9. sz. mell Önk.köt.'!E59+'10. sz. mell Önk.önként '!E59</f>
        <v>0</v>
      </c>
    </row>
    <row r="60" spans="1:5" s="41" customFormat="1" ht="12" customHeight="1">
      <c r="A60" s="160" t="s">
        <v>104</v>
      </c>
      <c r="B60" s="145" t="s">
        <v>363</v>
      </c>
      <c r="C60" s="217">
        <f>'9. sz. mell Önk.köt.'!C60+'10. sz. mell Önk.önként '!C60</f>
        <v>0</v>
      </c>
      <c r="D60" s="217">
        <f>'9. sz. mell Önk.köt.'!D60+'10. sz. mell Önk.önként '!D60</f>
        <v>0</v>
      </c>
      <c r="E60" s="84">
        <f>'9. sz. mell Önk.köt.'!E60+'10. sz. mell Önk.önként '!E60</f>
        <v>0</v>
      </c>
    </row>
    <row r="61" spans="1:5" s="41" customFormat="1" ht="12" customHeight="1">
      <c r="A61" s="160" t="s">
        <v>127</v>
      </c>
      <c r="B61" s="145" t="s">
        <v>208</v>
      </c>
      <c r="C61" s="217">
        <f>'9. sz. mell Önk.köt.'!C61+'10. sz. mell Önk.önként '!C61</f>
        <v>0</v>
      </c>
      <c r="D61" s="217">
        <f>'9. sz. mell Önk.köt.'!D61+'10. sz. mell Önk.önként '!D61</f>
        <v>35560</v>
      </c>
      <c r="E61" s="84">
        <f>'9. sz. mell Önk.köt.'!E61+'10. sz. mell Önk.önként '!E61</f>
        <v>35560</v>
      </c>
    </row>
    <row r="62" spans="1:5" s="41" customFormat="1" ht="12" customHeight="1">
      <c r="A62" s="160" t="s">
        <v>206</v>
      </c>
      <c r="B62" s="145" t="s">
        <v>209</v>
      </c>
      <c r="C62" s="217">
        <f>'9. sz. mell Önk.köt.'!C62+'10. sz. mell Önk.önként '!C62</f>
        <v>0</v>
      </c>
      <c r="D62" s="217">
        <f>'9. sz. mell Önk.köt.'!D62+'10. sz. mell Önk.önként '!D62</f>
        <v>0</v>
      </c>
      <c r="E62" s="84">
        <f>'9. sz. mell Önk.köt.'!E62+'10. sz. mell Önk.önként '!E62</f>
        <v>0</v>
      </c>
    </row>
    <row r="63" spans="1:5" s="41" customFormat="1" ht="12" customHeight="1">
      <c r="A63" s="360" t="s">
        <v>14</v>
      </c>
      <c r="B63" s="361" t="s">
        <v>210</v>
      </c>
      <c r="C63" s="364">
        <f>+C8+C15+C22+C29+C36+C47+C53+C58</f>
        <v>649986</v>
      </c>
      <c r="D63" s="364">
        <f>+D8+D15+D22+D29+D36+D47+D53+D58</f>
        <v>896704</v>
      </c>
      <c r="E63" s="364">
        <f>+E8+E15+E22+E29+E36+E47+E53+E58</f>
        <v>882728</v>
      </c>
    </row>
    <row r="64" spans="1:5" s="41" customFormat="1" ht="12" customHeight="1">
      <c r="A64" s="367" t="s">
        <v>331</v>
      </c>
      <c r="B64" s="363" t="s">
        <v>212</v>
      </c>
      <c r="C64" s="362">
        <f>SUM(C65:C67)</f>
        <v>0</v>
      </c>
      <c r="D64" s="362">
        <f>SUM(D65:D67)</f>
        <v>0</v>
      </c>
      <c r="E64" s="362">
        <f>SUM(E65:E67)</f>
        <v>0</v>
      </c>
    </row>
    <row r="65" spans="1:5" s="41" customFormat="1" ht="12" customHeight="1">
      <c r="A65" s="160" t="s">
        <v>245</v>
      </c>
      <c r="B65" s="145" t="s">
        <v>213</v>
      </c>
      <c r="C65" s="217">
        <f>'9. sz. mell Önk.köt.'!C65+'10. sz. mell Önk.önként '!C65</f>
        <v>0</v>
      </c>
      <c r="D65" s="217">
        <f>'9. sz. mell Önk.köt.'!D65+'10. sz. mell Önk.önként '!D65</f>
        <v>0</v>
      </c>
      <c r="E65" s="84">
        <f>'9. sz. mell Önk.köt.'!E65+'10. sz. mell Önk.önként '!E65</f>
        <v>0</v>
      </c>
    </row>
    <row r="66" spans="1:5" s="41" customFormat="1" ht="12" customHeight="1">
      <c r="A66" s="160" t="s">
        <v>254</v>
      </c>
      <c r="B66" s="145" t="s">
        <v>214</v>
      </c>
      <c r="C66" s="217">
        <f>'9. sz. mell Önk.köt.'!C66+'10. sz. mell Önk.önként '!C66</f>
        <v>0</v>
      </c>
      <c r="D66" s="217">
        <f>'9. sz. mell Önk.köt.'!D66+'10. sz. mell Önk.önként '!D66</f>
        <v>0</v>
      </c>
      <c r="E66" s="84">
        <f>'9. sz. mell Önk.köt.'!E66+'10. sz. mell Önk.önként '!E66</f>
        <v>0</v>
      </c>
    </row>
    <row r="67" spans="1:5" s="41" customFormat="1" ht="12" customHeight="1">
      <c r="A67" s="160" t="s">
        <v>255</v>
      </c>
      <c r="B67" s="368" t="s">
        <v>215</v>
      </c>
      <c r="C67" s="217">
        <f>'9. sz. mell Önk.köt.'!C67+'10. sz. mell Önk.önként '!C67</f>
        <v>0</v>
      </c>
      <c r="D67" s="217">
        <f>'9. sz. mell Önk.köt.'!D67+'10. sz. mell Önk.önként '!D67</f>
        <v>0</v>
      </c>
      <c r="E67" s="84">
        <f>'9. sz. mell Önk.köt.'!E67+'10. sz. mell Önk.önként '!E67</f>
        <v>0</v>
      </c>
    </row>
    <row r="68" spans="1:5" s="41" customFormat="1" ht="12" customHeight="1">
      <c r="A68" s="367" t="s">
        <v>216</v>
      </c>
      <c r="B68" s="363" t="s">
        <v>217</v>
      </c>
      <c r="C68" s="362">
        <f>SUM(C69:C72)</f>
        <v>0</v>
      </c>
      <c r="D68" s="362">
        <f>SUM(D69:D72)</f>
        <v>0</v>
      </c>
      <c r="E68" s="362">
        <f>SUM(E69:E72)</f>
        <v>0</v>
      </c>
    </row>
    <row r="69" spans="1:5" s="41" customFormat="1" ht="12" customHeight="1">
      <c r="A69" s="160" t="s">
        <v>84</v>
      </c>
      <c r="B69" s="145" t="s">
        <v>218</v>
      </c>
      <c r="C69" s="217">
        <f>'9. sz. mell Önk.köt.'!C69+'10. sz. mell Önk.önként '!C69</f>
        <v>0</v>
      </c>
      <c r="D69" s="217">
        <f>'9. sz. mell Önk.köt.'!D69+'10. sz. mell Önk.önként '!D69</f>
        <v>0</v>
      </c>
      <c r="E69" s="84">
        <f>'9. sz. mell Önk.köt.'!E69+'10. sz. mell Önk.önként '!E69</f>
        <v>0</v>
      </c>
    </row>
    <row r="70" spans="1:5" s="41" customFormat="1" ht="12" customHeight="1">
      <c r="A70" s="160" t="s">
        <v>85</v>
      </c>
      <c r="B70" s="145" t="s">
        <v>219</v>
      </c>
      <c r="C70" s="217">
        <f>'9. sz. mell Önk.köt.'!C70+'10. sz. mell Önk.önként '!C70</f>
        <v>0</v>
      </c>
      <c r="D70" s="217">
        <f>'9. sz. mell Önk.köt.'!D70+'10. sz. mell Önk.önként '!D70</f>
        <v>0</v>
      </c>
      <c r="E70" s="84">
        <f>'9. sz. mell Önk.köt.'!E70+'10. sz. mell Önk.önként '!E70</f>
        <v>0</v>
      </c>
    </row>
    <row r="71" spans="1:5" s="41" customFormat="1" ht="12" customHeight="1">
      <c r="A71" s="160" t="s">
        <v>246</v>
      </c>
      <c r="B71" s="145" t="s">
        <v>220</v>
      </c>
      <c r="C71" s="217">
        <f>'9. sz. mell Önk.köt.'!C71+'10. sz. mell Önk.önként '!C71</f>
        <v>0</v>
      </c>
      <c r="D71" s="217">
        <f>'9. sz. mell Önk.köt.'!D71+'10. sz. mell Önk.önként '!D71</f>
        <v>0</v>
      </c>
      <c r="E71" s="84">
        <f>'9. sz. mell Önk.köt.'!E71+'10. sz. mell Önk.önként '!E71</f>
        <v>0</v>
      </c>
    </row>
    <row r="72" spans="1:5" s="41" customFormat="1" ht="12" customHeight="1">
      <c r="A72" s="160" t="s">
        <v>247</v>
      </c>
      <c r="B72" s="145" t="s">
        <v>221</v>
      </c>
      <c r="C72" s="217">
        <f>'9. sz. mell Önk.köt.'!C72+'10. sz. mell Önk.önként '!C72</f>
        <v>0</v>
      </c>
      <c r="D72" s="217">
        <f>'9. sz. mell Önk.köt.'!D72+'10. sz. mell Önk.önként '!D72</f>
        <v>0</v>
      </c>
      <c r="E72" s="84">
        <f>'9. sz. mell Önk.köt.'!E72+'10. sz. mell Önk.önként '!E72</f>
        <v>0</v>
      </c>
    </row>
    <row r="73" spans="1:5" s="41" customFormat="1" ht="12" customHeight="1">
      <c r="A73" s="367" t="s">
        <v>222</v>
      </c>
      <c r="B73" s="363" t="s">
        <v>223</v>
      </c>
      <c r="C73" s="362">
        <f>SUM(C74:C75)</f>
        <v>0</v>
      </c>
      <c r="D73" s="362">
        <f>SUM(D74:D75)</f>
        <v>79180</v>
      </c>
      <c r="E73" s="362">
        <f>SUM(E74:E75)</f>
        <v>79180</v>
      </c>
    </row>
    <row r="74" spans="1:5" s="41" customFormat="1" ht="12" customHeight="1">
      <c r="A74" s="160" t="s">
        <v>248</v>
      </c>
      <c r="B74" s="145" t="s">
        <v>224</v>
      </c>
      <c r="C74" s="217">
        <f>'9. sz. mell Önk.köt.'!C74+'10. sz. mell Önk.önként '!C74</f>
        <v>0</v>
      </c>
      <c r="D74" s="217">
        <f>'9. sz. mell Önk.köt.'!D74+'10. sz. mell Önk.önként '!D74</f>
        <v>79180</v>
      </c>
      <c r="E74" s="84">
        <f>'9. sz. mell Önk.köt.'!E74+'10. sz. mell Önk.önként '!E74</f>
        <v>79180</v>
      </c>
    </row>
    <row r="75" spans="1:5" s="41" customFormat="1" ht="12" customHeight="1">
      <c r="A75" s="160" t="s">
        <v>249</v>
      </c>
      <c r="B75" s="145" t="s">
        <v>225</v>
      </c>
      <c r="C75" s="217">
        <f>'9. sz. mell Önk.köt.'!C75+'10. sz. mell Önk.önként '!C75</f>
        <v>0</v>
      </c>
      <c r="D75" s="217">
        <f>'9. sz. mell Önk.köt.'!D75+'10. sz. mell Önk.önként '!D75</f>
        <v>0</v>
      </c>
      <c r="E75" s="84">
        <f>'9. sz. mell Önk.köt.'!E75+'10. sz. mell Önk.önként '!E75</f>
        <v>0</v>
      </c>
    </row>
    <row r="76" spans="1:5" s="40" customFormat="1" ht="12" customHeight="1">
      <c r="A76" s="367" t="s">
        <v>226</v>
      </c>
      <c r="B76" s="363" t="s">
        <v>227</v>
      </c>
      <c r="C76" s="362">
        <f>SUM(C77:C79)</f>
        <v>0</v>
      </c>
      <c r="D76" s="362">
        <f>SUM(D77:D79)</f>
        <v>0</v>
      </c>
      <c r="E76" s="362">
        <f>SUM(E77:E79)</f>
        <v>2897</v>
      </c>
    </row>
    <row r="77" spans="1:5" s="41" customFormat="1" ht="12" customHeight="1">
      <c r="A77" s="160" t="s">
        <v>250</v>
      </c>
      <c r="B77" s="145" t="s">
        <v>228</v>
      </c>
      <c r="C77" s="217">
        <f>'9. sz. mell Önk.köt.'!C77+'10. sz. mell Önk.önként '!C77</f>
        <v>0</v>
      </c>
      <c r="D77" s="217">
        <f>'9. sz. mell Önk.köt.'!D77+'10. sz. mell Önk.önként '!D77</f>
        <v>0</v>
      </c>
      <c r="E77" s="84">
        <f>'9. sz. mell Önk.köt.'!E77+'10. sz. mell Önk.önként '!E77</f>
        <v>2897</v>
      </c>
    </row>
    <row r="78" spans="1:5" s="41" customFormat="1" ht="12" customHeight="1">
      <c r="A78" s="160" t="s">
        <v>251</v>
      </c>
      <c r="B78" s="145" t="s">
        <v>229</v>
      </c>
      <c r="C78" s="217">
        <f>'9. sz. mell Önk.köt.'!C78+'10. sz. mell Önk.önként '!C78</f>
        <v>0</v>
      </c>
      <c r="D78" s="217">
        <f>'9. sz. mell Önk.köt.'!D78+'10. sz. mell Önk.önként '!D78</f>
        <v>0</v>
      </c>
      <c r="E78" s="84">
        <f>'9. sz. mell Önk.köt.'!E78+'10. sz. mell Önk.önként '!E78</f>
        <v>0</v>
      </c>
    </row>
    <row r="79" spans="1:5" s="41" customFormat="1" ht="12" customHeight="1">
      <c r="A79" s="160" t="s">
        <v>252</v>
      </c>
      <c r="B79" s="145" t="s">
        <v>230</v>
      </c>
      <c r="C79" s="217">
        <f>'9. sz. mell Önk.köt.'!C79+'10. sz. mell Önk.önként '!C79</f>
        <v>0</v>
      </c>
      <c r="D79" s="217">
        <f>'9. sz. mell Önk.köt.'!D79+'10. sz. mell Önk.önként '!D79</f>
        <v>0</v>
      </c>
      <c r="E79" s="84">
        <f>'9. sz. mell Önk.köt.'!E79+'10. sz. mell Önk.önként '!E79</f>
        <v>0</v>
      </c>
    </row>
    <row r="80" spans="1:5" s="41" customFormat="1" ht="12" customHeight="1">
      <c r="A80" s="367" t="s">
        <v>231</v>
      </c>
      <c r="B80" s="363" t="s">
        <v>253</v>
      </c>
      <c r="C80" s="362">
        <f>SUM(C81:C84)</f>
        <v>0</v>
      </c>
      <c r="D80" s="362">
        <f>SUM(D81:D84)</f>
        <v>0</v>
      </c>
      <c r="E80" s="362">
        <f>SUM(E81:E84)</f>
        <v>0</v>
      </c>
    </row>
    <row r="81" spans="1:5" s="41" customFormat="1" ht="12" customHeight="1">
      <c r="A81" s="164" t="s">
        <v>232</v>
      </c>
      <c r="B81" s="145" t="s">
        <v>233</v>
      </c>
      <c r="C81" s="217">
        <f>'9. sz. mell Önk.köt.'!C81+'10. sz. mell Önk.önként '!C81</f>
        <v>0</v>
      </c>
      <c r="D81" s="217">
        <f>'9. sz. mell Önk.köt.'!D81+'10. sz. mell Önk.önként '!D81</f>
        <v>0</v>
      </c>
      <c r="E81" s="84">
        <f>'9. sz. mell Önk.köt.'!E81+'10. sz. mell Önk.önként '!E81</f>
        <v>0</v>
      </c>
    </row>
    <row r="82" spans="1:5" s="41" customFormat="1" ht="12" customHeight="1">
      <c r="A82" s="164" t="s">
        <v>234</v>
      </c>
      <c r="B82" s="145" t="s">
        <v>235</v>
      </c>
      <c r="C82" s="217">
        <f>'9. sz. mell Önk.köt.'!C82+'10. sz. mell Önk.önként '!C82</f>
        <v>0</v>
      </c>
      <c r="D82" s="217">
        <f>'9. sz. mell Önk.köt.'!D82+'10. sz. mell Önk.önként '!D82</f>
        <v>0</v>
      </c>
      <c r="E82" s="84">
        <f>'9. sz. mell Önk.köt.'!E82+'10. sz. mell Önk.önként '!E82</f>
        <v>0</v>
      </c>
    </row>
    <row r="83" spans="1:5" s="41" customFormat="1" ht="12" customHeight="1">
      <c r="A83" s="164" t="s">
        <v>236</v>
      </c>
      <c r="B83" s="145" t="s">
        <v>237</v>
      </c>
      <c r="C83" s="217">
        <f>'9. sz. mell Önk.köt.'!C83+'10. sz. mell Önk.önként '!C83</f>
        <v>0</v>
      </c>
      <c r="D83" s="217">
        <f>'9. sz. mell Önk.köt.'!D83+'10. sz. mell Önk.önként '!D83</f>
        <v>0</v>
      </c>
      <c r="E83" s="84">
        <f>'9. sz. mell Önk.köt.'!E83+'10. sz. mell Önk.önként '!E83</f>
        <v>0</v>
      </c>
    </row>
    <row r="84" spans="1:5" s="40" customFormat="1" ht="12" customHeight="1">
      <c r="A84" s="164" t="s">
        <v>238</v>
      </c>
      <c r="B84" s="145" t="s">
        <v>239</v>
      </c>
      <c r="C84" s="217">
        <f>'9. sz. mell Önk.köt.'!C84+'10. sz. mell Önk.önként '!C84</f>
        <v>0</v>
      </c>
      <c r="D84" s="217">
        <f>'9. sz. mell Önk.köt.'!D84+'10. sz. mell Önk.önként '!D84</f>
        <v>0</v>
      </c>
      <c r="E84" s="84">
        <f>'9. sz. mell Önk.köt.'!E84+'10. sz. mell Önk.önként '!E84</f>
        <v>0</v>
      </c>
    </row>
    <row r="85" spans="1:5" s="40" customFormat="1" ht="12" customHeight="1">
      <c r="A85" s="367" t="s">
        <v>240</v>
      </c>
      <c r="B85" s="363" t="s">
        <v>241</v>
      </c>
      <c r="C85" s="369">
        <f>'9. sz. mell Önk.köt.'!C85+'10. sz. mell Önk.önként '!C85</f>
        <v>0</v>
      </c>
      <c r="D85" s="369">
        <f>'9. sz. mell Önk.köt.'!D85+'10. sz. mell Önk.önként '!D85</f>
        <v>0</v>
      </c>
      <c r="E85" s="369">
        <f>'9. sz. mell Önk.köt.'!E85+'10. sz. mell Önk.önként '!E85</f>
        <v>0</v>
      </c>
    </row>
    <row r="86" spans="1:5" s="40" customFormat="1" ht="12" customHeight="1">
      <c r="A86" s="367" t="s">
        <v>242</v>
      </c>
      <c r="B86" s="370" t="s">
        <v>243</v>
      </c>
      <c r="C86" s="364">
        <f>+C64+C68+C73+C76+C80+C85</f>
        <v>0</v>
      </c>
      <c r="D86" s="364">
        <f>+D64+D68+D73+D76+D80+D85</f>
        <v>79180</v>
      </c>
      <c r="E86" s="364">
        <f>+E64+E68+E73+E76+E80+E85</f>
        <v>82077</v>
      </c>
    </row>
    <row r="87" spans="1:5" s="40" customFormat="1" ht="12" customHeight="1" thickBot="1">
      <c r="A87" s="371" t="s">
        <v>256</v>
      </c>
      <c r="B87" s="372" t="s">
        <v>357</v>
      </c>
      <c r="C87" s="373">
        <f>+C63+C86</f>
        <v>649986</v>
      </c>
      <c r="D87" s="373">
        <f>+D63+D86</f>
        <v>975884</v>
      </c>
      <c r="E87" s="373">
        <f>+E63+E86</f>
        <v>964805</v>
      </c>
    </row>
    <row r="88" spans="1:3" s="41" customFormat="1" ht="15" customHeight="1">
      <c r="A88" s="62"/>
      <c r="B88" s="63"/>
      <c r="C88" s="118"/>
    </row>
    <row r="89" spans="1:3" ht="13.5" thickBot="1">
      <c r="A89" s="167"/>
      <c r="B89" s="65"/>
      <c r="C89" s="119"/>
    </row>
    <row r="90" spans="1:5" s="36" customFormat="1" ht="16.5" customHeight="1">
      <c r="A90" s="420" t="s">
        <v>41</v>
      </c>
      <c r="B90" s="421"/>
      <c r="C90" s="421"/>
      <c r="D90" s="421"/>
      <c r="E90" s="422"/>
    </row>
    <row r="91" spans="1:5" s="42" customFormat="1" ht="12" customHeight="1">
      <c r="A91" s="360" t="s">
        <v>6</v>
      </c>
      <c r="B91" s="374" t="s">
        <v>259</v>
      </c>
      <c r="C91" s="362">
        <f>SUM(C92:C96)</f>
        <v>192564</v>
      </c>
      <c r="D91" s="362">
        <f>SUM(D92:D96)</f>
        <v>259833</v>
      </c>
      <c r="E91" s="362">
        <f>SUM(E92:E96)</f>
        <v>226306</v>
      </c>
    </row>
    <row r="92" spans="1:5" ht="12" customHeight="1">
      <c r="A92" s="160" t="s">
        <v>63</v>
      </c>
      <c r="B92" s="6" t="s">
        <v>36</v>
      </c>
      <c r="C92" s="214">
        <f>'9. sz. mell Önk.köt.'!C92+'10. sz. mell Önk.önként '!C92</f>
        <v>51758</v>
      </c>
      <c r="D92" s="214">
        <f>'9. sz. mell Önk.köt.'!D92+'10. sz. mell Önk.önként '!D92</f>
        <v>78849</v>
      </c>
      <c r="E92" s="81">
        <f>'9. sz. mell Önk.köt.'!E92+'10. sz. mell Önk.önként '!E92</f>
        <v>72040</v>
      </c>
    </row>
    <row r="93" spans="1:5" ht="12" customHeight="1">
      <c r="A93" s="160" t="s">
        <v>64</v>
      </c>
      <c r="B93" s="6" t="s">
        <v>105</v>
      </c>
      <c r="C93" s="214">
        <f>'9. sz. mell Önk.köt.'!C93+'10. sz. mell Önk.önként '!C93</f>
        <v>13919</v>
      </c>
      <c r="D93" s="214">
        <f>'9. sz. mell Önk.köt.'!D93+'10. sz. mell Önk.önként '!D93</f>
        <v>19638</v>
      </c>
      <c r="E93" s="81">
        <f>'9. sz. mell Önk.köt.'!E93+'10. sz. mell Önk.önként '!E93</f>
        <v>17723</v>
      </c>
    </row>
    <row r="94" spans="1:5" ht="12" customHeight="1">
      <c r="A94" s="160" t="s">
        <v>65</v>
      </c>
      <c r="B94" s="6" t="s">
        <v>82</v>
      </c>
      <c r="C94" s="214">
        <f>'9. sz. mell Önk.köt.'!C94+'10. sz. mell Önk.önként '!C94</f>
        <v>112131</v>
      </c>
      <c r="D94" s="214">
        <f>'9. sz. mell Önk.köt.'!D94+'10. sz. mell Önk.önként '!D94</f>
        <v>138680</v>
      </c>
      <c r="E94" s="81">
        <f>'9. sz. mell Önk.köt.'!E94+'10. sz. mell Önk.önként '!E94</f>
        <v>118977</v>
      </c>
    </row>
    <row r="95" spans="1:5" ht="12" customHeight="1">
      <c r="A95" s="160" t="s">
        <v>66</v>
      </c>
      <c r="B95" s="9" t="s">
        <v>106</v>
      </c>
      <c r="C95" s="214">
        <f>'9. sz. mell Önk.köt.'!C95+'10. sz. mell Önk.önként '!C95</f>
        <v>3000</v>
      </c>
      <c r="D95" s="214">
        <f>'9. sz. mell Önk.köt.'!D95+'10. sz. mell Önk.önként '!D95</f>
        <v>5754</v>
      </c>
      <c r="E95" s="81">
        <f>'9. sz. mell Önk.köt.'!E95+'10. sz. mell Önk.önként '!E95</f>
        <v>2223</v>
      </c>
    </row>
    <row r="96" spans="1:5" ht="12" customHeight="1">
      <c r="A96" s="160" t="s">
        <v>74</v>
      </c>
      <c r="B96" s="375" t="s">
        <v>107</v>
      </c>
      <c r="C96" s="214">
        <f>'9. sz. mell Önk.köt.'!C96+'10. sz. mell Önk.önként '!C96</f>
        <v>11756</v>
      </c>
      <c r="D96" s="214">
        <f>'9. sz. mell Önk.köt.'!D96+'10. sz. mell Önk.önként '!D96</f>
        <v>16912</v>
      </c>
      <c r="E96" s="81">
        <f>'9. sz. mell Önk.köt.'!E96+'10. sz. mell Önk.önként '!E96</f>
        <v>15343</v>
      </c>
    </row>
    <row r="97" spans="1:5" ht="12" customHeight="1">
      <c r="A97" s="160" t="s">
        <v>67</v>
      </c>
      <c r="B97" s="6" t="s">
        <v>260</v>
      </c>
      <c r="C97" s="214">
        <f>'9. sz. mell Önk.köt.'!C97+'10. sz. mell Önk.önként '!C97</f>
        <v>0</v>
      </c>
      <c r="D97" s="214">
        <f>'9. sz. mell Önk.köt.'!D97+'10. sz. mell Önk.önként '!D97</f>
        <v>2995</v>
      </c>
      <c r="E97" s="81">
        <f>'9. sz. mell Önk.köt.'!E97+'10. sz. mell Önk.önként '!E97</f>
        <v>2995</v>
      </c>
    </row>
    <row r="98" spans="1:5" ht="12" customHeight="1">
      <c r="A98" s="160" t="s">
        <v>68</v>
      </c>
      <c r="B98" s="47" t="s">
        <v>261</v>
      </c>
      <c r="C98" s="214">
        <f>'9. sz. mell Önk.köt.'!C98+'10. sz. mell Önk.önként '!C98</f>
        <v>0</v>
      </c>
      <c r="D98" s="214">
        <f>'9. sz. mell Önk.köt.'!D98+'10. sz. mell Önk.önként '!D98</f>
        <v>0</v>
      </c>
      <c r="E98" s="81">
        <f>'9. sz. mell Önk.köt.'!E98+'10. sz. mell Önk.önként '!E98</f>
        <v>0</v>
      </c>
    </row>
    <row r="99" spans="1:5" ht="12" customHeight="1">
      <c r="A99" s="160" t="s">
        <v>75</v>
      </c>
      <c r="B99" s="48" t="s">
        <v>262</v>
      </c>
      <c r="C99" s="214">
        <f>'9. sz. mell Önk.köt.'!C99+'10. sz. mell Önk.önként '!C99</f>
        <v>0</v>
      </c>
      <c r="D99" s="214">
        <f>'9. sz. mell Önk.köt.'!D99+'10. sz. mell Önk.önként '!D99</f>
        <v>0</v>
      </c>
      <c r="E99" s="81">
        <f>'9. sz. mell Önk.köt.'!E99+'10. sz. mell Önk.önként '!E99</f>
        <v>0</v>
      </c>
    </row>
    <row r="100" spans="1:5" ht="12" customHeight="1">
      <c r="A100" s="160" t="s">
        <v>76</v>
      </c>
      <c r="B100" s="48" t="s">
        <v>263</v>
      </c>
      <c r="C100" s="214">
        <f>'9. sz. mell Önk.köt.'!C100+'10. sz. mell Önk.önként '!C100</f>
        <v>0</v>
      </c>
      <c r="D100" s="214">
        <f>'9. sz. mell Önk.köt.'!D100+'10. sz. mell Önk.önként '!D100</f>
        <v>0</v>
      </c>
      <c r="E100" s="81">
        <f>'9. sz. mell Önk.köt.'!E100+'10. sz. mell Önk.önként '!E100</f>
        <v>0</v>
      </c>
    </row>
    <row r="101" spans="1:5" ht="12" customHeight="1">
      <c r="A101" s="160" t="s">
        <v>77</v>
      </c>
      <c r="B101" s="47" t="s">
        <v>264</v>
      </c>
      <c r="C101" s="214">
        <f>'9. sz. mell Önk.köt.'!C101+'10. sz. mell Önk.önként '!C101</f>
        <v>6406</v>
      </c>
      <c r="D101" s="214">
        <f>'9. sz. mell Önk.köt.'!D101+'10. sz. mell Önk.önként '!D101</f>
        <v>6406</v>
      </c>
      <c r="E101" s="81">
        <f>'9. sz. mell Önk.köt.'!E101+'10. sz. mell Önk.önként '!E101</f>
        <v>5088</v>
      </c>
    </row>
    <row r="102" spans="1:5" ht="12" customHeight="1">
      <c r="A102" s="160" t="s">
        <v>78</v>
      </c>
      <c r="B102" s="47" t="s">
        <v>265</v>
      </c>
      <c r="C102" s="214">
        <f>'9. sz. mell Önk.köt.'!C102+'10. sz. mell Önk.önként '!C102</f>
        <v>0</v>
      </c>
      <c r="D102" s="214">
        <f>'9. sz. mell Önk.köt.'!D102+'10. sz. mell Önk.önként '!D102</f>
        <v>0</v>
      </c>
      <c r="E102" s="81">
        <f>'9. sz. mell Önk.köt.'!E102+'10. sz. mell Önk.önként '!E102</f>
        <v>0</v>
      </c>
    </row>
    <row r="103" spans="1:5" ht="12" customHeight="1">
      <c r="A103" s="160" t="s">
        <v>80</v>
      </c>
      <c r="B103" s="48" t="s">
        <v>266</v>
      </c>
      <c r="C103" s="214">
        <f>'9. sz. mell Önk.köt.'!C103+'10. sz. mell Önk.önként '!C103</f>
        <v>0</v>
      </c>
      <c r="D103" s="214">
        <f>'9. sz. mell Önk.köt.'!D103+'10. sz. mell Önk.önként '!D103</f>
        <v>0</v>
      </c>
      <c r="E103" s="81">
        <f>'9. sz. mell Önk.köt.'!E103+'10. sz. mell Önk.önként '!E103</f>
        <v>0</v>
      </c>
    </row>
    <row r="104" spans="1:5" ht="12" customHeight="1">
      <c r="A104" s="160" t="s">
        <v>108</v>
      </c>
      <c r="B104" s="48" t="s">
        <v>267</v>
      </c>
      <c r="C104" s="214">
        <f>'9. sz. mell Önk.köt.'!C104+'10. sz. mell Önk.önként '!C104</f>
        <v>0</v>
      </c>
      <c r="D104" s="214">
        <f>'9. sz. mell Önk.köt.'!D104+'10. sz. mell Önk.önként '!D104</f>
        <v>0</v>
      </c>
      <c r="E104" s="81">
        <f>'9. sz. mell Önk.köt.'!E104+'10. sz. mell Önk.önként '!E104</f>
        <v>0</v>
      </c>
    </row>
    <row r="105" spans="1:5" ht="12" customHeight="1">
      <c r="A105" s="160" t="s">
        <v>257</v>
      </c>
      <c r="B105" s="48" t="s">
        <v>268</v>
      </c>
      <c r="C105" s="214">
        <f>'9. sz. mell Önk.köt.'!C105+'10. sz. mell Önk.önként '!C105</f>
        <v>0</v>
      </c>
      <c r="D105" s="214">
        <f>'9. sz. mell Önk.köt.'!D105+'10. sz. mell Önk.önként '!D105</f>
        <v>0</v>
      </c>
      <c r="E105" s="81">
        <f>'9. sz. mell Önk.köt.'!E105+'10. sz. mell Önk.önként '!E105</f>
        <v>0</v>
      </c>
    </row>
    <row r="106" spans="1:5" ht="12" customHeight="1">
      <c r="A106" s="160" t="s">
        <v>258</v>
      </c>
      <c r="B106" s="48" t="s">
        <v>269</v>
      </c>
      <c r="C106" s="214">
        <f>'9. sz. mell Önk.köt.'!C106+'10. sz. mell Önk.önként '!C106</f>
        <v>5350</v>
      </c>
      <c r="D106" s="214">
        <f>'9. sz. mell Önk.köt.'!D106+'10. sz. mell Önk.önként '!D106</f>
        <v>7511</v>
      </c>
      <c r="E106" s="81">
        <f>'9. sz. mell Önk.köt.'!E106+'10. sz. mell Önk.önként '!E106</f>
        <v>7260</v>
      </c>
    </row>
    <row r="107" spans="1:5" ht="12" customHeight="1">
      <c r="A107" s="360" t="s">
        <v>7</v>
      </c>
      <c r="B107" s="374" t="s">
        <v>270</v>
      </c>
      <c r="C107" s="362">
        <f>+C108+C110+C112</f>
        <v>331871</v>
      </c>
      <c r="D107" s="362">
        <f>+D108+D110+D112</f>
        <v>538454</v>
      </c>
      <c r="E107" s="362">
        <f>+E108+E110+E112</f>
        <v>501874</v>
      </c>
    </row>
    <row r="108" spans="1:5" ht="12" customHeight="1">
      <c r="A108" s="160" t="s">
        <v>69</v>
      </c>
      <c r="B108" s="6" t="s">
        <v>125</v>
      </c>
      <c r="C108" s="214">
        <f>'9. sz. mell Önk.köt.'!C108+'10. sz. mell Önk.önként '!C108</f>
        <v>331521</v>
      </c>
      <c r="D108" s="214">
        <f>'9. sz. mell Önk.köt.'!D108+'10. sz. mell Önk.önként '!D108</f>
        <v>507399</v>
      </c>
      <c r="E108" s="81">
        <f>'9. sz. mell Önk.köt.'!E108+'10. sz. mell Önk.önként '!E108</f>
        <v>499110</v>
      </c>
    </row>
    <row r="109" spans="1:5" ht="12" customHeight="1">
      <c r="A109" s="160" t="s">
        <v>70</v>
      </c>
      <c r="B109" s="6" t="s">
        <v>274</v>
      </c>
      <c r="C109" s="214">
        <f>'9. sz. mell Önk.köt.'!C109+'10. sz. mell Önk.önként '!C109</f>
        <v>325161</v>
      </c>
      <c r="D109" s="214">
        <f>'9. sz. mell Önk.köt.'!D109+'10. sz. mell Önk.önként '!D109</f>
        <v>447008</v>
      </c>
      <c r="E109" s="81">
        <f>'9. sz. mell Önk.köt.'!E109+'10. sz. mell Önk.önként '!E109</f>
        <v>447008</v>
      </c>
    </row>
    <row r="110" spans="1:5" ht="12" customHeight="1">
      <c r="A110" s="160" t="s">
        <v>71</v>
      </c>
      <c r="B110" s="6" t="s">
        <v>109</v>
      </c>
      <c r="C110" s="214">
        <f>'9. sz. mell Önk.köt.'!C110+'10. sz. mell Önk.önként '!C110</f>
        <v>350</v>
      </c>
      <c r="D110" s="214">
        <f>'9. sz. mell Önk.köt.'!D110+'10. sz. mell Önk.önként '!D110</f>
        <v>31055</v>
      </c>
      <c r="E110" s="81">
        <f>'9. sz. mell Önk.köt.'!E110+'10. sz. mell Önk.önként '!E110</f>
        <v>2764</v>
      </c>
    </row>
    <row r="111" spans="1:5" ht="12" customHeight="1">
      <c r="A111" s="160" t="s">
        <v>72</v>
      </c>
      <c r="B111" s="6" t="s">
        <v>275</v>
      </c>
      <c r="C111" s="214">
        <f>'9. sz. mell Önk.köt.'!C111+'10. sz. mell Önk.önként '!C111</f>
        <v>0</v>
      </c>
      <c r="D111" s="214">
        <f>'9. sz. mell Önk.köt.'!D111+'10. sz. mell Önk.önként '!D111</f>
        <v>0</v>
      </c>
      <c r="E111" s="81">
        <f>'9. sz. mell Önk.köt.'!E111+'10. sz. mell Önk.önként '!E111</f>
        <v>0</v>
      </c>
    </row>
    <row r="112" spans="1:5" ht="12" customHeight="1">
      <c r="A112" s="160" t="s">
        <v>73</v>
      </c>
      <c r="B112" s="75" t="s">
        <v>128</v>
      </c>
      <c r="C112" s="214">
        <f>'9. sz. mell Önk.köt.'!C112+'10. sz. mell Önk.önként '!C112</f>
        <v>0</v>
      </c>
      <c r="D112" s="214">
        <f>'9. sz. mell Önk.köt.'!D112+'10. sz. mell Önk.önként '!D112</f>
        <v>0</v>
      </c>
      <c r="E112" s="81">
        <f>'9. sz. mell Önk.köt.'!E112+'10. sz. mell Önk.önként '!E112</f>
        <v>0</v>
      </c>
    </row>
    <row r="113" spans="1:5" ht="12" customHeight="1">
      <c r="A113" s="160" t="s">
        <v>79</v>
      </c>
      <c r="B113" s="75" t="s">
        <v>364</v>
      </c>
      <c r="C113" s="214">
        <f>'9. sz. mell Önk.köt.'!C113+'10. sz. mell Önk.önként '!C113</f>
        <v>0</v>
      </c>
      <c r="D113" s="214">
        <f>'9. sz. mell Önk.köt.'!D113+'10. sz. mell Önk.önként '!D113</f>
        <v>0</v>
      </c>
      <c r="E113" s="81">
        <f>'9. sz. mell Önk.köt.'!E113+'10. sz. mell Önk.önként '!E113</f>
        <v>0</v>
      </c>
    </row>
    <row r="114" spans="1:5" ht="12" customHeight="1">
      <c r="A114" s="160" t="s">
        <v>81</v>
      </c>
      <c r="B114" s="48" t="s">
        <v>280</v>
      </c>
      <c r="C114" s="214">
        <f>'9. sz. mell Önk.köt.'!C114+'10. sz. mell Önk.önként '!C114</f>
        <v>0</v>
      </c>
      <c r="D114" s="214">
        <f>'9. sz. mell Önk.köt.'!D114+'10. sz. mell Önk.önként '!D114</f>
        <v>0</v>
      </c>
      <c r="E114" s="81">
        <f>'9. sz. mell Önk.köt.'!E114+'10. sz. mell Önk.önként '!E114</f>
        <v>0</v>
      </c>
    </row>
    <row r="115" spans="1:5" ht="12" customHeight="1">
      <c r="A115" s="160" t="s">
        <v>110</v>
      </c>
      <c r="B115" s="48" t="s">
        <v>263</v>
      </c>
      <c r="C115" s="214">
        <f>'9. sz. mell Önk.köt.'!C115+'10. sz. mell Önk.önként '!C115</f>
        <v>0</v>
      </c>
      <c r="D115" s="214">
        <f>'9. sz. mell Önk.köt.'!D115+'10. sz. mell Önk.önként '!D115</f>
        <v>0</v>
      </c>
      <c r="E115" s="81">
        <f>'9. sz. mell Önk.köt.'!E115+'10. sz. mell Önk.önként '!E115</f>
        <v>0</v>
      </c>
    </row>
    <row r="116" spans="1:5" ht="12" customHeight="1">
      <c r="A116" s="160" t="s">
        <v>111</v>
      </c>
      <c r="B116" s="48" t="s">
        <v>279</v>
      </c>
      <c r="C116" s="214">
        <f>'9. sz. mell Önk.köt.'!C116+'10. sz. mell Önk.önként '!C116</f>
        <v>0</v>
      </c>
      <c r="D116" s="214">
        <f>'9. sz. mell Önk.köt.'!D116+'10. sz. mell Önk.önként '!D116</f>
        <v>0</v>
      </c>
      <c r="E116" s="81">
        <f>'9. sz. mell Önk.köt.'!E116+'10. sz. mell Önk.önként '!E116</f>
        <v>0</v>
      </c>
    </row>
    <row r="117" spans="1:5" ht="12" customHeight="1">
      <c r="A117" s="160" t="s">
        <v>112</v>
      </c>
      <c r="B117" s="48" t="s">
        <v>278</v>
      </c>
      <c r="C117" s="214">
        <f>'9. sz. mell Önk.köt.'!C117+'10. sz. mell Önk.önként '!C117</f>
        <v>0</v>
      </c>
      <c r="D117" s="214">
        <f>'9. sz. mell Önk.köt.'!D117+'10. sz. mell Önk.önként '!D117</f>
        <v>0</v>
      </c>
      <c r="E117" s="81">
        <f>'9. sz. mell Önk.köt.'!E117+'10. sz. mell Önk.önként '!E117</f>
        <v>0</v>
      </c>
    </row>
    <row r="118" spans="1:5" ht="12" customHeight="1">
      <c r="A118" s="160" t="s">
        <v>271</v>
      </c>
      <c r="B118" s="48" t="s">
        <v>266</v>
      </c>
      <c r="C118" s="214">
        <f>'9. sz. mell Önk.köt.'!C118+'10. sz. mell Önk.önként '!C118</f>
        <v>0</v>
      </c>
      <c r="D118" s="214">
        <f>'9. sz. mell Önk.köt.'!D118+'10. sz. mell Önk.önként '!D118</f>
        <v>0</v>
      </c>
      <c r="E118" s="81">
        <f>'9. sz. mell Önk.köt.'!E118+'10. sz. mell Önk.önként '!E118</f>
        <v>0</v>
      </c>
    </row>
    <row r="119" spans="1:5" ht="12" customHeight="1">
      <c r="A119" s="160" t="s">
        <v>272</v>
      </c>
      <c r="B119" s="48" t="s">
        <v>277</v>
      </c>
      <c r="C119" s="214">
        <f>'9. sz. mell Önk.köt.'!C119+'10. sz. mell Önk.önként '!C119</f>
        <v>0</v>
      </c>
      <c r="D119" s="214">
        <f>'9. sz. mell Önk.köt.'!D119+'10. sz. mell Önk.önként '!D119</f>
        <v>0</v>
      </c>
      <c r="E119" s="81">
        <f>'9. sz. mell Önk.köt.'!E119+'10. sz. mell Önk.önként '!E119</f>
        <v>0</v>
      </c>
    </row>
    <row r="120" spans="1:5" ht="12" customHeight="1">
      <c r="A120" s="160" t="s">
        <v>273</v>
      </c>
      <c r="B120" s="48" t="s">
        <v>276</v>
      </c>
      <c r="C120" s="214">
        <f>'9. sz. mell Önk.köt.'!C120+'10. sz. mell Önk.önként '!C120</f>
        <v>0</v>
      </c>
      <c r="D120" s="214">
        <f>'9. sz. mell Önk.köt.'!D120+'10. sz. mell Önk.önként '!D120</f>
        <v>0</v>
      </c>
      <c r="E120" s="81">
        <f>'9. sz. mell Önk.köt.'!E120+'10. sz. mell Önk.önként '!E120</f>
        <v>0</v>
      </c>
    </row>
    <row r="121" spans="1:5" ht="12" customHeight="1">
      <c r="A121" s="360" t="s">
        <v>8</v>
      </c>
      <c r="B121" s="376" t="s">
        <v>281</v>
      </c>
      <c r="C121" s="362">
        <f>+C122+C123</f>
        <v>10994</v>
      </c>
      <c r="D121" s="362">
        <f>+D122+D123</f>
        <v>52637</v>
      </c>
      <c r="E121" s="362">
        <f>+E122+E123</f>
        <v>0</v>
      </c>
    </row>
    <row r="122" spans="1:5" ht="12" customHeight="1">
      <c r="A122" s="160" t="s">
        <v>52</v>
      </c>
      <c r="B122" s="6" t="s">
        <v>43</v>
      </c>
      <c r="C122" s="214">
        <f>'9. sz. mell Önk.köt.'!C122+'10. sz. mell Önk.önként '!C122</f>
        <v>10994</v>
      </c>
      <c r="D122" s="214">
        <f>'9. sz. mell Önk.köt.'!D122+'10. sz. mell Önk.önként '!D122</f>
        <v>42887</v>
      </c>
      <c r="E122" s="81">
        <f>'9. sz. mell Önk.köt.'!E122+'10. sz. mell Önk.önként '!E122</f>
        <v>0</v>
      </c>
    </row>
    <row r="123" spans="1:5" ht="12" customHeight="1">
      <c r="A123" s="160" t="s">
        <v>53</v>
      </c>
      <c r="B123" s="6" t="s">
        <v>44</v>
      </c>
      <c r="C123" s="214">
        <f>'9. sz. mell Önk.köt.'!C123+'10. sz. mell Önk.önként '!C123</f>
        <v>0</v>
      </c>
      <c r="D123" s="214">
        <f>'9. sz. mell Önk.köt.'!D123+'10. sz. mell Önk.önként '!D123</f>
        <v>9750</v>
      </c>
      <c r="E123" s="81">
        <f>'9. sz. mell Önk.köt.'!E123+'10. sz. mell Önk.önként '!E123</f>
        <v>0</v>
      </c>
    </row>
    <row r="124" spans="1:5" ht="12" customHeight="1">
      <c r="A124" s="360" t="s">
        <v>9</v>
      </c>
      <c r="B124" s="376" t="s">
        <v>282</v>
      </c>
      <c r="C124" s="362">
        <f>+C91+C107+C121</f>
        <v>535429</v>
      </c>
      <c r="D124" s="362">
        <f>+D91+D107+D121</f>
        <v>850924</v>
      </c>
      <c r="E124" s="362">
        <f>+E91+E107+E121</f>
        <v>728180</v>
      </c>
    </row>
    <row r="125" spans="1:5" ht="12" customHeight="1">
      <c r="A125" s="360" t="s">
        <v>10</v>
      </c>
      <c r="B125" s="376" t="s">
        <v>283</v>
      </c>
      <c r="C125" s="362">
        <f>+C126+C127+C128</f>
        <v>0</v>
      </c>
      <c r="D125" s="362">
        <f>+D126+D127+D128</f>
        <v>0</v>
      </c>
      <c r="E125" s="362">
        <f>+E126+E127+E128</f>
        <v>0</v>
      </c>
    </row>
    <row r="126" spans="1:5" s="42" customFormat="1" ht="12" customHeight="1">
      <c r="A126" s="160" t="s">
        <v>56</v>
      </c>
      <c r="B126" s="6" t="s">
        <v>284</v>
      </c>
      <c r="C126" s="214">
        <f>'9. sz. mell Önk.köt.'!C126+'10. sz. mell Önk.önként '!C126</f>
        <v>0</v>
      </c>
      <c r="D126" s="214">
        <f>'9. sz. mell Önk.köt.'!D126+'10. sz. mell Önk.önként '!D126</f>
        <v>0</v>
      </c>
      <c r="E126" s="81">
        <f>'9. sz. mell Önk.köt.'!E126+'10. sz. mell Önk.önként '!E126</f>
        <v>0</v>
      </c>
    </row>
    <row r="127" spans="1:5" ht="12" customHeight="1">
      <c r="A127" s="160" t="s">
        <v>57</v>
      </c>
      <c r="B127" s="6" t="s">
        <v>285</v>
      </c>
      <c r="C127" s="214">
        <f>'9. sz. mell Önk.köt.'!C127+'10. sz. mell Önk.önként '!C127</f>
        <v>0</v>
      </c>
      <c r="D127" s="214">
        <f>'9. sz. mell Önk.köt.'!D127+'10. sz. mell Önk.önként '!D127</f>
        <v>0</v>
      </c>
      <c r="E127" s="81">
        <f>'9. sz. mell Önk.köt.'!E127+'10. sz. mell Önk.önként '!E127</f>
        <v>0</v>
      </c>
    </row>
    <row r="128" spans="1:5" ht="12" customHeight="1">
      <c r="A128" s="160" t="s">
        <v>58</v>
      </c>
      <c r="B128" s="6" t="s">
        <v>286</v>
      </c>
      <c r="C128" s="214">
        <f>'9. sz. mell Önk.köt.'!C128+'10. sz. mell Önk.önként '!C128</f>
        <v>0</v>
      </c>
      <c r="D128" s="214">
        <f>'9. sz. mell Önk.köt.'!D128+'10. sz. mell Önk.önként '!D128</f>
        <v>0</v>
      </c>
      <c r="E128" s="81">
        <f>'9. sz. mell Önk.köt.'!E128+'10. sz. mell Önk.önként '!E128</f>
        <v>0</v>
      </c>
    </row>
    <row r="129" spans="1:5" ht="12" customHeight="1">
      <c r="A129" s="360" t="s">
        <v>11</v>
      </c>
      <c r="B129" s="376" t="s">
        <v>330</v>
      </c>
      <c r="C129" s="362">
        <f>+C130+C131+C132+C133</f>
        <v>0</v>
      </c>
      <c r="D129" s="362">
        <f>+D130+D131+D132+D133</f>
        <v>0</v>
      </c>
      <c r="E129" s="362">
        <f>+E130+E131+E132+E133</f>
        <v>0</v>
      </c>
    </row>
    <row r="130" spans="1:5" ht="12" customHeight="1">
      <c r="A130" s="160" t="s">
        <v>59</v>
      </c>
      <c r="B130" s="6" t="s">
        <v>287</v>
      </c>
      <c r="C130" s="214">
        <f>'9. sz. mell Önk.köt.'!C130+'10. sz. mell Önk.önként '!C130</f>
        <v>0</v>
      </c>
      <c r="D130" s="214">
        <f>'9. sz. mell Önk.köt.'!D130+'10. sz. mell Önk.önként '!D130</f>
        <v>0</v>
      </c>
      <c r="E130" s="81">
        <f>'9. sz. mell Önk.köt.'!E130+'10. sz. mell Önk.önként '!E130</f>
        <v>0</v>
      </c>
    </row>
    <row r="131" spans="1:5" ht="12" customHeight="1">
      <c r="A131" s="160" t="s">
        <v>60</v>
      </c>
      <c r="B131" s="6" t="s">
        <v>288</v>
      </c>
      <c r="C131" s="214">
        <f>'9. sz. mell Önk.köt.'!C131+'10. sz. mell Önk.önként '!C131</f>
        <v>0</v>
      </c>
      <c r="D131" s="214">
        <f>'9. sz. mell Önk.köt.'!D131+'10. sz. mell Önk.önként '!D131</f>
        <v>0</v>
      </c>
      <c r="E131" s="81">
        <f>'9. sz. mell Önk.köt.'!E131+'10. sz. mell Önk.önként '!E131</f>
        <v>0</v>
      </c>
    </row>
    <row r="132" spans="1:5" ht="12" customHeight="1">
      <c r="A132" s="160" t="s">
        <v>190</v>
      </c>
      <c r="B132" s="6" t="s">
        <v>289</v>
      </c>
      <c r="C132" s="214">
        <f>'9. sz. mell Önk.köt.'!C132+'10. sz. mell Önk.önként '!C132</f>
        <v>0</v>
      </c>
      <c r="D132" s="214">
        <f>'9. sz. mell Önk.köt.'!D132+'10. sz. mell Önk.önként '!D132</f>
        <v>0</v>
      </c>
      <c r="E132" s="81">
        <f>'9. sz. mell Önk.köt.'!E132+'10. sz. mell Önk.önként '!E132</f>
        <v>0</v>
      </c>
    </row>
    <row r="133" spans="1:5" s="42" customFormat="1" ht="12" customHeight="1">
      <c r="A133" s="160" t="s">
        <v>191</v>
      </c>
      <c r="B133" s="6" t="s">
        <v>290</v>
      </c>
      <c r="C133" s="214">
        <f>'9. sz. mell Önk.köt.'!C133+'10. sz. mell Önk.önként '!C133</f>
        <v>0</v>
      </c>
      <c r="D133" s="214">
        <f>'9. sz. mell Önk.köt.'!D133+'10. sz. mell Önk.önként '!D133</f>
        <v>0</v>
      </c>
      <c r="E133" s="81">
        <f>'9. sz. mell Önk.köt.'!E133+'10. sz. mell Önk.önként '!E133</f>
        <v>0</v>
      </c>
    </row>
    <row r="134" spans="1:11" ht="12" customHeight="1">
      <c r="A134" s="360" t="s">
        <v>12</v>
      </c>
      <c r="B134" s="376" t="s">
        <v>291</v>
      </c>
      <c r="C134" s="364">
        <f>+C135+C136+C137+C138+C139</f>
        <v>114557</v>
      </c>
      <c r="D134" s="364">
        <f>+D135+D136+D137+D138+D139</f>
        <v>124960</v>
      </c>
      <c r="E134" s="364">
        <f>+E135+E136+E137+E138+E139</f>
        <v>124809</v>
      </c>
      <c r="K134" s="71"/>
    </row>
    <row r="135" spans="1:5" ht="12.75">
      <c r="A135" s="160" t="s">
        <v>61</v>
      </c>
      <c r="B135" s="6" t="s">
        <v>292</v>
      </c>
      <c r="C135" s="214">
        <f>'9. sz. mell Önk.köt.'!C135+'10. sz. mell Önk.önként '!C135</f>
        <v>0</v>
      </c>
      <c r="D135" s="214">
        <f>'9. sz. mell Önk.köt.'!D135+'10. sz. mell Önk.önként '!D135</f>
        <v>0</v>
      </c>
      <c r="E135" s="81">
        <f>'9. sz. mell Önk.köt.'!E135+'10. sz. mell Önk.önként '!E135</f>
        <v>0</v>
      </c>
    </row>
    <row r="136" spans="1:5" ht="12" customHeight="1">
      <c r="A136" s="160" t="s">
        <v>62</v>
      </c>
      <c r="B136" s="6" t="s">
        <v>302</v>
      </c>
      <c r="C136" s="214">
        <f>'9. sz. mell Önk.köt.'!C136+'10. sz. mell Önk.önként '!C136</f>
        <v>0</v>
      </c>
      <c r="D136" s="214">
        <f>'9. sz. mell Önk.köt.'!D136+'10. sz. mell Önk.önként '!D136</f>
        <v>2890</v>
      </c>
      <c r="E136" s="81">
        <f>'9. sz. mell Önk.köt.'!E136+'10. sz. mell Önk.önként '!E136</f>
        <v>2890</v>
      </c>
    </row>
    <row r="137" spans="1:5" ht="12" customHeight="1">
      <c r="A137" s="160" t="s">
        <v>203</v>
      </c>
      <c r="B137" s="6" t="s">
        <v>368</v>
      </c>
      <c r="C137" s="214">
        <f>'9. sz. mell Önk.köt.'!C137+'10. sz. mell Önk.önként '!C137</f>
        <v>114557</v>
      </c>
      <c r="D137" s="214">
        <f>'9. sz. mell Önk.köt.'!D137+'10. sz. mell Önk.önként '!D137</f>
        <v>122070</v>
      </c>
      <c r="E137" s="81">
        <f>'9. sz. mell Önk.köt.'!E137+'10. sz. mell Önk.önként '!E137</f>
        <v>121919</v>
      </c>
    </row>
    <row r="138" spans="1:5" s="42" customFormat="1" ht="12" customHeight="1">
      <c r="A138" s="160" t="s">
        <v>204</v>
      </c>
      <c r="B138" s="6" t="s">
        <v>293</v>
      </c>
      <c r="C138" s="214">
        <f>'9. sz. mell Önk.köt.'!C138+'10. sz. mell Önk.önként '!C138</f>
        <v>0</v>
      </c>
      <c r="D138" s="214">
        <f>'9. sz. mell Önk.köt.'!D138+'10. sz. mell Önk.önként '!D138</f>
        <v>0</v>
      </c>
      <c r="E138" s="81">
        <f>'9. sz. mell Önk.köt.'!E138+'10. sz. mell Önk.önként '!E138</f>
        <v>0</v>
      </c>
    </row>
    <row r="139" spans="1:5" s="42" customFormat="1" ht="12" customHeight="1">
      <c r="A139" s="160" t="s">
        <v>367</v>
      </c>
      <c r="B139" s="6" t="s">
        <v>294</v>
      </c>
      <c r="C139" s="214">
        <f>'9. sz. mell Önk.köt.'!C139+'10. sz. mell Önk.önként '!C139</f>
        <v>0</v>
      </c>
      <c r="D139" s="214">
        <f>'9. sz. mell Önk.köt.'!D139+'10. sz. mell Önk.önként '!D139</f>
        <v>0</v>
      </c>
      <c r="E139" s="81">
        <f>'9. sz. mell Önk.köt.'!E139+'10. sz. mell Önk.önként '!E139</f>
        <v>0</v>
      </c>
    </row>
    <row r="140" spans="1:5" s="42" customFormat="1" ht="12" customHeight="1">
      <c r="A140" s="360" t="s">
        <v>13</v>
      </c>
      <c r="B140" s="376" t="s">
        <v>295</v>
      </c>
      <c r="C140" s="377">
        <f>+C141+C142+C143+C144</f>
        <v>0</v>
      </c>
      <c r="D140" s="377">
        <f>+D141+D142+D143+D144</f>
        <v>0</v>
      </c>
      <c r="E140" s="377">
        <f>+E141+E142+E143+E144</f>
        <v>0</v>
      </c>
    </row>
    <row r="141" spans="1:5" s="42" customFormat="1" ht="12" customHeight="1">
      <c r="A141" s="160" t="s">
        <v>103</v>
      </c>
      <c r="B141" s="6" t="s">
        <v>296</v>
      </c>
      <c r="C141" s="214">
        <f>'9. sz. mell Önk.köt.'!C141+'10. sz. mell Önk.önként '!C141</f>
        <v>0</v>
      </c>
      <c r="D141" s="214">
        <f>'9. sz. mell Önk.köt.'!D141+'10. sz. mell Önk.önként '!D141</f>
        <v>0</v>
      </c>
      <c r="E141" s="81">
        <f>'9. sz. mell Önk.köt.'!E141+'10. sz. mell Önk.önként '!E141</f>
        <v>0</v>
      </c>
    </row>
    <row r="142" spans="1:5" s="42" customFormat="1" ht="12" customHeight="1">
      <c r="A142" s="160" t="s">
        <v>104</v>
      </c>
      <c r="B142" s="6" t="s">
        <v>297</v>
      </c>
      <c r="C142" s="214">
        <f>'9. sz. mell Önk.köt.'!C142+'10. sz. mell Önk.önként '!C142</f>
        <v>0</v>
      </c>
      <c r="D142" s="214">
        <f>'9. sz. mell Önk.köt.'!D142+'10. sz. mell Önk.önként '!D142</f>
        <v>0</v>
      </c>
      <c r="E142" s="81">
        <f>'9. sz. mell Önk.köt.'!E142+'10. sz. mell Önk.önként '!E142</f>
        <v>0</v>
      </c>
    </row>
    <row r="143" spans="1:5" s="42" customFormat="1" ht="12" customHeight="1">
      <c r="A143" s="160" t="s">
        <v>127</v>
      </c>
      <c r="B143" s="6" t="s">
        <v>298</v>
      </c>
      <c r="C143" s="214">
        <f>'9. sz. mell Önk.köt.'!C143+'10. sz. mell Önk.önként '!C143</f>
        <v>0</v>
      </c>
      <c r="D143" s="214">
        <f>'9. sz. mell Önk.köt.'!D143+'10. sz. mell Önk.önként '!D143</f>
        <v>0</v>
      </c>
      <c r="E143" s="81">
        <f>'9. sz. mell Önk.köt.'!E143+'10. sz. mell Önk.önként '!E143</f>
        <v>0</v>
      </c>
    </row>
    <row r="144" spans="1:5" ht="12.75" customHeight="1">
      <c r="A144" s="160" t="s">
        <v>206</v>
      </c>
      <c r="B144" s="6" t="s">
        <v>299</v>
      </c>
      <c r="C144" s="214">
        <f>'9. sz. mell Önk.köt.'!C144+'10. sz. mell Önk.önként '!C144</f>
        <v>0</v>
      </c>
      <c r="D144" s="214">
        <f>'9. sz. mell Önk.köt.'!D144+'10. sz. mell Önk.önként '!D144</f>
        <v>0</v>
      </c>
      <c r="E144" s="81">
        <f>'9. sz. mell Önk.köt.'!E144+'10. sz. mell Önk.önként '!E144</f>
        <v>0</v>
      </c>
    </row>
    <row r="145" spans="1:5" ht="12" customHeight="1">
      <c r="A145" s="360" t="s">
        <v>14</v>
      </c>
      <c r="B145" s="376" t="s">
        <v>300</v>
      </c>
      <c r="C145" s="378">
        <f>+C125+C129+C134+C140</f>
        <v>114557</v>
      </c>
      <c r="D145" s="378">
        <f>+D125+D129+D134+D140</f>
        <v>124960</v>
      </c>
      <c r="E145" s="378">
        <f>+E125+E129+E134+E140</f>
        <v>124809</v>
      </c>
    </row>
    <row r="146" spans="1:5" ht="15" customHeight="1" thickBot="1">
      <c r="A146" s="379" t="s">
        <v>15</v>
      </c>
      <c r="B146" s="380" t="s">
        <v>301</v>
      </c>
      <c r="C146" s="381">
        <f>+C124+C145</f>
        <v>649986</v>
      </c>
      <c r="D146" s="381">
        <f>+D124+D145</f>
        <v>975884</v>
      </c>
      <c r="E146" s="381">
        <f>+E124+E145</f>
        <v>852989</v>
      </c>
    </row>
    <row r="147" spans="1:3" ht="13.5" thickBot="1">
      <c r="A147" s="126"/>
      <c r="B147" s="127"/>
      <c r="C147" s="128"/>
    </row>
    <row r="148" spans="1:5" ht="15" customHeight="1" thickBot="1">
      <c r="A148" s="69" t="s">
        <v>121</v>
      </c>
      <c r="B148" s="70"/>
      <c r="C148" s="186">
        <f>'9. sz. mell Önk.köt.'!C148+'10. sz. mell Önk.önként '!C148</f>
        <v>20.75</v>
      </c>
      <c r="D148" s="186">
        <f>'9. sz. mell Önk.köt.'!D148+'10. sz. mell Önk.önként '!D148</f>
        <v>20.75</v>
      </c>
      <c r="E148" s="186">
        <f>'9. sz. mell Önk.köt.'!E148+'10. sz. mell Önk.önként '!E148</f>
        <v>20.75</v>
      </c>
    </row>
    <row r="149" spans="1:5" ht="14.25" customHeight="1" thickBot="1">
      <c r="A149" s="69" t="s">
        <v>122</v>
      </c>
      <c r="B149" s="70"/>
      <c r="C149" s="187">
        <f>'9. sz. mell Önk.köt.'!C149+'10. sz. mell Önk.önként '!C149</f>
        <v>51</v>
      </c>
      <c r="D149" s="187">
        <f>'9. sz. mell Önk.köt.'!D149+'10. sz. mell Önk.önként '!D149</f>
        <v>51</v>
      </c>
      <c r="E149" s="187">
        <f>'9. sz. mell Önk.köt.'!E149+'10. sz. mell Önk.önként '!E149</f>
        <v>51</v>
      </c>
    </row>
  </sheetData>
  <sheetProtection formatCells="0"/>
  <mergeCells count="3">
    <mergeCell ref="A90:E90"/>
    <mergeCell ref="A7:E7"/>
    <mergeCell ref="A1:E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&amp;C&amp;P/&amp;N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149"/>
  <sheetViews>
    <sheetView zoomScale="120" zoomScaleNormal="120" zoomScaleSheetLayoutView="85" workbookViewId="0" topLeftCell="A70">
      <selection activeCell="G96" sqref="G96"/>
    </sheetView>
  </sheetViews>
  <sheetFormatPr defaultColWidth="9.00390625" defaultRowHeight="12.75"/>
  <cols>
    <col min="1" max="1" width="13.50390625" style="129" customWidth="1"/>
    <col min="2" max="2" width="68.875" style="130" customWidth="1"/>
    <col min="3" max="3" width="11.125" style="131" bestFit="1" customWidth="1"/>
    <col min="4" max="4" width="11.125" style="2" bestFit="1" customWidth="1"/>
    <col min="5" max="5" width="10.625" style="2" bestFit="1" customWidth="1"/>
    <col min="6" max="16384" width="9.375" style="2" customWidth="1"/>
  </cols>
  <sheetData>
    <row r="1" spans="1:5" s="1" customFormat="1" ht="16.5" customHeight="1" thickBot="1">
      <c r="A1" s="402" t="s">
        <v>473</v>
      </c>
      <c r="B1" s="402"/>
      <c r="C1" s="402"/>
      <c r="D1" s="402"/>
      <c r="E1" s="402"/>
    </row>
    <row r="2" spans="1:5" s="38" customFormat="1" ht="21" customHeight="1">
      <c r="A2" s="134" t="s">
        <v>46</v>
      </c>
      <c r="B2" s="114" t="s">
        <v>371</v>
      </c>
      <c r="C2" s="211"/>
      <c r="D2" s="211"/>
      <c r="E2" s="350"/>
    </row>
    <row r="3" spans="1:5" s="38" customFormat="1" ht="24.75" thickBot="1">
      <c r="A3" s="172" t="s">
        <v>118</v>
      </c>
      <c r="B3" s="115" t="s">
        <v>388</v>
      </c>
      <c r="C3" s="212"/>
      <c r="D3" s="212"/>
      <c r="E3" s="351"/>
    </row>
    <row r="4" spans="1:4" s="39" customFormat="1" ht="15.75" customHeight="1" thickBot="1">
      <c r="A4" s="57"/>
      <c r="B4" s="57"/>
      <c r="D4" s="316" t="s">
        <v>475</v>
      </c>
    </row>
    <row r="5" spans="1:5" ht="36">
      <c r="A5" s="134" t="s">
        <v>120</v>
      </c>
      <c r="B5" s="355" t="s">
        <v>39</v>
      </c>
      <c r="C5" s="356" t="s">
        <v>401</v>
      </c>
      <c r="D5" s="356" t="s">
        <v>468</v>
      </c>
      <c r="E5" s="356" t="s">
        <v>466</v>
      </c>
    </row>
    <row r="6" spans="1:5" s="36" customFormat="1" ht="12.75" customHeight="1">
      <c r="A6" s="357">
        <v>1</v>
      </c>
      <c r="B6" s="358">
        <v>2</v>
      </c>
      <c r="C6" s="359">
        <v>3</v>
      </c>
      <c r="D6" s="359">
        <v>4</v>
      </c>
      <c r="E6" s="359">
        <v>5</v>
      </c>
    </row>
    <row r="7" spans="1:5" s="36" customFormat="1" ht="15.75" customHeight="1">
      <c r="A7" s="423" t="s">
        <v>40</v>
      </c>
      <c r="B7" s="424"/>
      <c r="C7" s="424"/>
      <c r="D7" s="424"/>
      <c r="E7" s="425"/>
    </row>
    <row r="8" spans="1:5" s="36" customFormat="1" ht="12" customHeight="1">
      <c r="A8" s="360" t="s">
        <v>6</v>
      </c>
      <c r="B8" s="361" t="s">
        <v>146</v>
      </c>
      <c r="C8" s="362">
        <f>+C9+C10+C11+C12+C13+C14</f>
        <v>89121</v>
      </c>
      <c r="D8" s="362">
        <v>96515</v>
      </c>
      <c r="E8" s="362">
        <f>+E9+E10+E11+E12+E13+E14</f>
        <v>96515</v>
      </c>
    </row>
    <row r="9" spans="1:5" s="40" customFormat="1" ht="12" customHeight="1">
      <c r="A9" s="160" t="s">
        <v>63</v>
      </c>
      <c r="B9" s="145" t="s">
        <v>147</v>
      </c>
      <c r="C9" s="214">
        <v>33880</v>
      </c>
      <c r="D9" s="214">
        <v>34124</v>
      </c>
      <c r="E9" s="81">
        <v>34124</v>
      </c>
    </row>
    <row r="10" spans="1:5" s="41" customFormat="1" ht="12" customHeight="1">
      <c r="A10" s="160" t="s">
        <v>64</v>
      </c>
      <c r="B10" s="145" t="s">
        <v>148</v>
      </c>
      <c r="C10" s="214">
        <v>32615</v>
      </c>
      <c r="D10" s="214">
        <v>33725</v>
      </c>
      <c r="E10" s="81">
        <v>33725</v>
      </c>
    </row>
    <row r="11" spans="1:5" s="41" customFormat="1" ht="12" customHeight="1">
      <c r="A11" s="160" t="s">
        <v>65</v>
      </c>
      <c r="B11" s="145" t="s">
        <v>149</v>
      </c>
      <c r="C11" s="214">
        <v>20117</v>
      </c>
      <c r="D11" s="214">
        <v>21236</v>
      </c>
      <c r="E11" s="81">
        <v>21236</v>
      </c>
    </row>
    <row r="12" spans="1:5" s="41" customFormat="1" ht="12" customHeight="1">
      <c r="A12" s="160" t="s">
        <v>66</v>
      </c>
      <c r="B12" s="145" t="s">
        <v>150</v>
      </c>
      <c r="C12" s="214">
        <v>2509</v>
      </c>
      <c r="D12" s="214">
        <v>2644</v>
      </c>
      <c r="E12" s="81">
        <v>2644</v>
      </c>
    </row>
    <row r="13" spans="1:5" s="41" customFormat="1" ht="12" customHeight="1">
      <c r="A13" s="160" t="s">
        <v>83</v>
      </c>
      <c r="B13" s="145" t="s">
        <v>151</v>
      </c>
      <c r="C13" s="214"/>
      <c r="D13" s="214">
        <v>2883</v>
      </c>
      <c r="E13" s="81">
        <v>2883</v>
      </c>
    </row>
    <row r="14" spans="1:5" s="40" customFormat="1" ht="12" customHeight="1">
      <c r="A14" s="160" t="s">
        <v>67</v>
      </c>
      <c r="B14" s="145" t="s">
        <v>152</v>
      </c>
      <c r="C14" s="214"/>
      <c r="D14" s="214">
        <v>1903</v>
      </c>
      <c r="E14" s="81">
        <v>1903</v>
      </c>
    </row>
    <row r="15" spans="1:5" s="40" customFormat="1" ht="12" customHeight="1">
      <c r="A15" s="360" t="s">
        <v>7</v>
      </c>
      <c r="B15" s="363" t="s">
        <v>153</v>
      </c>
      <c r="C15" s="362">
        <f>+C16+C17+C18+C19+C20</f>
        <v>18173</v>
      </c>
      <c r="D15" s="362">
        <v>51891</v>
      </c>
      <c r="E15" s="362">
        <f>+E16+E17+E18+E19+E20</f>
        <v>44927</v>
      </c>
    </row>
    <row r="16" spans="1:5" s="40" customFormat="1" ht="12" customHeight="1">
      <c r="A16" s="160" t="s">
        <v>69</v>
      </c>
      <c r="B16" s="145" t="s">
        <v>154</v>
      </c>
      <c r="C16" s="214"/>
      <c r="D16" s="214">
        <v>6807</v>
      </c>
      <c r="E16" s="81">
        <v>6807</v>
      </c>
    </row>
    <row r="17" spans="1:5" s="40" customFormat="1" ht="12" customHeight="1">
      <c r="A17" s="160" t="s">
        <v>70</v>
      </c>
      <c r="B17" s="145" t="s">
        <v>155</v>
      </c>
      <c r="C17" s="214"/>
      <c r="D17" s="214">
        <v>0</v>
      </c>
      <c r="E17" s="81"/>
    </row>
    <row r="18" spans="1:5" s="40" customFormat="1" ht="12" customHeight="1">
      <c r="A18" s="160" t="s">
        <v>71</v>
      </c>
      <c r="B18" s="145" t="s">
        <v>358</v>
      </c>
      <c r="C18" s="214">
        <v>1150</v>
      </c>
      <c r="D18" s="214">
        <v>1150</v>
      </c>
      <c r="E18" s="81">
        <v>1150</v>
      </c>
    </row>
    <row r="19" spans="1:5" s="40" customFormat="1" ht="12" customHeight="1">
      <c r="A19" s="160" t="s">
        <v>72</v>
      </c>
      <c r="B19" s="145" t="s">
        <v>359</v>
      </c>
      <c r="C19" s="214"/>
      <c r="D19" s="214">
        <v>0</v>
      </c>
      <c r="E19" s="81"/>
    </row>
    <row r="20" spans="1:5" s="40" customFormat="1" ht="12" customHeight="1">
      <c r="A20" s="160" t="s">
        <v>73</v>
      </c>
      <c r="B20" s="145" t="s">
        <v>156</v>
      </c>
      <c r="C20" s="214">
        <v>17023</v>
      </c>
      <c r="D20" s="214">
        <v>43934</v>
      </c>
      <c r="E20" s="81">
        <v>36970</v>
      </c>
    </row>
    <row r="21" spans="1:5" s="41" customFormat="1" ht="12" customHeight="1">
      <c r="A21" s="160" t="s">
        <v>79</v>
      </c>
      <c r="B21" s="145" t="s">
        <v>157</v>
      </c>
      <c r="C21" s="214"/>
      <c r="D21" s="214">
        <v>0</v>
      </c>
      <c r="E21" s="81">
        <v>0</v>
      </c>
    </row>
    <row r="22" spans="1:5" s="41" customFormat="1" ht="12" customHeight="1">
      <c r="A22" s="360" t="s">
        <v>8</v>
      </c>
      <c r="B22" s="361" t="s">
        <v>158</v>
      </c>
      <c r="C22" s="362">
        <f>+C23+C24+C25+C26+C27</f>
        <v>256032</v>
      </c>
      <c r="D22" s="362">
        <v>440947</v>
      </c>
      <c r="E22" s="362">
        <f>+E23+E24+E25+E26+E27</f>
        <v>440917</v>
      </c>
    </row>
    <row r="23" spans="1:5" s="41" customFormat="1" ht="12" customHeight="1">
      <c r="A23" s="160" t="s">
        <v>52</v>
      </c>
      <c r="B23" s="145" t="s">
        <v>159</v>
      </c>
      <c r="C23" s="214"/>
      <c r="D23" s="214">
        <v>36235</v>
      </c>
      <c r="E23" s="81">
        <v>36235</v>
      </c>
    </row>
    <row r="24" spans="1:5" s="40" customFormat="1" ht="12" customHeight="1">
      <c r="A24" s="160" t="s">
        <v>53</v>
      </c>
      <c r="B24" s="145" t="s">
        <v>160</v>
      </c>
      <c r="C24" s="214"/>
      <c r="D24" s="214">
        <v>0</v>
      </c>
      <c r="E24" s="81"/>
    </row>
    <row r="25" spans="1:5" s="41" customFormat="1" ht="12" customHeight="1">
      <c r="A25" s="160" t="s">
        <v>54</v>
      </c>
      <c r="B25" s="145" t="s">
        <v>360</v>
      </c>
      <c r="C25" s="214"/>
      <c r="D25" s="214">
        <v>0</v>
      </c>
      <c r="E25" s="81"/>
    </row>
    <row r="26" spans="1:5" s="41" customFormat="1" ht="12" customHeight="1">
      <c r="A26" s="160" t="s">
        <v>55</v>
      </c>
      <c r="B26" s="145" t="s">
        <v>361</v>
      </c>
      <c r="C26" s="214"/>
      <c r="D26" s="214">
        <v>0</v>
      </c>
      <c r="E26" s="81"/>
    </row>
    <row r="27" spans="1:5" s="41" customFormat="1" ht="12" customHeight="1">
      <c r="A27" s="160" t="s">
        <v>93</v>
      </c>
      <c r="B27" s="145" t="s">
        <v>161</v>
      </c>
      <c r="C27" s="214">
        <v>256032</v>
      </c>
      <c r="D27" s="214">
        <v>404712</v>
      </c>
      <c r="E27" s="81">
        <v>404682</v>
      </c>
    </row>
    <row r="28" spans="1:5" s="41" customFormat="1" ht="12" customHeight="1">
      <c r="A28" s="160" t="s">
        <v>94</v>
      </c>
      <c r="B28" s="145" t="s">
        <v>162</v>
      </c>
      <c r="C28" s="214">
        <v>172281</v>
      </c>
      <c r="D28" s="214">
        <v>404578</v>
      </c>
      <c r="E28" s="81">
        <v>404578</v>
      </c>
    </row>
    <row r="29" spans="1:5" s="41" customFormat="1" ht="12" customHeight="1">
      <c r="A29" s="360" t="s">
        <v>95</v>
      </c>
      <c r="B29" s="361" t="s">
        <v>163</v>
      </c>
      <c r="C29" s="364">
        <f>+C30+C33+C34+C35</f>
        <v>138811</v>
      </c>
      <c r="D29" s="364">
        <v>151111</v>
      </c>
      <c r="E29" s="364">
        <f>+E30+E33+E34+E35</f>
        <v>145361</v>
      </c>
    </row>
    <row r="30" spans="1:5" s="41" customFormat="1" ht="12" customHeight="1">
      <c r="A30" s="160" t="s">
        <v>164</v>
      </c>
      <c r="B30" s="145" t="s">
        <v>170</v>
      </c>
      <c r="C30" s="365">
        <f>+C31+C32</f>
        <v>133344</v>
      </c>
      <c r="D30" s="365">
        <f>+D31+D32</f>
        <v>143644</v>
      </c>
      <c r="E30" s="366">
        <f>+E31+E32</f>
        <v>137689</v>
      </c>
    </row>
    <row r="31" spans="1:5" s="41" customFormat="1" ht="12" customHeight="1">
      <c r="A31" s="160" t="s">
        <v>165</v>
      </c>
      <c r="B31" s="145" t="s">
        <v>171</v>
      </c>
      <c r="C31" s="214">
        <v>27744</v>
      </c>
      <c r="D31" s="214">
        <v>30344</v>
      </c>
      <c r="E31" s="81">
        <v>28937</v>
      </c>
    </row>
    <row r="32" spans="1:5" s="41" customFormat="1" ht="12" customHeight="1">
      <c r="A32" s="160" t="s">
        <v>166</v>
      </c>
      <c r="B32" s="145" t="s">
        <v>172</v>
      </c>
      <c r="C32" s="214">
        <v>105600</v>
      </c>
      <c r="D32" s="214">
        <v>113300</v>
      </c>
      <c r="E32" s="81">
        <v>108752</v>
      </c>
    </row>
    <row r="33" spans="1:5" s="41" customFormat="1" ht="12" customHeight="1">
      <c r="A33" s="160" t="s">
        <v>167</v>
      </c>
      <c r="B33" s="145" t="s">
        <v>173</v>
      </c>
      <c r="C33" s="214">
        <v>5467</v>
      </c>
      <c r="D33" s="214">
        <v>6867</v>
      </c>
      <c r="E33" s="81">
        <v>6187</v>
      </c>
    </row>
    <row r="34" spans="1:5" s="41" customFormat="1" ht="12" customHeight="1">
      <c r="A34" s="160" t="s">
        <v>168</v>
      </c>
      <c r="B34" s="145" t="s">
        <v>174</v>
      </c>
      <c r="C34" s="214"/>
      <c r="D34" s="214">
        <v>0</v>
      </c>
      <c r="E34" s="81">
        <v>1109</v>
      </c>
    </row>
    <row r="35" spans="1:5" s="41" customFormat="1" ht="12" customHeight="1">
      <c r="A35" s="160" t="s">
        <v>169</v>
      </c>
      <c r="B35" s="145" t="s">
        <v>175</v>
      </c>
      <c r="C35" s="214"/>
      <c r="D35" s="214">
        <v>600</v>
      </c>
      <c r="E35" s="81">
        <v>376</v>
      </c>
    </row>
    <row r="36" spans="1:5" s="41" customFormat="1" ht="12" customHeight="1">
      <c r="A36" s="360" t="s">
        <v>10</v>
      </c>
      <c r="B36" s="361" t="s">
        <v>176</v>
      </c>
      <c r="C36" s="362">
        <f>SUM(C37:C46)</f>
        <v>90568</v>
      </c>
      <c r="D36" s="362">
        <v>56032</v>
      </c>
      <c r="E36" s="362">
        <f>SUM(E37:E46)</f>
        <v>48145</v>
      </c>
    </row>
    <row r="37" spans="1:5" s="41" customFormat="1" ht="12" customHeight="1">
      <c r="A37" s="160" t="s">
        <v>56</v>
      </c>
      <c r="B37" s="145" t="s">
        <v>179</v>
      </c>
      <c r="C37" s="214"/>
      <c r="D37" s="214">
        <v>0</v>
      </c>
      <c r="E37" s="81">
        <v>10</v>
      </c>
    </row>
    <row r="38" spans="1:5" s="41" customFormat="1" ht="12" customHeight="1">
      <c r="A38" s="160" t="s">
        <v>57</v>
      </c>
      <c r="B38" s="145" t="s">
        <v>180</v>
      </c>
      <c r="C38" s="214">
        <v>11550</v>
      </c>
      <c r="D38" s="214">
        <v>24550</v>
      </c>
      <c r="E38" s="81">
        <v>17465</v>
      </c>
    </row>
    <row r="39" spans="1:5" s="41" customFormat="1" ht="12" customHeight="1">
      <c r="A39" s="160" t="s">
        <v>58</v>
      </c>
      <c r="B39" s="145" t="s">
        <v>181</v>
      </c>
      <c r="C39" s="214"/>
      <c r="D39" s="214">
        <v>958</v>
      </c>
      <c r="E39" s="81">
        <v>315</v>
      </c>
    </row>
    <row r="40" spans="1:5" s="41" customFormat="1" ht="12" customHeight="1">
      <c r="A40" s="160" t="s">
        <v>97</v>
      </c>
      <c r="B40" s="145" t="s">
        <v>182</v>
      </c>
      <c r="C40" s="214"/>
      <c r="D40" s="214">
        <v>0</v>
      </c>
      <c r="E40" s="81">
        <v>3</v>
      </c>
    </row>
    <row r="41" spans="1:5" s="41" customFormat="1" ht="12" customHeight="1">
      <c r="A41" s="160" t="s">
        <v>98</v>
      </c>
      <c r="B41" s="145" t="s">
        <v>183</v>
      </c>
      <c r="C41" s="214">
        <v>4000</v>
      </c>
      <c r="D41" s="214">
        <v>4000</v>
      </c>
      <c r="E41" s="81">
        <v>3625</v>
      </c>
    </row>
    <row r="42" spans="1:5" s="41" customFormat="1" ht="12" customHeight="1">
      <c r="A42" s="160" t="s">
        <v>99</v>
      </c>
      <c r="B42" s="145" t="s">
        <v>184</v>
      </c>
      <c r="C42" s="214">
        <v>2889</v>
      </c>
      <c r="D42" s="214">
        <v>4689</v>
      </c>
      <c r="E42" s="81">
        <v>4754</v>
      </c>
    </row>
    <row r="43" spans="1:5" s="41" customFormat="1" ht="12" customHeight="1">
      <c r="A43" s="160" t="s">
        <v>100</v>
      </c>
      <c r="B43" s="145" t="s">
        <v>185</v>
      </c>
      <c r="C43" s="214">
        <v>72129</v>
      </c>
      <c r="D43" s="214">
        <v>21835</v>
      </c>
      <c r="E43" s="81">
        <v>21123</v>
      </c>
    </row>
    <row r="44" spans="1:5" s="41" customFormat="1" ht="12" customHeight="1">
      <c r="A44" s="160" t="s">
        <v>101</v>
      </c>
      <c r="B44" s="145" t="s">
        <v>186</v>
      </c>
      <c r="C44" s="214"/>
      <c r="D44" s="214">
        <v>0</v>
      </c>
      <c r="E44" s="81">
        <v>47</v>
      </c>
    </row>
    <row r="45" spans="1:5" s="41" customFormat="1" ht="12" customHeight="1">
      <c r="A45" s="160" t="s">
        <v>177</v>
      </c>
      <c r="B45" s="145" t="s">
        <v>187</v>
      </c>
      <c r="C45" s="217"/>
      <c r="D45" s="217">
        <v>0</v>
      </c>
      <c r="E45" s="84"/>
    </row>
    <row r="46" spans="1:5" s="41" customFormat="1" ht="12" customHeight="1">
      <c r="A46" s="160" t="s">
        <v>178</v>
      </c>
      <c r="B46" s="145" t="s">
        <v>188</v>
      </c>
      <c r="C46" s="217"/>
      <c r="D46" s="217">
        <v>0</v>
      </c>
      <c r="E46" s="84">
        <v>803</v>
      </c>
    </row>
    <row r="47" spans="1:5" s="41" customFormat="1" ht="12" customHeight="1">
      <c r="A47" s="360" t="s">
        <v>11</v>
      </c>
      <c r="B47" s="361" t="s">
        <v>189</v>
      </c>
      <c r="C47" s="362">
        <f>SUM(C48:C52)</f>
        <v>0</v>
      </c>
      <c r="D47" s="362">
        <v>0</v>
      </c>
      <c r="E47" s="362">
        <f>SUM(E48:E52)</f>
        <v>0</v>
      </c>
    </row>
    <row r="48" spans="1:5" s="41" customFormat="1" ht="12" customHeight="1">
      <c r="A48" s="160" t="s">
        <v>59</v>
      </c>
      <c r="B48" s="145" t="s">
        <v>193</v>
      </c>
      <c r="C48" s="217"/>
      <c r="D48" s="217">
        <v>0</v>
      </c>
      <c r="E48" s="84"/>
    </row>
    <row r="49" spans="1:5" s="41" customFormat="1" ht="12" customHeight="1">
      <c r="A49" s="160" t="s">
        <v>60</v>
      </c>
      <c r="B49" s="145" t="s">
        <v>194</v>
      </c>
      <c r="C49" s="217"/>
      <c r="D49" s="217">
        <v>0</v>
      </c>
      <c r="E49" s="84"/>
    </row>
    <row r="50" spans="1:5" s="41" customFormat="1" ht="12" customHeight="1">
      <c r="A50" s="160" t="s">
        <v>190</v>
      </c>
      <c r="B50" s="145" t="s">
        <v>195</v>
      </c>
      <c r="C50" s="217"/>
      <c r="D50" s="217">
        <v>0</v>
      </c>
      <c r="E50" s="84"/>
    </row>
    <row r="51" spans="1:5" s="41" customFormat="1" ht="12" customHeight="1">
      <c r="A51" s="160" t="s">
        <v>191</v>
      </c>
      <c r="B51" s="145" t="s">
        <v>196</v>
      </c>
      <c r="C51" s="217"/>
      <c r="D51" s="217">
        <v>0</v>
      </c>
      <c r="E51" s="84"/>
    </row>
    <row r="52" spans="1:5" s="41" customFormat="1" ht="12" customHeight="1">
      <c r="A52" s="160" t="s">
        <v>192</v>
      </c>
      <c r="B52" s="145" t="s">
        <v>197</v>
      </c>
      <c r="C52" s="217"/>
      <c r="D52" s="217">
        <v>0</v>
      </c>
      <c r="E52" s="84"/>
    </row>
    <row r="53" spans="1:5" s="41" customFormat="1" ht="12" customHeight="1">
      <c r="A53" s="360" t="s">
        <v>102</v>
      </c>
      <c r="B53" s="361" t="s">
        <v>198</v>
      </c>
      <c r="C53" s="362">
        <f>SUM(C54:C56)</f>
        <v>0</v>
      </c>
      <c r="D53" s="362">
        <v>0</v>
      </c>
      <c r="E53" s="362">
        <f>SUM(E54:E56)</f>
        <v>0</v>
      </c>
    </row>
    <row r="54" spans="1:5" s="41" customFormat="1" ht="12" customHeight="1">
      <c r="A54" s="160" t="s">
        <v>61</v>
      </c>
      <c r="B54" s="145" t="s">
        <v>199</v>
      </c>
      <c r="C54" s="214"/>
      <c r="D54" s="214">
        <v>0</v>
      </c>
      <c r="E54" s="81"/>
    </row>
    <row r="55" spans="1:5" s="41" customFormat="1" ht="12" customHeight="1">
      <c r="A55" s="160" t="s">
        <v>62</v>
      </c>
      <c r="B55" s="145" t="s">
        <v>362</v>
      </c>
      <c r="C55" s="214"/>
      <c r="D55" s="214">
        <v>0</v>
      </c>
      <c r="E55" s="81"/>
    </row>
    <row r="56" spans="1:5" s="41" customFormat="1" ht="12" customHeight="1">
      <c r="A56" s="160" t="s">
        <v>203</v>
      </c>
      <c r="B56" s="145" t="s">
        <v>201</v>
      </c>
      <c r="C56" s="214"/>
      <c r="D56" s="214">
        <v>0</v>
      </c>
      <c r="E56" s="81"/>
    </row>
    <row r="57" spans="1:5" s="41" customFormat="1" ht="12" customHeight="1">
      <c r="A57" s="160" t="s">
        <v>204</v>
      </c>
      <c r="B57" s="145" t="s">
        <v>202</v>
      </c>
      <c r="C57" s="214"/>
      <c r="D57" s="214">
        <v>0</v>
      </c>
      <c r="E57" s="81"/>
    </row>
    <row r="58" spans="1:5" s="41" customFormat="1" ht="12" customHeight="1">
      <c r="A58" s="360" t="s">
        <v>13</v>
      </c>
      <c r="B58" s="363" t="s">
        <v>205</v>
      </c>
      <c r="C58" s="362">
        <f>SUM(C59:C61)</f>
        <v>0</v>
      </c>
      <c r="D58" s="362">
        <v>35560</v>
      </c>
      <c r="E58" s="362">
        <f>SUM(E59:E61)</f>
        <v>35560</v>
      </c>
    </row>
    <row r="59" spans="1:5" s="41" customFormat="1" ht="12" customHeight="1">
      <c r="A59" s="160" t="s">
        <v>103</v>
      </c>
      <c r="B59" s="145" t="s">
        <v>207</v>
      </c>
      <c r="C59" s="217"/>
      <c r="D59" s="217">
        <v>0</v>
      </c>
      <c r="E59" s="84"/>
    </row>
    <row r="60" spans="1:5" s="41" customFormat="1" ht="12" customHeight="1">
      <c r="A60" s="160" t="s">
        <v>104</v>
      </c>
      <c r="B60" s="145" t="s">
        <v>363</v>
      </c>
      <c r="C60" s="217"/>
      <c r="D60" s="217">
        <v>0</v>
      </c>
      <c r="E60" s="84"/>
    </row>
    <row r="61" spans="1:5" s="41" customFormat="1" ht="12" customHeight="1">
      <c r="A61" s="160" t="s">
        <v>127</v>
      </c>
      <c r="B61" s="145" t="s">
        <v>208</v>
      </c>
      <c r="C61" s="217"/>
      <c r="D61" s="217">
        <v>35560</v>
      </c>
      <c r="E61" s="84">
        <v>35560</v>
      </c>
    </row>
    <row r="62" spans="1:5" s="41" customFormat="1" ht="12" customHeight="1">
      <c r="A62" s="160" t="s">
        <v>206</v>
      </c>
      <c r="B62" s="145" t="s">
        <v>209</v>
      </c>
      <c r="C62" s="217"/>
      <c r="D62" s="217">
        <v>0</v>
      </c>
      <c r="E62" s="84"/>
    </row>
    <row r="63" spans="1:5" s="41" customFormat="1" ht="12" customHeight="1">
      <c r="A63" s="360" t="s">
        <v>14</v>
      </c>
      <c r="B63" s="361" t="s">
        <v>210</v>
      </c>
      <c r="C63" s="364">
        <f>+C8+C15+C22+C29+C36+C47+C53+C58</f>
        <v>592705</v>
      </c>
      <c r="D63" s="364">
        <v>832056</v>
      </c>
      <c r="E63" s="364">
        <f>+E8+E15+E22+E29+E36+E47+E53+E58</f>
        <v>811425</v>
      </c>
    </row>
    <row r="64" spans="1:5" s="41" customFormat="1" ht="12" customHeight="1">
      <c r="A64" s="367" t="s">
        <v>331</v>
      </c>
      <c r="B64" s="363" t="s">
        <v>212</v>
      </c>
      <c r="C64" s="362">
        <f>SUM(C65:C67)</f>
        <v>0</v>
      </c>
      <c r="D64" s="362">
        <v>0</v>
      </c>
      <c r="E64" s="362">
        <f>SUM(E65:E67)</f>
        <v>0</v>
      </c>
    </row>
    <row r="65" spans="1:5" s="41" customFormat="1" ht="12" customHeight="1">
      <c r="A65" s="160" t="s">
        <v>245</v>
      </c>
      <c r="B65" s="145" t="s">
        <v>213</v>
      </c>
      <c r="C65" s="217"/>
      <c r="D65" s="217">
        <v>0</v>
      </c>
      <c r="E65" s="84"/>
    </row>
    <row r="66" spans="1:5" s="41" customFormat="1" ht="12" customHeight="1">
      <c r="A66" s="160" t="s">
        <v>254</v>
      </c>
      <c r="B66" s="145" t="s">
        <v>214</v>
      </c>
      <c r="C66" s="217"/>
      <c r="D66" s="217">
        <v>0</v>
      </c>
      <c r="E66" s="84"/>
    </row>
    <row r="67" spans="1:5" s="41" customFormat="1" ht="12" customHeight="1">
      <c r="A67" s="160" t="s">
        <v>255</v>
      </c>
      <c r="B67" s="368" t="s">
        <v>215</v>
      </c>
      <c r="C67" s="217"/>
      <c r="D67" s="217">
        <v>0</v>
      </c>
      <c r="E67" s="84"/>
    </row>
    <row r="68" spans="1:5" s="41" customFormat="1" ht="12" customHeight="1">
      <c r="A68" s="367" t="s">
        <v>216</v>
      </c>
      <c r="B68" s="363" t="s">
        <v>217</v>
      </c>
      <c r="C68" s="362">
        <f>SUM(C69:C72)</f>
        <v>0</v>
      </c>
      <c r="D68" s="362">
        <v>0</v>
      </c>
      <c r="E68" s="362">
        <f>SUM(E69:E72)</f>
        <v>0</v>
      </c>
    </row>
    <row r="69" spans="1:5" s="41" customFormat="1" ht="12" customHeight="1">
      <c r="A69" s="160" t="s">
        <v>84</v>
      </c>
      <c r="B69" s="145" t="s">
        <v>218</v>
      </c>
      <c r="C69" s="217"/>
      <c r="D69" s="217">
        <v>0</v>
      </c>
      <c r="E69" s="84"/>
    </row>
    <row r="70" spans="1:5" s="41" customFormat="1" ht="12" customHeight="1">
      <c r="A70" s="160" t="s">
        <v>85</v>
      </c>
      <c r="B70" s="145" t="s">
        <v>219</v>
      </c>
      <c r="C70" s="217"/>
      <c r="D70" s="217">
        <v>0</v>
      </c>
      <c r="E70" s="84"/>
    </row>
    <row r="71" spans="1:5" s="41" customFormat="1" ht="12" customHeight="1">
      <c r="A71" s="160" t="s">
        <v>246</v>
      </c>
      <c r="B71" s="145" t="s">
        <v>220</v>
      </c>
      <c r="C71" s="217"/>
      <c r="D71" s="217">
        <v>0</v>
      </c>
      <c r="E71" s="84"/>
    </row>
    <row r="72" spans="1:5" s="41" customFormat="1" ht="12" customHeight="1">
      <c r="A72" s="160" t="s">
        <v>247</v>
      </c>
      <c r="B72" s="145" t="s">
        <v>221</v>
      </c>
      <c r="C72" s="217"/>
      <c r="D72" s="217">
        <v>0</v>
      </c>
      <c r="E72" s="84"/>
    </row>
    <row r="73" spans="1:5" s="41" customFormat="1" ht="12" customHeight="1">
      <c r="A73" s="367" t="s">
        <v>222</v>
      </c>
      <c r="B73" s="363" t="s">
        <v>223</v>
      </c>
      <c r="C73" s="362">
        <f>SUM(C74:C75)</f>
        <v>0</v>
      </c>
      <c r="D73" s="362">
        <v>74595</v>
      </c>
      <c r="E73" s="362">
        <f>SUM(E74:E75)</f>
        <v>74595</v>
      </c>
    </row>
    <row r="74" spans="1:5" s="41" customFormat="1" ht="12" customHeight="1">
      <c r="A74" s="160" t="s">
        <v>248</v>
      </c>
      <c r="B74" s="145" t="s">
        <v>224</v>
      </c>
      <c r="C74" s="217"/>
      <c r="D74" s="217">
        <v>74595</v>
      </c>
      <c r="E74" s="84">
        <v>74595</v>
      </c>
    </row>
    <row r="75" spans="1:5" s="41" customFormat="1" ht="12" customHeight="1">
      <c r="A75" s="160" t="s">
        <v>249</v>
      </c>
      <c r="B75" s="145" t="s">
        <v>225</v>
      </c>
      <c r="C75" s="217"/>
      <c r="D75" s="217">
        <v>0</v>
      </c>
      <c r="E75" s="84"/>
    </row>
    <row r="76" spans="1:5" s="40" customFormat="1" ht="12" customHeight="1">
      <c r="A76" s="367" t="s">
        <v>226</v>
      </c>
      <c r="B76" s="363" t="s">
        <v>227</v>
      </c>
      <c r="C76" s="362">
        <f>SUM(C77:C79)</f>
        <v>0</v>
      </c>
      <c r="D76" s="362">
        <v>0</v>
      </c>
      <c r="E76" s="362">
        <f>SUM(E77:E79)</f>
        <v>2897</v>
      </c>
    </row>
    <row r="77" spans="1:5" s="41" customFormat="1" ht="12" customHeight="1">
      <c r="A77" s="160" t="s">
        <v>250</v>
      </c>
      <c r="B77" s="145" t="s">
        <v>228</v>
      </c>
      <c r="C77" s="217"/>
      <c r="D77" s="217">
        <v>0</v>
      </c>
      <c r="E77" s="84">
        <v>2897</v>
      </c>
    </row>
    <row r="78" spans="1:5" s="41" customFormat="1" ht="12" customHeight="1">
      <c r="A78" s="160" t="s">
        <v>251</v>
      </c>
      <c r="B78" s="145" t="s">
        <v>229</v>
      </c>
      <c r="C78" s="217"/>
      <c r="D78" s="217">
        <v>0</v>
      </c>
      <c r="E78" s="84"/>
    </row>
    <row r="79" spans="1:5" s="41" customFormat="1" ht="12" customHeight="1">
      <c r="A79" s="160" t="s">
        <v>252</v>
      </c>
      <c r="B79" s="145" t="s">
        <v>230</v>
      </c>
      <c r="C79" s="217"/>
      <c r="D79" s="217">
        <v>0</v>
      </c>
      <c r="E79" s="84"/>
    </row>
    <row r="80" spans="1:5" s="41" customFormat="1" ht="12" customHeight="1">
      <c r="A80" s="367" t="s">
        <v>231</v>
      </c>
      <c r="B80" s="363" t="s">
        <v>253</v>
      </c>
      <c r="C80" s="362">
        <f>SUM(C81:C84)</f>
        <v>0</v>
      </c>
      <c r="D80" s="362">
        <v>0</v>
      </c>
      <c r="E80" s="362">
        <f>SUM(E81:E84)</f>
        <v>0</v>
      </c>
    </row>
    <row r="81" spans="1:5" s="41" customFormat="1" ht="12" customHeight="1">
      <c r="A81" s="164" t="s">
        <v>232</v>
      </c>
      <c r="B81" s="145" t="s">
        <v>233</v>
      </c>
      <c r="C81" s="217"/>
      <c r="D81" s="217">
        <v>0</v>
      </c>
      <c r="E81" s="84"/>
    </row>
    <row r="82" spans="1:5" s="41" customFormat="1" ht="12" customHeight="1">
      <c r="A82" s="164" t="s">
        <v>234</v>
      </c>
      <c r="B82" s="145" t="s">
        <v>235</v>
      </c>
      <c r="C82" s="217"/>
      <c r="D82" s="217">
        <v>0</v>
      </c>
      <c r="E82" s="84"/>
    </row>
    <row r="83" spans="1:5" s="41" customFormat="1" ht="12" customHeight="1">
      <c r="A83" s="164" t="s">
        <v>236</v>
      </c>
      <c r="B83" s="145" t="s">
        <v>237</v>
      </c>
      <c r="C83" s="217"/>
      <c r="D83" s="217">
        <v>0</v>
      </c>
      <c r="E83" s="84"/>
    </row>
    <row r="84" spans="1:5" s="40" customFormat="1" ht="12" customHeight="1">
      <c r="A84" s="164" t="s">
        <v>238</v>
      </c>
      <c r="B84" s="145" t="s">
        <v>239</v>
      </c>
      <c r="C84" s="217"/>
      <c r="D84" s="217">
        <v>0</v>
      </c>
      <c r="E84" s="84"/>
    </row>
    <row r="85" spans="1:5" s="40" customFormat="1" ht="12" customHeight="1">
      <c r="A85" s="367" t="s">
        <v>240</v>
      </c>
      <c r="B85" s="363" t="s">
        <v>241</v>
      </c>
      <c r="C85" s="369"/>
      <c r="D85" s="369">
        <v>0</v>
      </c>
      <c r="E85" s="369"/>
    </row>
    <row r="86" spans="1:5" s="40" customFormat="1" ht="12" customHeight="1">
      <c r="A86" s="367" t="s">
        <v>242</v>
      </c>
      <c r="B86" s="370" t="s">
        <v>243</v>
      </c>
      <c r="C86" s="364">
        <f>+C64+C68+C73+C76+C80+C85</f>
        <v>0</v>
      </c>
      <c r="D86" s="364">
        <v>74595</v>
      </c>
      <c r="E86" s="364">
        <f>+E64+E68+E73+E76+E80+E85</f>
        <v>77492</v>
      </c>
    </row>
    <row r="87" spans="1:5" s="40" customFormat="1" ht="12" customHeight="1" thickBot="1">
      <c r="A87" s="371" t="s">
        <v>256</v>
      </c>
      <c r="B87" s="372" t="s">
        <v>357</v>
      </c>
      <c r="C87" s="373">
        <f>+C63+C86</f>
        <v>592705</v>
      </c>
      <c r="D87" s="373">
        <v>906651</v>
      </c>
      <c r="E87" s="373">
        <f>+E63+E86</f>
        <v>888917</v>
      </c>
    </row>
    <row r="88" spans="1:3" s="41" customFormat="1" ht="15" customHeight="1">
      <c r="A88" s="62"/>
      <c r="B88" s="63"/>
      <c r="C88" s="118"/>
    </row>
    <row r="89" spans="1:3" ht="13.5" thickBot="1">
      <c r="A89" s="167"/>
      <c r="B89" s="65"/>
      <c r="C89" s="119"/>
    </row>
    <row r="90" spans="1:5" s="36" customFormat="1" ht="16.5" customHeight="1">
      <c r="A90" s="420" t="s">
        <v>41</v>
      </c>
      <c r="B90" s="421"/>
      <c r="C90" s="421"/>
      <c r="D90" s="421"/>
      <c r="E90" s="422"/>
    </row>
    <row r="91" spans="1:5" s="42" customFormat="1" ht="12" customHeight="1">
      <c r="A91" s="360" t="s">
        <v>6</v>
      </c>
      <c r="B91" s="374" t="s">
        <v>259</v>
      </c>
      <c r="C91" s="362">
        <f>SUM(C92:C96)</f>
        <v>118263</v>
      </c>
      <c r="D91" s="362">
        <f>SUM(D92:D96)</f>
        <v>177878</v>
      </c>
      <c r="E91" s="362">
        <f>SUM(E92:E96)</f>
        <v>149743</v>
      </c>
    </row>
    <row r="92" spans="1:5" ht="12" customHeight="1">
      <c r="A92" s="160" t="s">
        <v>63</v>
      </c>
      <c r="B92" s="6" t="s">
        <v>36</v>
      </c>
      <c r="C92" s="214">
        <v>33269</v>
      </c>
      <c r="D92" s="214">
        <v>58848</v>
      </c>
      <c r="E92" s="81">
        <v>51343</v>
      </c>
    </row>
    <row r="93" spans="1:5" ht="12" customHeight="1">
      <c r="A93" s="160" t="s">
        <v>64</v>
      </c>
      <c r="B93" s="6" t="s">
        <v>105</v>
      </c>
      <c r="C93" s="214">
        <v>8900</v>
      </c>
      <c r="D93" s="214">
        <v>14217</v>
      </c>
      <c r="E93" s="81">
        <v>12267</v>
      </c>
    </row>
    <row r="94" spans="1:5" ht="12" customHeight="1">
      <c r="A94" s="160" t="s">
        <v>65</v>
      </c>
      <c r="B94" s="6" t="s">
        <v>82</v>
      </c>
      <c r="C94" s="214">
        <v>61338</v>
      </c>
      <c r="D94" s="214">
        <v>82787</v>
      </c>
      <c r="E94" s="81">
        <v>69207</v>
      </c>
    </row>
    <row r="95" spans="1:5" ht="12" customHeight="1">
      <c r="A95" s="160" t="s">
        <v>66</v>
      </c>
      <c r="B95" s="9" t="s">
        <v>106</v>
      </c>
      <c r="C95" s="214">
        <v>3000</v>
      </c>
      <c r="D95" s="214">
        <v>5754</v>
      </c>
      <c r="E95" s="81">
        <v>2223</v>
      </c>
    </row>
    <row r="96" spans="1:5" ht="12" customHeight="1">
      <c r="A96" s="160" t="s">
        <v>74</v>
      </c>
      <c r="B96" s="375" t="s">
        <v>107</v>
      </c>
      <c r="C96" s="214">
        <f>SUM(C97:C106)</f>
        <v>11756</v>
      </c>
      <c r="D96" s="214">
        <f>SUM(D97:D106)</f>
        <v>16272</v>
      </c>
      <c r="E96" s="81">
        <f>SUM(E97:E106)</f>
        <v>14703</v>
      </c>
    </row>
    <row r="97" spans="1:5" ht="12" customHeight="1">
      <c r="A97" s="160" t="s">
        <v>67</v>
      </c>
      <c r="B97" s="6" t="s">
        <v>260</v>
      </c>
      <c r="C97" s="214"/>
      <c r="D97" s="214">
        <v>2995</v>
      </c>
      <c r="E97" s="81">
        <v>2995</v>
      </c>
    </row>
    <row r="98" spans="1:5" ht="12" customHeight="1">
      <c r="A98" s="160" t="s">
        <v>68</v>
      </c>
      <c r="B98" s="47" t="s">
        <v>261</v>
      </c>
      <c r="C98" s="214"/>
      <c r="D98" s="214">
        <v>0</v>
      </c>
      <c r="E98" s="81"/>
    </row>
    <row r="99" spans="1:5" ht="12" customHeight="1">
      <c r="A99" s="160" t="s">
        <v>75</v>
      </c>
      <c r="B99" s="48" t="s">
        <v>262</v>
      </c>
      <c r="C99" s="214"/>
      <c r="D99" s="214">
        <v>0</v>
      </c>
      <c r="E99" s="81"/>
    </row>
    <row r="100" spans="1:5" ht="12" customHeight="1">
      <c r="A100" s="160" t="s">
        <v>76</v>
      </c>
      <c r="B100" s="48" t="s">
        <v>263</v>
      </c>
      <c r="C100" s="214"/>
      <c r="D100" s="214">
        <v>0</v>
      </c>
      <c r="E100" s="81"/>
    </row>
    <row r="101" spans="1:5" ht="12" customHeight="1">
      <c r="A101" s="160" t="s">
        <v>77</v>
      </c>
      <c r="B101" s="47" t="s">
        <v>264</v>
      </c>
      <c r="C101" s="214">
        <v>6406</v>
      </c>
      <c r="D101" s="214">
        <v>6406</v>
      </c>
      <c r="E101" s="81">
        <v>5088</v>
      </c>
    </row>
    <row r="102" spans="1:5" ht="12" customHeight="1">
      <c r="A102" s="160" t="s">
        <v>78</v>
      </c>
      <c r="B102" s="47" t="s">
        <v>265</v>
      </c>
      <c r="C102" s="214"/>
      <c r="D102" s="214">
        <v>0</v>
      </c>
      <c r="E102" s="81"/>
    </row>
    <row r="103" spans="1:5" ht="12" customHeight="1">
      <c r="A103" s="160" t="s">
        <v>80</v>
      </c>
      <c r="B103" s="48" t="s">
        <v>266</v>
      </c>
      <c r="C103" s="214"/>
      <c r="D103" s="214">
        <v>0</v>
      </c>
      <c r="E103" s="81"/>
    </row>
    <row r="104" spans="1:5" ht="12" customHeight="1">
      <c r="A104" s="160" t="s">
        <v>108</v>
      </c>
      <c r="B104" s="48" t="s">
        <v>267</v>
      </c>
      <c r="C104" s="214"/>
      <c r="D104" s="214">
        <v>0</v>
      </c>
      <c r="E104" s="81"/>
    </row>
    <row r="105" spans="1:5" ht="12" customHeight="1">
      <c r="A105" s="160" t="s">
        <v>257</v>
      </c>
      <c r="B105" s="48" t="s">
        <v>268</v>
      </c>
      <c r="C105" s="214"/>
      <c r="D105" s="214">
        <v>0</v>
      </c>
      <c r="E105" s="81"/>
    </row>
    <row r="106" spans="1:5" ht="12" customHeight="1">
      <c r="A106" s="160" t="s">
        <v>258</v>
      </c>
      <c r="B106" s="48" t="s">
        <v>269</v>
      </c>
      <c r="C106" s="214">
        <v>5350</v>
      </c>
      <c r="D106" s="214">
        <v>6871</v>
      </c>
      <c r="E106" s="81">
        <v>6620</v>
      </c>
    </row>
    <row r="107" spans="1:5" ht="12" customHeight="1">
      <c r="A107" s="360" t="s">
        <v>7</v>
      </c>
      <c r="B107" s="374" t="s">
        <v>270</v>
      </c>
      <c r="C107" s="362">
        <f>+C108+C110+C112</f>
        <v>327464</v>
      </c>
      <c r="D107" s="362">
        <f>+D108+D110+D112</f>
        <v>511482</v>
      </c>
      <c r="E107" s="362">
        <f>+E108+E110+E112</f>
        <v>495094</v>
      </c>
    </row>
    <row r="108" spans="1:5" ht="12" customHeight="1">
      <c r="A108" s="160" t="s">
        <v>69</v>
      </c>
      <c r="B108" s="6" t="s">
        <v>125</v>
      </c>
      <c r="C108" s="214">
        <v>327114</v>
      </c>
      <c r="D108" s="214">
        <v>497332</v>
      </c>
      <c r="E108" s="81">
        <v>493923</v>
      </c>
    </row>
    <row r="109" spans="1:5" ht="12" customHeight="1">
      <c r="A109" s="160" t="s">
        <v>70</v>
      </c>
      <c r="B109" s="6" t="s">
        <v>274</v>
      </c>
      <c r="C109" s="214">
        <v>325161</v>
      </c>
      <c r="D109" s="214">
        <v>447008</v>
      </c>
      <c r="E109" s="81">
        <v>447008</v>
      </c>
    </row>
    <row r="110" spans="1:5" ht="12" customHeight="1">
      <c r="A110" s="160" t="s">
        <v>71</v>
      </c>
      <c r="B110" s="6" t="s">
        <v>109</v>
      </c>
      <c r="C110" s="214">
        <v>350</v>
      </c>
      <c r="D110" s="214">
        <v>14150</v>
      </c>
      <c r="E110" s="81">
        <v>1171</v>
      </c>
    </row>
    <row r="111" spans="1:5" ht="12" customHeight="1">
      <c r="A111" s="160" t="s">
        <v>72</v>
      </c>
      <c r="B111" s="6" t="s">
        <v>275</v>
      </c>
      <c r="C111" s="214"/>
      <c r="D111" s="214">
        <v>0</v>
      </c>
      <c r="E111" s="81"/>
    </row>
    <row r="112" spans="1:5" ht="12" customHeight="1">
      <c r="A112" s="160" t="s">
        <v>73</v>
      </c>
      <c r="B112" s="75" t="s">
        <v>128</v>
      </c>
      <c r="C112" s="214"/>
      <c r="D112" s="214">
        <v>0</v>
      </c>
      <c r="E112" s="81"/>
    </row>
    <row r="113" spans="1:5" ht="12" customHeight="1">
      <c r="A113" s="160" t="s">
        <v>79</v>
      </c>
      <c r="B113" s="75" t="s">
        <v>364</v>
      </c>
      <c r="C113" s="214"/>
      <c r="D113" s="214">
        <v>0</v>
      </c>
      <c r="E113" s="81"/>
    </row>
    <row r="114" spans="1:5" ht="12" customHeight="1">
      <c r="A114" s="160" t="s">
        <v>81</v>
      </c>
      <c r="B114" s="48" t="s">
        <v>280</v>
      </c>
      <c r="C114" s="214"/>
      <c r="D114" s="214">
        <v>0</v>
      </c>
      <c r="E114" s="81"/>
    </row>
    <row r="115" spans="1:5" ht="12" customHeight="1">
      <c r="A115" s="160" t="s">
        <v>110</v>
      </c>
      <c r="B115" s="48" t="s">
        <v>263</v>
      </c>
      <c r="C115" s="214"/>
      <c r="D115" s="214">
        <v>0</v>
      </c>
      <c r="E115" s="81"/>
    </row>
    <row r="116" spans="1:5" ht="12" customHeight="1">
      <c r="A116" s="160" t="s">
        <v>111</v>
      </c>
      <c r="B116" s="48" t="s">
        <v>279</v>
      </c>
      <c r="C116" s="214"/>
      <c r="D116" s="214">
        <v>0</v>
      </c>
      <c r="E116" s="81"/>
    </row>
    <row r="117" spans="1:5" ht="12" customHeight="1">
      <c r="A117" s="160" t="s">
        <v>112</v>
      </c>
      <c r="B117" s="48" t="s">
        <v>278</v>
      </c>
      <c r="C117" s="214"/>
      <c r="D117" s="214">
        <v>0</v>
      </c>
      <c r="E117" s="81"/>
    </row>
    <row r="118" spans="1:5" ht="12" customHeight="1">
      <c r="A118" s="160" t="s">
        <v>271</v>
      </c>
      <c r="B118" s="48" t="s">
        <v>266</v>
      </c>
      <c r="C118" s="214"/>
      <c r="D118" s="214">
        <v>0</v>
      </c>
      <c r="E118" s="81"/>
    </row>
    <row r="119" spans="1:5" ht="12" customHeight="1">
      <c r="A119" s="160" t="s">
        <v>272</v>
      </c>
      <c r="B119" s="48" t="s">
        <v>277</v>
      </c>
      <c r="C119" s="214"/>
      <c r="D119" s="214">
        <v>0</v>
      </c>
      <c r="E119" s="81"/>
    </row>
    <row r="120" spans="1:5" ht="12" customHeight="1">
      <c r="A120" s="160" t="s">
        <v>273</v>
      </c>
      <c r="B120" s="48" t="s">
        <v>276</v>
      </c>
      <c r="C120" s="214"/>
      <c r="D120" s="214">
        <v>0</v>
      </c>
      <c r="E120" s="81"/>
    </row>
    <row r="121" spans="1:5" ht="12" customHeight="1">
      <c r="A121" s="360" t="s">
        <v>8</v>
      </c>
      <c r="B121" s="376" t="s">
        <v>281</v>
      </c>
      <c r="C121" s="362">
        <f>+C122+C123</f>
        <v>10994</v>
      </c>
      <c r="D121" s="362">
        <f>+D122+D123</f>
        <v>52637</v>
      </c>
      <c r="E121" s="362">
        <f>+E122+E123</f>
        <v>0</v>
      </c>
    </row>
    <row r="122" spans="1:5" ht="12" customHeight="1">
      <c r="A122" s="160" t="s">
        <v>52</v>
      </c>
      <c r="B122" s="6" t="s">
        <v>43</v>
      </c>
      <c r="C122" s="214">
        <v>10994</v>
      </c>
      <c r="D122" s="214">
        <v>42887</v>
      </c>
      <c r="E122" s="81"/>
    </row>
    <row r="123" spans="1:5" ht="12" customHeight="1">
      <c r="A123" s="160" t="s">
        <v>53</v>
      </c>
      <c r="B123" s="6" t="s">
        <v>44</v>
      </c>
      <c r="C123" s="214"/>
      <c r="D123" s="214">
        <v>9750</v>
      </c>
      <c r="E123" s="81"/>
    </row>
    <row r="124" spans="1:5" ht="12" customHeight="1">
      <c r="A124" s="360" t="s">
        <v>9</v>
      </c>
      <c r="B124" s="376" t="s">
        <v>282</v>
      </c>
      <c r="C124" s="362">
        <f>+C91+C107+C121</f>
        <v>456721</v>
      </c>
      <c r="D124" s="362">
        <f>+D91+D107+D121</f>
        <v>741997</v>
      </c>
      <c r="E124" s="362">
        <f>+E91+E107+E121</f>
        <v>644837</v>
      </c>
    </row>
    <row r="125" spans="1:5" ht="12" customHeight="1">
      <c r="A125" s="360" t="s">
        <v>10</v>
      </c>
      <c r="B125" s="376" t="s">
        <v>283</v>
      </c>
      <c r="C125" s="362">
        <f>+C126+C127+C128</f>
        <v>0</v>
      </c>
      <c r="D125" s="362">
        <v>0</v>
      </c>
      <c r="E125" s="362">
        <f>+E126+E127+E128</f>
        <v>0</v>
      </c>
    </row>
    <row r="126" spans="1:5" s="42" customFormat="1" ht="12" customHeight="1">
      <c r="A126" s="160" t="s">
        <v>56</v>
      </c>
      <c r="B126" s="6" t="s">
        <v>284</v>
      </c>
      <c r="C126" s="214"/>
      <c r="D126" s="214">
        <v>0</v>
      </c>
      <c r="E126" s="81"/>
    </row>
    <row r="127" spans="1:5" ht="12" customHeight="1">
      <c r="A127" s="160" t="s">
        <v>57</v>
      </c>
      <c r="B127" s="6" t="s">
        <v>285</v>
      </c>
      <c r="C127" s="214"/>
      <c r="D127" s="214">
        <v>0</v>
      </c>
      <c r="E127" s="81"/>
    </row>
    <row r="128" spans="1:5" ht="12" customHeight="1">
      <c r="A128" s="160" t="s">
        <v>58</v>
      </c>
      <c r="B128" s="6" t="s">
        <v>286</v>
      </c>
      <c r="C128" s="214"/>
      <c r="D128" s="214">
        <v>0</v>
      </c>
      <c r="E128" s="81"/>
    </row>
    <row r="129" spans="1:5" ht="12" customHeight="1">
      <c r="A129" s="360" t="s">
        <v>11</v>
      </c>
      <c r="B129" s="376" t="s">
        <v>330</v>
      </c>
      <c r="C129" s="362">
        <f>+C130+C131+C132+C133</f>
        <v>0</v>
      </c>
      <c r="D129" s="362">
        <v>0</v>
      </c>
      <c r="E129" s="362">
        <f>+E130+E131+E132+E133</f>
        <v>0</v>
      </c>
    </row>
    <row r="130" spans="1:5" ht="12" customHeight="1">
      <c r="A130" s="160" t="s">
        <v>59</v>
      </c>
      <c r="B130" s="6" t="s">
        <v>287</v>
      </c>
      <c r="C130" s="214"/>
      <c r="D130" s="214">
        <v>0</v>
      </c>
      <c r="E130" s="81"/>
    </row>
    <row r="131" spans="1:5" ht="12" customHeight="1">
      <c r="A131" s="160" t="s">
        <v>60</v>
      </c>
      <c r="B131" s="6" t="s">
        <v>288</v>
      </c>
      <c r="C131" s="214"/>
      <c r="D131" s="214">
        <v>0</v>
      </c>
      <c r="E131" s="81"/>
    </row>
    <row r="132" spans="1:5" ht="12" customHeight="1">
      <c r="A132" s="160" t="s">
        <v>190</v>
      </c>
      <c r="B132" s="6" t="s">
        <v>289</v>
      </c>
      <c r="C132" s="214"/>
      <c r="D132" s="214">
        <v>0</v>
      </c>
      <c r="E132" s="81"/>
    </row>
    <row r="133" spans="1:5" s="42" customFormat="1" ht="12" customHeight="1">
      <c r="A133" s="160" t="s">
        <v>191</v>
      </c>
      <c r="B133" s="6" t="s">
        <v>290</v>
      </c>
      <c r="C133" s="214"/>
      <c r="D133" s="214">
        <v>0</v>
      </c>
      <c r="E133" s="81"/>
    </row>
    <row r="134" spans="1:11" ht="12" customHeight="1">
      <c r="A134" s="360" t="s">
        <v>12</v>
      </c>
      <c r="B134" s="376" t="s">
        <v>291</v>
      </c>
      <c r="C134" s="364">
        <f>+C135+C136+C137+C138+C139</f>
        <v>114557</v>
      </c>
      <c r="D134" s="364">
        <f>+D135+D136+D137+D138+D139</f>
        <v>124960</v>
      </c>
      <c r="E134" s="364">
        <f>+E135+E136+E137+E138+E139</f>
        <v>124809</v>
      </c>
      <c r="K134" s="71"/>
    </row>
    <row r="135" spans="1:5" ht="12.75">
      <c r="A135" s="160" t="s">
        <v>61</v>
      </c>
      <c r="B135" s="6" t="s">
        <v>292</v>
      </c>
      <c r="C135" s="214"/>
      <c r="D135" s="214">
        <v>0</v>
      </c>
      <c r="E135" s="81"/>
    </row>
    <row r="136" spans="1:5" ht="12" customHeight="1">
      <c r="A136" s="160" t="s">
        <v>62</v>
      </c>
      <c r="B136" s="6" t="s">
        <v>302</v>
      </c>
      <c r="C136" s="214"/>
      <c r="D136" s="214">
        <v>2890</v>
      </c>
      <c r="E136" s="81">
        <v>2890</v>
      </c>
    </row>
    <row r="137" spans="1:5" ht="12" customHeight="1">
      <c r="A137" s="160" t="s">
        <v>203</v>
      </c>
      <c r="B137" s="6" t="s">
        <v>368</v>
      </c>
      <c r="C137" s="214">
        <v>114557</v>
      </c>
      <c r="D137" s="214">
        <v>122070</v>
      </c>
      <c r="E137" s="81">
        <v>121919</v>
      </c>
    </row>
    <row r="138" spans="1:5" s="42" customFormat="1" ht="12" customHeight="1">
      <c r="A138" s="160" t="s">
        <v>204</v>
      </c>
      <c r="B138" s="6" t="s">
        <v>293</v>
      </c>
      <c r="C138" s="214"/>
      <c r="D138" s="214">
        <v>0</v>
      </c>
      <c r="E138" s="81"/>
    </row>
    <row r="139" spans="1:5" s="42" customFormat="1" ht="12" customHeight="1">
      <c r="A139" s="160" t="s">
        <v>367</v>
      </c>
      <c r="B139" s="6" t="s">
        <v>294</v>
      </c>
      <c r="C139" s="214"/>
      <c r="D139" s="214">
        <v>0</v>
      </c>
      <c r="E139" s="81"/>
    </row>
    <row r="140" spans="1:5" s="42" customFormat="1" ht="12" customHeight="1">
      <c r="A140" s="360" t="s">
        <v>13</v>
      </c>
      <c r="B140" s="376" t="s">
        <v>295</v>
      </c>
      <c r="C140" s="377">
        <f>+C141+C142+C143+C144</f>
        <v>0</v>
      </c>
      <c r="D140" s="377">
        <v>0</v>
      </c>
      <c r="E140" s="377">
        <f>+E141+E142+E143+E144</f>
        <v>0</v>
      </c>
    </row>
    <row r="141" spans="1:5" s="42" customFormat="1" ht="12" customHeight="1">
      <c r="A141" s="160" t="s">
        <v>103</v>
      </c>
      <c r="B141" s="6" t="s">
        <v>296</v>
      </c>
      <c r="C141" s="214"/>
      <c r="D141" s="214">
        <v>0</v>
      </c>
      <c r="E141" s="81"/>
    </row>
    <row r="142" spans="1:5" s="42" customFormat="1" ht="12" customHeight="1">
      <c r="A142" s="160" t="s">
        <v>104</v>
      </c>
      <c r="B142" s="6" t="s">
        <v>297</v>
      </c>
      <c r="C142" s="214"/>
      <c r="D142" s="214">
        <v>0</v>
      </c>
      <c r="E142" s="81"/>
    </row>
    <row r="143" spans="1:5" s="42" customFormat="1" ht="12" customHeight="1">
      <c r="A143" s="160" t="s">
        <v>127</v>
      </c>
      <c r="B143" s="6" t="s">
        <v>298</v>
      </c>
      <c r="C143" s="214"/>
      <c r="D143" s="214">
        <v>0</v>
      </c>
      <c r="E143" s="81"/>
    </row>
    <row r="144" spans="1:5" ht="12.75" customHeight="1">
      <c r="A144" s="160" t="s">
        <v>206</v>
      </c>
      <c r="B144" s="6" t="s">
        <v>299</v>
      </c>
      <c r="C144" s="214"/>
      <c r="D144" s="214">
        <v>0</v>
      </c>
      <c r="E144" s="81"/>
    </row>
    <row r="145" spans="1:5" ht="12" customHeight="1">
      <c r="A145" s="360" t="s">
        <v>14</v>
      </c>
      <c r="B145" s="376" t="s">
        <v>300</v>
      </c>
      <c r="C145" s="378">
        <f>+C125+C129+C134+C140</f>
        <v>114557</v>
      </c>
      <c r="D145" s="378">
        <f>+D125+D129+D134+D140</f>
        <v>124960</v>
      </c>
      <c r="E145" s="378">
        <f>+E125+E129+E134+E140</f>
        <v>124809</v>
      </c>
    </row>
    <row r="146" spans="1:5" ht="15" customHeight="1" thickBot="1">
      <c r="A146" s="379" t="s">
        <v>15</v>
      </c>
      <c r="B146" s="380" t="s">
        <v>301</v>
      </c>
      <c r="C146" s="381">
        <f>+C124+C145</f>
        <v>571278</v>
      </c>
      <c r="D146" s="381">
        <v>866957</v>
      </c>
      <c r="E146" s="381">
        <f>+E124+E145</f>
        <v>769646</v>
      </c>
    </row>
    <row r="147" spans="1:3" ht="13.5" thickBot="1">
      <c r="A147" s="126"/>
      <c r="B147" s="127"/>
      <c r="C147" s="128"/>
    </row>
    <row r="148" spans="1:5" ht="15" customHeight="1" thickBot="1">
      <c r="A148" s="69" t="s">
        <v>121</v>
      </c>
      <c r="B148" s="70"/>
      <c r="C148" s="207">
        <v>14.5</v>
      </c>
      <c r="D148" s="207">
        <v>14.5</v>
      </c>
      <c r="E148" s="207">
        <v>14.5</v>
      </c>
    </row>
    <row r="149" spans="1:5" ht="14.25" customHeight="1" thickBot="1">
      <c r="A149" s="69" t="s">
        <v>122</v>
      </c>
      <c r="B149" s="70"/>
      <c r="C149" s="187">
        <v>51</v>
      </c>
      <c r="D149" s="187">
        <v>51</v>
      </c>
      <c r="E149" s="187">
        <v>51</v>
      </c>
    </row>
  </sheetData>
  <sheetProtection formatCells="0"/>
  <mergeCells count="3">
    <mergeCell ref="A90:E90"/>
    <mergeCell ref="A7:E7"/>
    <mergeCell ref="A1:E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&amp;C&amp;P/&amp;N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2016-03-31T07:49:46Z</cp:lastPrinted>
  <dcterms:created xsi:type="dcterms:W3CDTF">1999-10-30T10:30:45Z</dcterms:created>
  <dcterms:modified xsi:type="dcterms:W3CDTF">2016-03-31T07:52:54Z</dcterms:modified>
  <cp:category/>
  <cp:version/>
  <cp:contentType/>
  <cp:contentStatus/>
</cp:coreProperties>
</file>