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050" activeTab="1"/>
  </bookViews>
  <sheets>
    <sheet name="Feladatonként" sheetId="1" r:id="rId1"/>
    <sheet name="Feladatonként (2)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<sst xmlns="http://schemas.openxmlformats.org/spreadsheetml/2006/main" count="255" uniqueCount="70">
  <si>
    <t>Szakfeladat száma és neve</t>
  </si>
  <si>
    <t>Megnevezés</t>
  </si>
  <si>
    <t>Eredeti előirányzat</t>
  </si>
  <si>
    <t>Módosított előirányzat</t>
  </si>
  <si>
    <t>Teljesítés       %-a</t>
  </si>
  <si>
    <t>Egyenleg</t>
  </si>
  <si>
    <t>Bevételek</t>
  </si>
  <si>
    <t>Kiadások</t>
  </si>
  <si>
    <t>Adatok eFt-ban</t>
  </si>
  <si>
    <t>Időarányos eltérés</t>
  </si>
  <si>
    <t>370000 Szennyvízelvezetés, kezelés</t>
  </si>
  <si>
    <t>813000 Zöldterület-kezelés</t>
  </si>
  <si>
    <t>841126 Önkormányzatok igazgatási tevékenysége</t>
  </si>
  <si>
    <t>841402 Közvilágítási feladatok</t>
  </si>
  <si>
    <t>882113 Lakásfenntartási támogatás: normatív</t>
  </si>
  <si>
    <t>882115 Ápolási díj: alanyi jogon</t>
  </si>
  <si>
    <t>882116 Ápolási díj: méltányossági</t>
  </si>
  <si>
    <t>882122 Átmeneti segély</t>
  </si>
  <si>
    <t>882123 Temetési segély</t>
  </si>
  <si>
    <t>960302 Köztemető fenntartás és működtetés</t>
  </si>
  <si>
    <t>562912 Óvodai intézményi étkeztetés</t>
  </si>
  <si>
    <t>562913 Iskolai intézményi étkeztetés</t>
  </si>
  <si>
    <t>843044 Gyógyító, megelőző ellátások finaszírozása</t>
  </si>
  <si>
    <t>889921 Szociális étkeztetés</t>
  </si>
  <si>
    <t>750000 Állat-egészségügyi ellátás</t>
  </si>
  <si>
    <t>882129 Egyéb önkormányzati eseti pénzbeli ellátások</t>
  </si>
  <si>
    <t>381103 Települési hulladék begyűjtése, szállítása, átrakása</t>
  </si>
  <si>
    <t>381201 Egészségügyi és más fertőzésvesz.hulladék begyűjtése</t>
  </si>
  <si>
    <t>851011 Óvodai nevelés, ellátás</t>
  </si>
  <si>
    <t>851012 SNI gyermekek óvodai nevelése, ellátása</t>
  </si>
  <si>
    <t>910123 Könyvtári szolgáltatások</t>
  </si>
  <si>
    <t>856099 Egyéb oktatást kiegészítő tevékenységek</t>
  </si>
  <si>
    <t>881011 Idősek nappali ellátása</t>
  </si>
  <si>
    <t>862101 Háziorvosi alapellátás</t>
  </si>
  <si>
    <t>882202 Közgyógyellátás</t>
  </si>
  <si>
    <t>890301 Civil szervezetek működési támogatása</t>
  </si>
  <si>
    <t>910203 Múzeumi kiállítási tevékenység</t>
  </si>
  <si>
    <t>910301 Történelmi hely, építmény, egyéb látványosság működt.</t>
  </si>
  <si>
    <t>931102 Sportlétesítmények működtetése és fejlesztése</t>
  </si>
  <si>
    <t>931301 Szabadidősport-tevékenység és támogatása</t>
  </si>
  <si>
    <t>Szilvásvárad Község Önkormányzata összesen:</t>
  </si>
  <si>
    <t>Szilvásvárad Község Önkormányzata</t>
  </si>
  <si>
    <t>841906 Finanszírozási műveletek</t>
  </si>
  <si>
    <t>421100 Út, vasút építése</t>
  </si>
  <si>
    <t>890442 Hosszabb időtartamú közcélú foglalkoztatás</t>
  </si>
  <si>
    <t>és az irányítása alá tartozó intézmények</t>
  </si>
  <si>
    <t>522001 Közutak, hidak üzemeltetése, fenntartása</t>
  </si>
  <si>
    <t>522003 Parkoló, garázs üzemeltetése, fenntartása</t>
  </si>
  <si>
    <t>680001 Lakóingatlan bérbeadása, üzemeltetése</t>
  </si>
  <si>
    <t>680002 Nem lakóingatlan bérbeadása, üzemeltetése</t>
  </si>
  <si>
    <t>841378 Turizmus helyi igazgatása és szabályozása</t>
  </si>
  <si>
    <t>882111 Aktív korúak ellátása</t>
  </si>
  <si>
    <t>882124 Rendkívüli gyermekvédelmi támogatás</t>
  </si>
  <si>
    <t>940000 Közösségi, társadalmi tevékenységek</t>
  </si>
  <si>
    <t>562917 Munkahelyi étkeztetés</t>
  </si>
  <si>
    <t xml:space="preserve">811000 Építményüzemeltetés </t>
  </si>
  <si>
    <t>552001 Üdülői szálláshelyszolgáltatás</t>
  </si>
  <si>
    <t>841133 Adó, illeték kiszabása, beszedése, adóellenőrzés</t>
  </si>
  <si>
    <t>Szilvásváradi Manóvár Óvoda</t>
  </si>
  <si>
    <t>Szilvásváradi Manóvár Óvoda összesen:</t>
  </si>
  <si>
    <t>841901 Önkormányzatok elszámolásai társulásokkal, kv-i szerveikkel</t>
  </si>
  <si>
    <t>Szilvásváradi Közös Önkormányzati Hivatal</t>
  </si>
  <si>
    <t>Szilvásváradi Közös Önkormányzati Hivatal összesen:</t>
  </si>
  <si>
    <t>2013. I-III. negyed-éves teljesítés</t>
  </si>
  <si>
    <t>2013. éves teljesítés</t>
  </si>
  <si>
    <t>2013. évben teljesített bevételei és kiadásai szakfeladatonként</t>
  </si>
  <si>
    <t>862301 Fogorvosi alapellátás</t>
  </si>
  <si>
    <t>882118 Rendsz.és kieg.gyermekvédelmi támogatás</t>
  </si>
  <si>
    <t>841403 Város- községgazdálkodási szolgáltatások</t>
  </si>
  <si>
    <t>3.számú melléklet a 8/2014. (V.14.) számú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</si>
</sst>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[$-40E]yyyy\.\ mmmm\ d\."/>
    <numFmt numFmtId="168" formatCode="#,##0.0"/>
    <numFmt numFmtId="169" formatCode="#,##0.000"/>
    <numFmt numFmtId="170" formatCode="#,##0.0000"/>
    <numFmt numFmtId="171" formatCode="#,##0.00000"/>
    <numFmt numFmtId="172" formatCode="#,##0.000000"/>
  </numFmts>
  <fonts count="50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b/>
      <sz val="13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u val="single"/>
      <sz val="12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164" fontId="2" fillId="0" borderId="14" xfId="60" applyNumberFormat="1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164" fontId="2" fillId="0" borderId="17" xfId="60" applyNumberFormat="1" applyFont="1" applyBorder="1" applyAlignment="1">
      <alignment/>
    </xf>
    <xf numFmtId="164" fontId="2" fillId="0" borderId="13" xfId="60" applyNumberFormat="1" applyFont="1" applyBorder="1" applyAlignment="1">
      <alignment/>
    </xf>
    <xf numFmtId="164" fontId="2" fillId="0" borderId="16" xfId="6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64" fontId="2" fillId="0" borderId="18" xfId="6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6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64" fontId="2" fillId="0" borderId="15" xfId="6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164" fontId="9" fillId="0" borderId="0" xfId="6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33" borderId="13" xfId="0" applyFont="1" applyFill="1" applyBorder="1" applyAlignment="1">
      <alignment/>
    </xf>
    <xf numFmtId="164" fontId="2" fillId="33" borderId="20" xfId="6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horizontal="right" vertical="center"/>
    </xf>
    <xf numFmtId="3" fontId="7" fillId="33" borderId="1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2" fillId="33" borderId="13" xfId="6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164" fontId="2" fillId="0" borderId="13" xfId="60" applyNumberFormat="1" applyFont="1" applyFill="1" applyBorder="1" applyAlignment="1">
      <alignment/>
    </xf>
    <xf numFmtId="164" fontId="2" fillId="0" borderId="14" xfId="60" applyNumberFormat="1" applyFont="1" applyFill="1" applyBorder="1" applyAlignment="1">
      <alignment/>
    </xf>
    <xf numFmtId="164" fontId="2" fillId="0" borderId="16" xfId="6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3" fontId="1" fillId="33" borderId="13" xfId="0" applyNumberFormat="1" applyFont="1" applyFill="1" applyBorder="1" applyAlignment="1">
      <alignment/>
    </xf>
    <xf numFmtId="164" fontId="1" fillId="33" borderId="17" xfId="6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4" fontId="1" fillId="33" borderId="16" xfId="6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center"/>
    </xf>
    <xf numFmtId="3" fontId="7" fillId="33" borderId="13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164" fontId="7" fillId="33" borderId="14" xfId="6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164" fontId="7" fillId="33" borderId="16" xfId="6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6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10" fontId="2" fillId="0" borderId="14" xfId="0" applyNumberFormat="1" applyFont="1" applyBorder="1" applyAlignment="1">
      <alignment/>
    </xf>
    <xf numFmtId="3" fontId="1" fillId="33" borderId="16" xfId="0" applyNumberFormat="1" applyFont="1" applyFill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2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A2" sqref="A2:L3"/>
    </sheetView>
  </sheetViews>
  <sheetFormatPr defaultColWidth="9.00390625" defaultRowHeight="12.75"/>
  <cols>
    <col min="7" max="7" width="14.25390625" style="0" customWidth="1"/>
    <col min="8" max="8" width="13.00390625" style="0" customWidth="1"/>
    <col min="9" max="9" width="13.125" style="33" customWidth="1"/>
    <col min="10" max="10" width="14.875" style="0" customWidth="1"/>
    <col min="11" max="11" width="11.00390625" style="0" customWidth="1"/>
    <col min="12" max="12" width="12.75390625" style="0" customWidth="1"/>
  </cols>
  <sheetData>
    <row r="1" spans="11:12" ht="15">
      <c r="K1" s="91"/>
      <c r="L1" s="84" t="s">
        <v>69</v>
      </c>
    </row>
    <row r="2" spans="1:12" ht="12.75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1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2.75" customHeight="1">
      <c r="A4" s="142" t="s">
        <v>45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3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2.75" customHeight="1">
      <c r="A6" s="142" t="s">
        <v>65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4.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ht="7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9" customHeight="1">
      <c r="A9" s="18"/>
      <c r="B9" s="18"/>
      <c r="C9" s="18"/>
      <c r="D9" s="18"/>
      <c r="E9" s="18"/>
      <c r="F9" s="18"/>
      <c r="G9" s="18"/>
      <c r="H9" s="18"/>
      <c r="I9" s="34"/>
      <c r="J9" s="18"/>
      <c r="K9" s="18"/>
      <c r="L9" s="18"/>
    </row>
    <row r="10" spans="1:12" ht="15.75">
      <c r="A10" s="152" t="s">
        <v>41</v>
      </c>
      <c r="B10" s="153"/>
      <c r="C10" s="153"/>
      <c r="D10" s="153"/>
      <c r="E10" s="153"/>
      <c r="F10" s="75"/>
      <c r="G10" s="18"/>
      <c r="H10" s="18"/>
      <c r="I10" s="34"/>
      <c r="J10" s="18"/>
      <c r="K10" s="18"/>
      <c r="L10" s="42"/>
    </row>
    <row r="11" ht="18" customHeight="1">
      <c r="L11" s="42" t="s">
        <v>8</v>
      </c>
    </row>
    <row r="12" spans="1:12" ht="5.25" customHeight="1">
      <c r="A12" s="143" t="s">
        <v>0</v>
      </c>
      <c r="B12" s="144"/>
      <c r="C12" s="144"/>
      <c r="D12" s="144"/>
      <c r="E12" s="144"/>
      <c r="F12" s="145"/>
      <c r="G12" s="2"/>
      <c r="H12" s="94" t="s">
        <v>2</v>
      </c>
      <c r="I12" s="138" t="s">
        <v>3</v>
      </c>
      <c r="J12" s="94" t="s">
        <v>64</v>
      </c>
      <c r="K12" s="94" t="s">
        <v>4</v>
      </c>
      <c r="L12" s="133" t="s">
        <v>9</v>
      </c>
    </row>
    <row r="13" spans="1:12" ht="15.75" customHeight="1">
      <c r="A13" s="146"/>
      <c r="B13" s="147"/>
      <c r="C13" s="147"/>
      <c r="D13" s="147"/>
      <c r="E13" s="147"/>
      <c r="F13" s="148"/>
      <c r="G13" s="3" t="s">
        <v>1</v>
      </c>
      <c r="H13" s="155"/>
      <c r="I13" s="139"/>
      <c r="J13" s="95"/>
      <c r="K13" s="155"/>
      <c r="L13" s="134"/>
    </row>
    <row r="14" spans="1:12" ht="10.5" customHeight="1">
      <c r="A14" s="149"/>
      <c r="B14" s="150"/>
      <c r="C14" s="150"/>
      <c r="D14" s="150"/>
      <c r="E14" s="150"/>
      <c r="F14" s="151"/>
      <c r="G14" s="4"/>
      <c r="H14" s="156"/>
      <c r="I14" s="140"/>
      <c r="J14" s="96"/>
      <c r="K14" s="156"/>
      <c r="L14" s="135"/>
    </row>
    <row r="15" spans="1:12" ht="15">
      <c r="A15" s="97" t="s">
        <v>10</v>
      </c>
      <c r="B15" s="106"/>
      <c r="C15" s="106"/>
      <c r="D15" s="106"/>
      <c r="E15" s="106"/>
      <c r="F15" s="107"/>
      <c r="G15" s="5" t="s">
        <v>5</v>
      </c>
      <c r="H15" s="6">
        <f>H16-H17</f>
        <v>635</v>
      </c>
      <c r="I15" s="6">
        <f>I16-I17</f>
        <v>635</v>
      </c>
      <c r="J15" s="6">
        <f>J16-J17</f>
        <v>443</v>
      </c>
      <c r="K15" s="6"/>
      <c r="L15" s="6"/>
    </row>
    <row r="16" spans="1:14" ht="15">
      <c r="A16" s="108"/>
      <c r="B16" s="109"/>
      <c r="C16" s="109"/>
      <c r="D16" s="109"/>
      <c r="E16" s="109"/>
      <c r="F16" s="110"/>
      <c r="G16" s="7" t="s">
        <v>6</v>
      </c>
      <c r="H16" s="8">
        <v>2413</v>
      </c>
      <c r="I16" s="8">
        <v>2413</v>
      </c>
      <c r="J16" s="8">
        <v>1634</v>
      </c>
      <c r="K16" s="9">
        <f>J16/I16</f>
        <v>0.6771653543307087</v>
      </c>
      <c r="L16" s="8">
        <f>(I16-J16)*-1</f>
        <v>-779</v>
      </c>
      <c r="N16" s="33"/>
    </row>
    <row r="17" spans="1:12" ht="15">
      <c r="A17" s="111"/>
      <c r="B17" s="112"/>
      <c r="C17" s="112"/>
      <c r="D17" s="112"/>
      <c r="E17" s="112"/>
      <c r="F17" s="113"/>
      <c r="G17" s="11" t="s">
        <v>7</v>
      </c>
      <c r="H17" s="12">
        <v>1778</v>
      </c>
      <c r="I17" s="12">
        <v>1778</v>
      </c>
      <c r="J17" s="12">
        <v>1191</v>
      </c>
      <c r="K17" s="13">
        <f>J17/I17</f>
        <v>0.6698537682789651</v>
      </c>
      <c r="L17" s="12">
        <f>(I17-J17)*-1</f>
        <v>-587</v>
      </c>
    </row>
    <row r="18" spans="1:12" ht="15">
      <c r="A18" s="97" t="s">
        <v>26</v>
      </c>
      <c r="B18" s="106"/>
      <c r="C18" s="106"/>
      <c r="D18" s="106"/>
      <c r="E18" s="106"/>
      <c r="F18" s="107"/>
      <c r="G18" s="5" t="s">
        <v>5</v>
      </c>
      <c r="H18" s="6">
        <f>H19-H20</f>
        <v>-9919</v>
      </c>
      <c r="I18" s="6">
        <f>I19-I20</f>
        <v>-9919</v>
      </c>
      <c r="J18" s="6">
        <f>J19-J20</f>
        <v>-9502</v>
      </c>
      <c r="K18" s="6"/>
      <c r="L18" s="30"/>
    </row>
    <row r="19" spans="1:12" ht="15">
      <c r="A19" s="108"/>
      <c r="B19" s="109"/>
      <c r="C19" s="109"/>
      <c r="D19" s="109"/>
      <c r="E19" s="109"/>
      <c r="F19" s="110"/>
      <c r="G19" s="7" t="s">
        <v>6</v>
      </c>
      <c r="H19" s="8">
        <v>0</v>
      </c>
      <c r="I19" s="8">
        <v>0</v>
      </c>
      <c r="J19" s="8">
        <v>0</v>
      </c>
      <c r="K19" s="9"/>
      <c r="L19" s="8">
        <f>(I19-J19)*-1</f>
        <v>0</v>
      </c>
    </row>
    <row r="20" spans="1:12" ht="15">
      <c r="A20" s="111"/>
      <c r="B20" s="112"/>
      <c r="C20" s="112"/>
      <c r="D20" s="112"/>
      <c r="E20" s="112"/>
      <c r="F20" s="113"/>
      <c r="G20" s="11" t="s">
        <v>7</v>
      </c>
      <c r="H20" s="12">
        <v>9919</v>
      </c>
      <c r="I20" s="12">
        <v>9919</v>
      </c>
      <c r="J20" s="12">
        <v>9502</v>
      </c>
      <c r="K20" s="13">
        <f>J20/I20</f>
        <v>0.9579594717209396</v>
      </c>
      <c r="L20" s="12">
        <f>(I20-J20)*-1</f>
        <v>-417</v>
      </c>
    </row>
    <row r="21" spans="1:12" ht="15">
      <c r="A21" s="97" t="s">
        <v>27</v>
      </c>
      <c r="B21" s="106"/>
      <c r="C21" s="106"/>
      <c r="D21" s="106"/>
      <c r="E21" s="106"/>
      <c r="F21" s="107"/>
      <c r="G21" s="5" t="s">
        <v>5</v>
      </c>
      <c r="H21" s="6">
        <f>H22-H23</f>
        <v>-292</v>
      </c>
      <c r="I21" s="6">
        <f>I22-I23</f>
        <v>-292</v>
      </c>
      <c r="J21" s="6">
        <f>J22-J23</f>
        <v>-271</v>
      </c>
      <c r="K21" s="6"/>
      <c r="L21" s="30"/>
    </row>
    <row r="22" spans="1:12" ht="15">
      <c r="A22" s="108"/>
      <c r="B22" s="109"/>
      <c r="C22" s="109"/>
      <c r="D22" s="109"/>
      <c r="E22" s="109"/>
      <c r="F22" s="110"/>
      <c r="G22" s="7" t="s">
        <v>6</v>
      </c>
      <c r="H22" s="8">
        <v>0</v>
      </c>
      <c r="I22" s="8">
        <v>0</v>
      </c>
      <c r="J22" s="8">
        <v>0</v>
      </c>
      <c r="K22" s="9"/>
      <c r="L22" s="8">
        <f>(I22-J22)*-1</f>
        <v>0</v>
      </c>
    </row>
    <row r="23" spans="1:12" ht="15">
      <c r="A23" s="111"/>
      <c r="B23" s="112"/>
      <c r="C23" s="112"/>
      <c r="D23" s="112"/>
      <c r="E23" s="112"/>
      <c r="F23" s="113"/>
      <c r="G23" s="11" t="s">
        <v>7</v>
      </c>
      <c r="H23" s="12">
        <v>292</v>
      </c>
      <c r="I23" s="12">
        <v>292</v>
      </c>
      <c r="J23" s="12">
        <v>271</v>
      </c>
      <c r="K23" s="13">
        <f>J23/I23</f>
        <v>0.928082191780822</v>
      </c>
      <c r="L23" s="12">
        <f>(I23-J23)*-1</f>
        <v>-21</v>
      </c>
    </row>
    <row r="24" spans="1:12" ht="15">
      <c r="A24" s="97" t="s">
        <v>43</v>
      </c>
      <c r="B24" s="106"/>
      <c r="C24" s="106"/>
      <c r="D24" s="106"/>
      <c r="E24" s="106"/>
      <c r="F24" s="107"/>
      <c r="G24" s="5" t="s">
        <v>5</v>
      </c>
      <c r="H24" s="6">
        <f>H25-H26</f>
        <v>-20000</v>
      </c>
      <c r="I24" s="6">
        <f>I25-I26</f>
        <v>-20000</v>
      </c>
      <c r="J24" s="6">
        <f>J25-J26</f>
        <v>-18898</v>
      </c>
      <c r="K24" s="6"/>
      <c r="L24" s="30"/>
    </row>
    <row r="25" spans="1:12" ht="15">
      <c r="A25" s="108"/>
      <c r="B25" s="109"/>
      <c r="C25" s="109"/>
      <c r="D25" s="109"/>
      <c r="E25" s="109"/>
      <c r="F25" s="110"/>
      <c r="G25" s="7" t="s">
        <v>6</v>
      </c>
      <c r="H25" s="8">
        <v>0</v>
      </c>
      <c r="I25" s="8">
        <v>0</v>
      </c>
      <c r="J25" s="8">
        <v>0</v>
      </c>
      <c r="K25" s="9"/>
      <c r="L25" s="8">
        <f>(I25-J25)*-1</f>
        <v>0</v>
      </c>
    </row>
    <row r="26" spans="1:12" ht="15">
      <c r="A26" s="111"/>
      <c r="B26" s="112"/>
      <c r="C26" s="112"/>
      <c r="D26" s="112"/>
      <c r="E26" s="112"/>
      <c r="F26" s="113"/>
      <c r="G26" s="11" t="s">
        <v>7</v>
      </c>
      <c r="H26" s="12">
        <v>20000</v>
      </c>
      <c r="I26" s="12">
        <v>20000</v>
      </c>
      <c r="J26" s="12">
        <v>18898</v>
      </c>
      <c r="K26" s="13">
        <f>J26/I26</f>
        <v>0.9449</v>
      </c>
      <c r="L26" s="12">
        <f>(I26-J26)*-1</f>
        <v>-1102</v>
      </c>
    </row>
    <row r="27" spans="1:12" ht="15">
      <c r="A27" s="97" t="s">
        <v>46</v>
      </c>
      <c r="B27" s="98"/>
      <c r="C27" s="98"/>
      <c r="D27" s="98"/>
      <c r="E27" s="98"/>
      <c r="F27" s="99"/>
      <c r="G27" s="5" t="s">
        <v>5</v>
      </c>
      <c r="H27" s="6">
        <f>H28-H29</f>
        <v>-2313</v>
      </c>
      <c r="I27" s="6">
        <f>I28-I29</f>
        <v>-2313</v>
      </c>
      <c r="J27" s="6">
        <f>J28-J29</f>
        <v>-1379</v>
      </c>
      <c r="K27" s="14"/>
      <c r="L27" s="30"/>
    </row>
    <row r="28" spans="1:12" ht="15">
      <c r="A28" s="100"/>
      <c r="B28" s="101"/>
      <c r="C28" s="101"/>
      <c r="D28" s="101"/>
      <c r="E28" s="101"/>
      <c r="F28" s="102"/>
      <c r="G28" s="7" t="s">
        <v>6</v>
      </c>
      <c r="H28" s="8">
        <v>0</v>
      </c>
      <c r="I28" s="8">
        <v>0</v>
      </c>
      <c r="J28" s="8">
        <v>0</v>
      </c>
      <c r="K28" s="9"/>
      <c r="L28" s="8">
        <f>(I28-J28)*-1</f>
        <v>0</v>
      </c>
    </row>
    <row r="29" spans="1:12" ht="15">
      <c r="A29" s="103"/>
      <c r="B29" s="104"/>
      <c r="C29" s="104"/>
      <c r="D29" s="104"/>
      <c r="E29" s="104"/>
      <c r="F29" s="105"/>
      <c r="G29" s="11" t="s">
        <v>7</v>
      </c>
      <c r="H29" s="12">
        <v>2313</v>
      </c>
      <c r="I29" s="12">
        <v>2313</v>
      </c>
      <c r="J29" s="12">
        <v>1379</v>
      </c>
      <c r="K29" s="15">
        <f>J29/I29</f>
        <v>0.5961954172070904</v>
      </c>
      <c r="L29" s="12">
        <f>(I29-J29)*-1</f>
        <v>-934</v>
      </c>
    </row>
    <row r="30" spans="1:12" ht="15">
      <c r="A30" s="97" t="s">
        <v>47</v>
      </c>
      <c r="B30" s="98"/>
      <c r="C30" s="98"/>
      <c r="D30" s="98"/>
      <c r="E30" s="98"/>
      <c r="F30" s="99"/>
      <c r="G30" s="5" t="s">
        <v>5</v>
      </c>
      <c r="H30" s="6">
        <f>H31-H32</f>
        <v>5052</v>
      </c>
      <c r="I30" s="6">
        <f>I31-I32</f>
        <v>4603</v>
      </c>
      <c r="J30" s="6">
        <f>J31-J32</f>
        <v>8229</v>
      </c>
      <c r="K30" s="14"/>
      <c r="L30" s="30"/>
    </row>
    <row r="31" spans="1:12" ht="15">
      <c r="A31" s="100"/>
      <c r="B31" s="101"/>
      <c r="C31" s="101"/>
      <c r="D31" s="101"/>
      <c r="E31" s="101"/>
      <c r="F31" s="102"/>
      <c r="G31" s="7" t="s">
        <v>6</v>
      </c>
      <c r="H31" s="8">
        <v>12700</v>
      </c>
      <c r="I31" s="8">
        <v>12700</v>
      </c>
      <c r="J31" s="8">
        <v>16100</v>
      </c>
      <c r="K31" s="9">
        <f>J31/I31</f>
        <v>1.2677165354330708</v>
      </c>
      <c r="L31" s="8">
        <f>(I31-J31)*-1</f>
        <v>3400</v>
      </c>
    </row>
    <row r="32" spans="1:12" ht="15">
      <c r="A32" s="103"/>
      <c r="B32" s="104"/>
      <c r="C32" s="104"/>
      <c r="D32" s="104"/>
      <c r="E32" s="104"/>
      <c r="F32" s="105"/>
      <c r="G32" s="11" t="s">
        <v>7</v>
      </c>
      <c r="H32" s="12">
        <v>7648</v>
      </c>
      <c r="I32" s="12">
        <v>8097</v>
      </c>
      <c r="J32" s="12">
        <v>7871</v>
      </c>
      <c r="K32" s="15">
        <f>J32/I32</f>
        <v>0.9720884278127702</v>
      </c>
      <c r="L32" s="12">
        <f>(I32-J32)*-1</f>
        <v>-226</v>
      </c>
    </row>
    <row r="33" spans="1:12" ht="15">
      <c r="A33" s="97" t="s">
        <v>56</v>
      </c>
      <c r="B33" s="106"/>
      <c r="C33" s="106"/>
      <c r="D33" s="106"/>
      <c r="E33" s="106"/>
      <c r="F33" s="107"/>
      <c r="G33" s="5" t="s">
        <v>5</v>
      </c>
      <c r="H33" s="6">
        <f>H34-H35</f>
        <v>1140</v>
      </c>
      <c r="I33" s="6">
        <f>I34-I35</f>
        <v>1140</v>
      </c>
      <c r="J33" s="6">
        <f>J34-J35</f>
        <v>895</v>
      </c>
      <c r="K33" s="6"/>
      <c r="L33" s="6"/>
    </row>
    <row r="34" spans="1:12" ht="15">
      <c r="A34" s="108"/>
      <c r="B34" s="109"/>
      <c r="C34" s="109"/>
      <c r="D34" s="109"/>
      <c r="E34" s="109"/>
      <c r="F34" s="110"/>
      <c r="G34" s="7" t="s">
        <v>6</v>
      </c>
      <c r="H34" s="8">
        <v>2520</v>
      </c>
      <c r="I34" s="8">
        <v>2520</v>
      </c>
      <c r="J34" s="8">
        <v>1996</v>
      </c>
      <c r="K34" s="9">
        <f>J34/I34</f>
        <v>0.792063492063492</v>
      </c>
      <c r="L34" s="8">
        <f>(I34-J34)*-1</f>
        <v>-524</v>
      </c>
    </row>
    <row r="35" spans="1:12" ht="15">
      <c r="A35" s="111"/>
      <c r="B35" s="112"/>
      <c r="C35" s="112"/>
      <c r="D35" s="112"/>
      <c r="E35" s="112"/>
      <c r="F35" s="113"/>
      <c r="G35" s="11" t="s">
        <v>7</v>
      </c>
      <c r="H35" s="12">
        <v>1380</v>
      </c>
      <c r="I35" s="12">
        <v>1380</v>
      </c>
      <c r="J35" s="12">
        <v>1101</v>
      </c>
      <c r="K35" s="13">
        <f>J35/I35</f>
        <v>0.7978260869565217</v>
      </c>
      <c r="L35" s="12">
        <f>(I35-J35)*-1</f>
        <v>-279</v>
      </c>
    </row>
    <row r="36" spans="1:12" ht="15">
      <c r="A36" s="97" t="s">
        <v>20</v>
      </c>
      <c r="B36" s="106"/>
      <c r="C36" s="106"/>
      <c r="D36" s="106"/>
      <c r="E36" s="106"/>
      <c r="F36" s="107"/>
      <c r="G36" s="5" t="s">
        <v>5</v>
      </c>
      <c r="H36" s="6">
        <f>H37-H38</f>
        <v>-1065</v>
      </c>
      <c r="I36" s="6">
        <f>I37-I38</f>
        <v>-1065</v>
      </c>
      <c r="J36" s="6">
        <f>J37-J38</f>
        <v>-892</v>
      </c>
      <c r="K36" s="14"/>
      <c r="L36" s="30"/>
    </row>
    <row r="37" spans="1:12" ht="15">
      <c r="A37" s="108"/>
      <c r="B37" s="109"/>
      <c r="C37" s="109"/>
      <c r="D37" s="109"/>
      <c r="E37" s="109"/>
      <c r="F37" s="110"/>
      <c r="G37" s="7" t="s">
        <v>6</v>
      </c>
      <c r="H37" s="8">
        <v>1650</v>
      </c>
      <c r="I37" s="8">
        <v>1650</v>
      </c>
      <c r="J37" s="8">
        <v>1386</v>
      </c>
      <c r="K37" s="9">
        <f>J37/I37</f>
        <v>0.84</v>
      </c>
      <c r="L37" s="8">
        <f>(I37-J37)*-1</f>
        <v>-264</v>
      </c>
    </row>
    <row r="38" spans="1:12" ht="15">
      <c r="A38" s="111"/>
      <c r="B38" s="112"/>
      <c r="C38" s="112"/>
      <c r="D38" s="112"/>
      <c r="E38" s="112"/>
      <c r="F38" s="113"/>
      <c r="G38" s="11" t="s">
        <v>7</v>
      </c>
      <c r="H38" s="12">
        <v>2715</v>
      </c>
      <c r="I38" s="12">
        <v>2715</v>
      </c>
      <c r="J38" s="12">
        <v>2278</v>
      </c>
      <c r="K38" s="15">
        <f>J38/I38</f>
        <v>0.8390423572744015</v>
      </c>
      <c r="L38" s="12">
        <f>(I38-J38)*-1</f>
        <v>-437</v>
      </c>
    </row>
    <row r="39" spans="1:12" ht="15">
      <c r="A39" s="97" t="s">
        <v>21</v>
      </c>
      <c r="B39" s="106"/>
      <c r="C39" s="106"/>
      <c r="D39" s="106"/>
      <c r="E39" s="106"/>
      <c r="F39" s="107"/>
      <c r="G39" s="5" t="s">
        <v>5</v>
      </c>
      <c r="H39" s="6">
        <f>H40-H41</f>
        <v>-16344</v>
      </c>
      <c r="I39" s="6">
        <f>I40-I41</f>
        <v>-16306</v>
      </c>
      <c r="J39" s="6">
        <f>J40-J41</f>
        <v>-16210</v>
      </c>
      <c r="K39" s="14"/>
      <c r="L39" s="30"/>
    </row>
    <row r="40" spans="1:12" ht="15">
      <c r="A40" s="108"/>
      <c r="B40" s="109"/>
      <c r="C40" s="109"/>
      <c r="D40" s="109"/>
      <c r="E40" s="109"/>
      <c r="F40" s="110"/>
      <c r="G40" s="7" t="s">
        <v>6</v>
      </c>
      <c r="H40" s="8">
        <v>2795</v>
      </c>
      <c r="I40" s="8">
        <v>2897</v>
      </c>
      <c r="J40" s="8">
        <v>3364</v>
      </c>
      <c r="K40" s="9">
        <f>J40/I40</f>
        <v>1.1612012426648257</v>
      </c>
      <c r="L40" s="8">
        <f>(I40-J40)*-1</f>
        <v>467</v>
      </c>
    </row>
    <row r="41" spans="1:12" ht="15">
      <c r="A41" s="111"/>
      <c r="B41" s="112"/>
      <c r="C41" s="112"/>
      <c r="D41" s="112"/>
      <c r="E41" s="112"/>
      <c r="F41" s="113"/>
      <c r="G41" s="11" t="s">
        <v>7</v>
      </c>
      <c r="H41" s="12">
        <v>19139</v>
      </c>
      <c r="I41" s="12">
        <v>19203</v>
      </c>
      <c r="J41" s="12">
        <v>19574</v>
      </c>
      <c r="K41" s="15">
        <f>J41/I41</f>
        <v>1.0193198979326148</v>
      </c>
      <c r="L41" s="12">
        <f>(I41-J41)*-1</f>
        <v>371</v>
      </c>
    </row>
    <row r="42" spans="1:12" ht="15">
      <c r="A42" s="97" t="s">
        <v>54</v>
      </c>
      <c r="B42" s="106"/>
      <c r="C42" s="106"/>
      <c r="D42" s="106"/>
      <c r="E42" s="106"/>
      <c r="F42" s="107"/>
      <c r="G42" s="5" t="s">
        <v>5</v>
      </c>
      <c r="H42" s="6">
        <f>H43-H44</f>
        <v>730</v>
      </c>
      <c r="I42" s="6">
        <f>I43-I44</f>
        <v>730</v>
      </c>
      <c r="J42" s="6">
        <f>J43-J44</f>
        <v>911</v>
      </c>
      <c r="K42" s="14"/>
      <c r="L42" s="30"/>
    </row>
    <row r="43" spans="1:12" ht="15">
      <c r="A43" s="108"/>
      <c r="B43" s="109"/>
      <c r="C43" s="109"/>
      <c r="D43" s="109"/>
      <c r="E43" s="109"/>
      <c r="F43" s="110"/>
      <c r="G43" s="7" t="s">
        <v>6</v>
      </c>
      <c r="H43" s="8">
        <v>3430</v>
      </c>
      <c r="I43" s="8">
        <v>3430</v>
      </c>
      <c r="J43" s="8">
        <v>2926</v>
      </c>
      <c r="K43" s="9">
        <f>J43/I43</f>
        <v>0.8530612244897959</v>
      </c>
      <c r="L43" s="8">
        <f>(I43-J43)*-1</f>
        <v>-504</v>
      </c>
    </row>
    <row r="44" spans="1:12" ht="15">
      <c r="A44" s="111"/>
      <c r="B44" s="112"/>
      <c r="C44" s="112"/>
      <c r="D44" s="112"/>
      <c r="E44" s="112"/>
      <c r="F44" s="113"/>
      <c r="G44" s="11" t="s">
        <v>7</v>
      </c>
      <c r="H44" s="12">
        <v>2700</v>
      </c>
      <c r="I44" s="12">
        <v>2700</v>
      </c>
      <c r="J44" s="44">
        <v>2015</v>
      </c>
      <c r="K44" s="15">
        <f>J44/I44</f>
        <v>0.7462962962962963</v>
      </c>
      <c r="L44" s="12">
        <f>(I44-J44)*-1</f>
        <v>-685</v>
      </c>
    </row>
    <row r="45" spans="1:12" ht="15">
      <c r="A45" s="97" t="s">
        <v>48</v>
      </c>
      <c r="B45" s="106"/>
      <c r="C45" s="106"/>
      <c r="D45" s="106"/>
      <c r="E45" s="106"/>
      <c r="F45" s="107"/>
      <c r="G45" s="5" t="s">
        <v>5</v>
      </c>
      <c r="H45" s="6">
        <f>H46-H47</f>
        <v>309</v>
      </c>
      <c r="I45" s="6">
        <f>I46-I47</f>
        <v>309</v>
      </c>
      <c r="J45" s="6">
        <f>J46-J47</f>
        <v>1350</v>
      </c>
      <c r="K45" s="14"/>
      <c r="L45" s="30"/>
    </row>
    <row r="46" spans="1:12" ht="15">
      <c r="A46" s="108"/>
      <c r="B46" s="109"/>
      <c r="C46" s="109"/>
      <c r="D46" s="109"/>
      <c r="E46" s="109"/>
      <c r="F46" s="110"/>
      <c r="G46" s="7" t="s">
        <v>6</v>
      </c>
      <c r="H46" s="8">
        <v>1857</v>
      </c>
      <c r="I46" s="8">
        <v>1857</v>
      </c>
      <c r="J46" s="8">
        <v>2089</v>
      </c>
      <c r="K46" s="9">
        <f>J46/I46</f>
        <v>1.1249326871297791</v>
      </c>
      <c r="L46" s="8">
        <f>(I46-J46)*-1</f>
        <v>232</v>
      </c>
    </row>
    <row r="47" spans="1:12" ht="15">
      <c r="A47" s="111"/>
      <c r="B47" s="112"/>
      <c r="C47" s="112"/>
      <c r="D47" s="112"/>
      <c r="E47" s="112"/>
      <c r="F47" s="113"/>
      <c r="G47" s="11" t="s">
        <v>7</v>
      </c>
      <c r="H47" s="12">
        <v>1548</v>
      </c>
      <c r="I47" s="12">
        <v>1548</v>
      </c>
      <c r="J47" s="12">
        <v>739</v>
      </c>
      <c r="K47" s="15">
        <f>J47/I47</f>
        <v>0.47739018087855295</v>
      </c>
      <c r="L47" s="12">
        <f>(I47-J47)*-1</f>
        <v>-809</v>
      </c>
    </row>
    <row r="48" spans="1:12" ht="11.25" customHeight="1" hidden="1">
      <c r="A48" s="16"/>
      <c r="B48" s="16"/>
      <c r="C48" s="16"/>
      <c r="D48" s="16"/>
      <c r="E48" s="16"/>
      <c r="F48" s="16"/>
      <c r="G48" s="24"/>
      <c r="H48" s="25"/>
      <c r="I48" s="25"/>
      <c r="J48" s="25"/>
      <c r="K48" s="26"/>
      <c r="L48" s="30">
        <f>(I48/2-J48)*-1</f>
        <v>0</v>
      </c>
    </row>
    <row r="49" spans="1:12" ht="6.75" customHeight="1" hidden="1">
      <c r="A49" s="16"/>
      <c r="B49" s="16"/>
      <c r="C49" s="16"/>
      <c r="D49" s="16"/>
      <c r="E49" s="16"/>
      <c r="F49" s="16"/>
      <c r="G49" s="24"/>
      <c r="H49" s="25"/>
      <c r="I49" s="25"/>
      <c r="J49" s="25"/>
      <c r="K49" s="26"/>
      <c r="L49" s="8">
        <f>(I49/2-J49)*-1</f>
        <v>0</v>
      </c>
    </row>
    <row r="50" spans="1:12" ht="15" hidden="1">
      <c r="A50" s="10"/>
      <c r="B50" s="10"/>
      <c r="C50" s="10"/>
      <c r="D50" s="10"/>
      <c r="E50" s="10"/>
      <c r="F50" s="10"/>
      <c r="G50" s="27"/>
      <c r="H50" s="28"/>
      <c r="I50" s="28"/>
      <c r="J50" s="28"/>
      <c r="K50" s="29"/>
      <c r="L50" s="8">
        <f>(I50/2-J50)*-1</f>
        <v>0</v>
      </c>
    </row>
    <row r="51" spans="1:12" ht="15">
      <c r="A51" s="97" t="s">
        <v>49</v>
      </c>
      <c r="B51" s="106"/>
      <c r="C51" s="106"/>
      <c r="D51" s="106"/>
      <c r="E51" s="106"/>
      <c r="F51" s="107"/>
      <c r="G51" s="5" t="s">
        <v>5</v>
      </c>
      <c r="H51" s="6">
        <f>H52-H53</f>
        <v>14222</v>
      </c>
      <c r="I51" s="6">
        <f>I52-I53</f>
        <v>14222</v>
      </c>
      <c r="J51" s="6">
        <f>J52-J53</f>
        <v>2649</v>
      </c>
      <c r="K51" s="14"/>
      <c r="L51" s="8"/>
    </row>
    <row r="52" spans="1:12" ht="15">
      <c r="A52" s="108"/>
      <c r="B52" s="109"/>
      <c r="C52" s="109"/>
      <c r="D52" s="109"/>
      <c r="E52" s="109"/>
      <c r="F52" s="110"/>
      <c r="G52" s="7" t="s">
        <v>6</v>
      </c>
      <c r="H52" s="8">
        <v>14677</v>
      </c>
      <c r="I52" s="8">
        <v>14677</v>
      </c>
      <c r="J52" s="8">
        <v>3714</v>
      </c>
      <c r="K52" s="9">
        <f>J52/I52</f>
        <v>0.25304898821285005</v>
      </c>
      <c r="L52" s="8">
        <f>(I52-J52)*-1</f>
        <v>-10963</v>
      </c>
    </row>
    <row r="53" spans="1:12" ht="15">
      <c r="A53" s="111"/>
      <c r="B53" s="112"/>
      <c r="C53" s="112"/>
      <c r="D53" s="112"/>
      <c r="E53" s="112"/>
      <c r="F53" s="113"/>
      <c r="G53" s="11" t="s">
        <v>7</v>
      </c>
      <c r="H53" s="12">
        <v>455</v>
      </c>
      <c r="I53" s="12">
        <v>455</v>
      </c>
      <c r="J53" s="12">
        <v>1065</v>
      </c>
      <c r="K53" s="15">
        <f>J53/I53</f>
        <v>2.340659340659341</v>
      </c>
      <c r="L53" s="12">
        <f>(I53-J53)*-1</f>
        <v>610</v>
      </c>
    </row>
    <row r="54" spans="1:12" ht="15">
      <c r="A54" s="136" t="s">
        <v>24</v>
      </c>
      <c r="B54" s="136"/>
      <c r="C54" s="136"/>
      <c r="D54" s="136"/>
      <c r="E54" s="136"/>
      <c r="F54" s="136"/>
      <c r="G54" s="5" t="s">
        <v>5</v>
      </c>
      <c r="H54" s="6">
        <f>H55-H56</f>
        <v>-57</v>
      </c>
      <c r="I54" s="6">
        <f>I55-I56</f>
        <v>-57</v>
      </c>
      <c r="J54" s="6">
        <f>J55-J56</f>
        <v>0</v>
      </c>
      <c r="K54" s="14"/>
      <c r="L54" s="6"/>
    </row>
    <row r="55" spans="1:12" ht="15">
      <c r="A55" s="136"/>
      <c r="B55" s="136"/>
      <c r="C55" s="136"/>
      <c r="D55" s="136"/>
      <c r="E55" s="136"/>
      <c r="F55" s="136"/>
      <c r="G55" s="7" t="s">
        <v>6</v>
      </c>
      <c r="H55" s="8">
        <v>0</v>
      </c>
      <c r="I55" s="8">
        <v>0</v>
      </c>
      <c r="J55" s="8">
        <v>0</v>
      </c>
      <c r="K55" s="9"/>
      <c r="L55" s="8">
        <f>(I55/2-J55)*-1</f>
        <v>0</v>
      </c>
    </row>
    <row r="56" spans="1:12" ht="15">
      <c r="A56" s="136"/>
      <c r="B56" s="136"/>
      <c r="C56" s="136"/>
      <c r="D56" s="136"/>
      <c r="E56" s="136"/>
      <c r="F56" s="136"/>
      <c r="G56" s="11" t="s">
        <v>7</v>
      </c>
      <c r="H56" s="12">
        <v>57</v>
      </c>
      <c r="I56" s="12">
        <v>57</v>
      </c>
      <c r="J56" s="12">
        <v>0</v>
      </c>
      <c r="K56" s="15">
        <f>J56/I56</f>
        <v>0</v>
      </c>
      <c r="L56" s="12">
        <f>(I56-J56)*-1</f>
        <v>-57</v>
      </c>
    </row>
    <row r="57" spans="1:12" ht="15">
      <c r="A57" s="114" t="s">
        <v>55</v>
      </c>
      <c r="B57" s="114"/>
      <c r="C57" s="114"/>
      <c r="D57" s="114"/>
      <c r="E57" s="114"/>
      <c r="F57" s="114"/>
      <c r="G57" s="51" t="s">
        <v>5</v>
      </c>
      <c r="H57" s="45">
        <f>H58-H59</f>
        <v>-12442</v>
      </c>
      <c r="I57" s="45">
        <f>I58-I59</f>
        <v>-12519</v>
      </c>
      <c r="J57" s="45">
        <f>J58-J59</f>
        <v>-8998</v>
      </c>
      <c r="K57" s="48"/>
      <c r="L57" s="30"/>
    </row>
    <row r="58" spans="1:12" ht="15">
      <c r="A58" s="114"/>
      <c r="B58" s="114"/>
      <c r="C58" s="114"/>
      <c r="D58" s="114"/>
      <c r="E58" s="114"/>
      <c r="F58" s="114"/>
      <c r="G58" s="52" t="s">
        <v>6</v>
      </c>
      <c r="H58" s="46">
        <v>2210</v>
      </c>
      <c r="I58" s="46">
        <v>2210</v>
      </c>
      <c r="J58" s="46">
        <v>5919</v>
      </c>
      <c r="K58" s="49">
        <f>J58/I58</f>
        <v>2.678280542986425</v>
      </c>
      <c r="L58" s="8">
        <f>(I58-J58)*-1</f>
        <v>3709</v>
      </c>
    </row>
    <row r="59" spans="1:12" ht="15">
      <c r="A59" s="114"/>
      <c r="B59" s="114"/>
      <c r="C59" s="114"/>
      <c r="D59" s="114"/>
      <c r="E59" s="114"/>
      <c r="F59" s="114"/>
      <c r="G59" s="53" t="s">
        <v>7</v>
      </c>
      <c r="H59" s="44">
        <v>14652</v>
      </c>
      <c r="I59" s="44">
        <v>14729</v>
      </c>
      <c r="J59" s="44">
        <v>14917</v>
      </c>
      <c r="K59" s="50">
        <f>J59/I59</f>
        <v>1.0127639350940323</v>
      </c>
      <c r="L59" s="12">
        <f>(I59-J59)*-1</f>
        <v>188</v>
      </c>
    </row>
    <row r="60" spans="1:12" ht="15">
      <c r="A60" s="97" t="s">
        <v>11</v>
      </c>
      <c r="B60" s="106"/>
      <c r="C60" s="106"/>
      <c r="D60" s="106"/>
      <c r="E60" s="106"/>
      <c r="F60" s="107"/>
      <c r="G60" s="5" t="s">
        <v>5</v>
      </c>
      <c r="H60" s="6">
        <f>H61-H62</f>
        <v>-3636</v>
      </c>
      <c r="I60" s="6">
        <f>I61-I62</f>
        <v>-3794</v>
      </c>
      <c r="J60" s="6">
        <f>J61-J62</f>
        <v>-5826</v>
      </c>
      <c r="K60" s="14"/>
      <c r="L60" s="30"/>
    </row>
    <row r="61" spans="1:12" ht="15">
      <c r="A61" s="108"/>
      <c r="B61" s="109"/>
      <c r="C61" s="109"/>
      <c r="D61" s="109"/>
      <c r="E61" s="109"/>
      <c r="F61" s="110"/>
      <c r="G61" s="7" t="s">
        <v>6</v>
      </c>
      <c r="H61" s="8">
        <v>0</v>
      </c>
      <c r="I61" s="8">
        <v>0</v>
      </c>
      <c r="J61" s="8">
        <v>0</v>
      </c>
      <c r="K61" s="9"/>
      <c r="L61" s="8">
        <f>(I61-J61)*-1</f>
        <v>0</v>
      </c>
    </row>
    <row r="62" spans="1:12" ht="15">
      <c r="A62" s="111"/>
      <c r="B62" s="112"/>
      <c r="C62" s="112"/>
      <c r="D62" s="112"/>
      <c r="E62" s="112"/>
      <c r="F62" s="113"/>
      <c r="G62" s="11" t="s">
        <v>7</v>
      </c>
      <c r="H62" s="12">
        <v>3636</v>
      </c>
      <c r="I62" s="12">
        <v>3794</v>
      </c>
      <c r="J62" s="12">
        <v>5826</v>
      </c>
      <c r="K62" s="15">
        <f>J62/I62</f>
        <v>1.5355824986821296</v>
      </c>
      <c r="L62" s="12">
        <f>(I62-J62)*-1</f>
        <v>2032</v>
      </c>
    </row>
    <row r="63" spans="1:12" ht="15">
      <c r="A63" s="97" t="s">
        <v>12</v>
      </c>
      <c r="B63" s="106"/>
      <c r="C63" s="106"/>
      <c r="D63" s="106"/>
      <c r="E63" s="106"/>
      <c r="F63" s="107"/>
      <c r="G63" s="5" t="s">
        <v>5</v>
      </c>
      <c r="H63" s="6">
        <f>H64-H65</f>
        <v>-33788</v>
      </c>
      <c r="I63" s="6">
        <f>I64-I65</f>
        <v>-34000</v>
      </c>
      <c r="J63" s="6">
        <f>J64-J65</f>
        <v>-30671</v>
      </c>
      <c r="K63" s="14"/>
      <c r="L63" s="30"/>
    </row>
    <row r="64" spans="1:12" ht="15">
      <c r="A64" s="108"/>
      <c r="B64" s="109"/>
      <c r="C64" s="109"/>
      <c r="D64" s="109"/>
      <c r="E64" s="109"/>
      <c r="F64" s="110"/>
      <c r="G64" s="7" t="s">
        <v>6</v>
      </c>
      <c r="H64" s="8">
        <v>5200</v>
      </c>
      <c r="I64" s="8">
        <v>5200</v>
      </c>
      <c r="J64" s="8">
        <v>11548</v>
      </c>
      <c r="K64" s="9">
        <f>J64/I64</f>
        <v>2.2207692307692306</v>
      </c>
      <c r="L64" s="8">
        <f>(I64-J64)*-1</f>
        <v>6348</v>
      </c>
    </row>
    <row r="65" spans="1:12" ht="15">
      <c r="A65" s="111"/>
      <c r="B65" s="112"/>
      <c r="C65" s="112"/>
      <c r="D65" s="112"/>
      <c r="E65" s="112"/>
      <c r="F65" s="113"/>
      <c r="G65" s="11" t="s">
        <v>7</v>
      </c>
      <c r="H65" s="12">
        <v>38988</v>
      </c>
      <c r="I65" s="12">
        <v>39200</v>
      </c>
      <c r="J65" s="12">
        <v>42219</v>
      </c>
      <c r="K65" s="15">
        <f>J65/I65</f>
        <v>1.077015306122449</v>
      </c>
      <c r="L65" s="12">
        <f>(I65-J65)*-1</f>
        <v>3019</v>
      </c>
    </row>
    <row r="66" spans="1:12" ht="15">
      <c r="A66" s="97" t="s">
        <v>50</v>
      </c>
      <c r="B66" s="106"/>
      <c r="C66" s="106"/>
      <c r="D66" s="106"/>
      <c r="E66" s="106"/>
      <c r="F66" s="107"/>
      <c r="G66" s="5" t="s">
        <v>5</v>
      </c>
      <c r="H66" s="6">
        <f>H67-H68</f>
        <v>-10292</v>
      </c>
      <c r="I66" s="6">
        <f>I67-I68</f>
        <v>-11292</v>
      </c>
      <c r="J66" s="6">
        <f>J67-J68</f>
        <v>-10166</v>
      </c>
      <c r="K66" s="14"/>
      <c r="L66" s="30"/>
    </row>
    <row r="67" spans="1:12" ht="15">
      <c r="A67" s="108"/>
      <c r="B67" s="109"/>
      <c r="C67" s="109"/>
      <c r="D67" s="109"/>
      <c r="E67" s="109"/>
      <c r="F67" s="110"/>
      <c r="G67" s="7" t="s">
        <v>6</v>
      </c>
      <c r="H67" s="8">
        <v>0</v>
      </c>
      <c r="I67" s="8">
        <v>0</v>
      </c>
      <c r="J67" s="8">
        <v>181</v>
      </c>
      <c r="K67" s="9"/>
      <c r="L67" s="8">
        <f>(I67-J67)*-1</f>
        <v>181</v>
      </c>
    </row>
    <row r="68" spans="1:12" ht="15">
      <c r="A68" s="111"/>
      <c r="B68" s="112"/>
      <c r="C68" s="112"/>
      <c r="D68" s="112"/>
      <c r="E68" s="112"/>
      <c r="F68" s="113"/>
      <c r="G68" s="11" t="s">
        <v>7</v>
      </c>
      <c r="H68" s="12">
        <v>10292</v>
      </c>
      <c r="I68" s="12">
        <v>11292</v>
      </c>
      <c r="J68" s="12">
        <v>10347</v>
      </c>
      <c r="K68" s="15">
        <f>J68/I68</f>
        <v>0.9163124335812965</v>
      </c>
      <c r="L68" s="12">
        <f>(I68-J68)*-1</f>
        <v>-945</v>
      </c>
    </row>
    <row r="69" spans="1:12" ht="15">
      <c r="A69" s="97" t="s">
        <v>13</v>
      </c>
      <c r="B69" s="106"/>
      <c r="C69" s="106"/>
      <c r="D69" s="106"/>
      <c r="E69" s="106"/>
      <c r="F69" s="107"/>
      <c r="G69" s="5" t="s">
        <v>5</v>
      </c>
      <c r="H69" s="6">
        <f>H70-H71</f>
        <v>-6995</v>
      </c>
      <c r="I69" s="6">
        <f>I70-I71</f>
        <v>-6995</v>
      </c>
      <c r="J69" s="6">
        <f>J70-J71</f>
        <v>-6875</v>
      </c>
      <c r="K69" s="14"/>
      <c r="L69" s="30"/>
    </row>
    <row r="70" spans="1:12" ht="15">
      <c r="A70" s="108"/>
      <c r="B70" s="109"/>
      <c r="C70" s="109"/>
      <c r="D70" s="109"/>
      <c r="E70" s="109"/>
      <c r="F70" s="110"/>
      <c r="G70" s="7" t="s">
        <v>6</v>
      </c>
      <c r="H70" s="8">
        <v>0</v>
      </c>
      <c r="I70" s="8">
        <v>0</v>
      </c>
      <c r="J70" s="8">
        <v>0</v>
      </c>
      <c r="K70" s="9"/>
      <c r="L70" s="8">
        <f>(I70-J70)*-1</f>
        <v>0</v>
      </c>
    </row>
    <row r="71" spans="1:12" ht="15">
      <c r="A71" s="111"/>
      <c r="B71" s="112"/>
      <c r="C71" s="112"/>
      <c r="D71" s="112"/>
      <c r="E71" s="112"/>
      <c r="F71" s="113"/>
      <c r="G71" s="11" t="s">
        <v>7</v>
      </c>
      <c r="H71" s="12">
        <v>6995</v>
      </c>
      <c r="I71" s="12">
        <v>6995</v>
      </c>
      <c r="J71" s="12">
        <v>6875</v>
      </c>
      <c r="K71" s="15">
        <f>J71/I71</f>
        <v>0.9828448892065761</v>
      </c>
      <c r="L71" s="12">
        <f>(I71-J71)*-1</f>
        <v>-120</v>
      </c>
    </row>
    <row r="72" spans="1:12" ht="15">
      <c r="A72" s="97" t="s">
        <v>68</v>
      </c>
      <c r="B72" s="106"/>
      <c r="C72" s="106"/>
      <c r="D72" s="106"/>
      <c r="E72" s="106"/>
      <c r="F72" s="107"/>
      <c r="G72" s="5" t="s">
        <v>5</v>
      </c>
      <c r="H72" s="6">
        <f>H73-H74</f>
        <v>-14335</v>
      </c>
      <c r="I72" s="6">
        <f>I73-I74</f>
        <v>-14335</v>
      </c>
      <c r="J72" s="6">
        <f>J73-J74</f>
        <v>-45017</v>
      </c>
      <c r="K72" s="14"/>
      <c r="L72" s="30"/>
    </row>
    <row r="73" spans="1:12" ht="15">
      <c r="A73" s="108"/>
      <c r="B73" s="109"/>
      <c r="C73" s="109"/>
      <c r="D73" s="109"/>
      <c r="E73" s="109"/>
      <c r="F73" s="110"/>
      <c r="G73" s="7" t="s">
        <v>6</v>
      </c>
      <c r="H73" s="8">
        <v>0</v>
      </c>
      <c r="I73" s="8">
        <v>0</v>
      </c>
      <c r="J73" s="8">
        <v>5</v>
      </c>
      <c r="K73" s="92"/>
      <c r="L73" s="8">
        <f>(I73-J73)*-1</f>
        <v>5</v>
      </c>
    </row>
    <row r="74" spans="1:12" ht="15">
      <c r="A74" s="111"/>
      <c r="B74" s="112"/>
      <c r="C74" s="112"/>
      <c r="D74" s="112"/>
      <c r="E74" s="112"/>
      <c r="F74" s="113"/>
      <c r="G74" s="11" t="s">
        <v>7</v>
      </c>
      <c r="H74" s="12">
        <v>14335</v>
      </c>
      <c r="I74" s="12">
        <v>14335</v>
      </c>
      <c r="J74" s="12">
        <v>45022</v>
      </c>
      <c r="K74" s="32">
        <f>J74/I74</f>
        <v>3.1407045692361355</v>
      </c>
      <c r="L74" s="12">
        <f>(I74-J74)*-1</f>
        <v>30687</v>
      </c>
    </row>
    <row r="75" spans="1:12" ht="15">
      <c r="A75" s="124" t="s">
        <v>60</v>
      </c>
      <c r="B75" s="125"/>
      <c r="C75" s="125"/>
      <c r="D75" s="125"/>
      <c r="E75" s="125"/>
      <c r="F75" s="126"/>
      <c r="G75" s="5" t="s">
        <v>5</v>
      </c>
      <c r="H75" s="6">
        <f>H76-H77</f>
        <v>-59311</v>
      </c>
      <c r="I75" s="6">
        <f>I76-I77</f>
        <v>-63834</v>
      </c>
      <c r="J75" s="6">
        <f>J76-J77</f>
        <v>-81951</v>
      </c>
      <c r="K75" s="14"/>
      <c r="L75" s="30"/>
    </row>
    <row r="76" spans="1:12" ht="15">
      <c r="A76" s="127"/>
      <c r="B76" s="128"/>
      <c r="C76" s="128"/>
      <c r="D76" s="128"/>
      <c r="E76" s="128"/>
      <c r="F76" s="129"/>
      <c r="G76" s="7" t="s">
        <v>6</v>
      </c>
      <c r="H76" s="8">
        <v>14655</v>
      </c>
      <c r="I76" s="8">
        <v>14655</v>
      </c>
      <c r="J76" s="8">
        <v>2322</v>
      </c>
      <c r="K76" s="9">
        <f>J76/I76</f>
        <v>0.15844421699078812</v>
      </c>
      <c r="L76" s="8">
        <f>(I76-J76)*-1</f>
        <v>-12333</v>
      </c>
    </row>
    <row r="77" spans="1:12" ht="15">
      <c r="A77" s="130"/>
      <c r="B77" s="131"/>
      <c r="C77" s="131"/>
      <c r="D77" s="131"/>
      <c r="E77" s="131"/>
      <c r="F77" s="132"/>
      <c r="G77" s="11" t="s">
        <v>7</v>
      </c>
      <c r="H77" s="12">
        <v>73966</v>
      </c>
      <c r="I77" s="12">
        <v>78489</v>
      </c>
      <c r="J77" s="12">
        <v>84273</v>
      </c>
      <c r="K77" s="13">
        <f>J77/I77</f>
        <v>1.073691854909605</v>
      </c>
      <c r="L77" s="12">
        <f>(I77-J77)*-1</f>
        <v>5784</v>
      </c>
    </row>
    <row r="78" spans="1:12" ht="15">
      <c r="A78" s="124" t="s">
        <v>42</v>
      </c>
      <c r="B78" s="125"/>
      <c r="C78" s="125"/>
      <c r="D78" s="125"/>
      <c r="E78" s="125"/>
      <c r="F78" s="126"/>
      <c r="G78" s="5" t="s">
        <v>5</v>
      </c>
      <c r="H78" s="6">
        <f>H79-H80</f>
        <v>188681</v>
      </c>
      <c r="I78" s="6">
        <f>I79-I80</f>
        <v>207081</v>
      </c>
      <c r="J78" s="6">
        <f>J79-J80</f>
        <v>252577</v>
      </c>
      <c r="K78" s="14"/>
      <c r="L78" s="30"/>
    </row>
    <row r="79" spans="1:12" ht="15">
      <c r="A79" s="127"/>
      <c r="B79" s="128"/>
      <c r="C79" s="128"/>
      <c r="D79" s="128"/>
      <c r="E79" s="128"/>
      <c r="F79" s="129"/>
      <c r="G79" s="7" t="s">
        <v>6</v>
      </c>
      <c r="H79" s="8">
        <v>188681</v>
      </c>
      <c r="I79" s="8">
        <v>221390</v>
      </c>
      <c r="J79" s="8">
        <v>253577</v>
      </c>
      <c r="K79" s="9">
        <f>J79/I79</f>
        <v>1.1453859704593703</v>
      </c>
      <c r="L79" s="8">
        <f>(I79-J79)*-1</f>
        <v>32187</v>
      </c>
    </row>
    <row r="80" spans="1:12" ht="15">
      <c r="A80" s="130"/>
      <c r="B80" s="131"/>
      <c r="C80" s="131"/>
      <c r="D80" s="131"/>
      <c r="E80" s="131"/>
      <c r="F80" s="132"/>
      <c r="G80" s="11" t="s">
        <v>7</v>
      </c>
      <c r="H80" s="12">
        <v>0</v>
      </c>
      <c r="I80" s="12">
        <v>14309</v>
      </c>
      <c r="J80" s="12">
        <v>1000</v>
      </c>
      <c r="K80" s="13">
        <f>J80/I80</f>
        <v>0.06988608568034105</v>
      </c>
      <c r="L80" s="12">
        <f>(I80-J80)*-1</f>
        <v>-13309</v>
      </c>
    </row>
    <row r="81" spans="1:12" ht="15">
      <c r="A81" s="124" t="s">
        <v>22</v>
      </c>
      <c r="B81" s="125"/>
      <c r="C81" s="125"/>
      <c r="D81" s="125"/>
      <c r="E81" s="125"/>
      <c r="F81" s="126"/>
      <c r="G81" s="5" t="s">
        <v>5</v>
      </c>
      <c r="H81" s="6">
        <f>H82-H83</f>
        <v>197</v>
      </c>
      <c r="I81" s="6">
        <f>I82-I83</f>
        <v>173</v>
      </c>
      <c r="J81" s="6">
        <f>J82-J83</f>
        <v>268</v>
      </c>
      <c r="K81" s="14"/>
      <c r="L81" s="30"/>
    </row>
    <row r="82" spans="1:12" ht="15">
      <c r="A82" s="127"/>
      <c r="B82" s="128"/>
      <c r="C82" s="128"/>
      <c r="D82" s="128"/>
      <c r="E82" s="128"/>
      <c r="F82" s="129"/>
      <c r="G82" s="7" t="s">
        <v>6</v>
      </c>
      <c r="H82" s="8">
        <v>3050</v>
      </c>
      <c r="I82" s="8">
        <v>3165</v>
      </c>
      <c r="J82" s="8">
        <v>3165</v>
      </c>
      <c r="K82" s="9">
        <f>J82/I82</f>
        <v>1</v>
      </c>
      <c r="L82" s="8">
        <f>(I82-J82)*-1</f>
        <v>0</v>
      </c>
    </row>
    <row r="83" spans="1:12" ht="15">
      <c r="A83" s="130"/>
      <c r="B83" s="131"/>
      <c r="C83" s="131"/>
      <c r="D83" s="131"/>
      <c r="E83" s="131"/>
      <c r="F83" s="132"/>
      <c r="G83" s="11" t="s">
        <v>7</v>
      </c>
      <c r="H83" s="12">
        <v>2853</v>
      </c>
      <c r="I83" s="12">
        <v>2992</v>
      </c>
      <c r="J83" s="12">
        <v>2897</v>
      </c>
      <c r="K83" s="13">
        <f>J83/I83</f>
        <v>0.9682486631016043</v>
      </c>
      <c r="L83" s="12">
        <f>(I83-J83)*-1</f>
        <v>-95</v>
      </c>
    </row>
    <row r="84" spans="1:12" ht="15">
      <c r="A84" s="124" t="s">
        <v>31</v>
      </c>
      <c r="B84" s="125"/>
      <c r="C84" s="125"/>
      <c r="D84" s="125"/>
      <c r="E84" s="125"/>
      <c r="F84" s="126"/>
      <c r="G84" s="5" t="s">
        <v>5</v>
      </c>
      <c r="H84" s="6">
        <f>H85-H86</f>
        <v>-3612</v>
      </c>
      <c r="I84" s="6">
        <f>I85-I86</f>
        <v>-4022</v>
      </c>
      <c r="J84" s="6">
        <f>J85-J86</f>
        <v>-170</v>
      </c>
      <c r="K84" s="14"/>
      <c r="L84" s="6"/>
    </row>
    <row r="85" spans="1:12" ht="15">
      <c r="A85" s="127"/>
      <c r="B85" s="154"/>
      <c r="C85" s="154"/>
      <c r="D85" s="154"/>
      <c r="E85" s="154"/>
      <c r="F85" s="129"/>
      <c r="G85" s="7" t="s">
        <v>6</v>
      </c>
      <c r="H85" s="8">
        <v>5600</v>
      </c>
      <c r="I85" s="8">
        <v>5600</v>
      </c>
      <c r="J85" s="8">
        <v>7916</v>
      </c>
      <c r="K85" s="9">
        <f>J85/I85</f>
        <v>1.4135714285714285</v>
      </c>
      <c r="L85" s="8">
        <f>(I85-J85)*-1</f>
        <v>2316</v>
      </c>
    </row>
    <row r="86" spans="1:12" ht="15">
      <c r="A86" s="130"/>
      <c r="B86" s="131"/>
      <c r="C86" s="131"/>
      <c r="D86" s="131"/>
      <c r="E86" s="131"/>
      <c r="F86" s="132"/>
      <c r="G86" s="11" t="s">
        <v>7</v>
      </c>
      <c r="H86" s="12">
        <v>9212</v>
      </c>
      <c r="I86" s="12">
        <v>9622</v>
      </c>
      <c r="J86" s="12">
        <v>8086</v>
      </c>
      <c r="K86" s="15">
        <f>J86/I86</f>
        <v>0.8403658283101226</v>
      </c>
      <c r="L86" s="12">
        <f>(I86-J86)*-1</f>
        <v>-1536</v>
      </c>
    </row>
    <row r="87" spans="1:13" ht="15">
      <c r="A87" s="79"/>
      <c r="B87" s="83"/>
      <c r="C87" s="83"/>
      <c r="D87" s="83"/>
      <c r="E87" s="83"/>
      <c r="F87" s="83"/>
      <c r="G87" s="87"/>
      <c r="H87" s="88"/>
      <c r="I87" s="88"/>
      <c r="J87" s="88"/>
      <c r="K87" s="89"/>
      <c r="L87" s="88"/>
      <c r="M87" s="90"/>
    </row>
    <row r="88" spans="1:13" ht="15">
      <c r="A88" s="83"/>
      <c r="B88" s="83"/>
      <c r="C88" s="83"/>
      <c r="D88" s="83"/>
      <c r="E88" s="83"/>
      <c r="F88" s="83"/>
      <c r="G88" s="24"/>
      <c r="H88" s="25"/>
      <c r="I88" s="25"/>
      <c r="J88" s="25"/>
      <c r="K88" s="26"/>
      <c r="L88" s="25"/>
      <c r="M88" s="90"/>
    </row>
    <row r="89" spans="1:13" ht="15">
      <c r="A89" s="86"/>
      <c r="B89" s="83"/>
      <c r="C89" s="83"/>
      <c r="D89" s="83"/>
      <c r="E89" s="83"/>
      <c r="F89" s="83"/>
      <c r="G89" s="27"/>
      <c r="H89" s="28"/>
      <c r="I89" s="28"/>
      <c r="J89" s="25"/>
      <c r="K89" s="29"/>
      <c r="L89" s="28"/>
      <c r="M89" s="90"/>
    </row>
    <row r="90" spans="1:12" ht="15">
      <c r="A90" s="97" t="s">
        <v>33</v>
      </c>
      <c r="B90" s="106"/>
      <c r="C90" s="106"/>
      <c r="D90" s="106"/>
      <c r="E90" s="106"/>
      <c r="F90" s="107"/>
      <c r="G90" s="5" t="s">
        <v>5</v>
      </c>
      <c r="H90" s="6">
        <f>H91-H92</f>
        <v>-130</v>
      </c>
      <c r="I90" s="6">
        <f>I91-I92</f>
        <v>-130</v>
      </c>
      <c r="J90" s="6">
        <f>J91-J92</f>
        <v>-590</v>
      </c>
      <c r="K90" s="14"/>
      <c r="L90" s="6"/>
    </row>
    <row r="91" spans="1:12" ht="15">
      <c r="A91" s="108"/>
      <c r="B91" s="137"/>
      <c r="C91" s="137"/>
      <c r="D91" s="137"/>
      <c r="E91" s="137"/>
      <c r="F91" s="110"/>
      <c r="G91" s="7" t="s">
        <v>6</v>
      </c>
      <c r="H91" s="8">
        <v>0</v>
      </c>
      <c r="I91" s="8">
        <v>0</v>
      </c>
      <c r="J91" s="8">
        <v>80</v>
      </c>
      <c r="K91" s="9"/>
      <c r="L91" s="8">
        <f>(I91-J91)*-1</f>
        <v>80</v>
      </c>
    </row>
    <row r="92" spans="1:12" ht="15">
      <c r="A92" s="111"/>
      <c r="B92" s="112"/>
      <c r="C92" s="112"/>
      <c r="D92" s="112"/>
      <c r="E92" s="112"/>
      <c r="F92" s="113"/>
      <c r="G92" s="11" t="s">
        <v>7</v>
      </c>
      <c r="H92" s="12">
        <v>130</v>
      </c>
      <c r="I92" s="12">
        <v>130</v>
      </c>
      <c r="J92" s="12">
        <v>670</v>
      </c>
      <c r="K92" s="15">
        <f>J92/I92</f>
        <v>5.153846153846154</v>
      </c>
      <c r="L92" s="12">
        <f>(I92-J92)*-1</f>
        <v>540</v>
      </c>
    </row>
    <row r="93" spans="1:12" ht="15">
      <c r="A93" s="97" t="s">
        <v>66</v>
      </c>
      <c r="B93" s="106"/>
      <c r="C93" s="106"/>
      <c r="D93" s="106"/>
      <c r="E93" s="106"/>
      <c r="F93" s="107"/>
      <c r="G93" s="5" t="s">
        <v>5</v>
      </c>
      <c r="H93" s="6">
        <f>H94-H95</f>
        <v>0</v>
      </c>
      <c r="I93" s="6">
        <f>I94-I95</f>
        <v>0</v>
      </c>
      <c r="J93" s="6">
        <f>J94-J95</f>
        <v>-1897</v>
      </c>
      <c r="K93" s="14"/>
      <c r="L93" s="6"/>
    </row>
    <row r="94" spans="1:12" ht="15">
      <c r="A94" s="108"/>
      <c r="B94" s="137"/>
      <c r="C94" s="137"/>
      <c r="D94" s="137"/>
      <c r="E94" s="137"/>
      <c r="F94" s="110"/>
      <c r="G94" s="7" t="s">
        <v>6</v>
      </c>
      <c r="H94" s="8">
        <v>0</v>
      </c>
      <c r="I94" s="8">
        <v>1597</v>
      </c>
      <c r="J94" s="8">
        <v>1693</v>
      </c>
      <c r="K94" s="9">
        <f>J94/I94</f>
        <v>1.0601127113337507</v>
      </c>
      <c r="L94" s="8">
        <f>(I94-J94)*-1</f>
        <v>96</v>
      </c>
    </row>
    <row r="95" spans="1:12" ht="15">
      <c r="A95" s="111"/>
      <c r="B95" s="112"/>
      <c r="C95" s="112"/>
      <c r="D95" s="112"/>
      <c r="E95" s="112"/>
      <c r="F95" s="113"/>
      <c r="G95" s="11" t="s">
        <v>7</v>
      </c>
      <c r="H95" s="12">
        <v>0</v>
      </c>
      <c r="I95" s="12">
        <v>1597</v>
      </c>
      <c r="J95" s="12">
        <v>3590</v>
      </c>
      <c r="K95" s="15">
        <f>J95/I95</f>
        <v>2.247964934251722</v>
      </c>
      <c r="L95" s="12">
        <f>(I95-J95)*-1</f>
        <v>1993</v>
      </c>
    </row>
    <row r="96" spans="1:12" ht="15">
      <c r="A96" s="97" t="s">
        <v>32</v>
      </c>
      <c r="B96" s="106"/>
      <c r="C96" s="106"/>
      <c r="D96" s="106"/>
      <c r="E96" s="106"/>
      <c r="F96" s="107"/>
      <c r="G96" s="5" t="s">
        <v>5</v>
      </c>
      <c r="H96" s="6">
        <f>H97-H98</f>
        <v>-1884</v>
      </c>
      <c r="I96" s="6">
        <f>I97-I98</f>
        <v>-1884</v>
      </c>
      <c r="J96" s="6">
        <f>J97-J98</f>
        <v>1341</v>
      </c>
      <c r="K96" s="14"/>
      <c r="L96" s="6"/>
    </row>
    <row r="97" spans="1:12" ht="15">
      <c r="A97" s="108"/>
      <c r="B97" s="109"/>
      <c r="C97" s="109"/>
      <c r="D97" s="109"/>
      <c r="E97" s="109"/>
      <c r="F97" s="110"/>
      <c r="G97" s="7" t="s">
        <v>6</v>
      </c>
      <c r="H97" s="8">
        <v>2345</v>
      </c>
      <c r="I97" s="8">
        <v>2345</v>
      </c>
      <c r="J97" s="8">
        <v>3193</v>
      </c>
      <c r="K97" s="9">
        <f>J97/I97</f>
        <v>1.3616204690831557</v>
      </c>
      <c r="L97" s="8">
        <f>(I97-J97)*-1</f>
        <v>848</v>
      </c>
    </row>
    <row r="98" spans="1:12" ht="15">
      <c r="A98" s="111"/>
      <c r="B98" s="112"/>
      <c r="C98" s="112"/>
      <c r="D98" s="112"/>
      <c r="E98" s="112"/>
      <c r="F98" s="113"/>
      <c r="G98" s="11" t="s">
        <v>7</v>
      </c>
      <c r="H98" s="12">
        <v>4229</v>
      </c>
      <c r="I98" s="12">
        <v>4229</v>
      </c>
      <c r="J98" s="12">
        <v>1852</v>
      </c>
      <c r="K98" s="9">
        <f>J98/I98</f>
        <v>0.4379285883187515</v>
      </c>
      <c r="L98" s="12">
        <f>(I98-J98)*-1</f>
        <v>-2377</v>
      </c>
    </row>
    <row r="99" spans="1:14" ht="15">
      <c r="A99" s="97" t="s">
        <v>51</v>
      </c>
      <c r="B99" s="106"/>
      <c r="C99" s="106"/>
      <c r="D99" s="106"/>
      <c r="E99" s="106"/>
      <c r="F99" s="107"/>
      <c r="G99" s="5" t="s">
        <v>5</v>
      </c>
      <c r="H99" s="6">
        <f>H100-H101</f>
        <v>-2310</v>
      </c>
      <c r="I99" s="6">
        <f>I100-I101</f>
        <v>-13159</v>
      </c>
      <c r="J99" s="6">
        <f>J100-J101</f>
        <v>-12857</v>
      </c>
      <c r="K99" s="14"/>
      <c r="L99" s="30"/>
      <c r="N99" s="33"/>
    </row>
    <row r="100" spans="1:12" ht="15">
      <c r="A100" s="108"/>
      <c r="B100" s="109"/>
      <c r="C100" s="109"/>
      <c r="D100" s="109"/>
      <c r="E100" s="109"/>
      <c r="F100" s="110"/>
      <c r="G100" s="7" t="s">
        <v>6</v>
      </c>
      <c r="H100" s="8">
        <v>0</v>
      </c>
      <c r="I100" s="8">
        <v>0</v>
      </c>
      <c r="J100" s="8">
        <v>0</v>
      </c>
      <c r="K100" s="9"/>
      <c r="L100" s="8">
        <f>(I100-J100)*-1</f>
        <v>0</v>
      </c>
    </row>
    <row r="101" spans="1:12" ht="15">
      <c r="A101" s="111"/>
      <c r="B101" s="112"/>
      <c r="C101" s="112"/>
      <c r="D101" s="112"/>
      <c r="E101" s="112"/>
      <c r="F101" s="113"/>
      <c r="G101" s="11" t="s">
        <v>7</v>
      </c>
      <c r="H101" s="12">
        <v>2310</v>
      </c>
      <c r="I101" s="12">
        <v>13159</v>
      </c>
      <c r="J101" s="12">
        <v>12857</v>
      </c>
      <c r="K101" s="15">
        <f>J101/I101</f>
        <v>0.9770499278060643</v>
      </c>
      <c r="L101" s="12">
        <f>(I101-J101)*-1</f>
        <v>-302</v>
      </c>
    </row>
    <row r="102" spans="1:12" ht="14.25" customHeight="1">
      <c r="A102" s="97" t="s">
        <v>14</v>
      </c>
      <c r="B102" s="106"/>
      <c r="C102" s="106"/>
      <c r="D102" s="106"/>
      <c r="E102" s="106"/>
      <c r="F102" s="107"/>
      <c r="G102" s="5" t="s">
        <v>5</v>
      </c>
      <c r="H102" s="6">
        <f>H103-H104</f>
        <v>-350</v>
      </c>
      <c r="I102" s="6">
        <f>I103-I104</f>
        <v>-3625</v>
      </c>
      <c r="J102" s="6">
        <f>J103-J104</f>
        <v>-3358</v>
      </c>
      <c r="K102" s="14"/>
      <c r="L102" s="6"/>
    </row>
    <row r="103" spans="1:12" ht="14.25" customHeight="1">
      <c r="A103" s="108"/>
      <c r="B103" s="109"/>
      <c r="C103" s="109"/>
      <c r="D103" s="109"/>
      <c r="E103" s="109"/>
      <c r="F103" s="110"/>
      <c r="G103" s="7" t="s">
        <v>6</v>
      </c>
      <c r="H103" s="8">
        <v>0</v>
      </c>
      <c r="I103" s="8">
        <v>0</v>
      </c>
      <c r="J103" s="8">
        <v>0</v>
      </c>
      <c r="K103" s="9"/>
      <c r="L103" s="8">
        <f>(I103-J103)*-1</f>
        <v>0</v>
      </c>
    </row>
    <row r="104" spans="1:12" ht="14.25" customHeight="1">
      <c r="A104" s="111"/>
      <c r="B104" s="112"/>
      <c r="C104" s="112"/>
      <c r="D104" s="112"/>
      <c r="E104" s="112"/>
      <c r="F104" s="113"/>
      <c r="G104" s="11" t="s">
        <v>7</v>
      </c>
      <c r="H104" s="12">
        <v>350</v>
      </c>
      <c r="I104" s="12">
        <v>3625</v>
      </c>
      <c r="J104" s="12">
        <v>3358</v>
      </c>
      <c r="K104" s="15">
        <f>J104/I104</f>
        <v>0.9263448275862068</v>
      </c>
      <c r="L104" s="12">
        <f>(I104-J104)*-1</f>
        <v>-267</v>
      </c>
    </row>
    <row r="105" spans="1:12" ht="14.25" customHeight="1">
      <c r="A105" s="97" t="s">
        <v>15</v>
      </c>
      <c r="B105" s="106"/>
      <c r="C105" s="106"/>
      <c r="D105" s="106"/>
      <c r="E105" s="106"/>
      <c r="F105" s="107"/>
      <c r="G105" s="5" t="s">
        <v>5</v>
      </c>
      <c r="H105" s="6">
        <f>H106-H107</f>
        <v>0</v>
      </c>
      <c r="I105" s="6">
        <f>I106-I107</f>
        <v>-117</v>
      </c>
      <c r="J105" s="6">
        <f>J106-J107</f>
        <v>-156</v>
      </c>
      <c r="K105" s="14"/>
      <c r="L105" s="30"/>
    </row>
    <row r="106" spans="1:12" ht="14.25" customHeight="1">
      <c r="A106" s="108"/>
      <c r="B106" s="109"/>
      <c r="C106" s="109"/>
      <c r="D106" s="109"/>
      <c r="E106" s="109"/>
      <c r="F106" s="110"/>
      <c r="G106" s="7" t="s">
        <v>6</v>
      </c>
      <c r="H106" s="8">
        <v>0</v>
      </c>
      <c r="I106" s="8">
        <v>0</v>
      </c>
      <c r="J106" s="8">
        <v>0</v>
      </c>
      <c r="K106" s="9"/>
      <c r="L106" s="8">
        <f>(I106-J106)*-1</f>
        <v>0</v>
      </c>
    </row>
    <row r="107" spans="1:12" ht="14.25" customHeight="1">
      <c r="A107" s="111"/>
      <c r="B107" s="112"/>
      <c r="C107" s="112"/>
      <c r="D107" s="112"/>
      <c r="E107" s="112"/>
      <c r="F107" s="113"/>
      <c r="G107" s="11" t="s">
        <v>7</v>
      </c>
      <c r="H107" s="12">
        <v>0</v>
      </c>
      <c r="I107" s="12">
        <v>117</v>
      </c>
      <c r="J107" s="12">
        <v>156</v>
      </c>
      <c r="K107" s="15">
        <f>J107/I107</f>
        <v>1.3333333333333333</v>
      </c>
      <c r="L107" s="12">
        <f>(I107-J107)*-1</f>
        <v>39</v>
      </c>
    </row>
    <row r="108" spans="1:12" ht="14.25" customHeight="1">
      <c r="A108" s="136" t="s">
        <v>16</v>
      </c>
      <c r="B108" s="136"/>
      <c r="C108" s="136"/>
      <c r="D108" s="136"/>
      <c r="E108" s="136"/>
      <c r="F108" s="136"/>
      <c r="G108" s="31" t="s">
        <v>5</v>
      </c>
      <c r="H108" s="30">
        <f>H109-H110</f>
        <v>-640</v>
      </c>
      <c r="I108" s="30">
        <f>I109-I110</f>
        <v>-640</v>
      </c>
      <c r="J108" s="30">
        <f>J109-J110</f>
        <v>-736</v>
      </c>
      <c r="K108" s="17"/>
      <c r="L108" s="8"/>
    </row>
    <row r="109" spans="1:12" ht="14.25" customHeight="1">
      <c r="A109" s="136"/>
      <c r="B109" s="136"/>
      <c r="C109" s="136"/>
      <c r="D109" s="136"/>
      <c r="E109" s="136"/>
      <c r="F109" s="136"/>
      <c r="G109" s="7" t="s">
        <v>6</v>
      </c>
      <c r="H109" s="8">
        <v>0</v>
      </c>
      <c r="I109" s="8">
        <v>0</v>
      </c>
      <c r="J109" s="8">
        <v>0</v>
      </c>
      <c r="K109" s="9"/>
      <c r="L109" s="8">
        <f>(I109-J109)*-1</f>
        <v>0</v>
      </c>
    </row>
    <row r="110" spans="1:12" ht="14.25" customHeight="1">
      <c r="A110" s="136"/>
      <c r="B110" s="136"/>
      <c r="C110" s="136"/>
      <c r="D110" s="136"/>
      <c r="E110" s="136"/>
      <c r="F110" s="136"/>
      <c r="G110" s="11" t="s">
        <v>7</v>
      </c>
      <c r="H110" s="12">
        <v>640</v>
      </c>
      <c r="I110" s="12">
        <v>640</v>
      </c>
      <c r="J110" s="12">
        <v>736</v>
      </c>
      <c r="K110" s="15">
        <f>J110/I110</f>
        <v>1.15</v>
      </c>
      <c r="L110" s="12">
        <f>(I110-J110)*-1</f>
        <v>96</v>
      </c>
    </row>
    <row r="111" spans="1:12" ht="14.25" customHeight="1">
      <c r="A111" s="100" t="s">
        <v>67</v>
      </c>
      <c r="B111" s="101"/>
      <c r="C111" s="101"/>
      <c r="D111" s="101"/>
      <c r="E111" s="101"/>
      <c r="F111" s="102"/>
      <c r="G111" s="31" t="s">
        <v>5</v>
      </c>
      <c r="H111" s="30">
        <f>H112-H113</f>
        <v>0</v>
      </c>
      <c r="I111" s="30">
        <f>I112-I113</f>
        <v>-858</v>
      </c>
      <c r="J111" s="30">
        <f>J112-J113</f>
        <v>-852</v>
      </c>
      <c r="K111" s="17"/>
      <c r="L111" s="30"/>
    </row>
    <row r="112" spans="1:12" ht="14.25" customHeight="1">
      <c r="A112" s="100"/>
      <c r="B112" s="101"/>
      <c r="C112" s="101"/>
      <c r="D112" s="101"/>
      <c r="E112" s="101"/>
      <c r="F112" s="102"/>
      <c r="G112" s="7" t="s">
        <v>6</v>
      </c>
      <c r="H112" s="8">
        <v>0</v>
      </c>
      <c r="I112" s="8">
        <v>71</v>
      </c>
      <c r="J112" s="8">
        <v>65</v>
      </c>
      <c r="K112" s="9">
        <f>J112/I112</f>
        <v>0.9154929577464789</v>
      </c>
      <c r="L112" s="8">
        <f>(I112-J112)*-1</f>
        <v>-6</v>
      </c>
    </row>
    <row r="113" spans="1:12" ht="14.25" customHeight="1">
      <c r="A113" s="103"/>
      <c r="B113" s="104"/>
      <c r="C113" s="104"/>
      <c r="D113" s="104"/>
      <c r="E113" s="104"/>
      <c r="F113" s="105"/>
      <c r="G113" s="11" t="s">
        <v>7</v>
      </c>
      <c r="H113" s="12">
        <v>0</v>
      </c>
      <c r="I113" s="12">
        <v>929</v>
      </c>
      <c r="J113" s="12">
        <v>917</v>
      </c>
      <c r="K113" s="15">
        <f>J113/I113</f>
        <v>0.9870828848223897</v>
      </c>
      <c r="L113" s="12">
        <f>(I113-J113)*-1</f>
        <v>-12</v>
      </c>
    </row>
    <row r="114" spans="1:12" ht="14.25" customHeight="1">
      <c r="A114" s="97" t="s">
        <v>17</v>
      </c>
      <c r="B114" s="106"/>
      <c r="C114" s="106"/>
      <c r="D114" s="106"/>
      <c r="E114" s="106"/>
      <c r="F114" s="107"/>
      <c r="G114" s="5" t="s">
        <v>5</v>
      </c>
      <c r="H114" s="6">
        <f>H115-H116</f>
        <v>-700</v>
      </c>
      <c r="I114" s="6">
        <f>I115-I116</f>
        <v>-700</v>
      </c>
      <c r="J114" s="6">
        <f>J115-J116</f>
        <v>-478</v>
      </c>
      <c r="K114" s="14"/>
      <c r="L114" s="30"/>
    </row>
    <row r="115" spans="1:12" ht="14.25" customHeight="1">
      <c r="A115" s="108"/>
      <c r="B115" s="109"/>
      <c r="C115" s="109"/>
      <c r="D115" s="109"/>
      <c r="E115" s="109"/>
      <c r="F115" s="110"/>
      <c r="G115" s="7" t="s">
        <v>6</v>
      </c>
      <c r="H115" s="8">
        <v>0</v>
      </c>
      <c r="I115" s="8">
        <v>0</v>
      </c>
      <c r="J115" s="8">
        <v>0</v>
      </c>
      <c r="K115" s="9"/>
      <c r="L115" s="8">
        <f>(I115-J115)*-1</f>
        <v>0</v>
      </c>
    </row>
    <row r="116" spans="1:12" ht="14.25" customHeight="1">
      <c r="A116" s="111"/>
      <c r="B116" s="112"/>
      <c r="C116" s="112"/>
      <c r="D116" s="112"/>
      <c r="E116" s="112"/>
      <c r="F116" s="113"/>
      <c r="G116" s="11" t="s">
        <v>7</v>
      </c>
      <c r="H116" s="12">
        <v>700</v>
      </c>
      <c r="I116" s="12">
        <v>700</v>
      </c>
      <c r="J116" s="12">
        <v>478</v>
      </c>
      <c r="K116" s="15">
        <f>J116/I116</f>
        <v>0.6828571428571428</v>
      </c>
      <c r="L116" s="12">
        <f>(I116-J116)*-1</f>
        <v>-222</v>
      </c>
    </row>
    <row r="117" spans="1:12" ht="14.25" customHeight="1">
      <c r="A117" s="157" t="s">
        <v>18</v>
      </c>
      <c r="B117" s="158"/>
      <c r="C117" s="158"/>
      <c r="D117" s="158"/>
      <c r="E117" s="158"/>
      <c r="F117" s="159"/>
      <c r="G117" s="5" t="s">
        <v>5</v>
      </c>
      <c r="H117" s="6">
        <f>H118-H119</f>
        <v>-350</v>
      </c>
      <c r="I117" s="6">
        <f>I118-I119</f>
        <v>-350</v>
      </c>
      <c r="J117" s="6">
        <f>J118-J119</f>
        <v>-176</v>
      </c>
      <c r="K117" s="14"/>
      <c r="L117" s="30"/>
    </row>
    <row r="118" spans="1:12" ht="14.25" customHeight="1">
      <c r="A118" s="160"/>
      <c r="B118" s="161"/>
      <c r="C118" s="161"/>
      <c r="D118" s="161"/>
      <c r="E118" s="161"/>
      <c r="F118" s="162"/>
      <c r="G118" s="7" t="s">
        <v>6</v>
      </c>
      <c r="H118" s="8">
        <v>0</v>
      </c>
      <c r="I118" s="8">
        <v>0</v>
      </c>
      <c r="J118" s="8">
        <v>0</v>
      </c>
      <c r="K118" s="9"/>
      <c r="L118" s="8">
        <f>(I118-J118)*-1</f>
        <v>0</v>
      </c>
    </row>
    <row r="119" spans="1:12" ht="14.25" customHeight="1">
      <c r="A119" s="160"/>
      <c r="B119" s="161"/>
      <c r="C119" s="161"/>
      <c r="D119" s="161"/>
      <c r="E119" s="161"/>
      <c r="F119" s="162"/>
      <c r="G119" s="11" t="s">
        <v>7</v>
      </c>
      <c r="H119" s="12">
        <v>350</v>
      </c>
      <c r="I119" s="12">
        <v>350</v>
      </c>
      <c r="J119" s="12">
        <v>176</v>
      </c>
      <c r="K119" s="15">
        <f>J119/I119</f>
        <v>0.5028571428571429</v>
      </c>
      <c r="L119" s="12">
        <f>(I119-J119)*-1</f>
        <v>-174</v>
      </c>
    </row>
    <row r="120" spans="1:12" ht="14.25" customHeight="1">
      <c r="A120" s="97" t="s">
        <v>52</v>
      </c>
      <c r="B120" s="106"/>
      <c r="C120" s="106"/>
      <c r="D120" s="106"/>
      <c r="E120" s="106"/>
      <c r="F120" s="107"/>
      <c r="G120" s="5" t="s">
        <v>5</v>
      </c>
      <c r="H120" s="6">
        <f>H121-H122</f>
        <v>-110</v>
      </c>
      <c r="I120" s="6">
        <f>I121-I122</f>
        <v>-110</v>
      </c>
      <c r="J120" s="6">
        <f>J121-J122</f>
        <v>-58</v>
      </c>
      <c r="K120" s="14"/>
      <c r="L120" s="30"/>
    </row>
    <row r="121" spans="1:12" ht="14.25" customHeight="1">
      <c r="A121" s="108"/>
      <c r="B121" s="109"/>
      <c r="C121" s="109"/>
      <c r="D121" s="109"/>
      <c r="E121" s="109"/>
      <c r="F121" s="110"/>
      <c r="G121" s="7" t="s">
        <v>6</v>
      </c>
      <c r="H121" s="8">
        <v>0</v>
      </c>
      <c r="I121" s="8">
        <v>0</v>
      </c>
      <c r="J121" s="8">
        <v>0</v>
      </c>
      <c r="K121" s="9"/>
      <c r="L121" s="8">
        <f>(I121-J121)*-1</f>
        <v>0</v>
      </c>
    </row>
    <row r="122" spans="1:12" ht="14.25" customHeight="1">
      <c r="A122" s="111"/>
      <c r="B122" s="112"/>
      <c r="C122" s="112"/>
      <c r="D122" s="112"/>
      <c r="E122" s="112"/>
      <c r="F122" s="113"/>
      <c r="G122" s="11" t="s">
        <v>7</v>
      </c>
      <c r="H122" s="12">
        <v>110</v>
      </c>
      <c r="I122" s="12">
        <v>110</v>
      </c>
      <c r="J122" s="12">
        <v>58</v>
      </c>
      <c r="K122" s="15">
        <f>J122/I122</f>
        <v>0.5272727272727272</v>
      </c>
      <c r="L122" s="12">
        <f>(I122-J122)*-1</f>
        <v>-52</v>
      </c>
    </row>
    <row r="123" spans="1:12" ht="14.25" customHeight="1">
      <c r="A123" s="97" t="s">
        <v>25</v>
      </c>
      <c r="B123" s="98"/>
      <c r="C123" s="98"/>
      <c r="D123" s="98"/>
      <c r="E123" s="98"/>
      <c r="F123" s="99"/>
      <c r="G123" s="5" t="s">
        <v>5</v>
      </c>
      <c r="H123" s="6">
        <f>H124-H125</f>
        <v>-860</v>
      </c>
      <c r="I123" s="6">
        <f>I124-I125</f>
        <v>-860</v>
      </c>
      <c r="J123" s="6">
        <f>J124-J125</f>
        <v>-788</v>
      </c>
      <c r="K123" s="14"/>
      <c r="L123" s="30"/>
    </row>
    <row r="124" spans="1:12" ht="14.25" customHeight="1">
      <c r="A124" s="100"/>
      <c r="B124" s="101"/>
      <c r="C124" s="101"/>
      <c r="D124" s="101"/>
      <c r="E124" s="101"/>
      <c r="F124" s="102"/>
      <c r="G124" s="7" t="s">
        <v>6</v>
      </c>
      <c r="H124" s="8">
        <v>0</v>
      </c>
      <c r="I124" s="8">
        <v>0</v>
      </c>
      <c r="J124" s="8">
        <v>463</v>
      </c>
      <c r="K124" s="9"/>
      <c r="L124" s="8">
        <f>(I124-J124)*-1</f>
        <v>463</v>
      </c>
    </row>
    <row r="125" spans="1:12" ht="14.25" customHeight="1">
      <c r="A125" s="103"/>
      <c r="B125" s="104"/>
      <c r="C125" s="104"/>
      <c r="D125" s="104"/>
      <c r="E125" s="104"/>
      <c r="F125" s="105"/>
      <c r="G125" s="11" t="s">
        <v>7</v>
      </c>
      <c r="H125" s="12">
        <v>860</v>
      </c>
      <c r="I125" s="12">
        <v>860</v>
      </c>
      <c r="J125" s="12">
        <v>1251</v>
      </c>
      <c r="K125" s="15">
        <f>J125/I125</f>
        <v>1.4546511627906977</v>
      </c>
      <c r="L125" s="12">
        <f>(I125-J125)*-1</f>
        <v>391</v>
      </c>
    </row>
    <row r="126" spans="1:12" ht="14.25" customHeight="1">
      <c r="A126" s="97" t="s">
        <v>34</v>
      </c>
      <c r="B126" s="98"/>
      <c r="C126" s="98"/>
      <c r="D126" s="98"/>
      <c r="E126" s="98"/>
      <c r="F126" s="99"/>
      <c r="G126" s="5" t="s">
        <v>5</v>
      </c>
      <c r="H126" s="6">
        <f>H127-H128</f>
        <v>-200</v>
      </c>
      <c r="I126" s="6">
        <f>I127-I128</f>
        <v>-200</v>
      </c>
      <c r="J126" s="6">
        <f>J127-J128</f>
        <v>-140</v>
      </c>
      <c r="K126" s="14"/>
      <c r="L126" s="6"/>
    </row>
    <row r="127" spans="1:12" ht="14.25" customHeight="1">
      <c r="A127" s="100"/>
      <c r="B127" s="101"/>
      <c r="C127" s="101"/>
      <c r="D127" s="101"/>
      <c r="E127" s="101"/>
      <c r="F127" s="102"/>
      <c r="G127" s="7" t="s">
        <v>6</v>
      </c>
      <c r="H127" s="8">
        <v>0</v>
      </c>
      <c r="I127" s="8">
        <v>0</v>
      </c>
      <c r="J127" s="8">
        <v>0</v>
      </c>
      <c r="K127" s="9"/>
      <c r="L127" s="8">
        <f>(I127-J127)*-1</f>
        <v>0</v>
      </c>
    </row>
    <row r="128" spans="1:12" ht="14.25" customHeight="1">
      <c r="A128" s="103"/>
      <c r="B128" s="104"/>
      <c r="C128" s="104"/>
      <c r="D128" s="104"/>
      <c r="E128" s="104"/>
      <c r="F128" s="105"/>
      <c r="G128" s="11" t="s">
        <v>7</v>
      </c>
      <c r="H128" s="12">
        <v>200</v>
      </c>
      <c r="I128" s="12">
        <v>200</v>
      </c>
      <c r="J128" s="12">
        <v>140</v>
      </c>
      <c r="K128" s="15">
        <f>J128/I128</f>
        <v>0.7</v>
      </c>
      <c r="L128" s="12">
        <f>(I128-J128)*-1</f>
        <v>-60</v>
      </c>
    </row>
    <row r="129" spans="1:13" ht="14.25" customHeight="1">
      <c r="A129" s="85"/>
      <c r="B129" s="78"/>
      <c r="C129" s="78"/>
      <c r="D129" s="78"/>
      <c r="E129" s="78"/>
      <c r="F129" s="78"/>
      <c r="G129" s="87"/>
      <c r="H129" s="88"/>
      <c r="I129" s="88"/>
      <c r="J129" s="88"/>
      <c r="K129" s="89"/>
      <c r="L129" s="88"/>
      <c r="M129" s="90"/>
    </row>
    <row r="130" spans="1:13" ht="14.25" customHeight="1">
      <c r="A130" s="77"/>
      <c r="B130" s="78"/>
      <c r="C130" s="78"/>
      <c r="D130" s="78"/>
      <c r="E130" s="78"/>
      <c r="F130" s="78"/>
      <c r="G130" s="24"/>
      <c r="H130" s="25"/>
      <c r="I130" s="25"/>
      <c r="J130" s="25"/>
      <c r="K130" s="26"/>
      <c r="L130" s="25"/>
      <c r="M130" s="90"/>
    </row>
    <row r="131" spans="1:13" ht="14.25" customHeight="1">
      <c r="A131" s="77"/>
      <c r="B131" s="78"/>
      <c r="C131" s="78"/>
      <c r="D131" s="78"/>
      <c r="E131" s="78"/>
      <c r="F131" s="78"/>
      <c r="G131" s="27"/>
      <c r="H131" s="28"/>
      <c r="I131" s="28"/>
      <c r="J131" s="28"/>
      <c r="K131" s="29"/>
      <c r="L131" s="28"/>
      <c r="M131" s="90"/>
    </row>
    <row r="132" spans="1:12" ht="14.25" customHeight="1">
      <c r="A132" s="97" t="s">
        <v>23</v>
      </c>
      <c r="B132" s="106"/>
      <c r="C132" s="106"/>
      <c r="D132" s="106"/>
      <c r="E132" s="106"/>
      <c r="F132" s="107"/>
      <c r="G132" s="5" t="s">
        <v>5</v>
      </c>
      <c r="H132" s="6">
        <f>H133-H134</f>
        <v>4359</v>
      </c>
      <c r="I132" s="6">
        <f>I133-I134</f>
        <v>4359</v>
      </c>
      <c r="J132" s="6">
        <f>J133-J134</f>
        <v>3021</v>
      </c>
      <c r="K132" s="14"/>
      <c r="L132" s="6"/>
    </row>
    <row r="133" spans="1:12" ht="14.25" customHeight="1">
      <c r="A133" s="108"/>
      <c r="B133" s="137"/>
      <c r="C133" s="137"/>
      <c r="D133" s="137"/>
      <c r="E133" s="137"/>
      <c r="F133" s="110"/>
      <c r="G133" s="7" t="s">
        <v>6</v>
      </c>
      <c r="H133" s="8">
        <v>7239</v>
      </c>
      <c r="I133" s="8">
        <v>7239</v>
      </c>
      <c r="J133" s="8">
        <v>4792</v>
      </c>
      <c r="K133" s="9">
        <f>J133/I133</f>
        <v>0.6619698853432795</v>
      </c>
      <c r="L133" s="8">
        <f>(I133-J133)*-1</f>
        <v>-2447</v>
      </c>
    </row>
    <row r="134" spans="1:12" ht="14.25" customHeight="1">
      <c r="A134" s="111"/>
      <c r="B134" s="112"/>
      <c r="C134" s="112"/>
      <c r="D134" s="112"/>
      <c r="E134" s="112"/>
      <c r="F134" s="113"/>
      <c r="G134" s="11" t="s">
        <v>7</v>
      </c>
      <c r="H134" s="12">
        <v>2880</v>
      </c>
      <c r="I134" s="12">
        <v>2880</v>
      </c>
      <c r="J134" s="12">
        <v>1771</v>
      </c>
      <c r="K134" s="15">
        <f>J134/I134</f>
        <v>0.6149305555555555</v>
      </c>
      <c r="L134" s="12">
        <f>(I134-J134)*-1</f>
        <v>-1109</v>
      </c>
    </row>
    <row r="135" spans="1:12" ht="15">
      <c r="A135" s="97" t="s">
        <v>35</v>
      </c>
      <c r="B135" s="106"/>
      <c r="C135" s="106"/>
      <c r="D135" s="106"/>
      <c r="E135" s="106"/>
      <c r="F135" s="107"/>
      <c r="G135" s="5" t="s">
        <v>5</v>
      </c>
      <c r="H135" s="6">
        <f>H136-H137</f>
        <v>-1100</v>
      </c>
      <c r="I135" s="6">
        <f>I136-I137</f>
        <v>-1100</v>
      </c>
      <c r="J135" s="6">
        <f>J136-J137</f>
        <v>-850</v>
      </c>
      <c r="K135" s="14"/>
      <c r="L135" s="30"/>
    </row>
    <row r="136" spans="1:12" ht="15">
      <c r="A136" s="108"/>
      <c r="B136" s="109"/>
      <c r="C136" s="109"/>
      <c r="D136" s="109"/>
      <c r="E136" s="109"/>
      <c r="F136" s="110"/>
      <c r="G136" s="7" t="s">
        <v>6</v>
      </c>
      <c r="H136" s="8">
        <v>0</v>
      </c>
      <c r="I136" s="8">
        <v>0</v>
      </c>
      <c r="J136" s="8">
        <v>0</v>
      </c>
      <c r="K136" s="9"/>
      <c r="L136" s="8">
        <f>(I136-J136)*-1</f>
        <v>0</v>
      </c>
    </row>
    <row r="137" spans="1:12" ht="15">
      <c r="A137" s="111"/>
      <c r="B137" s="112"/>
      <c r="C137" s="112"/>
      <c r="D137" s="112"/>
      <c r="E137" s="112"/>
      <c r="F137" s="113"/>
      <c r="G137" s="11" t="s">
        <v>7</v>
      </c>
      <c r="H137" s="12">
        <v>1100</v>
      </c>
      <c r="I137" s="12">
        <v>1100</v>
      </c>
      <c r="J137" s="12">
        <v>850</v>
      </c>
      <c r="K137" s="15">
        <f>J137/I137</f>
        <v>0.7727272727272727</v>
      </c>
      <c r="L137" s="12">
        <f>(I137-J137)*-1</f>
        <v>-250</v>
      </c>
    </row>
    <row r="138" spans="1:12" ht="15">
      <c r="A138" s="97" t="s">
        <v>44</v>
      </c>
      <c r="B138" s="98"/>
      <c r="C138" s="98"/>
      <c r="D138" s="98"/>
      <c r="E138" s="98"/>
      <c r="F138" s="99"/>
      <c r="G138" s="5" t="s">
        <v>5</v>
      </c>
      <c r="H138" s="6">
        <f>H139-H140</f>
        <v>0</v>
      </c>
      <c r="I138" s="6">
        <f>I139-I140</f>
        <v>3514</v>
      </c>
      <c r="J138" s="6">
        <f>J139-J140</f>
        <v>2264</v>
      </c>
      <c r="K138" s="14"/>
      <c r="L138" s="30"/>
    </row>
    <row r="139" spans="1:12" ht="15">
      <c r="A139" s="100"/>
      <c r="B139" s="101"/>
      <c r="C139" s="101"/>
      <c r="D139" s="101"/>
      <c r="E139" s="101"/>
      <c r="F139" s="102"/>
      <c r="G139" s="7" t="s">
        <v>6</v>
      </c>
      <c r="H139" s="8">
        <v>0</v>
      </c>
      <c r="I139" s="8">
        <v>15156</v>
      </c>
      <c r="J139" s="8">
        <v>13816</v>
      </c>
      <c r="K139" s="9">
        <f>J139/I139</f>
        <v>0.911586170493534</v>
      </c>
      <c r="L139" s="8">
        <f>(I139-J139)*-1</f>
        <v>-1340</v>
      </c>
    </row>
    <row r="140" spans="1:12" ht="15">
      <c r="A140" s="103"/>
      <c r="B140" s="104"/>
      <c r="C140" s="104"/>
      <c r="D140" s="104"/>
      <c r="E140" s="104"/>
      <c r="F140" s="105"/>
      <c r="G140" s="11" t="s">
        <v>7</v>
      </c>
      <c r="H140" s="12">
        <v>0</v>
      </c>
      <c r="I140" s="12">
        <v>11642</v>
      </c>
      <c r="J140" s="12">
        <v>11552</v>
      </c>
      <c r="K140" s="15">
        <f>J140/I140</f>
        <v>0.9922693695241368</v>
      </c>
      <c r="L140" s="12">
        <f>(I140-J140)*-1</f>
        <v>-90</v>
      </c>
    </row>
    <row r="141" spans="1:12" ht="15">
      <c r="A141" s="97" t="s">
        <v>30</v>
      </c>
      <c r="B141" s="98"/>
      <c r="C141" s="98"/>
      <c r="D141" s="98"/>
      <c r="E141" s="98"/>
      <c r="F141" s="99"/>
      <c r="G141" s="5" t="s">
        <v>5</v>
      </c>
      <c r="H141" s="6">
        <f>H142-H143</f>
        <v>-967</v>
      </c>
      <c r="I141" s="6">
        <f>I142-I143</f>
        <v>-967</v>
      </c>
      <c r="J141" s="6">
        <f>J142-J143</f>
        <v>-590</v>
      </c>
      <c r="K141" s="14"/>
      <c r="L141" s="30"/>
    </row>
    <row r="142" spans="1:12" ht="15">
      <c r="A142" s="100"/>
      <c r="B142" s="101"/>
      <c r="C142" s="101"/>
      <c r="D142" s="101"/>
      <c r="E142" s="101"/>
      <c r="F142" s="102"/>
      <c r="G142" s="7" t="s">
        <v>6</v>
      </c>
      <c r="H142" s="8">
        <v>0</v>
      </c>
      <c r="I142" s="8">
        <v>0</v>
      </c>
      <c r="J142" s="8">
        <v>0</v>
      </c>
      <c r="K142" s="9"/>
      <c r="L142" s="8">
        <f>(I142-J142)*-1</f>
        <v>0</v>
      </c>
    </row>
    <row r="143" spans="1:12" ht="15">
      <c r="A143" s="103"/>
      <c r="B143" s="104"/>
      <c r="C143" s="104"/>
      <c r="D143" s="104"/>
      <c r="E143" s="104"/>
      <c r="F143" s="105"/>
      <c r="G143" s="11" t="s">
        <v>7</v>
      </c>
      <c r="H143" s="12">
        <v>967</v>
      </c>
      <c r="I143" s="12">
        <v>967</v>
      </c>
      <c r="J143" s="12">
        <v>590</v>
      </c>
      <c r="K143" s="15">
        <f>J143/I143</f>
        <v>0.610134436401241</v>
      </c>
      <c r="L143" s="12">
        <f>(I143-J143)*-1</f>
        <v>-377</v>
      </c>
    </row>
    <row r="144" spans="1:12" ht="15">
      <c r="A144" s="97" t="s">
        <v>36</v>
      </c>
      <c r="B144" s="98"/>
      <c r="C144" s="98"/>
      <c r="D144" s="98"/>
      <c r="E144" s="98"/>
      <c r="F144" s="99"/>
      <c r="G144" s="5" t="s">
        <v>5</v>
      </c>
      <c r="H144" s="6">
        <f>H145-H146</f>
        <v>-1061</v>
      </c>
      <c r="I144" s="6">
        <f>I145-I146</f>
        <v>-1061</v>
      </c>
      <c r="J144" s="6">
        <f>J145-J146</f>
        <v>-890</v>
      </c>
      <c r="K144" s="14"/>
      <c r="L144" s="30"/>
    </row>
    <row r="145" spans="1:12" ht="15">
      <c r="A145" s="100"/>
      <c r="B145" s="101"/>
      <c r="C145" s="101"/>
      <c r="D145" s="101"/>
      <c r="E145" s="101"/>
      <c r="F145" s="102"/>
      <c r="G145" s="7" t="s">
        <v>6</v>
      </c>
      <c r="H145" s="8">
        <v>0</v>
      </c>
      <c r="I145" s="8">
        <v>0</v>
      </c>
      <c r="J145" s="8">
        <v>284</v>
      </c>
      <c r="K145" s="9"/>
      <c r="L145" s="8">
        <f>(I145-J145)*-1</f>
        <v>284</v>
      </c>
    </row>
    <row r="146" spans="1:12" ht="15">
      <c r="A146" s="103"/>
      <c r="B146" s="104"/>
      <c r="C146" s="104"/>
      <c r="D146" s="104"/>
      <c r="E146" s="104"/>
      <c r="F146" s="105"/>
      <c r="G146" s="11" t="s">
        <v>7</v>
      </c>
      <c r="H146" s="12">
        <v>1061</v>
      </c>
      <c r="I146" s="12">
        <v>1061</v>
      </c>
      <c r="J146" s="12">
        <v>1174</v>
      </c>
      <c r="K146" s="15">
        <f>J146/I146</f>
        <v>1.1065032987747407</v>
      </c>
      <c r="L146" s="12">
        <f>(I146-J146)*-1</f>
        <v>113</v>
      </c>
    </row>
    <row r="147" spans="1:12" ht="15">
      <c r="A147" s="97" t="s">
        <v>37</v>
      </c>
      <c r="B147" s="98"/>
      <c r="C147" s="98"/>
      <c r="D147" s="98"/>
      <c r="E147" s="98"/>
      <c r="F147" s="99"/>
      <c r="G147" s="5" t="s">
        <v>5</v>
      </c>
      <c r="H147" s="6">
        <f>H148-H149</f>
        <v>-215</v>
      </c>
      <c r="I147" s="6">
        <f>I148-I149</f>
        <v>-215</v>
      </c>
      <c r="J147" s="6">
        <f>J148-J149</f>
        <v>-38</v>
      </c>
      <c r="K147" s="14"/>
      <c r="L147" s="30"/>
    </row>
    <row r="148" spans="1:12" ht="15">
      <c r="A148" s="100"/>
      <c r="B148" s="101"/>
      <c r="C148" s="101"/>
      <c r="D148" s="101"/>
      <c r="E148" s="101"/>
      <c r="F148" s="102"/>
      <c r="G148" s="7" t="s">
        <v>6</v>
      </c>
      <c r="H148" s="8">
        <v>0</v>
      </c>
      <c r="I148" s="8">
        <v>0</v>
      </c>
      <c r="J148" s="8">
        <v>0</v>
      </c>
      <c r="K148" s="9"/>
      <c r="L148" s="8">
        <f>(I148-J148)*-1</f>
        <v>0</v>
      </c>
    </row>
    <row r="149" spans="1:12" ht="15">
      <c r="A149" s="103"/>
      <c r="B149" s="104"/>
      <c r="C149" s="104"/>
      <c r="D149" s="104"/>
      <c r="E149" s="104"/>
      <c r="F149" s="105"/>
      <c r="G149" s="11" t="s">
        <v>7</v>
      </c>
      <c r="H149" s="12">
        <v>215</v>
      </c>
      <c r="I149" s="12">
        <v>215</v>
      </c>
      <c r="J149" s="12">
        <v>38</v>
      </c>
      <c r="K149" s="15">
        <f>J149/I149</f>
        <v>0.17674418604651163</v>
      </c>
      <c r="L149" s="12">
        <f>(I149-J149)*-1</f>
        <v>-177</v>
      </c>
    </row>
    <row r="150" spans="1:12" ht="15">
      <c r="A150" s="97" t="s">
        <v>38</v>
      </c>
      <c r="B150" s="98"/>
      <c r="C150" s="98"/>
      <c r="D150" s="98"/>
      <c r="E150" s="98"/>
      <c r="F150" s="99"/>
      <c r="G150" s="5" t="s">
        <v>5</v>
      </c>
      <c r="H150" s="6">
        <f>H151-H152</f>
        <v>-210</v>
      </c>
      <c r="I150" s="6">
        <f>I151-I152</f>
        <v>-210</v>
      </c>
      <c r="J150" s="6">
        <f>J151-J152</f>
        <v>-44</v>
      </c>
      <c r="K150" s="14"/>
      <c r="L150" s="30"/>
    </row>
    <row r="151" spans="1:12" ht="15">
      <c r="A151" s="100"/>
      <c r="B151" s="101"/>
      <c r="C151" s="101"/>
      <c r="D151" s="101"/>
      <c r="E151" s="101"/>
      <c r="F151" s="102"/>
      <c r="G151" s="7" t="s">
        <v>6</v>
      </c>
      <c r="H151" s="8">
        <v>0</v>
      </c>
      <c r="I151" s="8">
        <v>0</v>
      </c>
      <c r="J151" s="8">
        <v>0</v>
      </c>
      <c r="K151" s="9"/>
      <c r="L151" s="8">
        <f>(I151-J151)*-1</f>
        <v>0</v>
      </c>
    </row>
    <row r="152" spans="1:12" ht="15">
      <c r="A152" s="103"/>
      <c r="B152" s="104"/>
      <c r="C152" s="104"/>
      <c r="D152" s="104"/>
      <c r="E152" s="104"/>
      <c r="F152" s="105"/>
      <c r="G152" s="11" t="s">
        <v>7</v>
      </c>
      <c r="H152" s="12">
        <v>210</v>
      </c>
      <c r="I152" s="12">
        <v>210</v>
      </c>
      <c r="J152" s="12">
        <v>44</v>
      </c>
      <c r="K152" s="15">
        <f>J152/I152</f>
        <v>0.20952380952380953</v>
      </c>
      <c r="L152" s="12">
        <f>(I152-J152)*-1</f>
        <v>-166</v>
      </c>
    </row>
    <row r="153" spans="1:12" ht="15">
      <c r="A153" s="97" t="s">
        <v>39</v>
      </c>
      <c r="B153" s="98"/>
      <c r="C153" s="98"/>
      <c r="D153" s="98"/>
      <c r="E153" s="98"/>
      <c r="F153" s="99"/>
      <c r="G153" s="5" t="s">
        <v>5</v>
      </c>
      <c r="H153" s="6">
        <f>H154-H155</f>
        <v>-1500</v>
      </c>
      <c r="I153" s="6">
        <f>I154-I155</f>
        <v>-1500</v>
      </c>
      <c r="J153" s="6">
        <f>J154-J155</f>
        <v>-1551</v>
      </c>
      <c r="K153" s="14"/>
      <c r="L153" s="30"/>
    </row>
    <row r="154" spans="1:12" ht="15">
      <c r="A154" s="100"/>
      <c r="B154" s="101"/>
      <c r="C154" s="101"/>
      <c r="D154" s="101"/>
      <c r="E154" s="101"/>
      <c r="F154" s="102"/>
      <c r="G154" s="7" t="s">
        <v>6</v>
      </c>
      <c r="H154" s="8">
        <v>620</v>
      </c>
      <c r="I154" s="8">
        <v>620</v>
      </c>
      <c r="J154" s="8">
        <v>597</v>
      </c>
      <c r="K154" s="9">
        <f>J154/I154</f>
        <v>0.9629032258064516</v>
      </c>
      <c r="L154" s="8">
        <f>(I154-J154)*-1</f>
        <v>-23</v>
      </c>
    </row>
    <row r="155" spans="1:12" ht="15">
      <c r="A155" s="103"/>
      <c r="B155" s="104"/>
      <c r="C155" s="104"/>
      <c r="D155" s="104"/>
      <c r="E155" s="104"/>
      <c r="F155" s="105"/>
      <c r="G155" s="11" t="s">
        <v>7</v>
      </c>
      <c r="H155" s="12">
        <v>2120</v>
      </c>
      <c r="I155" s="12">
        <v>2120</v>
      </c>
      <c r="J155" s="12">
        <v>2148</v>
      </c>
      <c r="K155" s="15">
        <f>J155/I155</f>
        <v>1.0132075471698114</v>
      </c>
      <c r="L155" s="12">
        <f>(I155-J155)*-1</f>
        <v>28</v>
      </c>
    </row>
    <row r="156" spans="1:12" ht="15">
      <c r="A156" s="97" t="s">
        <v>53</v>
      </c>
      <c r="B156" s="106"/>
      <c r="C156" s="106"/>
      <c r="D156" s="106"/>
      <c r="E156" s="106"/>
      <c r="F156" s="107"/>
      <c r="G156" s="5" t="s">
        <v>5</v>
      </c>
      <c r="H156" s="6">
        <f>H157-H158</f>
        <v>-1250</v>
      </c>
      <c r="I156" s="6">
        <f>I157-I158</f>
        <v>-1250</v>
      </c>
      <c r="J156" s="6">
        <f>J157-J158</f>
        <v>-2422</v>
      </c>
      <c r="K156" s="17"/>
      <c r="L156" s="30"/>
    </row>
    <row r="157" spans="1:12" ht="15">
      <c r="A157" s="108"/>
      <c r="B157" s="109"/>
      <c r="C157" s="109"/>
      <c r="D157" s="109"/>
      <c r="E157" s="109"/>
      <c r="F157" s="110"/>
      <c r="G157" s="7" t="s">
        <v>6</v>
      </c>
      <c r="H157" s="8">
        <v>0</v>
      </c>
      <c r="I157" s="8">
        <v>0</v>
      </c>
      <c r="J157" s="8">
        <v>0</v>
      </c>
      <c r="K157" s="9"/>
      <c r="L157" s="8">
        <f>(I157-J157)*-1</f>
        <v>0</v>
      </c>
    </row>
    <row r="158" spans="1:12" ht="15">
      <c r="A158" s="111"/>
      <c r="B158" s="112"/>
      <c r="C158" s="112"/>
      <c r="D158" s="112"/>
      <c r="E158" s="112"/>
      <c r="F158" s="113"/>
      <c r="G158" s="11" t="s">
        <v>7</v>
      </c>
      <c r="H158" s="12">
        <v>1250</v>
      </c>
      <c r="I158" s="12">
        <v>1250</v>
      </c>
      <c r="J158" s="12">
        <v>2422</v>
      </c>
      <c r="K158" s="15">
        <f>J158/I158</f>
        <v>1.9376</v>
      </c>
      <c r="L158" s="12">
        <f>(I158-J158)*-1</f>
        <v>1172</v>
      </c>
    </row>
    <row r="159" spans="1:12" ht="15">
      <c r="A159" s="97" t="s">
        <v>19</v>
      </c>
      <c r="B159" s="106"/>
      <c r="C159" s="106"/>
      <c r="D159" s="106"/>
      <c r="E159" s="106"/>
      <c r="F159" s="107"/>
      <c r="G159" s="5" t="s">
        <v>5</v>
      </c>
      <c r="H159" s="6">
        <f>H160-H161</f>
        <v>-7087</v>
      </c>
      <c r="I159" s="6">
        <f>I160-I161</f>
        <v>-7087</v>
      </c>
      <c r="J159" s="6">
        <f>J160-J161</f>
        <v>-6126</v>
      </c>
      <c r="K159" s="17"/>
      <c r="L159" s="30"/>
    </row>
    <row r="160" spans="1:12" ht="15">
      <c r="A160" s="108"/>
      <c r="B160" s="109"/>
      <c r="C160" s="109"/>
      <c r="D160" s="109"/>
      <c r="E160" s="109"/>
      <c r="F160" s="110"/>
      <c r="G160" s="7" t="s">
        <v>6</v>
      </c>
      <c r="H160" s="8">
        <v>0</v>
      </c>
      <c r="I160" s="8">
        <v>0</v>
      </c>
      <c r="J160" s="8">
        <v>814</v>
      </c>
      <c r="K160" s="9"/>
      <c r="L160" s="8">
        <f>(I160-J160)*-1</f>
        <v>814</v>
      </c>
    </row>
    <row r="161" spans="1:12" ht="14.25" customHeight="1">
      <c r="A161" s="111"/>
      <c r="B161" s="112"/>
      <c r="C161" s="112"/>
      <c r="D161" s="112"/>
      <c r="E161" s="112"/>
      <c r="F161" s="113"/>
      <c r="G161" s="11" t="s">
        <v>7</v>
      </c>
      <c r="H161" s="12">
        <v>7087</v>
      </c>
      <c r="I161" s="12">
        <v>7087</v>
      </c>
      <c r="J161" s="12">
        <v>6940</v>
      </c>
      <c r="K161" s="15">
        <f>J161/I161</f>
        <v>0.979257795964442</v>
      </c>
      <c r="L161" s="12">
        <f>(I161-J161)*-1</f>
        <v>-147</v>
      </c>
    </row>
    <row r="162" ht="15" hidden="1">
      <c r="L162" s="30">
        <f>(I162/2-J162)*-1</f>
        <v>0</v>
      </c>
    </row>
    <row r="163" ht="15" hidden="1">
      <c r="L163" s="8">
        <f>(I163/2-J163)*-1</f>
        <v>0</v>
      </c>
    </row>
    <row r="164" ht="15" hidden="1">
      <c r="L164" s="8">
        <f>(I164/2-J164)*-1</f>
        <v>0</v>
      </c>
    </row>
    <row r="165" spans="1:12" ht="15">
      <c r="A165" s="115" t="s">
        <v>40</v>
      </c>
      <c r="B165" s="116"/>
      <c r="C165" s="116"/>
      <c r="D165" s="116"/>
      <c r="E165" s="116"/>
      <c r="F165" s="117"/>
      <c r="G165" s="37" t="s">
        <v>5</v>
      </c>
      <c r="H165" s="55">
        <f>H166-H167</f>
        <v>0</v>
      </c>
      <c r="I165" s="55">
        <f>I166-I167</f>
        <v>0</v>
      </c>
      <c r="J165" s="55">
        <f>J166-J167</f>
        <v>2525</v>
      </c>
      <c r="K165" s="38"/>
      <c r="L165" s="39"/>
    </row>
    <row r="166" spans="1:12" ht="15">
      <c r="A166" s="118"/>
      <c r="B166" s="119"/>
      <c r="C166" s="119"/>
      <c r="D166" s="119"/>
      <c r="E166" s="119"/>
      <c r="F166" s="120"/>
      <c r="G166" s="59" t="s">
        <v>6</v>
      </c>
      <c r="H166" s="40">
        <f aca="true" t="shared" si="0" ref="H166:J167">H160+H157+H154+H151+H148+H145+H142+H139+H136+H133+H127+H124+H121+H118+H115+H112+H109+H106+H103+H100+H97+H91+H85+H82+H79+H76+H73+H70+H67+H64+H61+H58+H55+H52+H46+H43+H40+H37+H34+H31+H28+H25+H22+H19+H16+H94</f>
        <v>271642</v>
      </c>
      <c r="I166" s="40">
        <f t="shared" si="0"/>
        <v>321392</v>
      </c>
      <c r="J166" s="40">
        <f t="shared" si="0"/>
        <v>343639</v>
      </c>
      <c r="K166" s="56">
        <f>J166/I166</f>
        <v>1.0692207646736696</v>
      </c>
      <c r="L166" s="57">
        <f>(I166-J166)*-1</f>
        <v>22247</v>
      </c>
    </row>
    <row r="167" spans="1:14" ht="15">
      <c r="A167" s="121"/>
      <c r="B167" s="122"/>
      <c r="C167" s="122"/>
      <c r="D167" s="122"/>
      <c r="E167" s="122"/>
      <c r="F167" s="123"/>
      <c r="G167" s="60" t="s">
        <v>7</v>
      </c>
      <c r="H167" s="41">
        <f t="shared" si="0"/>
        <v>271642</v>
      </c>
      <c r="I167" s="41">
        <f t="shared" si="0"/>
        <v>321392</v>
      </c>
      <c r="J167" s="41">
        <f t="shared" si="0"/>
        <v>341114</v>
      </c>
      <c r="K167" s="58">
        <f>J167/I167</f>
        <v>1.0613643152287549</v>
      </c>
      <c r="L167" s="93">
        <f>(I167-J167)*-1</f>
        <v>19722</v>
      </c>
      <c r="M167" s="33"/>
      <c r="N167" s="33"/>
    </row>
    <row r="169" ht="15">
      <c r="G169" s="35"/>
    </row>
    <row r="170" ht="15" customHeight="1"/>
    <row r="171" ht="12.75">
      <c r="M171" s="36"/>
    </row>
  </sheetData>
  <sheetProtection/>
  <mergeCells count="57">
    <mergeCell ref="A141:F143"/>
    <mergeCell ref="A153:F155"/>
    <mergeCell ref="K12:K14"/>
    <mergeCell ref="A108:F110"/>
    <mergeCell ref="A123:F125"/>
    <mergeCell ref="A96:F98"/>
    <mergeCell ref="A114:F116"/>
    <mergeCell ref="A102:F104"/>
    <mergeCell ref="A93:F95"/>
    <mergeCell ref="A15:F17"/>
    <mergeCell ref="A156:F158"/>
    <mergeCell ref="H12:H14"/>
    <mergeCell ref="A132:F134"/>
    <mergeCell ref="A144:F146"/>
    <mergeCell ref="A78:F80"/>
    <mergeCell ref="A159:F161"/>
    <mergeCell ref="A117:F119"/>
    <mergeCell ref="A126:F128"/>
    <mergeCell ref="A111:F113"/>
    <mergeCell ref="A147:F149"/>
    <mergeCell ref="A2:L3"/>
    <mergeCell ref="A6:L7"/>
    <mergeCell ref="A12:F14"/>
    <mergeCell ref="A4:L5"/>
    <mergeCell ref="A10:E10"/>
    <mergeCell ref="A150:F152"/>
    <mergeCell ref="A18:F20"/>
    <mergeCell ref="A21:F23"/>
    <mergeCell ref="A84:F86"/>
    <mergeCell ref="A75:F77"/>
    <mergeCell ref="L12:L14"/>
    <mergeCell ref="A24:F26"/>
    <mergeCell ref="A69:F71"/>
    <mergeCell ref="A54:F56"/>
    <mergeCell ref="A90:F92"/>
    <mergeCell ref="A36:F38"/>
    <mergeCell ref="A33:F35"/>
    <mergeCell ref="A39:F41"/>
    <mergeCell ref="A42:F44"/>
    <mergeCell ref="I12:I14"/>
    <mergeCell ref="A165:F167"/>
    <mergeCell ref="A45:F47"/>
    <mergeCell ref="A60:F62"/>
    <mergeCell ref="A63:F65"/>
    <mergeCell ref="A138:F140"/>
    <mergeCell ref="A66:F68"/>
    <mergeCell ref="A135:F137"/>
    <mergeCell ref="A81:F83"/>
    <mergeCell ref="A72:F74"/>
    <mergeCell ref="A99:F101"/>
    <mergeCell ref="J12:J14"/>
    <mergeCell ref="A30:F32"/>
    <mergeCell ref="A120:F122"/>
    <mergeCell ref="A105:F107"/>
    <mergeCell ref="A51:F53"/>
    <mergeCell ref="A57:F59"/>
    <mergeCell ref="A27:F29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L41" sqref="L41"/>
    </sheetView>
  </sheetViews>
  <sheetFormatPr defaultColWidth="9.00390625" defaultRowHeight="12.75"/>
  <cols>
    <col min="6" max="6" width="11.00390625" style="0" customWidth="1"/>
    <col min="7" max="7" width="14.25390625" style="0" customWidth="1"/>
    <col min="8" max="8" width="14.625" style="0" customWidth="1"/>
    <col min="9" max="9" width="14.125" style="0" customWidth="1"/>
    <col min="10" max="10" width="16.375" style="0" customWidth="1"/>
    <col min="11" max="11" width="11.25390625" style="0" customWidth="1"/>
    <col min="12" max="12" width="13.375" style="0" customWidth="1"/>
  </cols>
  <sheetData>
    <row r="1" spans="1:12" ht="1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76" t="s">
        <v>58</v>
      </c>
      <c r="B2" s="66"/>
      <c r="C2" s="66"/>
      <c r="D2" s="66"/>
      <c r="E2" s="80"/>
      <c r="F2" s="81"/>
      <c r="G2" s="63"/>
      <c r="H2" s="20"/>
      <c r="I2" s="20"/>
      <c r="J2" s="20"/>
      <c r="K2" s="20"/>
      <c r="L2" s="20"/>
    </row>
    <row r="3" spans="1:12" ht="21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42" t="s">
        <v>8</v>
      </c>
    </row>
    <row r="4" spans="1:12" ht="5.25" customHeight="1">
      <c r="A4" s="143" t="s">
        <v>0</v>
      </c>
      <c r="B4" s="144"/>
      <c r="C4" s="144"/>
      <c r="D4" s="144"/>
      <c r="E4" s="144"/>
      <c r="F4" s="145"/>
      <c r="G4" s="2"/>
      <c r="H4" s="94" t="s">
        <v>2</v>
      </c>
      <c r="I4" s="94" t="s">
        <v>3</v>
      </c>
      <c r="J4" s="163" t="s">
        <v>63</v>
      </c>
      <c r="K4" s="94" t="s">
        <v>4</v>
      </c>
      <c r="L4" s="133" t="s">
        <v>9</v>
      </c>
    </row>
    <row r="5" spans="1:12" ht="15.75" customHeight="1">
      <c r="A5" s="146"/>
      <c r="B5" s="147"/>
      <c r="C5" s="147"/>
      <c r="D5" s="147"/>
      <c r="E5" s="147"/>
      <c r="F5" s="148"/>
      <c r="G5" s="3" t="s">
        <v>1</v>
      </c>
      <c r="H5" s="155"/>
      <c r="I5" s="155"/>
      <c r="J5" s="164"/>
      <c r="K5" s="155"/>
      <c r="L5" s="134"/>
    </row>
    <row r="6" spans="1:12" ht="11.25" customHeight="1">
      <c r="A6" s="149"/>
      <c r="B6" s="150"/>
      <c r="C6" s="150"/>
      <c r="D6" s="150"/>
      <c r="E6" s="150"/>
      <c r="F6" s="151"/>
      <c r="G6" s="4"/>
      <c r="H6" s="156"/>
      <c r="I6" s="156"/>
      <c r="J6" s="165"/>
      <c r="K6" s="156"/>
      <c r="L6" s="135"/>
    </row>
    <row r="7" spans="1:12" ht="15">
      <c r="A7" s="97" t="s">
        <v>55</v>
      </c>
      <c r="B7" s="106"/>
      <c r="C7" s="106"/>
      <c r="D7" s="106"/>
      <c r="E7" s="106"/>
      <c r="F7" s="107"/>
      <c r="G7" s="5" t="s">
        <v>5</v>
      </c>
      <c r="H7" s="6">
        <f>H8-H9</f>
        <v>-3920</v>
      </c>
      <c r="I7" s="6">
        <f>I8-I9</f>
        <v>-3920</v>
      </c>
      <c r="J7" s="6">
        <f>J8-J9</f>
        <v>-2366</v>
      </c>
      <c r="K7" s="14"/>
      <c r="L7" s="30"/>
    </row>
    <row r="8" spans="1:12" ht="15">
      <c r="A8" s="108"/>
      <c r="B8" s="109"/>
      <c r="C8" s="109"/>
      <c r="D8" s="109"/>
      <c r="E8" s="109"/>
      <c r="F8" s="110"/>
      <c r="G8" s="7" t="s">
        <v>6</v>
      </c>
      <c r="H8" s="8">
        <v>0</v>
      </c>
      <c r="I8" s="8">
        <v>0</v>
      </c>
      <c r="J8" s="8">
        <v>6</v>
      </c>
      <c r="K8" s="9"/>
      <c r="L8" s="8">
        <f>(I8*0.75-J8)*-1</f>
        <v>6</v>
      </c>
    </row>
    <row r="9" spans="1:14" ht="15">
      <c r="A9" s="111"/>
      <c r="B9" s="112"/>
      <c r="C9" s="112"/>
      <c r="D9" s="112"/>
      <c r="E9" s="112"/>
      <c r="F9" s="113"/>
      <c r="G9" s="11" t="s">
        <v>7</v>
      </c>
      <c r="H9" s="12">
        <v>3920</v>
      </c>
      <c r="I9" s="12">
        <v>3920</v>
      </c>
      <c r="J9" s="44">
        <v>2372</v>
      </c>
      <c r="K9" s="15">
        <f>J9/I9</f>
        <v>0.6051020408163266</v>
      </c>
      <c r="L9" s="12">
        <f>(I9*0.75-J9)*-1</f>
        <v>-568</v>
      </c>
      <c r="N9" s="47"/>
    </row>
    <row r="10" spans="1:14" ht="15">
      <c r="A10" s="97" t="s">
        <v>42</v>
      </c>
      <c r="B10" s="106"/>
      <c r="C10" s="106"/>
      <c r="D10" s="106"/>
      <c r="E10" s="106"/>
      <c r="F10" s="107"/>
      <c r="G10" s="5" t="s">
        <v>5</v>
      </c>
      <c r="H10" s="6">
        <f>H11-H12</f>
        <v>33369</v>
      </c>
      <c r="I10" s="6">
        <f>I11-I12</f>
        <v>33946</v>
      </c>
      <c r="J10" s="6">
        <f>J11-J12</f>
        <v>26207</v>
      </c>
      <c r="K10" s="14"/>
      <c r="L10" s="30"/>
      <c r="N10" s="47"/>
    </row>
    <row r="11" spans="1:14" ht="15">
      <c r="A11" s="108"/>
      <c r="B11" s="109"/>
      <c r="C11" s="109"/>
      <c r="D11" s="109"/>
      <c r="E11" s="109"/>
      <c r="F11" s="110"/>
      <c r="G11" s="7" t="s">
        <v>6</v>
      </c>
      <c r="H11" s="8">
        <v>33369</v>
      </c>
      <c r="I11" s="8">
        <v>33946</v>
      </c>
      <c r="J11" s="8">
        <v>26207</v>
      </c>
      <c r="K11" s="9">
        <f>J11/I11</f>
        <v>0.7720202674836505</v>
      </c>
      <c r="L11" s="8">
        <f>(I11*0.75-J11)*-1</f>
        <v>747.5</v>
      </c>
      <c r="N11" s="47"/>
    </row>
    <row r="12" spans="1:14" ht="15">
      <c r="A12" s="111"/>
      <c r="B12" s="112"/>
      <c r="C12" s="112"/>
      <c r="D12" s="112"/>
      <c r="E12" s="112"/>
      <c r="F12" s="113"/>
      <c r="G12" s="11" t="s">
        <v>7</v>
      </c>
      <c r="H12" s="12">
        <v>0</v>
      </c>
      <c r="I12" s="12">
        <v>0</v>
      </c>
      <c r="J12" s="44">
        <v>0</v>
      </c>
      <c r="K12" s="15"/>
      <c r="L12" s="12">
        <f>(I12/2-J12)*-1</f>
        <v>0</v>
      </c>
      <c r="N12" s="47"/>
    </row>
    <row r="13" spans="1:12" ht="15">
      <c r="A13" s="97" t="s">
        <v>28</v>
      </c>
      <c r="B13" s="106"/>
      <c r="C13" s="106"/>
      <c r="D13" s="106"/>
      <c r="E13" s="106"/>
      <c r="F13" s="107"/>
      <c r="G13" s="5" t="s">
        <v>5</v>
      </c>
      <c r="H13" s="6">
        <f>H14-H15</f>
        <v>-28047</v>
      </c>
      <c r="I13" s="6">
        <f>I14-I15</f>
        <v>-28624</v>
      </c>
      <c r="J13" s="6">
        <f>J14-J15</f>
        <v>-21107</v>
      </c>
      <c r="K13" s="14"/>
      <c r="L13" s="30"/>
    </row>
    <row r="14" spans="1:12" ht="15">
      <c r="A14" s="108"/>
      <c r="B14" s="109"/>
      <c r="C14" s="109"/>
      <c r="D14" s="109"/>
      <c r="E14" s="109"/>
      <c r="F14" s="110"/>
      <c r="G14" s="7" t="s">
        <v>6</v>
      </c>
      <c r="H14" s="8">
        <v>0</v>
      </c>
      <c r="I14" s="8">
        <v>0</v>
      </c>
      <c r="J14" s="8">
        <v>0</v>
      </c>
      <c r="K14" s="9"/>
      <c r="L14" s="8">
        <f>(I14/2-J14)*-1</f>
        <v>0</v>
      </c>
    </row>
    <row r="15" spans="1:12" ht="15">
      <c r="A15" s="111"/>
      <c r="B15" s="112"/>
      <c r="C15" s="112"/>
      <c r="D15" s="112"/>
      <c r="E15" s="112"/>
      <c r="F15" s="113"/>
      <c r="G15" s="11" t="s">
        <v>7</v>
      </c>
      <c r="H15" s="12">
        <v>28047</v>
      </c>
      <c r="I15" s="12">
        <v>28624</v>
      </c>
      <c r="J15" s="12">
        <v>21107</v>
      </c>
      <c r="K15" s="15">
        <f>J15/I15</f>
        <v>0.7373882057015092</v>
      </c>
      <c r="L15" s="12">
        <f>(I15*0.75-J15)*-1</f>
        <v>-361</v>
      </c>
    </row>
    <row r="16" spans="1:12" ht="15">
      <c r="A16" s="97" t="s">
        <v>29</v>
      </c>
      <c r="B16" s="106"/>
      <c r="C16" s="106"/>
      <c r="D16" s="106"/>
      <c r="E16" s="106"/>
      <c r="F16" s="107"/>
      <c r="G16" s="5" t="s">
        <v>5</v>
      </c>
      <c r="H16" s="6">
        <f>H17-H18</f>
        <v>-1402</v>
      </c>
      <c r="I16" s="6">
        <f>I17-I18</f>
        <v>-1402</v>
      </c>
      <c r="J16" s="6">
        <f>J17-J18</f>
        <v>-372</v>
      </c>
      <c r="K16" s="14"/>
      <c r="L16" s="30"/>
    </row>
    <row r="17" spans="1:12" ht="15">
      <c r="A17" s="108"/>
      <c r="B17" s="109"/>
      <c r="C17" s="109"/>
      <c r="D17" s="109"/>
      <c r="E17" s="109"/>
      <c r="F17" s="110"/>
      <c r="G17" s="7" t="s">
        <v>6</v>
      </c>
      <c r="H17" s="8">
        <v>0</v>
      </c>
      <c r="I17" s="8">
        <v>0</v>
      </c>
      <c r="J17" s="8">
        <v>0</v>
      </c>
      <c r="K17" s="9"/>
      <c r="L17" s="8">
        <f>(I17/2-J17)*-1</f>
        <v>0</v>
      </c>
    </row>
    <row r="18" spans="1:12" ht="15">
      <c r="A18" s="111"/>
      <c r="B18" s="112"/>
      <c r="C18" s="112"/>
      <c r="D18" s="112"/>
      <c r="E18" s="112"/>
      <c r="F18" s="113"/>
      <c r="G18" s="11" t="s">
        <v>7</v>
      </c>
      <c r="H18" s="12">
        <v>1402</v>
      </c>
      <c r="I18" s="12">
        <v>1402</v>
      </c>
      <c r="J18" s="12">
        <v>372</v>
      </c>
      <c r="K18" s="15">
        <f>J18/I18</f>
        <v>0.2653352353780314</v>
      </c>
      <c r="L18" s="12">
        <f>(I18*0.75-J18)*-1</f>
        <v>-679.5</v>
      </c>
    </row>
    <row r="19" spans="1:12" ht="15">
      <c r="A19" s="174" t="s">
        <v>59</v>
      </c>
      <c r="B19" s="175"/>
      <c r="C19" s="175"/>
      <c r="D19" s="175"/>
      <c r="E19" s="175"/>
      <c r="F19" s="176"/>
      <c r="G19" s="37" t="s">
        <v>5</v>
      </c>
      <c r="H19" s="67">
        <f>H20-H21</f>
        <v>0</v>
      </c>
      <c r="I19" s="67">
        <f>I20-I21</f>
        <v>0</v>
      </c>
      <c r="J19" s="67">
        <f>J20-J21</f>
        <v>2362</v>
      </c>
      <c r="K19" s="43"/>
      <c r="L19" s="68"/>
    </row>
    <row r="20" spans="1:12" ht="15">
      <c r="A20" s="177"/>
      <c r="B20" s="178"/>
      <c r="C20" s="178"/>
      <c r="D20" s="178"/>
      <c r="E20" s="178"/>
      <c r="F20" s="179"/>
      <c r="G20" s="69" t="s">
        <v>6</v>
      </c>
      <c r="H20" s="70">
        <f aca="true" t="shared" si="0" ref="H20:J21">H17+H14+H11+H8</f>
        <v>33369</v>
      </c>
      <c r="I20" s="70">
        <f t="shared" si="0"/>
        <v>33946</v>
      </c>
      <c r="J20" s="70">
        <f t="shared" si="0"/>
        <v>26213</v>
      </c>
      <c r="K20" s="71">
        <f>J20/I20</f>
        <v>0.772197018794556</v>
      </c>
      <c r="L20" s="61">
        <f>(I20*0.75-J20)*-1</f>
        <v>753.5</v>
      </c>
    </row>
    <row r="21" spans="1:12" ht="15">
      <c r="A21" s="180"/>
      <c r="B21" s="181"/>
      <c r="C21" s="181"/>
      <c r="D21" s="181"/>
      <c r="E21" s="181"/>
      <c r="F21" s="182"/>
      <c r="G21" s="72" t="s">
        <v>7</v>
      </c>
      <c r="H21" s="73">
        <f t="shared" si="0"/>
        <v>33369</v>
      </c>
      <c r="I21" s="73">
        <f t="shared" si="0"/>
        <v>33946</v>
      </c>
      <c r="J21" s="73">
        <f t="shared" si="0"/>
        <v>23851</v>
      </c>
      <c r="K21" s="74">
        <f>J21/I21</f>
        <v>0.7026159194014022</v>
      </c>
      <c r="L21" s="61">
        <f>(I21*0.75-J21)*-1</f>
        <v>-1608.5</v>
      </c>
    </row>
    <row r="22" spans="1:12" ht="15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5.75">
      <c r="A24" s="64" t="s">
        <v>61</v>
      </c>
      <c r="B24" s="65"/>
      <c r="C24" s="65"/>
      <c r="D24" s="65"/>
      <c r="E24" s="65"/>
      <c r="F24" s="82"/>
      <c r="G24" s="21"/>
      <c r="H24" s="21"/>
      <c r="I24" s="21"/>
      <c r="J24" s="21"/>
      <c r="K24" s="21"/>
      <c r="L24" s="21"/>
    </row>
    <row r="25" spans="1:12" ht="15">
      <c r="A25" s="2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42" t="s">
        <v>8</v>
      </c>
    </row>
    <row r="26" spans="1:12" ht="14.25" customHeight="1">
      <c r="A26" s="143" t="s">
        <v>0</v>
      </c>
      <c r="B26" s="144"/>
      <c r="C26" s="144"/>
      <c r="D26" s="144"/>
      <c r="E26" s="144"/>
      <c r="F26" s="145"/>
      <c r="G26" s="2"/>
      <c r="H26" s="94" t="s">
        <v>2</v>
      </c>
      <c r="I26" s="94" t="s">
        <v>3</v>
      </c>
      <c r="J26" s="163" t="s">
        <v>63</v>
      </c>
      <c r="K26" s="94" t="s">
        <v>4</v>
      </c>
      <c r="L26" s="133" t="s">
        <v>9</v>
      </c>
    </row>
    <row r="27" spans="1:12" ht="15">
      <c r="A27" s="146"/>
      <c r="B27" s="147"/>
      <c r="C27" s="147"/>
      <c r="D27" s="147"/>
      <c r="E27" s="147"/>
      <c r="F27" s="148"/>
      <c r="G27" s="3" t="s">
        <v>1</v>
      </c>
      <c r="H27" s="155"/>
      <c r="I27" s="155"/>
      <c r="J27" s="164"/>
      <c r="K27" s="155"/>
      <c r="L27" s="134"/>
    </row>
    <row r="28" spans="1:12" ht="14.25">
      <c r="A28" s="149"/>
      <c r="B28" s="150"/>
      <c r="C28" s="150"/>
      <c r="D28" s="150"/>
      <c r="E28" s="150"/>
      <c r="F28" s="151"/>
      <c r="G28" s="4"/>
      <c r="H28" s="156"/>
      <c r="I28" s="156"/>
      <c r="J28" s="165"/>
      <c r="K28" s="156"/>
      <c r="L28" s="135"/>
    </row>
    <row r="29" spans="1:12" ht="15">
      <c r="A29" s="97" t="s">
        <v>12</v>
      </c>
      <c r="B29" s="106"/>
      <c r="C29" s="106"/>
      <c r="D29" s="106"/>
      <c r="E29" s="106"/>
      <c r="F29" s="107"/>
      <c r="G29" s="5" t="s">
        <v>5</v>
      </c>
      <c r="H29" s="6">
        <f>H30-H31</f>
        <v>-39751</v>
      </c>
      <c r="I29" s="6">
        <f>I30-I31</f>
        <v>-40258</v>
      </c>
      <c r="J29" s="6">
        <f>J30-J31</f>
        <v>-28696</v>
      </c>
      <c r="K29" s="14"/>
      <c r="L29" s="6"/>
    </row>
    <row r="30" spans="1:12" ht="15">
      <c r="A30" s="108"/>
      <c r="B30" s="109"/>
      <c r="C30" s="109"/>
      <c r="D30" s="109"/>
      <c r="E30" s="109"/>
      <c r="F30" s="110"/>
      <c r="G30" s="7" t="s">
        <v>6</v>
      </c>
      <c r="H30" s="8">
        <v>0</v>
      </c>
      <c r="I30" s="8">
        <v>0</v>
      </c>
      <c r="J30" s="8">
        <v>5</v>
      </c>
      <c r="K30" s="9"/>
      <c r="L30" s="8">
        <f>((I30*0.75)-J30)*-1</f>
        <v>5</v>
      </c>
    </row>
    <row r="31" spans="1:12" ht="15">
      <c r="A31" s="111"/>
      <c r="B31" s="112"/>
      <c r="C31" s="112"/>
      <c r="D31" s="112"/>
      <c r="E31" s="112"/>
      <c r="F31" s="113"/>
      <c r="G31" s="11" t="s">
        <v>7</v>
      </c>
      <c r="H31" s="12">
        <v>39751</v>
      </c>
      <c r="I31" s="12">
        <v>40258</v>
      </c>
      <c r="J31" s="12">
        <v>28701</v>
      </c>
      <c r="K31" s="9">
        <f>J31/I31</f>
        <v>0.712926623279845</v>
      </c>
      <c r="L31" s="12">
        <f>((I31*0.75)-J31)*-1</f>
        <v>-1492.5</v>
      </c>
    </row>
    <row r="32" spans="1:12" ht="15">
      <c r="A32" s="97" t="s">
        <v>57</v>
      </c>
      <c r="B32" s="106"/>
      <c r="C32" s="106"/>
      <c r="D32" s="106"/>
      <c r="E32" s="106"/>
      <c r="F32" s="107"/>
      <c r="G32" s="5" t="s">
        <v>5</v>
      </c>
      <c r="H32" s="6">
        <f>H33-H34</f>
        <v>0</v>
      </c>
      <c r="I32" s="6">
        <f>I33-I34</f>
        <v>-8</v>
      </c>
      <c r="J32" s="6">
        <f>J33-J34</f>
        <v>-2754</v>
      </c>
      <c r="K32" s="14"/>
      <c r="L32" s="30"/>
    </row>
    <row r="33" spans="1:12" ht="15">
      <c r="A33" s="108"/>
      <c r="B33" s="109"/>
      <c r="C33" s="109"/>
      <c r="D33" s="109"/>
      <c r="E33" s="109"/>
      <c r="F33" s="110"/>
      <c r="G33" s="7" t="s">
        <v>6</v>
      </c>
      <c r="H33" s="8">
        <v>0</v>
      </c>
      <c r="I33" s="8">
        <v>0</v>
      </c>
      <c r="J33" s="8">
        <v>0</v>
      </c>
      <c r="K33" s="9"/>
      <c r="L33" s="8">
        <f>((I33/2)-J33)*-1</f>
        <v>0</v>
      </c>
    </row>
    <row r="34" spans="1:12" ht="15">
      <c r="A34" s="111"/>
      <c r="B34" s="112"/>
      <c r="C34" s="112"/>
      <c r="D34" s="112"/>
      <c r="E34" s="112"/>
      <c r="F34" s="113"/>
      <c r="G34" s="11" t="s">
        <v>7</v>
      </c>
      <c r="H34" s="12">
        <v>0</v>
      </c>
      <c r="I34" s="12">
        <v>8</v>
      </c>
      <c r="J34" s="12">
        <v>2754</v>
      </c>
      <c r="K34" s="15">
        <f>J34/I34</f>
        <v>344.25</v>
      </c>
      <c r="L34" s="12">
        <f>((I34*0.75)-J34)*-1</f>
        <v>2748</v>
      </c>
    </row>
    <row r="35" spans="1:12" ht="15">
      <c r="A35" s="97" t="s">
        <v>42</v>
      </c>
      <c r="B35" s="106"/>
      <c r="C35" s="106"/>
      <c r="D35" s="106"/>
      <c r="E35" s="106"/>
      <c r="F35" s="107"/>
      <c r="G35" s="5" t="s">
        <v>5</v>
      </c>
      <c r="H35" s="6">
        <f>H36-H37</f>
        <v>39751</v>
      </c>
      <c r="I35" s="6">
        <f>I36-I37</f>
        <v>40266</v>
      </c>
      <c r="J35" s="6">
        <f>J36-J37</f>
        <v>30986</v>
      </c>
      <c r="K35" s="14"/>
      <c r="L35" s="30"/>
    </row>
    <row r="36" spans="1:12" ht="15">
      <c r="A36" s="108"/>
      <c r="B36" s="109"/>
      <c r="C36" s="109"/>
      <c r="D36" s="109"/>
      <c r="E36" s="109"/>
      <c r="F36" s="110"/>
      <c r="G36" s="7" t="s">
        <v>6</v>
      </c>
      <c r="H36" s="8">
        <v>39751</v>
      </c>
      <c r="I36" s="8">
        <v>40266</v>
      </c>
      <c r="J36" s="8">
        <v>30986</v>
      </c>
      <c r="K36" s="9">
        <f>J36/I36</f>
        <v>0.7695326081557642</v>
      </c>
      <c r="L36" s="8">
        <f>((I36*0.75)-J36)*-1</f>
        <v>786.5</v>
      </c>
    </row>
    <row r="37" spans="1:12" ht="15">
      <c r="A37" s="111"/>
      <c r="B37" s="112"/>
      <c r="C37" s="112"/>
      <c r="D37" s="112"/>
      <c r="E37" s="112"/>
      <c r="F37" s="113"/>
      <c r="G37" s="11" t="s">
        <v>7</v>
      </c>
      <c r="H37" s="12">
        <v>0</v>
      </c>
      <c r="I37" s="12">
        <v>0</v>
      </c>
      <c r="J37" s="12">
        <v>0</v>
      </c>
      <c r="K37" s="15"/>
      <c r="L37" s="12">
        <f>((I37/2)-J37)*-1</f>
        <v>0</v>
      </c>
    </row>
    <row r="38" spans="1:12" ht="15">
      <c r="A38" s="115" t="s">
        <v>62</v>
      </c>
      <c r="B38" s="166"/>
      <c r="C38" s="166"/>
      <c r="D38" s="166"/>
      <c r="E38" s="166"/>
      <c r="F38" s="167"/>
      <c r="G38" s="37" t="s">
        <v>5</v>
      </c>
      <c r="H38" s="67">
        <f>H39-H40</f>
        <v>0</v>
      </c>
      <c r="I38" s="67">
        <f>I39-I40</f>
        <v>0</v>
      </c>
      <c r="J38" s="67">
        <f>J39-J40</f>
        <v>-464</v>
      </c>
      <c r="K38" s="43"/>
      <c r="L38" s="68"/>
    </row>
    <row r="39" spans="1:12" ht="15">
      <c r="A39" s="168"/>
      <c r="B39" s="169"/>
      <c r="C39" s="169"/>
      <c r="D39" s="169"/>
      <c r="E39" s="169"/>
      <c r="F39" s="170"/>
      <c r="G39" s="69" t="s">
        <v>6</v>
      </c>
      <c r="H39" s="70">
        <f aca="true" t="shared" si="1" ref="H39:J40">H33+H30+H36</f>
        <v>39751</v>
      </c>
      <c r="I39" s="70">
        <f t="shared" si="1"/>
        <v>40266</v>
      </c>
      <c r="J39" s="70">
        <f t="shared" si="1"/>
        <v>30991</v>
      </c>
      <c r="K39" s="71">
        <f>J39/I39</f>
        <v>0.7696567823970596</v>
      </c>
      <c r="L39" s="61">
        <f>((I39*0.75)-J39)*-1</f>
        <v>791.5</v>
      </c>
    </row>
    <row r="40" spans="1:12" ht="15">
      <c r="A40" s="171"/>
      <c r="B40" s="172"/>
      <c r="C40" s="172"/>
      <c r="D40" s="172"/>
      <c r="E40" s="172"/>
      <c r="F40" s="173"/>
      <c r="G40" s="72" t="s">
        <v>7</v>
      </c>
      <c r="H40" s="73">
        <f t="shared" si="1"/>
        <v>39751</v>
      </c>
      <c r="I40" s="73">
        <f t="shared" si="1"/>
        <v>40266</v>
      </c>
      <c r="J40" s="73">
        <f t="shared" si="1"/>
        <v>31455</v>
      </c>
      <c r="K40" s="74">
        <f>J40/I40</f>
        <v>0.7811801519892714</v>
      </c>
      <c r="L40" s="62">
        <f>((I40*0.75)-J40)*-1</f>
        <v>1255.5</v>
      </c>
    </row>
    <row r="41" spans="1:12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5"/>
    </row>
    <row r="42" spans="1:12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5"/>
    </row>
    <row r="43" spans="1:12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5"/>
    </row>
    <row r="44" ht="12.75">
      <c r="P44" s="1"/>
    </row>
  </sheetData>
  <sheetProtection/>
  <mergeCells count="21">
    <mergeCell ref="A29:F31"/>
    <mergeCell ref="K26:K28"/>
    <mergeCell ref="A38:F40"/>
    <mergeCell ref="H4:H6"/>
    <mergeCell ref="A16:F18"/>
    <mergeCell ref="A19:F21"/>
    <mergeCell ref="A13:F15"/>
    <mergeCell ref="A35:F37"/>
    <mergeCell ref="A7:F9"/>
    <mergeCell ref="A10:F12"/>
    <mergeCell ref="A32:F34"/>
    <mergeCell ref="A4:F6"/>
    <mergeCell ref="I26:I28"/>
    <mergeCell ref="J26:J28"/>
    <mergeCell ref="A26:F28"/>
    <mergeCell ref="L26:L28"/>
    <mergeCell ref="L4:L6"/>
    <mergeCell ref="I4:I6"/>
    <mergeCell ref="K4:K6"/>
    <mergeCell ref="J4:J6"/>
    <mergeCell ref="H26:H28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Polgármesteri Hivatal</cp:lastModifiedBy>
  <cp:lastPrinted>2014-05-23T10:27:44Z</cp:lastPrinted>
  <dcterms:created xsi:type="dcterms:W3CDTF">2005-02-07T06:26:47Z</dcterms:created>
  <dcterms:modified xsi:type="dcterms:W3CDTF">2014-05-23T10:27:47Z</dcterms:modified>
  <cp:category/>
  <cp:version/>
  <cp:contentType/>
  <cp:contentStatus/>
</cp:coreProperties>
</file>