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070" tabRatio="864" activeTab="0"/>
  </bookViews>
  <sheets>
    <sheet name="1. mell.Önk.összesítő" sheetId="1" r:id="rId1"/>
    <sheet name="2.mell.Bev." sheetId="2" r:id="rId2"/>
    <sheet name="3. mell.Kiad" sheetId="3" r:id="rId3"/>
    <sheet name="4.mell.LÉTSZÁM" sheetId="4" r:id="rId4"/>
  </sheets>
  <externalReferences>
    <externalReference r:id="rId7"/>
  </externalReferences>
  <definedNames>
    <definedName name="_xlnm.Print_Area" localSheetId="0">'1. mell.Önk.összesítő'!$A$1:$M$61</definedName>
    <definedName name="_xlnm.Print_Area" localSheetId="1">'2.mell.Bev.'!$A$1:$M$91</definedName>
  </definedNames>
  <calcPr fullCalcOnLoad="1"/>
</workbook>
</file>

<file path=xl/sharedStrings.xml><?xml version="1.0" encoding="utf-8"?>
<sst xmlns="http://schemas.openxmlformats.org/spreadsheetml/2006/main" count="365" uniqueCount="190">
  <si>
    <t>Bevételi jogcímek</t>
  </si>
  <si>
    <t>Önkormányzat</t>
  </si>
  <si>
    <t>Bevételek összesen</t>
  </si>
  <si>
    <t>Felhalmozási célú bevételek</t>
  </si>
  <si>
    <t>Átvett pénzeszközök összesen</t>
  </si>
  <si>
    <t xml:space="preserve">     ebből működési célú átvett pénzeszköz</t>
  </si>
  <si>
    <t xml:space="preserve">      ebből felhalmozási célú átvett pénzeszköz</t>
  </si>
  <si>
    <t>KÖLTSÉGVETÉSI BEVÉTELEK ÖSSZESEN:</t>
  </si>
  <si>
    <t>Előző évek előirányzatmaradványának, pénzmaradványának és vállalkozási maradványának igénybevétele</t>
  </si>
  <si>
    <t>Finanszírozási célú pénzügyi műveletek bevételei</t>
  </si>
  <si>
    <t>Nyújtott támogatás miatti Korrekció</t>
  </si>
  <si>
    <t>BEVÉTELEK MINDÖSSZESEN:</t>
  </si>
  <si>
    <t>Kiadási jogcímek</t>
  </si>
  <si>
    <t>Kiadások összesen</t>
  </si>
  <si>
    <t>Személyi juttatások</t>
  </si>
  <si>
    <t>Dologi kiadások</t>
  </si>
  <si>
    <t>Felhalmozási kiadások összesen</t>
  </si>
  <si>
    <t>KIADÁSOK ÖSSZESEN:</t>
  </si>
  <si>
    <t>Finanszírozási célú pénzügyi műveletek kiadásai</t>
  </si>
  <si>
    <t xml:space="preserve">       Működési célú </t>
  </si>
  <si>
    <t xml:space="preserve">       Felhalmozási célú </t>
  </si>
  <si>
    <t>KIADÁSOK MINDÖSSZESEN:</t>
  </si>
  <si>
    <t>Nyújtott támogatás miatti korrekció:</t>
  </si>
  <si>
    <t>ÖNKORMÁNYZAT KIADÁSAI MINDÖSSZESEN:</t>
  </si>
  <si>
    <t>Költségvetési többlet</t>
  </si>
  <si>
    <t>Működési többlet</t>
  </si>
  <si>
    <t>Felhalmozási többlet</t>
  </si>
  <si>
    <t>Költségvetési hiány</t>
  </si>
  <si>
    <t>Működési hiány</t>
  </si>
  <si>
    <t>Felhalmozási hiány</t>
  </si>
  <si>
    <t>Hiány összesen:</t>
  </si>
  <si>
    <t>KÖLTSÉGVETÉSI HIÁNY BELSŐ FINANSZÍROZÁSÁRA SZOLGÁLÓ PÉNZFORGALOM NÉLKÜLI BEVÉTELEK</t>
  </si>
  <si>
    <t>Előző évek előirányzat maradványának, pénzmaradványának és vállalkozási maradványának igénybevétele</t>
  </si>
  <si>
    <t>KÖLTSÉGVETÉSI HIÁNY BELSŐ FINANSZÍROZÁSÁT MEGHALADÓ ÖSSZEGÉNEK KÜLSŐ FINANSZÍROZÁSÁRA SZOLGÁLÓ BEVÉTELEK</t>
  </si>
  <si>
    <t>Értékpapírok értékesítésének bevétele</t>
  </si>
  <si>
    <t>Hitelek felvétele és kötvénykibocsátás bevételei</t>
  </si>
  <si>
    <t xml:space="preserve">  1. Működési célú hitel felvétele és kötvénykibocsátás működési célra</t>
  </si>
  <si>
    <t xml:space="preserve">      Likviditási célú hitel (folyószámlahitel) </t>
  </si>
  <si>
    <t xml:space="preserve">  2. Felhalmozási célú hitel felvétele és kötvénykibocsátás felhalmozási célra</t>
  </si>
  <si>
    <t xml:space="preserve">Finanszírozási bevételek összesen: </t>
  </si>
  <si>
    <t>Megnevezés</t>
  </si>
  <si>
    <t>Kötelező feladatok</t>
  </si>
  <si>
    <t>Önként vállalt feladatok</t>
  </si>
  <si>
    <t>Összesen</t>
  </si>
  <si>
    <t>I. Működési bevételek előirányzat-csoport</t>
  </si>
  <si>
    <t>II. Felhalmozási bevételek előirányzat-csoport</t>
  </si>
  <si>
    <t>Egyéb működési bevételek</t>
  </si>
  <si>
    <t>ÖNKORMÁNYZAT BOKOD</t>
  </si>
  <si>
    <t>Önkormányzati költségvetési bevételek összesen</t>
  </si>
  <si>
    <t>Intézményeknek nyújtott támogatás miatti korrekció:</t>
  </si>
  <si>
    <t>Korrekciók összesen:</t>
  </si>
  <si>
    <t>Önkormányzat tárgyévi bevételei egységesen összesen:</t>
  </si>
  <si>
    <t>I. Működési kiadások előirányzat-csoport</t>
  </si>
  <si>
    <t>1. Személyi juttatások</t>
  </si>
  <si>
    <t>2. Munkaadókat terhelő járulékok és szociális hozzájárulási adó</t>
  </si>
  <si>
    <t>3. Dologi kiadások</t>
  </si>
  <si>
    <t>II. Felhalmozási kiadások előirányzat-csoport</t>
  </si>
  <si>
    <t>1. Beruházási kiadások (ÁFÁ-val)</t>
  </si>
  <si>
    <t>2. Felújítási kiadások (ÁFÁ-val)</t>
  </si>
  <si>
    <t>Intézményi költségvetési kiadások összesen:</t>
  </si>
  <si>
    <t xml:space="preserve">ÖNKORMÁNYZAT BOKOD </t>
  </si>
  <si>
    <t>4. Egyéb működési célú kiadások</t>
  </si>
  <si>
    <t>3. Egyéb felhalmozási kiadások</t>
  </si>
  <si>
    <t>Önkormányzat költségvetési kiadásai összesen:</t>
  </si>
  <si>
    <t>Működési célú finanszírozási kiadás:</t>
  </si>
  <si>
    <t xml:space="preserve">      Likviditási célú hitel (folyószámlahitel) törlesztése</t>
  </si>
  <si>
    <t>Felhalmozási célú finanszírozási kiadás:</t>
  </si>
  <si>
    <t xml:space="preserve">      Hosszú lejáratú hitelek visszafizetése (törlesztése) pénzügyi   vállalkozásnak </t>
  </si>
  <si>
    <t>Finanszírozási kiadás összesen:</t>
  </si>
  <si>
    <t>Önkormányzati kiadás összesen:</t>
  </si>
  <si>
    <t>Önkormányzat tárgyévi kiadásai egységesen összesen:</t>
  </si>
  <si>
    <t>Bokod</t>
  </si>
  <si>
    <t>Dad</t>
  </si>
  <si>
    <t>Város és Községgazdálkodás dolgozói</t>
  </si>
  <si>
    <t>Család- és nővédelmi szolgálat</t>
  </si>
  <si>
    <t>Szociális étkeztetés</t>
  </si>
  <si>
    <t>Házi segítségnyújtás</t>
  </si>
  <si>
    <t xml:space="preserve"> Önkormányzat összesen</t>
  </si>
  <si>
    <t xml:space="preserve">Állami (államigazgatási) feladatok </t>
  </si>
  <si>
    <t xml:space="preserve"> BOKODI KÖZÖS ÖNKORMÁNYZATI HIVATAL</t>
  </si>
  <si>
    <t>Dr. Nemere Zoltán Óvoda</t>
  </si>
  <si>
    <t>Bokodi Közös Önkormányzati Hivatal bevételei</t>
  </si>
  <si>
    <t>dr. Nemere Zoltán Óvoda Bevételei</t>
  </si>
  <si>
    <t>dr. Nemere Zoltán Óvoda Kiadásai</t>
  </si>
  <si>
    <t>Bokodi Közös Önkormányzati Hivatal összesen</t>
  </si>
  <si>
    <t>Óvoda összesen</t>
  </si>
  <si>
    <t>Bokodi Közös Önkormányzati Hivatal</t>
  </si>
  <si>
    <t>Munkaadót terhelő járulékok</t>
  </si>
  <si>
    <t>Ellátottak pénzbeni juttatásai</t>
  </si>
  <si>
    <t>Egyéb működési célú kiadások</t>
  </si>
  <si>
    <t>általános tartalék</t>
  </si>
  <si>
    <t>ebből évközi többletigények pótlására szolgáló</t>
  </si>
  <si>
    <t>céltartalék</t>
  </si>
  <si>
    <t>Engedélyezett létszám</t>
  </si>
  <si>
    <t>teljes munkaidőben foglalkoztatottak</t>
  </si>
  <si>
    <t>rész munkidőben foglalkoztatottak</t>
  </si>
  <si>
    <t>dr. Nemere Zoltán Óvoda</t>
  </si>
  <si>
    <t>Önkormányzat  létszám  összesen:</t>
  </si>
  <si>
    <t>Önkormányzatok működési támogatásai</t>
  </si>
  <si>
    <t>Működési célú támogatások államháztartáson belülről</t>
  </si>
  <si>
    <t>Felhalmozási célú támogatások államháztartáson belülről</t>
  </si>
  <si>
    <t>Közhatalmi bevételek</t>
  </si>
  <si>
    <t>Hivatal költségvetési bevételek összesen</t>
  </si>
  <si>
    <t>Óvoda költségvetési bevételei összesen:</t>
  </si>
  <si>
    <t xml:space="preserve">Bokodi Közös Önkormányzati Hivatal BOKOD </t>
  </si>
  <si>
    <t>Hivatal költségvetési kiadásai összesen:</t>
  </si>
  <si>
    <t>Hivatalnak nyújtott támogatás miatti korrekció:</t>
  </si>
  <si>
    <t>Helyi önkormányzatok működésének általános támogatása</t>
  </si>
  <si>
    <t>Települési önkormányzatok egyes köznevelési feladatainak támogatása (óvoda)</t>
  </si>
  <si>
    <t>Települési önkormányzatok szociális és gyermekjóléti  feladatainak támogatása</t>
  </si>
  <si>
    <t>Települési önkormányzatok kulturális feladatainak támogatása</t>
  </si>
  <si>
    <t>Gépjárműadók</t>
  </si>
  <si>
    <t>Tulajdonosi bevételek a) lakóépület és helyiség bérbeadás</t>
  </si>
  <si>
    <t>Ellátási díjak</t>
  </si>
  <si>
    <t>Kiszámlázott általános forgalmi adó</t>
  </si>
  <si>
    <t>III. Átvett pénzeszközök</t>
  </si>
  <si>
    <t>Egyéb felhalmozási célú támogatások bevételei államháztartáson belülről</t>
  </si>
  <si>
    <t>Előző évi működési célú pénzmaradvány igénybevétele</t>
  </si>
  <si>
    <t>Központi, irányító szervi támogatás</t>
  </si>
  <si>
    <t>5 Egyéb működési célú kiadások</t>
  </si>
  <si>
    <t>4. Ellátottak pénzbeli juttatásai</t>
  </si>
  <si>
    <t>Finanszírozási kiadás: Államháztartáson belüli megelőlegezések folyósítása</t>
  </si>
  <si>
    <t>egyéb működési célú támogatások államháztartáson kívülre</t>
  </si>
  <si>
    <t>Államháztartáson belüli megelőlegezések folyósítása</t>
  </si>
  <si>
    <t>Működési Kiadások összesen</t>
  </si>
  <si>
    <t>ebből egyéb működési célú támogatások államháztartáson kívülre</t>
  </si>
  <si>
    <t>ebből elmaradt bevételek pótlására szolgáló tartalék</t>
  </si>
  <si>
    <t>ebből évközi többletigények pótlására szolgáló tartalék</t>
  </si>
  <si>
    <t>Működési célú központosított előirányzatok</t>
  </si>
  <si>
    <t>Egyéb működési célú támogatások bevételei államháztartáson belülről (Önkormányzattól kapott támogatás Dad, OEP finansz.)</t>
  </si>
  <si>
    <t>Működési bevételek összesen</t>
  </si>
  <si>
    <t>Egyéb működési célú támogatások bevételei államháztartáson belülről (Önkormányzattól kapott támogatás Dad, OEP finansz.közfogl.)</t>
  </si>
  <si>
    <t>Önkormányzat bevételei összesen:</t>
  </si>
  <si>
    <t>Óvoda  bevételei összesen:</t>
  </si>
  <si>
    <t>Hivatal  bevételei összesen:</t>
  </si>
  <si>
    <t>Óvodának nyújtott támogatás miatti korrekció:</t>
  </si>
  <si>
    <t>Engedélyezett közfoglalkoztatottak létszáma</t>
  </si>
  <si>
    <t>Értékesítési és forgalmi adók  (iparűzési adó)</t>
  </si>
  <si>
    <t>Vagyoni típusú</t>
  </si>
  <si>
    <t>polgármester</t>
  </si>
  <si>
    <t>Kamat bevétel</t>
  </si>
  <si>
    <t>Eredeti előirányzat</t>
  </si>
  <si>
    <t>Módosított előirányzat</t>
  </si>
  <si>
    <t>Teljesítés</t>
  </si>
  <si>
    <t>Elszámolásból származó bevételek</t>
  </si>
  <si>
    <t>Egyéb közhatalmi bevételek</t>
  </si>
  <si>
    <t>Egyéb szolgáltatások nyújtása miatti bevétel</t>
  </si>
  <si>
    <t>Felhalmozási célú bevétel ÁHB belülről</t>
  </si>
  <si>
    <t>Államháztartáson belüli megelőlegezés(2017. évi előfinanszírozás)</t>
  </si>
  <si>
    <t>ebből önkorm. Előző évi elszámolása</t>
  </si>
  <si>
    <t>ÁHK egyéb kamat bevétel</t>
  </si>
  <si>
    <t>ebből: önkorm. Előző évi elszámolása</t>
  </si>
  <si>
    <t>Önkormányzat  létszám egységesen összesen:</t>
  </si>
  <si>
    <t>2017. évi kiadási előirányzat</t>
  </si>
  <si>
    <t>A helyi önkormányzat és az által irányított költségvetési szervek 2017. évi  létszáma</t>
  </si>
  <si>
    <t>ÖNKORMÁNYZAT BEVÉTELI ÖSSZESÍTŐ 2017. ÉV</t>
  </si>
  <si>
    <t>ÖNKORMÁNYZAT KIADÁS ÖSSZESÍTŐ 2017. ÉV</t>
  </si>
  <si>
    <t>KÖLTÉSGVETÉSI EGYENLEG 2017.</t>
  </si>
  <si>
    <t>HIÁNY FINANSZÍROZÁSA 2017.</t>
  </si>
  <si>
    <t>Ft</t>
  </si>
  <si>
    <t xml:space="preserve"> Ft</t>
  </si>
  <si>
    <t xml:space="preserve">Önkormányzatok működési támogatásai 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</si>
  <si>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</si>
  <si>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</si>
  <si>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</si>
  <si>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</si>
  <si>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Egyéb működési bevételek </t>
  </si>
  <si>
    <t xml:space="preserve">Működési célú átvett pénzeszközök </t>
  </si>
  <si>
    <t xml:space="preserve">Felhalmozási célú átvett pénzeszközök </t>
  </si>
  <si>
    <t>Adók összesen</t>
  </si>
  <si>
    <t>Közvetített szolgáltatás</t>
  </si>
  <si>
    <t>Egyéb tárgyi eszköz értékesítése</t>
  </si>
  <si>
    <t>Finanszírozási célú pénzügyi bevétel (pénzügyi lízing)</t>
  </si>
  <si>
    <t>2017. évi bevételi előirányzat  forintban</t>
  </si>
  <si>
    <t>2017. évi bevételi előirányzat forintban</t>
  </si>
  <si>
    <t>Önkormányzatok működési támogatásai  csak Önkormányzat</t>
  </si>
  <si>
    <t xml:space="preserve">Működési célú támogatások államháztartáson belülről </t>
  </si>
  <si>
    <t>Termékek és szolgáltatások adói</t>
  </si>
  <si>
    <t xml:space="preserve">Működési bevételek </t>
  </si>
  <si>
    <t>Önkormányzatok működési támogatásai csak Önkormányzat</t>
  </si>
  <si>
    <t>Jövedelemadók</t>
  </si>
  <si>
    <t>Működési célú átvett pénzeszközök</t>
  </si>
  <si>
    <t>Egyéb működési bevétel</t>
  </si>
  <si>
    <t>Tulajdonosi bevétel</t>
  </si>
  <si>
    <t>ebből elvonások és befizetések</t>
  </si>
  <si>
    <t xml:space="preserve">      ÁHT-n belüli megelőlegezés(2017. évi előfinansz.)</t>
  </si>
  <si>
    <t>Könyvtár</t>
  </si>
  <si>
    <t>Államháztartáson belüli megelőlegezés(2017 évi előfinansz)</t>
  </si>
  <si>
    <t>ÁHT-n belüli megelőlegezés(2017. évi előfinansz)</t>
  </si>
  <si>
    <t>2017. évi kiadási előirányzat Ft-ban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</si>
</sst>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\ _F_t_-;\-* #,##0.00\ _F_t_-;_-* \-??\ _F_t_-;_-@_-"/>
    <numFmt numFmtId="173" formatCode="_-* #,##0\ _F_t_-;\-* #,##0\ _F_t_-;_-* \-??\ _F_t_-;_-@_-"/>
    <numFmt numFmtId="174" formatCode="#,##0\ &quot;Ft&quot;"/>
    <numFmt numFmtId="175" formatCode="[$-40E]yyyy\.\ mmmm\ d\."/>
    <numFmt numFmtId="176" formatCode="#,##0.00\ &quot;Ft&quot;"/>
    <numFmt numFmtId="177" formatCode="#,##0.000\ &quot;Ft&quot;"/>
    <numFmt numFmtId="178" formatCode="#,##0.0\ &quot;Ft&quot;"/>
    <numFmt numFmtId="179" formatCode="0.0"/>
    <numFmt numFmtId="180" formatCode="_-* #,##0.0\ _F_t_-;\-* #,##0.0\ _F_t_-;_-* \-??\ _F_t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4" borderId="7" applyNumberForma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8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ill="0" applyBorder="0" applyAlignment="0" applyProtection="0"/>
  </cellStyleXfs>
  <cellXfs count="347">
    <xf numFmtId="0" fontId="0" fillId="0" borderId="0" xfId="0" applyAlignment="1">
      <alignment/>
    </xf>
    <xf numFmtId="3" fontId="19" fillId="0" borderId="0" xfId="59" applyNumberFormat="1" applyFont="1" applyBorder="1">
      <alignment/>
      <protection/>
    </xf>
    <xf numFmtId="0" fontId="0" fillId="0" borderId="0" xfId="58" applyFont="1">
      <alignment/>
      <protection/>
    </xf>
    <xf numFmtId="0" fontId="0" fillId="0" borderId="0" xfId="58" applyFont="1" applyBorder="1">
      <alignment/>
      <protection/>
    </xf>
    <xf numFmtId="3" fontId="19" fillId="18" borderId="10" xfId="57" applyNumberFormat="1" applyFont="1" applyFill="1" applyBorder="1" applyAlignment="1">
      <alignment horizontal="center" vertical="center" wrapText="1"/>
      <protection/>
    </xf>
    <xf numFmtId="0" fontId="19" fillId="18" borderId="11" xfId="59" applyFont="1" applyFill="1" applyBorder="1" applyAlignment="1">
      <alignment vertical="center"/>
      <protection/>
    </xf>
    <xf numFmtId="0" fontId="0" fillId="18" borderId="12" xfId="57" applyFont="1" applyFill="1" applyBorder="1">
      <alignment/>
      <protection/>
    </xf>
    <xf numFmtId="0" fontId="0" fillId="18" borderId="11" xfId="58" applyFont="1" applyFill="1" applyBorder="1">
      <alignment/>
      <protection/>
    </xf>
    <xf numFmtId="0" fontId="19" fillId="18" borderId="12" xfId="57" applyFont="1" applyFill="1" applyBorder="1" applyAlignment="1">
      <alignment horizontal="right"/>
      <protection/>
    </xf>
    <xf numFmtId="0" fontId="19" fillId="18" borderId="11" xfId="57" applyFont="1" applyFill="1" applyBorder="1" applyAlignment="1">
      <alignment horizontal="right"/>
      <protection/>
    </xf>
    <xf numFmtId="0" fontId="19" fillId="18" borderId="11" xfId="57" applyFont="1" applyFill="1" applyBorder="1">
      <alignment/>
      <protection/>
    </xf>
    <xf numFmtId="0" fontId="19" fillId="18" borderId="13" xfId="59" applyFont="1" applyFill="1" applyBorder="1" applyAlignment="1">
      <alignment horizontal="right" vertical="center" wrapText="1"/>
      <protection/>
    </xf>
    <xf numFmtId="0" fontId="32" fillId="0" borderId="0" xfId="59" applyFont="1">
      <alignment/>
      <protection/>
    </xf>
    <xf numFmtId="0" fontId="33" fillId="0" borderId="0" xfId="59" applyFont="1">
      <alignment/>
      <protection/>
    </xf>
    <xf numFmtId="0" fontId="33" fillId="0" borderId="0" xfId="59" applyFont="1" applyAlignment="1">
      <alignment vertical="center"/>
      <protection/>
    </xf>
    <xf numFmtId="0" fontId="33" fillId="0" borderId="0" xfId="59" applyFont="1" applyBorder="1">
      <alignment/>
      <protection/>
    </xf>
    <xf numFmtId="3" fontId="33" fillId="0" borderId="0" xfId="59" applyNumberFormat="1" applyFont="1" applyBorder="1">
      <alignment/>
      <protection/>
    </xf>
    <xf numFmtId="0" fontId="32" fillId="0" borderId="0" xfId="59" applyFont="1" applyBorder="1">
      <alignment/>
      <protection/>
    </xf>
    <xf numFmtId="0" fontId="33" fillId="0" borderId="0" xfId="59" applyFont="1" applyAlignment="1">
      <alignment vertical="center" wrapText="1"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0" fillId="0" borderId="14" xfId="59" applyFont="1" applyFill="1" applyBorder="1" applyAlignment="1">
      <alignment horizontal="right"/>
      <protection/>
    </xf>
    <xf numFmtId="0" fontId="0" fillId="0" borderId="15" xfId="59" applyFont="1" applyFill="1" applyBorder="1" applyAlignment="1">
      <alignment horizontal="right"/>
      <protection/>
    </xf>
    <xf numFmtId="3" fontId="19" fillId="0" borderId="16" xfId="59" applyNumberFormat="1" applyFont="1" applyBorder="1" applyAlignment="1">
      <alignment vertical="center"/>
      <protection/>
    </xf>
    <xf numFmtId="0" fontId="0" fillId="0" borderId="17" xfId="59" applyFont="1" applyBorder="1" applyAlignment="1">
      <alignment/>
      <protection/>
    </xf>
    <xf numFmtId="0" fontId="19" fillId="0" borderId="18" xfId="59" applyFont="1" applyBorder="1" applyAlignment="1">
      <alignment horizontal="center" wrapText="1"/>
      <protection/>
    </xf>
    <xf numFmtId="3" fontId="20" fillId="0" borderId="19" xfId="59" applyNumberFormat="1" applyFont="1" applyBorder="1" applyAlignment="1">
      <alignment/>
      <protection/>
    </xf>
    <xf numFmtId="3" fontId="0" fillId="0" borderId="20" xfId="59" applyNumberFormat="1" applyFont="1" applyBorder="1" applyAlignment="1">
      <alignment/>
      <protection/>
    </xf>
    <xf numFmtId="0" fontId="0" fillId="0" borderId="20" xfId="59" applyFont="1" applyBorder="1" applyAlignment="1">
      <alignment wrapText="1"/>
      <protection/>
    </xf>
    <xf numFmtId="3" fontId="20" fillId="0" borderId="19" xfId="59" applyNumberFormat="1" applyFont="1" applyFill="1" applyBorder="1" applyAlignment="1">
      <alignment/>
      <protection/>
    </xf>
    <xf numFmtId="3" fontId="0" fillId="0" borderId="20" xfId="59" applyNumberFormat="1" applyFont="1" applyFill="1" applyBorder="1" applyAlignment="1">
      <alignment/>
      <protection/>
    </xf>
    <xf numFmtId="0" fontId="0" fillId="0" borderId="0" xfId="59" applyFont="1" applyAlignment="1">
      <alignment vertical="center" wrapText="1"/>
      <protection/>
    </xf>
    <xf numFmtId="0" fontId="19" fillId="0" borderId="18" xfId="59" applyFont="1" applyBorder="1" applyAlignment="1">
      <alignment horizontal="right"/>
      <protection/>
    </xf>
    <xf numFmtId="0" fontId="0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32" fillId="0" borderId="0" xfId="59" applyFont="1" applyAlignment="1">
      <alignment wrapText="1"/>
      <protection/>
    </xf>
    <xf numFmtId="3" fontId="19" fillId="0" borderId="0" xfId="59" applyNumberFormat="1" applyFont="1" applyBorder="1" applyAlignment="1">
      <alignment/>
      <protection/>
    </xf>
    <xf numFmtId="0" fontId="19" fillId="0" borderId="0" xfId="59" applyFont="1">
      <alignment/>
      <protection/>
    </xf>
    <xf numFmtId="3" fontId="20" fillId="0" borderId="0" xfId="59" applyNumberFormat="1" applyFont="1" applyBorder="1" applyAlignment="1">
      <alignment/>
      <protection/>
    </xf>
    <xf numFmtId="0" fontId="19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21" xfId="0" applyFont="1" applyFill="1" applyBorder="1" applyAlignment="1">
      <alignment vertical="center" wrapText="1"/>
    </xf>
    <xf numFmtId="3" fontId="19" fillId="0" borderId="22" xfId="59" applyNumberFormat="1" applyFont="1" applyBorder="1" applyAlignment="1">
      <alignment/>
      <protection/>
    </xf>
    <xf numFmtId="3" fontId="19" fillId="0" borderId="0" xfId="59" applyNumberFormat="1" applyFont="1" applyBorder="1" applyAlignment="1">
      <alignment horizontal="right" vertical="center"/>
      <protection/>
    </xf>
    <xf numFmtId="3" fontId="19" fillId="0" borderId="0" xfId="59" applyNumberFormat="1" applyFont="1">
      <alignment/>
      <protection/>
    </xf>
    <xf numFmtId="0" fontId="19" fillId="19" borderId="16" xfId="59" applyFont="1" applyFill="1" applyBorder="1" applyAlignment="1">
      <alignment horizontal="right"/>
      <protection/>
    </xf>
    <xf numFmtId="3" fontId="19" fillId="19" borderId="23" xfId="59" applyNumberFormat="1" applyFont="1" applyFill="1" applyBorder="1" applyAlignment="1">
      <alignment/>
      <protection/>
    </xf>
    <xf numFmtId="0" fontId="0" fillId="0" borderId="17" xfId="59" applyFont="1" applyFill="1" applyBorder="1" applyAlignment="1">
      <alignment/>
      <protection/>
    </xf>
    <xf numFmtId="3" fontId="0" fillId="0" borderId="24" xfId="59" applyNumberFormat="1" applyFont="1" applyFill="1" applyBorder="1" applyAlignment="1">
      <alignment/>
      <protection/>
    </xf>
    <xf numFmtId="0" fontId="19" fillId="20" borderId="16" xfId="59" applyFont="1" applyFill="1" applyBorder="1" applyAlignment="1">
      <alignment horizontal="right"/>
      <protection/>
    </xf>
    <xf numFmtId="3" fontId="19" fillId="20" borderId="16" xfId="59" applyNumberFormat="1" applyFont="1" applyFill="1" applyBorder="1" applyAlignment="1">
      <alignment horizontal="right" vertical="center"/>
      <protection/>
    </xf>
    <xf numFmtId="0" fontId="21" fillId="20" borderId="16" xfId="59" applyFont="1" applyFill="1" applyBorder="1" applyAlignment="1">
      <alignment horizontal="right" vertical="center" wrapText="1"/>
      <protection/>
    </xf>
    <xf numFmtId="3" fontId="19" fillId="20" borderId="16" xfId="59" applyNumberFormat="1" applyFont="1" applyFill="1" applyBorder="1" applyAlignment="1">
      <alignment vertical="center"/>
      <protection/>
    </xf>
    <xf numFmtId="0" fontId="22" fillId="20" borderId="16" xfId="59" applyFont="1" applyFill="1" applyBorder="1" applyAlignment="1">
      <alignment vertical="center" wrapText="1"/>
      <protection/>
    </xf>
    <xf numFmtId="3" fontId="32" fillId="0" borderId="0" xfId="59" applyNumberFormat="1" applyFont="1">
      <alignment/>
      <protection/>
    </xf>
    <xf numFmtId="3" fontId="20" fillId="0" borderId="25" xfId="59" applyNumberFormat="1" applyFont="1" applyBorder="1" applyAlignment="1">
      <alignment/>
      <protection/>
    </xf>
    <xf numFmtId="3" fontId="19" fillId="0" borderId="26" xfId="59" applyNumberFormat="1" applyFont="1" applyBorder="1" applyAlignment="1">
      <alignment/>
      <protection/>
    </xf>
    <xf numFmtId="0" fontId="19" fillId="20" borderId="27" xfId="59" applyFont="1" applyFill="1" applyBorder="1">
      <alignment/>
      <protection/>
    </xf>
    <xf numFmtId="3" fontId="0" fillId="0" borderId="14" xfId="59" applyNumberFormat="1" applyFont="1" applyFill="1" applyBorder="1" applyAlignment="1">
      <alignment/>
      <protection/>
    </xf>
    <xf numFmtId="3" fontId="0" fillId="0" borderId="14" xfId="59" applyNumberFormat="1" applyFont="1" applyBorder="1" applyAlignment="1">
      <alignment/>
      <protection/>
    </xf>
    <xf numFmtId="0" fontId="0" fillId="0" borderId="14" xfId="59" applyFont="1" applyBorder="1" applyAlignment="1">
      <alignment wrapText="1"/>
      <protection/>
    </xf>
    <xf numFmtId="0" fontId="19" fillId="0" borderId="28" xfId="59" applyFont="1" applyFill="1" applyBorder="1" applyAlignment="1">
      <alignment wrapText="1"/>
      <protection/>
    </xf>
    <xf numFmtId="0" fontId="19" fillId="0" borderId="25" xfId="59" applyFont="1" applyFill="1" applyBorder="1">
      <alignment/>
      <protection/>
    </xf>
    <xf numFmtId="0" fontId="0" fillId="0" borderId="14" xfId="56" applyFont="1" applyBorder="1" applyAlignment="1">
      <alignment vertical="center" wrapText="1"/>
      <protection/>
    </xf>
    <xf numFmtId="0" fontId="0" fillId="0" borderId="15" xfId="56" applyFont="1" applyBorder="1" applyAlignment="1">
      <alignment vertical="center" wrapText="1"/>
      <protection/>
    </xf>
    <xf numFmtId="0" fontId="0" fillId="0" borderId="21" xfId="0" applyFill="1" applyBorder="1" applyAlignment="1">
      <alignment vertical="center" wrapText="1"/>
    </xf>
    <xf numFmtId="3" fontId="19" fillId="21" borderId="29" xfId="59" applyNumberFormat="1" applyFont="1" applyFill="1" applyBorder="1" applyAlignment="1">
      <alignment/>
      <protection/>
    </xf>
    <xf numFmtId="0" fontId="19" fillId="0" borderId="30" xfId="56" applyFont="1" applyFill="1" applyBorder="1" applyAlignment="1">
      <alignment vertical="center" wrapText="1"/>
      <protection/>
    </xf>
    <xf numFmtId="0" fontId="19" fillId="0" borderId="31" xfId="56" applyFont="1" applyFill="1" applyBorder="1" applyAlignment="1">
      <alignment vertical="center" wrapText="1"/>
      <protection/>
    </xf>
    <xf numFmtId="0" fontId="0" fillId="18" borderId="12" xfId="57" applyFont="1" applyFill="1" applyBorder="1">
      <alignment/>
      <protection/>
    </xf>
    <xf numFmtId="0" fontId="19" fillId="0" borderId="0" xfId="59" applyFont="1" applyAlignment="1">
      <alignment vertical="center" wrapText="1"/>
      <protection/>
    </xf>
    <xf numFmtId="3" fontId="0" fillId="0" borderId="20" xfId="59" applyNumberFormat="1" applyFont="1" applyBorder="1" applyAlignment="1">
      <alignment horizontal="left" wrapText="1"/>
      <protection/>
    </xf>
    <xf numFmtId="0" fontId="0" fillId="0" borderId="14" xfId="59" applyFont="1" applyFill="1" applyBorder="1">
      <alignment/>
      <protection/>
    </xf>
    <xf numFmtId="0" fontId="19" fillId="0" borderId="0" xfId="59" applyFont="1" applyFill="1" applyAlignment="1">
      <alignment vertical="center" wrapText="1"/>
      <protection/>
    </xf>
    <xf numFmtId="0" fontId="0" fillId="0" borderId="0" xfId="59" applyFont="1" applyFill="1" applyAlignment="1">
      <alignment vertical="center" wrapText="1"/>
      <protection/>
    </xf>
    <xf numFmtId="0" fontId="0" fillId="0" borderId="32" xfId="59" applyFont="1" applyBorder="1">
      <alignment/>
      <protection/>
    </xf>
    <xf numFmtId="0" fontId="0" fillId="0" borderId="0" xfId="59" applyFont="1">
      <alignment/>
      <protection/>
    </xf>
    <xf numFmtId="0" fontId="25" fillId="0" borderId="0" xfId="59" applyFont="1">
      <alignment/>
      <protection/>
    </xf>
    <xf numFmtId="0" fontId="24" fillId="0" borderId="33" xfId="59" applyFont="1" applyBorder="1" applyAlignment="1">
      <alignment horizontal="left" wrapText="1"/>
      <protection/>
    </xf>
    <xf numFmtId="3" fontId="24" fillId="0" borderId="34" xfId="59" applyNumberFormat="1" applyFont="1" applyBorder="1" applyAlignment="1">
      <alignment horizontal="center"/>
      <protection/>
    </xf>
    <xf numFmtId="0" fontId="25" fillId="0" borderId="35" xfId="59" applyFont="1" applyFill="1" applyBorder="1" applyAlignment="1">
      <alignment horizontal="right" wrapText="1"/>
      <protection/>
    </xf>
    <xf numFmtId="0" fontId="25" fillId="0" borderId="36" xfId="59" applyFont="1" applyFill="1" applyBorder="1" applyAlignment="1">
      <alignment wrapText="1"/>
      <protection/>
    </xf>
    <xf numFmtId="0" fontId="24" fillId="0" borderId="36" xfId="59" applyFont="1" applyFill="1" applyBorder="1" applyAlignment="1">
      <alignment wrapText="1"/>
      <protection/>
    </xf>
    <xf numFmtId="3" fontId="24" fillId="0" borderId="37" xfId="59" applyNumberFormat="1" applyFont="1" applyFill="1" applyBorder="1" applyAlignment="1">
      <alignment horizontal="center"/>
      <protection/>
    </xf>
    <xf numFmtId="0" fontId="25" fillId="0" borderId="35" xfId="59" applyFont="1" applyFill="1" applyBorder="1" applyAlignment="1">
      <alignment wrapText="1"/>
      <protection/>
    </xf>
    <xf numFmtId="3" fontId="24" fillId="0" borderId="38" xfId="59" applyNumberFormat="1" applyFont="1" applyFill="1" applyBorder="1" applyAlignment="1">
      <alignment horizontal="center"/>
      <protection/>
    </xf>
    <xf numFmtId="0" fontId="24" fillId="0" borderId="39" xfId="59" applyFont="1" applyBorder="1" applyAlignment="1">
      <alignment vertical="center" wrapText="1"/>
      <protection/>
    </xf>
    <xf numFmtId="0" fontId="24" fillId="0" borderId="40" xfId="59" applyFont="1" applyFill="1" applyBorder="1" applyAlignment="1">
      <alignment vertical="center" wrapText="1"/>
      <protection/>
    </xf>
    <xf numFmtId="0" fontId="25" fillId="0" borderId="0" xfId="59" applyFont="1" applyAlignment="1">
      <alignment vertical="center"/>
      <protection/>
    </xf>
    <xf numFmtId="0" fontId="25" fillId="0" borderId="41" xfId="59" applyFont="1" applyBorder="1" applyAlignment="1">
      <alignment wrapText="1"/>
      <protection/>
    </xf>
    <xf numFmtId="0" fontId="25" fillId="0" borderId="42" xfId="59" applyFont="1" applyBorder="1" applyAlignment="1">
      <alignment wrapText="1"/>
      <protection/>
    </xf>
    <xf numFmtId="0" fontId="24" fillId="0" borderId="43" xfId="59" applyFont="1" applyBorder="1" applyAlignment="1">
      <alignment vertical="center" wrapText="1"/>
      <protection/>
    </xf>
    <xf numFmtId="0" fontId="25" fillId="0" borderId="0" xfId="59" applyFont="1" applyAlignment="1">
      <alignment wrapText="1"/>
      <protection/>
    </xf>
    <xf numFmtId="0" fontId="24" fillId="0" borderId="44" xfId="59" applyFont="1" applyBorder="1" applyAlignment="1">
      <alignment horizontal="center" vertical="center" wrapText="1"/>
      <protection/>
    </xf>
    <xf numFmtId="0" fontId="24" fillId="0" borderId="45" xfId="59" applyFont="1" applyBorder="1" applyAlignment="1">
      <alignment horizontal="left" vertical="center" wrapText="1"/>
      <protection/>
    </xf>
    <xf numFmtId="0" fontId="25" fillId="0" borderId="46" xfId="59" applyFont="1" applyBorder="1" applyAlignment="1">
      <alignment vertical="center" wrapText="1"/>
      <protection/>
    </xf>
    <xf numFmtId="3" fontId="25" fillId="0" borderId="47" xfId="40" applyNumberFormat="1" applyFont="1" applyFill="1" applyBorder="1" applyAlignment="1" applyProtection="1">
      <alignment horizontal="center" vertical="center" wrapText="1"/>
      <protection/>
    </xf>
    <xf numFmtId="0" fontId="25" fillId="0" borderId="25" xfId="59" applyFont="1" applyBorder="1" applyAlignment="1">
      <alignment vertical="center" wrapText="1"/>
      <protection/>
    </xf>
    <xf numFmtId="0" fontId="25" fillId="0" borderId="14" xfId="59" applyFont="1" applyBorder="1" applyAlignment="1">
      <alignment vertical="center" wrapText="1"/>
      <protection/>
    </xf>
    <xf numFmtId="3" fontId="25" fillId="0" borderId="20" xfId="59" applyNumberFormat="1" applyFont="1" applyBorder="1" applyAlignment="1">
      <alignment horizontal="right" wrapText="1"/>
      <protection/>
    </xf>
    <xf numFmtId="0" fontId="25" fillId="0" borderId="14" xfId="59" applyFont="1" applyFill="1" applyBorder="1" applyAlignment="1">
      <alignment horizontal="right" wrapText="1"/>
      <protection/>
    </xf>
    <xf numFmtId="0" fontId="25" fillId="0" borderId="15" xfId="59" applyFont="1" applyFill="1" applyBorder="1" applyAlignment="1">
      <alignment horizontal="right" wrapText="1"/>
      <protection/>
    </xf>
    <xf numFmtId="0" fontId="24" fillId="0" borderId="47" xfId="59" applyFont="1" applyBorder="1" applyAlignment="1">
      <alignment vertical="center" wrapText="1"/>
      <protection/>
    </xf>
    <xf numFmtId="3" fontId="25" fillId="0" borderId="20" xfId="59" applyNumberFormat="1" applyFont="1" applyFill="1" applyBorder="1" applyAlignment="1">
      <alignment wrapText="1"/>
      <protection/>
    </xf>
    <xf numFmtId="0" fontId="24" fillId="0" borderId="27" xfId="59" applyFont="1" applyBorder="1" applyAlignment="1">
      <alignment vertical="center" wrapText="1"/>
      <protection/>
    </xf>
    <xf numFmtId="0" fontId="25" fillId="0" borderId="48" xfId="59" applyFont="1" applyBorder="1" applyAlignment="1">
      <alignment wrapText="1"/>
      <protection/>
    </xf>
    <xf numFmtId="0" fontId="25" fillId="0" borderId="47" xfId="59" applyFont="1" applyFill="1" applyBorder="1" applyAlignment="1">
      <alignment horizontal="right" wrapText="1"/>
      <protection/>
    </xf>
    <xf numFmtId="0" fontId="24" fillId="0" borderId="18" xfId="59" applyFont="1" applyBorder="1" applyAlignment="1">
      <alignment vertical="center" wrapText="1"/>
      <protection/>
    </xf>
    <xf numFmtId="0" fontId="25" fillId="0" borderId="32" xfId="59" applyFont="1" applyBorder="1" applyAlignment="1">
      <alignment wrapText="1"/>
      <protection/>
    </xf>
    <xf numFmtId="0" fontId="24" fillId="0" borderId="0" xfId="59" applyFont="1" applyBorder="1" applyAlignment="1">
      <alignment vertical="center" wrapText="1"/>
      <protection/>
    </xf>
    <xf numFmtId="3" fontId="24" fillId="0" borderId="0" xfId="40" applyNumberFormat="1" applyFont="1" applyFill="1" applyBorder="1" applyAlignment="1" applyProtection="1">
      <alignment horizontal="right" vertical="center" wrapText="1"/>
      <protection/>
    </xf>
    <xf numFmtId="3" fontId="24" fillId="0" borderId="0" xfId="59" applyNumberFormat="1" applyFont="1" applyBorder="1" applyAlignment="1">
      <alignment horizontal="right" vertical="center" wrapText="1"/>
      <protection/>
    </xf>
    <xf numFmtId="173" fontId="24" fillId="0" borderId="49" xfId="40" applyNumberFormat="1" applyFont="1" applyFill="1" applyBorder="1" applyAlignment="1" applyProtection="1">
      <alignment horizontal="center" vertical="center"/>
      <protection/>
    </xf>
    <xf numFmtId="173" fontId="25" fillId="0" borderId="50" xfId="40" applyNumberFormat="1" applyFont="1" applyFill="1" applyBorder="1" applyAlignment="1" applyProtection="1">
      <alignment horizontal="center"/>
      <protection/>
    </xf>
    <xf numFmtId="173" fontId="25" fillId="0" borderId="49" xfId="40" applyNumberFormat="1" applyFont="1" applyFill="1" applyBorder="1" applyAlignment="1" applyProtection="1">
      <alignment horizontal="center"/>
      <protection/>
    </xf>
    <xf numFmtId="173" fontId="25" fillId="0" borderId="51" xfId="40" applyNumberFormat="1" applyFont="1" applyFill="1" applyBorder="1" applyAlignment="1" applyProtection="1">
      <alignment horizontal="center"/>
      <protection/>
    </xf>
    <xf numFmtId="0" fontId="25" fillId="0" borderId="52" xfId="59" applyFont="1" applyBorder="1" applyAlignment="1">
      <alignment horizontal="left" wrapText="1"/>
      <protection/>
    </xf>
    <xf numFmtId="0" fontId="25" fillId="0" borderId="53" xfId="59" applyFont="1" applyBorder="1" applyAlignment="1">
      <alignment horizontal="left" wrapText="1"/>
      <protection/>
    </xf>
    <xf numFmtId="0" fontId="24" fillId="0" borderId="54" xfId="59" applyFont="1" applyBorder="1" applyAlignment="1">
      <alignment horizontal="left" wrapText="1"/>
      <protection/>
    </xf>
    <xf numFmtId="0" fontId="24" fillId="0" borderId="55" xfId="59" applyFont="1" applyBorder="1" applyAlignment="1">
      <alignment horizontal="center"/>
      <protection/>
    </xf>
    <xf numFmtId="0" fontId="24" fillId="0" borderId="56" xfId="59" applyFont="1" applyBorder="1" applyAlignment="1">
      <alignment horizontal="left" wrapText="1"/>
      <protection/>
    </xf>
    <xf numFmtId="0" fontId="24" fillId="0" borderId="57" xfId="59" applyFont="1" applyBorder="1" applyAlignment="1">
      <alignment horizontal="center"/>
      <protection/>
    </xf>
    <xf numFmtId="0" fontId="24" fillId="0" borderId="0" xfId="59" applyFont="1" applyBorder="1" applyAlignment="1">
      <alignment horizontal="left" wrapText="1"/>
      <protection/>
    </xf>
    <xf numFmtId="0" fontId="24" fillId="0" borderId="0" xfId="59" applyFont="1" applyBorder="1" applyAlignment="1">
      <alignment horizontal="center"/>
      <protection/>
    </xf>
    <xf numFmtId="3" fontId="19" fillId="0" borderId="29" xfId="59" applyNumberFormat="1" applyFont="1" applyBorder="1" applyAlignment="1">
      <alignment horizontal="center" vertical="center" wrapText="1"/>
      <protection/>
    </xf>
    <xf numFmtId="3" fontId="19" fillId="22" borderId="29" xfId="59" applyNumberFormat="1" applyFont="1" applyFill="1" applyBorder="1" applyAlignment="1">
      <alignment horizontal="center" vertical="center" wrapText="1"/>
      <protection/>
    </xf>
    <xf numFmtId="3" fontId="19" fillId="0" borderId="53" xfId="59" applyNumberFormat="1" applyFont="1" applyBorder="1" applyAlignment="1">
      <alignment horizontal="center" vertical="center" wrapText="1"/>
      <protection/>
    </xf>
    <xf numFmtId="3" fontId="19" fillId="0" borderId="58" xfId="59" applyNumberFormat="1" applyFont="1" applyBorder="1" applyAlignment="1">
      <alignment horizontal="center" vertical="center" wrapText="1"/>
      <protection/>
    </xf>
    <xf numFmtId="3" fontId="19" fillId="22" borderId="58" xfId="59" applyNumberFormat="1" applyFont="1" applyFill="1" applyBorder="1" applyAlignment="1">
      <alignment horizontal="center" vertical="center" wrapText="1"/>
      <protection/>
    </xf>
    <xf numFmtId="3" fontId="19" fillId="22" borderId="50" xfId="59" applyNumberFormat="1" applyFont="1" applyFill="1" applyBorder="1" applyAlignment="1">
      <alignment horizontal="center" vertical="center" wrapText="1"/>
      <protection/>
    </xf>
    <xf numFmtId="0" fontId="19" fillId="0" borderId="0" xfId="59" applyFont="1" applyBorder="1" applyAlignment="1">
      <alignment horizontal="right"/>
      <protection/>
    </xf>
    <xf numFmtId="0" fontId="25" fillId="0" borderId="0" xfId="59" applyFont="1" applyBorder="1">
      <alignment/>
      <protection/>
    </xf>
    <xf numFmtId="0" fontId="25" fillId="0" borderId="0" xfId="59" applyFont="1" applyBorder="1" applyAlignment="1">
      <alignment horizontal="left" wrapText="1"/>
      <protection/>
    </xf>
    <xf numFmtId="3" fontId="25" fillId="0" borderId="59" xfId="59" applyNumberFormat="1" applyFont="1" applyFill="1" applyBorder="1" applyAlignment="1">
      <alignment horizontal="center"/>
      <protection/>
    </xf>
    <xf numFmtId="173" fontId="24" fillId="0" borderId="60" xfId="40" applyNumberFormat="1" applyFont="1" applyFill="1" applyBorder="1" applyAlignment="1" applyProtection="1">
      <alignment horizontal="center"/>
      <protection/>
    </xf>
    <xf numFmtId="3" fontId="24" fillId="0" borderId="61" xfId="59" applyNumberFormat="1" applyFont="1" applyBorder="1" applyAlignment="1">
      <alignment horizontal="right"/>
      <protection/>
    </xf>
    <xf numFmtId="3" fontId="25" fillId="0" borderId="62" xfId="59" applyNumberFormat="1" applyFont="1" applyFill="1" applyBorder="1" applyAlignment="1">
      <alignment horizontal="center"/>
      <protection/>
    </xf>
    <xf numFmtId="3" fontId="24" fillId="0" borderId="60" xfId="59" applyNumberFormat="1" applyFont="1" applyFill="1" applyBorder="1">
      <alignment/>
      <protection/>
    </xf>
    <xf numFmtId="3" fontId="19" fillId="0" borderId="0" xfId="59" applyNumberFormat="1" applyFont="1" applyBorder="1" applyAlignment="1">
      <alignment horizontal="right" vertical="center" wrapText="1"/>
      <protection/>
    </xf>
    <xf numFmtId="0" fontId="19" fillId="0" borderId="63" xfId="59" applyFont="1" applyBorder="1" applyAlignment="1">
      <alignment horizontal="center" wrapText="1"/>
      <protection/>
    </xf>
    <xf numFmtId="3" fontId="19" fillId="20" borderId="64" xfId="59" applyNumberFormat="1" applyFont="1" applyFill="1" applyBorder="1" applyAlignment="1">
      <alignment horizontal="right" vertical="center"/>
      <protection/>
    </xf>
    <xf numFmtId="0" fontId="33" fillId="0" borderId="0" xfId="59" applyFont="1" applyAlignment="1">
      <alignment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19" xfId="59" applyFont="1" applyFill="1" applyBorder="1">
      <alignment/>
      <protection/>
    </xf>
    <xf numFmtId="3" fontId="0" fillId="0" borderId="65" xfId="59" applyNumberFormat="1" applyFont="1" applyFill="1" applyBorder="1">
      <alignment/>
      <protection/>
    </xf>
    <xf numFmtId="3" fontId="0" fillId="0" borderId="20" xfId="59" applyNumberFormat="1" applyFont="1" applyBorder="1" applyAlignment="1">
      <alignment/>
      <protection/>
    </xf>
    <xf numFmtId="3" fontId="20" fillId="21" borderId="19" xfId="59" applyNumberFormat="1" applyFont="1" applyFill="1" applyBorder="1" applyAlignment="1">
      <alignment/>
      <protection/>
    </xf>
    <xf numFmtId="0" fontId="33" fillId="21" borderId="0" xfId="59" applyFont="1" applyFill="1">
      <alignment/>
      <protection/>
    </xf>
    <xf numFmtId="0" fontId="19" fillId="21" borderId="21" xfId="0" applyFont="1" applyFill="1" applyBorder="1" applyAlignment="1">
      <alignment vertical="center" wrapText="1"/>
    </xf>
    <xf numFmtId="0" fontId="32" fillId="21" borderId="0" xfId="59" applyFont="1" applyFill="1" applyAlignment="1">
      <alignment wrapText="1"/>
      <protection/>
    </xf>
    <xf numFmtId="0" fontId="0" fillId="21" borderId="21" xfId="0" applyFont="1" applyFill="1" applyBorder="1" applyAlignment="1">
      <alignment vertical="center" wrapText="1"/>
    </xf>
    <xf numFmtId="0" fontId="32" fillId="0" borderId="0" xfId="59" applyFont="1" applyFill="1" applyAlignment="1">
      <alignment wrapText="1"/>
      <protection/>
    </xf>
    <xf numFmtId="3" fontId="20" fillId="21" borderId="66" xfId="59" applyNumberFormat="1" applyFont="1" applyFill="1" applyBorder="1" applyAlignment="1">
      <alignment/>
      <protection/>
    </xf>
    <xf numFmtId="0" fontId="33" fillId="21" borderId="0" xfId="59" applyFont="1" applyFill="1" applyAlignment="1">
      <alignment vertical="center"/>
      <protection/>
    </xf>
    <xf numFmtId="3" fontId="33" fillId="21" borderId="0" xfId="59" applyNumberFormat="1" applyFont="1" applyFill="1" applyAlignment="1">
      <alignment vertical="center"/>
      <protection/>
    </xf>
    <xf numFmtId="3" fontId="20" fillId="21" borderId="0" xfId="59" applyNumberFormat="1" applyFont="1" applyFill="1" applyBorder="1" applyAlignment="1">
      <alignment/>
      <protection/>
    </xf>
    <xf numFmtId="0" fontId="32" fillId="21" borderId="0" xfId="59" applyFont="1" applyFill="1">
      <alignment/>
      <protection/>
    </xf>
    <xf numFmtId="3" fontId="32" fillId="21" borderId="0" xfId="59" applyNumberFormat="1" applyFont="1" applyFill="1">
      <alignment/>
      <protection/>
    </xf>
    <xf numFmtId="3" fontId="19" fillId="21" borderId="0" xfId="59" applyNumberFormat="1" applyFont="1" applyFill="1" applyBorder="1" applyAlignment="1">
      <alignment/>
      <protection/>
    </xf>
    <xf numFmtId="173" fontId="0" fillId="0" borderId="21" xfId="40" applyNumberFormat="1" applyFill="1" applyBorder="1" applyAlignment="1">
      <alignment vertical="center"/>
    </xf>
    <xf numFmtId="173" fontId="19" fillId="21" borderId="21" xfId="40" applyNumberFormat="1" applyFont="1" applyFill="1" applyBorder="1" applyAlignment="1">
      <alignment vertical="center"/>
    </xf>
    <xf numFmtId="0" fontId="0" fillId="0" borderId="67" xfId="0" applyFont="1" applyFill="1" applyBorder="1" applyAlignment="1">
      <alignment vertical="center" wrapText="1"/>
    </xf>
    <xf numFmtId="3" fontId="19" fillId="21" borderId="68" xfId="59" applyNumberFormat="1" applyFont="1" applyFill="1" applyBorder="1" applyAlignment="1">
      <alignment/>
      <protection/>
    </xf>
    <xf numFmtId="0" fontId="19" fillId="20" borderId="27" xfId="59" applyFont="1" applyFill="1" applyBorder="1" applyAlignment="1">
      <alignment horizontal="right"/>
      <protection/>
    </xf>
    <xf numFmtId="173" fontId="19" fillId="21" borderId="69" xfId="40" applyNumberFormat="1" applyFont="1" applyFill="1" applyBorder="1" applyAlignment="1">
      <alignment vertical="center"/>
    </xf>
    <xf numFmtId="173" fontId="19" fillId="20" borderId="13" xfId="40" applyNumberFormat="1" applyFont="1" applyFill="1" applyBorder="1" applyAlignment="1">
      <alignment vertical="center"/>
    </xf>
    <xf numFmtId="173" fontId="0" fillId="21" borderId="21" xfId="40" applyNumberFormat="1" applyFont="1" applyFill="1" applyBorder="1" applyAlignment="1">
      <alignment vertical="center"/>
    </xf>
    <xf numFmtId="173" fontId="0" fillId="19" borderId="23" xfId="40" applyNumberFormat="1" applyFill="1" applyBorder="1" applyAlignment="1">
      <alignment/>
    </xf>
    <xf numFmtId="173" fontId="19" fillId="0" borderId="21" xfId="40" applyNumberFormat="1" applyFont="1" applyFill="1" applyBorder="1" applyAlignment="1">
      <alignment vertical="center"/>
    </xf>
    <xf numFmtId="0" fontId="0" fillId="0" borderId="14" xfId="59" applyFont="1" applyFill="1" applyBorder="1">
      <alignment/>
      <protection/>
    </xf>
    <xf numFmtId="0" fontId="0" fillId="0" borderId="25" xfId="59" applyFont="1" applyFill="1" applyBorder="1">
      <alignment/>
      <protection/>
    </xf>
    <xf numFmtId="0" fontId="0" fillId="18" borderId="12" xfId="57" applyFont="1" applyFill="1" applyBorder="1">
      <alignment/>
      <protection/>
    </xf>
    <xf numFmtId="3" fontId="25" fillId="0" borderId="37" xfId="59" applyNumberFormat="1" applyFont="1" applyFill="1" applyBorder="1" applyAlignment="1">
      <alignment horizontal="center"/>
      <protection/>
    </xf>
    <xf numFmtId="173" fontId="25" fillId="0" borderId="34" xfId="40" applyNumberFormat="1" applyFont="1" applyBorder="1" applyAlignment="1">
      <alignment/>
    </xf>
    <xf numFmtId="173" fontId="25" fillId="0" borderId="34" xfId="40" applyNumberFormat="1" applyFont="1" applyBorder="1" applyAlignment="1">
      <alignment horizontal="left"/>
    </xf>
    <xf numFmtId="173" fontId="25" fillId="0" borderId="37" xfId="40" applyNumberFormat="1" applyFont="1" applyFill="1" applyBorder="1" applyAlignment="1">
      <alignment horizontal="center"/>
    </xf>
    <xf numFmtId="173" fontId="25" fillId="0" borderId="70" xfId="40" applyNumberFormat="1" applyFont="1" applyFill="1" applyBorder="1" applyAlignment="1">
      <alignment/>
    </xf>
    <xf numFmtId="173" fontId="25" fillId="0" borderId="38" xfId="40" applyNumberFormat="1" applyFont="1" applyFill="1" applyBorder="1" applyAlignment="1">
      <alignment horizontal="center"/>
    </xf>
    <xf numFmtId="173" fontId="25" fillId="0" borderId="71" xfId="40" applyNumberFormat="1" applyFont="1" applyBorder="1" applyAlignment="1">
      <alignment/>
    </xf>
    <xf numFmtId="173" fontId="24" fillId="0" borderId="34" xfId="40" applyNumberFormat="1" applyFont="1" applyBorder="1" applyAlignment="1">
      <alignment horizontal="center"/>
    </xf>
    <xf numFmtId="173" fontId="24" fillId="0" borderId="37" xfId="40" applyNumberFormat="1" applyFont="1" applyFill="1" applyBorder="1" applyAlignment="1">
      <alignment horizontal="left"/>
    </xf>
    <xf numFmtId="173" fontId="24" fillId="0" borderId="37" xfId="40" applyNumberFormat="1" applyFont="1" applyFill="1" applyBorder="1" applyAlignment="1">
      <alignment horizontal="center"/>
    </xf>
    <xf numFmtId="173" fontId="24" fillId="0" borderId="13" xfId="40" applyNumberFormat="1" applyFont="1" applyBorder="1" applyAlignment="1">
      <alignment/>
    </xf>
    <xf numFmtId="173" fontId="24" fillId="0" borderId="72" xfId="40" applyNumberFormat="1" applyFont="1" applyBorder="1" applyAlignment="1">
      <alignment/>
    </xf>
    <xf numFmtId="173" fontId="24" fillId="0" borderId="73" xfId="40" applyNumberFormat="1" applyFont="1" applyBorder="1" applyAlignment="1">
      <alignment vertical="center"/>
    </xf>
    <xf numFmtId="173" fontId="24" fillId="0" borderId="74" xfId="40" applyNumberFormat="1" applyFont="1" applyBorder="1" applyAlignment="1">
      <alignment vertical="center"/>
    </xf>
    <xf numFmtId="173" fontId="24" fillId="0" borderId="34" xfId="40" applyNumberFormat="1" applyFont="1" applyBorder="1" applyAlignment="1">
      <alignment horizontal="left"/>
    </xf>
    <xf numFmtId="3" fontId="25" fillId="0" borderId="34" xfId="59" applyNumberFormat="1" applyFont="1" applyBorder="1" applyAlignment="1">
      <alignment horizontal="center"/>
      <protection/>
    </xf>
    <xf numFmtId="3" fontId="25" fillId="0" borderId="70" xfId="59" applyNumberFormat="1" applyFont="1" applyFill="1" applyBorder="1" applyAlignment="1">
      <alignment horizontal="center"/>
      <protection/>
    </xf>
    <xf numFmtId="3" fontId="25" fillId="0" borderId="72" xfId="59" applyNumberFormat="1" applyFont="1" applyBorder="1" applyAlignment="1">
      <alignment horizontal="center"/>
      <protection/>
    </xf>
    <xf numFmtId="3" fontId="24" fillId="0" borderId="73" xfId="59" applyNumberFormat="1" applyFont="1" applyBorder="1" applyAlignment="1">
      <alignment horizontal="center" vertical="center"/>
      <protection/>
    </xf>
    <xf numFmtId="3" fontId="25" fillId="0" borderId="71" xfId="59" applyNumberFormat="1" applyFont="1" applyBorder="1" applyAlignment="1">
      <alignment horizontal="center"/>
      <protection/>
    </xf>
    <xf numFmtId="3" fontId="24" fillId="0" borderId="74" xfId="59" applyNumberFormat="1" applyFont="1" applyBorder="1" applyAlignment="1">
      <alignment horizontal="center" vertical="center"/>
      <protection/>
    </xf>
    <xf numFmtId="3" fontId="24" fillId="0" borderId="34" xfId="59" applyNumberFormat="1" applyFont="1" applyBorder="1" applyAlignment="1">
      <alignment horizontal="center" vertical="center"/>
      <protection/>
    </xf>
    <xf numFmtId="3" fontId="24" fillId="0" borderId="37" xfId="59" applyNumberFormat="1" applyFont="1" applyFill="1" applyBorder="1" applyAlignment="1">
      <alignment horizontal="center" vertical="center"/>
      <protection/>
    </xf>
    <xf numFmtId="3" fontId="24" fillId="0" borderId="38" xfId="59" applyNumberFormat="1" applyFont="1" applyFill="1" applyBorder="1" applyAlignment="1">
      <alignment horizontal="center" vertical="center"/>
      <protection/>
    </xf>
    <xf numFmtId="3" fontId="25" fillId="0" borderId="34" xfId="59" applyNumberFormat="1" applyFont="1" applyBorder="1" applyAlignment="1">
      <alignment horizontal="center" vertical="center"/>
      <protection/>
    </xf>
    <xf numFmtId="3" fontId="25" fillId="0" borderId="37" xfId="59" applyNumberFormat="1" applyFont="1" applyFill="1" applyBorder="1" applyAlignment="1">
      <alignment horizontal="center" vertical="center"/>
      <protection/>
    </xf>
    <xf numFmtId="3" fontId="25" fillId="0" borderId="70" xfId="59" applyNumberFormat="1" applyFont="1" applyFill="1" applyBorder="1" applyAlignment="1">
      <alignment horizontal="center" vertical="center"/>
      <protection/>
    </xf>
    <xf numFmtId="3" fontId="25" fillId="0" borderId="72" xfId="59" applyNumberFormat="1" applyFont="1" applyBorder="1" applyAlignment="1">
      <alignment horizontal="center" vertical="center"/>
      <protection/>
    </xf>
    <xf numFmtId="3" fontId="25" fillId="0" borderId="71" xfId="59" applyNumberFormat="1" applyFont="1" applyBorder="1" applyAlignment="1">
      <alignment horizontal="center" vertical="center"/>
      <protection/>
    </xf>
    <xf numFmtId="3" fontId="24" fillId="0" borderId="45" xfId="59" applyNumberFormat="1" applyFont="1" applyBorder="1" applyAlignment="1">
      <alignment horizontal="center" vertical="center" wrapText="1"/>
      <protection/>
    </xf>
    <xf numFmtId="3" fontId="24" fillId="0" borderId="44" xfId="40" applyNumberFormat="1" applyFont="1" applyFill="1" applyBorder="1" applyAlignment="1" applyProtection="1">
      <alignment horizontal="center" vertical="center" wrapText="1"/>
      <protection/>
    </xf>
    <xf numFmtId="3" fontId="25" fillId="0" borderId="48" xfId="59" applyNumberFormat="1" applyFont="1" applyBorder="1" applyAlignment="1">
      <alignment horizontal="center"/>
      <protection/>
    </xf>
    <xf numFmtId="3" fontId="25" fillId="0" borderId="46" xfId="59" applyNumberFormat="1" applyFont="1" applyBorder="1" applyAlignment="1">
      <alignment horizontal="center"/>
      <protection/>
    </xf>
    <xf numFmtId="3" fontId="25" fillId="0" borderId="47" xfId="59" applyNumberFormat="1" applyFont="1" applyBorder="1" applyAlignment="1">
      <alignment horizontal="center"/>
      <protection/>
    </xf>
    <xf numFmtId="3" fontId="25" fillId="0" borderId="75" xfId="59" applyNumberFormat="1" applyFont="1" applyBorder="1" applyAlignment="1">
      <alignment horizontal="center"/>
      <protection/>
    </xf>
    <xf numFmtId="3" fontId="24" fillId="0" borderId="76" xfId="40" applyNumberFormat="1" applyFont="1" applyFill="1" applyBorder="1" applyAlignment="1" applyProtection="1">
      <alignment horizontal="center" vertical="center" wrapText="1"/>
      <protection/>
    </xf>
    <xf numFmtId="3" fontId="24" fillId="0" borderId="44" xfId="59" applyNumberFormat="1" applyFont="1" applyFill="1" applyBorder="1" applyAlignment="1">
      <alignment horizontal="center" vertical="center"/>
      <protection/>
    </xf>
    <xf numFmtId="173" fontId="0" fillId="0" borderId="29" xfId="40" applyNumberFormat="1" applyBorder="1" applyAlignment="1">
      <alignment wrapText="1"/>
    </xf>
    <xf numFmtId="173" fontId="0" fillId="21" borderId="29" xfId="40" applyNumberFormat="1" applyFill="1" applyBorder="1" applyAlignment="1">
      <alignment wrapText="1"/>
    </xf>
    <xf numFmtId="173" fontId="0" fillId="21" borderId="29" xfId="40" applyNumberFormat="1" applyFill="1" applyBorder="1" applyAlignment="1">
      <alignment vertical="center" wrapText="1"/>
    </xf>
    <xf numFmtId="3" fontId="0" fillId="21" borderId="77" xfId="59" applyNumberFormat="1" applyFont="1" applyFill="1" applyBorder="1" applyAlignment="1">
      <alignment horizontal="center" wrapText="1"/>
      <protection/>
    </xf>
    <xf numFmtId="3" fontId="19" fillId="0" borderId="77" xfId="59" applyNumberFormat="1" applyFont="1" applyBorder="1" applyAlignment="1">
      <alignment horizontal="center" wrapText="1"/>
      <protection/>
    </xf>
    <xf numFmtId="3" fontId="0" fillId="21" borderId="78" xfId="59" applyNumberFormat="1" applyFont="1" applyFill="1" applyBorder="1" applyAlignment="1">
      <alignment horizontal="center" wrapText="1"/>
      <protection/>
    </xf>
    <xf numFmtId="3" fontId="19" fillId="20" borderId="79" xfId="59" applyNumberFormat="1" applyFont="1" applyFill="1" applyBorder="1" applyAlignment="1">
      <alignment horizontal="center" wrapText="1"/>
      <protection/>
    </xf>
    <xf numFmtId="173" fontId="0" fillId="0" borderId="77" xfId="40" applyNumberFormat="1" applyBorder="1" applyAlignment="1">
      <alignment horizontal="center" wrapText="1"/>
    </xf>
    <xf numFmtId="173" fontId="0" fillId="21" borderId="77" xfId="40" applyNumberFormat="1" applyFill="1" applyBorder="1" applyAlignment="1">
      <alignment horizontal="center" wrapText="1"/>
    </xf>
    <xf numFmtId="173" fontId="0" fillId="21" borderId="78" xfId="40" applyNumberFormat="1" applyFill="1" applyBorder="1" applyAlignment="1">
      <alignment horizontal="center" wrapText="1"/>
    </xf>
    <xf numFmtId="173" fontId="0" fillId="20" borderId="23" xfId="40" applyNumberFormat="1" applyFill="1" applyBorder="1" applyAlignment="1">
      <alignment horizontal="center" wrapText="1"/>
    </xf>
    <xf numFmtId="173" fontId="0" fillId="0" borderId="80" xfId="40" applyNumberFormat="1" applyBorder="1" applyAlignment="1">
      <alignment horizontal="center" wrapText="1"/>
    </xf>
    <xf numFmtId="173" fontId="0" fillId="0" borderId="77" xfId="40" applyNumberFormat="1" applyFill="1" applyBorder="1" applyAlignment="1">
      <alignment horizontal="center" wrapText="1"/>
    </xf>
    <xf numFmtId="173" fontId="0" fillId="0" borderId="81" xfId="40" applyNumberFormat="1" applyFill="1" applyBorder="1" applyAlignment="1">
      <alignment horizontal="center" wrapText="1"/>
    </xf>
    <xf numFmtId="173" fontId="0" fillId="21" borderId="81" xfId="40" applyNumberFormat="1" applyFill="1" applyBorder="1" applyAlignment="1">
      <alignment horizontal="center" wrapText="1"/>
    </xf>
    <xf numFmtId="173" fontId="0" fillId="0" borderId="77" xfId="40" applyNumberFormat="1" applyFill="1" applyBorder="1" applyAlignment="1">
      <alignment horizontal="center" vertical="center" wrapText="1"/>
    </xf>
    <xf numFmtId="173" fontId="0" fillId="20" borderId="79" xfId="40" applyNumberFormat="1" applyFill="1" applyBorder="1" applyAlignment="1">
      <alignment/>
    </xf>
    <xf numFmtId="173" fontId="0" fillId="0" borderId="29" xfId="40" applyNumberFormat="1" applyBorder="1" applyAlignment="1">
      <alignment vertical="center" wrapText="1"/>
    </xf>
    <xf numFmtId="173" fontId="0" fillId="0" borderId="29" xfId="40" applyNumberFormat="1" applyBorder="1" applyAlignment="1">
      <alignment/>
    </xf>
    <xf numFmtId="173" fontId="0" fillId="21" borderId="29" xfId="40" applyNumberFormat="1" applyFill="1" applyBorder="1" applyAlignment="1">
      <alignment/>
    </xf>
    <xf numFmtId="173" fontId="0" fillId="21" borderId="82" xfId="40" applyNumberFormat="1" applyFill="1" applyBorder="1" applyAlignment="1">
      <alignment/>
    </xf>
    <xf numFmtId="173" fontId="0" fillId="0" borderId="83" xfId="40" applyNumberFormat="1" applyBorder="1" applyAlignment="1">
      <alignment/>
    </xf>
    <xf numFmtId="173" fontId="0" fillId="0" borderId="73" xfId="40" applyNumberFormat="1" applyBorder="1" applyAlignment="1">
      <alignment/>
    </xf>
    <xf numFmtId="173" fontId="0" fillId="0" borderId="84" xfId="40" applyNumberFormat="1" applyBorder="1" applyAlignment="1">
      <alignment/>
    </xf>
    <xf numFmtId="173" fontId="0" fillId="21" borderId="78" xfId="40" applyNumberFormat="1" applyFill="1" applyBorder="1" applyAlignment="1">
      <alignment wrapText="1"/>
    </xf>
    <xf numFmtId="173" fontId="0" fillId="0" borderId="23" xfId="40" applyNumberFormat="1" applyBorder="1" applyAlignment="1">
      <alignment wrapText="1"/>
    </xf>
    <xf numFmtId="173" fontId="0" fillId="0" borderId="0" xfId="40" applyNumberFormat="1" applyAlignment="1">
      <alignment vertical="center" wrapText="1"/>
    </xf>
    <xf numFmtId="173" fontId="0" fillId="20" borderId="44" xfId="40" applyNumberFormat="1" applyFill="1" applyBorder="1" applyAlignment="1">
      <alignment vertical="center"/>
    </xf>
    <xf numFmtId="3" fontId="25" fillId="0" borderId="51" xfId="59" applyNumberFormat="1" applyFont="1" applyBorder="1" applyAlignment="1">
      <alignment horizontal="center"/>
      <protection/>
    </xf>
    <xf numFmtId="3" fontId="24" fillId="0" borderId="85" xfId="59" applyNumberFormat="1" applyFont="1" applyBorder="1" applyAlignment="1">
      <alignment horizontal="center"/>
      <protection/>
    </xf>
    <xf numFmtId="0" fontId="19" fillId="18" borderId="11" xfId="59" applyFont="1" applyFill="1" applyBorder="1" applyAlignment="1">
      <alignment horizontal="center" vertical="center"/>
      <protection/>
    </xf>
    <xf numFmtId="0" fontId="0" fillId="0" borderId="11" xfId="58" applyFont="1" applyBorder="1" applyAlignment="1">
      <alignment horizontal="center"/>
      <protection/>
    </xf>
    <xf numFmtId="0" fontId="0" fillId="18" borderId="12" xfId="57" applyFont="1" applyFill="1" applyBorder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0" fontId="19" fillId="18" borderId="12" xfId="58" applyFont="1" applyFill="1" applyBorder="1" applyAlignment="1">
      <alignment horizontal="center"/>
      <protection/>
    </xf>
    <xf numFmtId="0" fontId="19" fillId="18" borderId="11" xfId="58" applyFont="1" applyFill="1" applyBorder="1" applyAlignment="1">
      <alignment horizontal="center"/>
      <protection/>
    </xf>
    <xf numFmtId="0" fontId="0" fillId="18" borderId="11" xfId="58" applyFont="1" applyFill="1" applyBorder="1" applyAlignment="1">
      <alignment horizontal="center"/>
      <protection/>
    </xf>
    <xf numFmtId="3" fontId="19" fillId="18" borderId="12" xfId="40" applyNumberFormat="1" applyFont="1" applyFill="1" applyBorder="1" applyAlignment="1" applyProtection="1">
      <alignment horizontal="center"/>
      <protection/>
    </xf>
    <xf numFmtId="3" fontId="19" fillId="18" borderId="11" xfId="40" applyNumberFormat="1" applyFont="1" applyFill="1" applyBorder="1" applyAlignment="1" applyProtection="1">
      <alignment horizontal="center"/>
      <protection/>
    </xf>
    <xf numFmtId="0" fontId="0" fillId="0" borderId="12" xfId="58" applyFont="1" applyBorder="1" applyAlignment="1">
      <alignment horizontal="center"/>
      <protection/>
    </xf>
    <xf numFmtId="3" fontId="19" fillId="18" borderId="13" xfId="57" applyNumberFormat="1" applyFont="1" applyFill="1" applyBorder="1" applyAlignment="1">
      <alignment horizontal="center"/>
      <protection/>
    </xf>
    <xf numFmtId="174" fontId="19" fillId="0" borderId="29" xfId="59" applyNumberFormat="1" applyFont="1" applyBorder="1" applyAlignment="1">
      <alignment horizontal="center"/>
      <protection/>
    </xf>
    <xf numFmtId="3" fontId="19" fillId="0" borderId="29" xfId="59" applyNumberFormat="1" applyFont="1" applyBorder="1" applyAlignment="1">
      <alignment horizontal="center"/>
      <protection/>
    </xf>
    <xf numFmtId="174" fontId="0" fillId="21" borderId="29" xfId="59" applyNumberFormat="1" applyFont="1" applyFill="1" applyBorder="1" applyAlignment="1">
      <alignment horizontal="center"/>
      <protection/>
    </xf>
    <xf numFmtId="3" fontId="0" fillId="21" borderId="29" xfId="59" applyNumberFormat="1" applyFont="1" applyFill="1" applyBorder="1" applyAlignment="1">
      <alignment horizontal="center"/>
      <protection/>
    </xf>
    <xf numFmtId="174" fontId="0" fillId="0" borderId="29" xfId="59" applyNumberFormat="1" applyFont="1" applyBorder="1" applyAlignment="1">
      <alignment horizontal="center"/>
      <protection/>
    </xf>
    <xf numFmtId="3" fontId="0" fillId="0" borderId="29" xfId="59" applyNumberFormat="1" applyFont="1" applyBorder="1" applyAlignment="1">
      <alignment horizontal="center"/>
      <protection/>
    </xf>
    <xf numFmtId="174" fontId="19" fillId="21" borderId="29" xfId="59" applyNumberFormat="1" applyFont="1" applyFill="1" applyBorder="1" applyAlignment="1">
      <alignment horizontal="center"/>
      <protection/>
    </xf>
    <xf numFmtId="3" fontId="19" fillId="21" borderId="29" xfId="59" applyNumberFormat="1" applyFont="1" applyFill="1" applyBorder="1" applyAlignment="1">
      <alignment horizontal="center"/>
      <protection/>
    </xf>
    <xf numFmtId="174" fontId="19" fillId="21" borderId="29" xfId="59" applyNumberFormat="1" applyFont="1" applyFill="1" applyBorder="1" applyAlignment="1">
      <alignment horizontal="center" vertical="center"/>
      <protection/>
    </xf>
    <xf numFmtId="3" fontId="19" fillId="21" borderId="29" xfId="59" applyNumberFormat="1" applyFont="1" applyFill="1" applyBorder="1" applyAlignment="1">
      <alignment horizontal="center" vertical="center"/>
      <protection/>
    </xf>
    <xf numFmtId="174" fontId="19" fillId="0" borderId="29" xfId="59" applyNumberFormat="1" applyFont="1" applyBorder="1" applyAlignment="1">
      <alignment horizontal="center" vertical="center"/>
      <protection/>
    </xf>
    <xf numFmtId="3" fontId="19" fillId="0" borderId="29" xfId="59" applyNumberFormat="1" applyFont="1" applyBorder="1" applyAlignment="1">
      <alignment horizontal="center" vertical="center"/>
      <protection/>
    </xf>
    <xf numFmtId="174" fontId="19" fillId="21" borderId="82" xfId="59" applyNumberFormat="1" applyFont="1" applyFill="1" applyBorder="1" applyAlignment="1">
      <alignment horizontal="center"/>
      <protection/>
    </xf>
    <xf numFmtId="3" fontId="19" fillId="21" borderId="82" xfId="59" applyNumberFormat="1" applyFont="1" applyFill="1" applyBorder="1" applyAlignment="1">
      <alignment horizontal="center"/>
      <protection/>
    </xf>
    <xf numFmtId="174" fontId="19" fillId="20" borderId="86" xfId="59" applyNumberFormat="1" applyFont="1" applyFill="1" applyBorder="1" applyAlignment="1">
      <alignment horizontal="center"/>
      <protection/>
    </xf>
    <xf numFmtId="3" fontId="19" fillId="20" borderId="86" xfId="59" applyNumberFormat="1" applyFont="1" applyFill="1" applyBorder="1" applyAlignment="1">
      <alignment horizontal="center"/>
      <protection/>
    </xf>
    <xf numFmtId="174" fontId="19" fillId="20" borderId="83" xfId="59" applyNumberFormat="1" applyFont="1" applyFill="1" applyBorder="1" applyAlignment="1">
      <alignment horizontal="center"/>
      <protection/>
    </xf>
    <xf numFmtId="174" fontId="0" fillId="20" borderId="87" xfId="59" applyNumberFormat="1" applyFont="1" applyFill="1" applyBorder="1" applyAlignment="1">
      <alignment horizontal="center"/>
      <protection/>
    </xf>
    <xf numFmtId="3" fontId="0" fillId="20" borderId="87" xfId="59" applyNumberFormat="1" applyFont="1" applyFill="1" applyBorder="1" applyAlignment="1">
      <alignment horizontal="center"/>
      <protection/>
    </xf>
    <xf numFmtId="0" fontId="19" fillId="0" borderId="0" xfId="59" applyFont="1" applyBorder="1" applyAlignment="1">
      <alignment horizontal="center"/>
      <protection/>
    </xf>
    <xf numFmtId="173" fontId="19" fillId="0" borderId="29" xfId="40" applyNumberFormat="1" applyFont="1" applyBorder="1" applyAlignment="1">
      <alignment horizontal="center" vertical="center"/>
    </xf>
    <xf numFmtId="173" fontId="0" fillId="0" borderId="29" xfId="40" applyNumberFormat="1" applyFill="1" applyBorder="1" applyAlignment="1">
      <alignment horizontal="center"/>
    </xf>
    <xf numFmtId="174" fontId="0" fillId="0" borderId="29" xfId="59" applyNumberFormat="1" applyFont="1" applyFill="1" applyBorder="1" applyAlignment="1">
      <alignment horizontal="center"/>
      <protection/>
    </xf>
    <xf numFmtId="3" fontId="0" fillId="0" borderId="29" xfId="59" applyNumberFormat="1" applyFont="1" applyFill="1" applyBorder="1" applyAlignment="1">
      <alignment horizontal="center"/>
      <protection/>
    </xf>
    <xf numFmtId="174" fontId="19" fillId="0" borderId="29" xfId="59" applyNumberFormat="1" applyFont="1" applyFill="1" applyBorder="1" applyAlignment="1">
      <alignment horizontal="center"/>
      <protection/>
    </xf>
    <xf numFmtId="3" fontId="19" fillId="0" borderId="29" xfId="59" applyNumberFormat="1" applyFont="1" applyFill="1" applyBorder="1" applyAlignment="1">
      <alignment horizontal="center"/>
      <protection/>
    </xf>
    <xf numFmtId="174" fontId="0" fillId="21" borderId="29" xfId="0" applyNumberFormat="1" applyFont="1" applyFill="1" applyBorder="1" applyAlignment="1">
      <alignment horizontal="center" vertical="center"/>
    </xf>
    <xf numFmtId="3" fontId="23" fillId="21" borderId="29" xfId="0" applyNumberFormat="1" applyFont="1" applyFill="1" applyBorder="1" applyAlignment="1">
      <alignment horizontal="center" vertical="center"/>
    </xf>
    <xf numFmtId="174" fontId="19" fillId="0" borderId="29" xfId="59" applyNumberFormat="1" applyFont="1" applyFill="1" applyBorder="1" applyAlignment="1">
      <alignment horizontal="center" vertical="center"/>
      <protection/>
    </xf>
    <xf numFmtId="3" fontId="19" fillId="0" borderId="29" xfId="59" applyNumberFormat="1" applyFont="1" applyFill="1" applyBorder="1" applyAlignment="1">
      <alignment horizontal="center" vertical="center"/>
      <protection/>
    </xf>
    <xf numFmtId="174" fontId="0" fillId="21" borderId="88" xfId="59" applyNumberFormat="1" applyFont="1" applyFill="1" applyBorder="1" applyAlignment="1">
      <alignment horizontal="center"/>
      <protection/>
    </xf>
    <xf numFmtId="3" fontId="0" fillId="21" borderId="88" xfId="59" applyNumberFormat="1" applyFont="1" applyFill="1" applyBorder="1" applyAlignment="1">
      <alignment horizontal="center"/>
      <protection/>
    </xf>
    <xf numFmtId="174" fontId="0" fillId="0" borderId="0" xfId="59" applyNumberFormat="1" applyFont="1" applyBorder="1" applyAlignment="1">
      <alignment horizontal="center"/>
      <protection/>
    </xf>
    <xf numFmtId="3" fontId="0" fillId="0" borderId="0" xfId="59" applyNumberFormat="1" applyFont="1" applyBorder="1" applyAlignment="1">
      <alignment horizontal="center"/>
      <protection/>
    </xf>
    <xf numFmtId="3" fontId="22" fillId="20" borderId="87" xfId="59" applyNumberFormat="1" applyFont="1" applyFill="1" applyBorder="1" applyAlignment="1">
      <alignment horizontal="center"/>
      <protection/>
    </xf>
    <xf numFmtId="3" fontId="24" fillId="0" borderId="89" xfId="59" applyNumberFormat="1" applyFont="1" applyBorder="1" applyAlignment="1">
      <alignment horizontal="right"/>
      <protection/>
    </xf>
    <xf numFmtId="0" fontId="24" fillId="0" borderId="90" xfId="59" applyFont="1" applyBorder="1" applyAlignment="1">
      <alignment horizontal="center"/>
      <protection/>
    </xf>
    <xf numFmtId="0" fontId="24" fillId="0" borderId="91" xfId="59" applyFont="1" applyBorder="1" applyAlignment="1">
      <alignment horizontal="center"/>
      <protection/>
    </xf>
    <xf numFmtId="0" fontId="24" fillId="0" borderId="92" xfId="59" applyFont="1" applyBorder="1" applyAlignment="1">
      <alignment horizontal="center"/>
      <protection/>
    </xf>
    <xf numFmtId="0" fontId="24" fillId="0" borderId="40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/>
      <protection/>
    </xf>
    <xf numFmtId="0" fontId="24" fillId="0" borderId="54" xfId="59" applyFont="1" applyBorder="1" applyAlignment="1">
      <alignment horizontal="left" wrapText="1"/>
      <protection/>
    </xf>
    <xf numFmtId="0" fontId="24" fillId="0" borderId="93" xfId="59" applyFont="1" applyBorder="1" applyAlignment="1">
      <alignment horizontal="left" wrapText="1"/>
      <protection/>
    </xf>
    <xf numFmtId="0" fontId="25" fillId="0" borderId="56" xfId="59" applyFont="1" applyBorder="1" applyAlignment="1">
      <alignment horizontal="left" wrapText="1"/>
      <protection/>
    </xf>
    <xf numFmtId="0" fontId="25" fillId="0" borderId="94" xfId="59" applyFont="1" applyBorder="1" applyAlignment="1">
      <alignment horizontal="left" wrapText="1"/>
      <protection/>
    </xf>
    <xf numFmtId="0" fontId="25" fillId="0" borderId="53" xfId="59" applyFont="1" applyBorder="1" applyAlignment="1">
      <alignment horizontal="left" wrapText="1"/>
      <protection/>
    </xf>
    <xf numFmtId="0" fontId="25" fillId="0" borderId="58" xfId="59" applyFont="1" applyBorder="1" applyAlignment="1">
      <alignment horizontal="left" wrapText="1"/>
      <protection/>
    </xf>
    <xf numFmtId="3" fontId="24" fillId="0" borderId="27" xfId="59" applyNumberFormat="1" applyFont="1" applyBorder="1" applyAlignment="1">
      <alignment horizontal="center" vertical="center" wrapText="1"/>
      <protection/>
    </xf>
    <xf numFmtId="3" fontId="24" fillId="0" borderId="95" xfId="59" applyNumberFormat="1" applyFont="1" applyBorder="1" applyAlignment="1">
      <alignment horizontal="center" vertical="center" wrapText="1"/>
      <protection/>
    </xf>
    <xf numFmtId="3" fontId="24" fillId="0" borderId="96" xfId="59" applyNumberFormat="1" applyFont="1" applyBorder="1" applyAlignment="1">
      <alignment horizontal="center" vertical="center" wrapText="1"/>
      <protection/>
    </xf>
    <xf numFmtId="0" fontId="24" fillId="0" borderId="57" xfId="59" applyFont="1" applyBorder="1" applyAlignment="1">
      <alignment horizontal="center"/>
      <protection/>
    </xf>
    <xf numFmtId="0" fontId="25" fillId="0" borderId="97" xfId="59" applyFont="1" applyFill="1" applyBorder="1" applyAlignment="1">
      <alignment horizontal="left" wrapText="1"/>
      <protection/>
    </xf>
    <xf numFmtId="0" fontId="25" fillId="0" borderId="98" xfId="59" applyFont="1" applyFill="1" applyBorder="1" applyAlignment="1">
      <alignment horizontal="left" wrapText="1"/>
      <protection/>
    </xf>
    <xf numFmtId="0" fontId="25" fillId="0" borderId="99" xfId="59" applyFont="1" applyFill="1" applyBorder="1" applyAlignment="1">
      <alignment horizontal="left" wrapText="1"/>
      <protection/>
    </xf>
    <xf numFmtId="0" fontId="25" fillId="0" borderId="82" xfId="59" applyFont="1" applyFill="1" applyBorder="1" applyAlignment="1">
      <alignment horizontal="left" wrapText="1"/>
      <protection/>
    </xf>
    <xf numFmtId="0" fontId="24" fillId="0" borderId="54" xfId="59" applyFont="1" applyFill="1" applyBorder="1" applyAlignment="1">
      <alignment horizontal="left" wrapText="1"/>
      <protection/>
    </xf>
    <xf numFmtId="0" fontId="24" fillId="0" borderId="93" xfId="59" applyFont="1" applyFill="1" applyBorder="1" applyAlignment="1">
      <alignment horizontal="left" wrapText="1"/>
      <protection/>
    </xf>
    <xf numFmtId="3" fontId="24" fillId="0" borderId="18" xfId="59" applyNumberFormat="1" applyFont="1" applyBorder="1" applyAlignment="1">
      <alignment horizontal="center" vertical="center" wrapText="1"/>
      <protection/>
    </xf>
    <xf numFmtId="3" fontId="24" fillId="0" borderId="100" xfId="59" applyNumberFormat="1" applyFont="1" applyBorder="1" applyAlignment="1">
      <alignment horizontal="center" vertical="center" wrapText="1"/>
      <protection/>
    </xf>
    <xf numFmtId="3" fontId="24" fillId="0" borderId="101" xfId="59" applyNumberFormat="1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19" fillId="0" borderId="26" xfId="59" applyFont="1" applyBorder="1" applyAlignment="1">
      <alignment horizontal="center" vertical="center"/>
      <protection/>
    </xf>
    <xf numFmtId="0" fontId="19" fillId="0" borderId="30" xfId="59" applyFont="1" applyBorder="1" applyAlignment="1">
      <alignment horizontal="center" vertical="center"/>
      <protection/>
    </xf>
    <xf numFmtId="173" fontId="19" fillId="0" borderId="56" xfId="40" applyNumberFormat="1" applyFont="1" applyFill="1" applyBorder="1" applyAlignment="1" applyProtection="1">
      <alignment horizontal="center" vertical="center" wrapText="1"/>
      <protection/>
    </xf>
    <xf numFmtId="173" fontId="19" fillId="0" borderId="94" xfId="40" applyNumberFormat="1" applyFont="1" applyFill="1" applyBorder="1" applyAlignment="1" applyProtection="1">
      <alignment horizontal="center" vertical="center" wrapText="1"/>
      <protection/>
    </xf>
    <xf numFmtId="173" fontId="19" fillId="0" borderId="63" xfId="40" applyNumberFormat="1" applyFont="1" applyFill="1" applyBorder="1" applyAlignment="1" applyProtection="1">
      <alignment horizontal="center" vertical="center" wrapText="1"/>
      <protection/>
    </xf>
    <xf numFmtId="173" fontId="19" fillId="0" borderId="102" xfId="40" applyNumberFormat="1" applyFont="1" applyFill="1" applyBorder="1" applyAlignment="1" applyProtection="1">
      <alignment horizontal="center" vertical="center" wrapText="1"/>
      <protection/>
    </xf>
    <xf numFmtId="173" fontId="19" fillId="0" borderId="60" xfId="40" applyNumberFormat="1" applyFont="1" applyFill="1" applyBorder="1" applyAlignment="1" applyProtection="1">
      <alignment horizontal="center" vertical="center" wrapText="1"/>
      <protection/>
    </xf>
    <xf numFmtId="173" fontId="19" fillId="0" borderId="49" xfId="40" applyNumberFormat="1" applyFont="1" applyFill="1" applyBorder="1" applyAlignment="1" applyProtection="1">
      <alignment horizontal="center" vertical="center" wrapText="1"/>
      <protection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03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19" fillId="0" borderId="90" xfId="59" applyFont="1" applyBorder="1" applyAlignment="1">
      <alignment horizontal="center" vertical="center" wrapText="1"/>
      <protection/>
    </xf>
    <xf numFmtId="0" fontId="19" fillId="0" borderId="33" xfId="59" applyFont="1" applyBorder="1" applyAlignment="1">
      <alignment horizontal="center" vertical="center" wrapText="1"/>
      <protection/>
    </xf>
    <xf numFmtId="0" fontId="19" fillId="0" borderId="104" xfId="59" applyFont="1" applyBorder="1" applyAlignment="1">
      <alignment horizontal="center" vertical="center" wrapText="1"/>
      <protection/>
    </xf>
    <xf numFmtId="173" fontId="19" fillId="0" borderId="55" xfId="40" applyNumberFormat="1" applyFont="1" applyFill="1" applyBorder="1" applyAlignment="1" applyProtection="1">
      <alignment horizontal="center" vertical="center" wrapText="1"/>
      <protection/>
    </xf>
    <xf numFmtId="0" fontId="19" fillId="0" borderId="0" xfId="59" applyFont="1" applyBorder="1" applyAlignment="1">
      <alignment horizontal="center" wrapText="1"/>
      <protection/>
    </xf>
    <xf numFmtId="0" fontId="19" fillId="0" borderId="55" xfId="59" applyFont="1" applyBorder="1" applyAlignment="1">
      <alignment horizontal="center" wrapText="1"/>
      <protection/>
    </xf>
    <xf numFmtId="0" fontId="19" fillId="0" borderId="18" xfId="59" applyFont="1" applyBorder="1" applyAlignment="1">
      <alignment horizontal="center" wrapText="1"/>
      <protection/>
    </xf>
    <xf numFmtId="0" fontId="19" fillId="0" borderId="30" xfId="59" applyFont="1" applyBorder="1" applyAlignment="1">
      <alignment horizontal="center" wrapText="1"/>
      <protection/>
    </xf>
    <xf numFmtId="0" fontId="19" fillId="0" borderId="26" xfId="59" applyFont="1" applyBorder="1" applyAlignment="1">
      <alignment horizontal="center" wrapText="1"/>
      <protection/>
    </xf>
    <xf numFmtId="173" fontId="19" fillId="0" borderId="97" xfId="40" applyNumberFormat="1" applyFont="1" applyFill="1" applyBorder="1" applyAlignment="1" applyProtection="1">
      <alignment horizontal="center" vertical="center" wrapText="1"/>
      <protection/>
    </xf>
    <xf numFmtId="173" fontId="19" fillId="0" borderId="98" xfId="40" applyNumberFormat="1" applyFont="1" applyFill="1" applyBorder="1" applyAlignment="1" applyProtection="1">
      <alignment horizontal="center" vertical="center" wrapText="1"/>
      <protection/>
    </xf>
    <xf numFmtId="173" fontId="19" fillId="0" borderId="105" xfId="40" applyNumberFormat="1" applyFont="1" applyFill="1" applyBorder="1" applyAlignment="1" applyProtection="1">
      <alignment horizontal="center" vertical="center" wrapText="1"/>
      <protection/>
    </xf>
    <xf numFmtId="3" fontId="19" fillId="0" borderId="63" xfId="58" applyNumberFormat="1" applyFont="1" applyBorder="1" applyAlignment="1">
      <alignment horizontal="center"/>
      <protection/>
    </xf>
    <xf numFmtId="0" fontId="19" fillId="0" borderId="102" xfId="58" applyFont="1" applyBorder="1" applyAlignment="1">
      <alignment horizontal="center"/>
      <protection/>
    </xf>
    <xf numFmtId="0" fontId="19" fillId="0" borderId="60" xfId="58" applyFont="1" applyBorder="1" applyAlignment="1">
      <alignment horizontal="center"/>
      <protection/>
    </xf>
    <xf numFmtId="3" fontId="19" fillId="18" borderId="56" xfId="57" applyNumberFormat="1" applyFont="1" applyFill="1" applyBorder="1" applyAlignment="1">
      <alignment horizontal="center" vertical="center" wrapText="1"/>
      <protection/>
    </xf>
    <xf numFmtId="3" fontId="19" fillId="18" borderId="94" xfId="57" applyNumberFormat="1" applyFont="1" applyFill="1" applyBorder="1" applyAlignment="1">
      <alignment horizontal="center" vertical="center" wrapText="1"/>
      <protection/>
    </xf>
    <xf numFmtId="3" fontId="19" fillId="18" borderId="53" xfId="57" applyNumberFormat="1" applyFont="1" applyFill="1" applyBorder="1" applyAlignment="1">
      <alignment horizontal="center" vertical="center" wrapText="1"/>
      <protection/>
    </xf>
    <xf numFmtId="3" fontId="19" fillId="18" borderId="58" xfId="57" applyNumberFormat="1" applyFont="1" applyFill="1" applyBorder="1" applyAlignment="1">
      <alignment horizontal="center" vertical="center" wrapText="1"/>
      <protection/>
    </xf>
    <xf numFmtId="3" fontId="19" fillId="18" borderId="49" xfId="57" applyNumberFormat="1" applyFont="1" applyFill="1" applyBorder="1" applyAlignment="1">
      <alignment horizontal="center" vertical="center" wrapText="1"/>
      <protection/>
    </xf>
    <xf numFmtId="3" fontId="19" fillId="18" borderId="50" xfId="57" applyNumberFormat="1" applyFont="1" applyFill="1" applyBorder="1" applyAlignment="1">
      <alignment horizontal="center" vertical="center" wrapText="1"/>
      <protection/>
    </xf>
    <xf numFmtId="0" fontId="19" fillId="18" borderId="10" xfId="57" applyFont="1" applyFill="1" applyBorder="1" applyAlignment="1">
      <alignment horizontal="center" vertical="center"/>
      <protection/>
    </xf>
    <xf numFmtId="0" fontId="19" fillId="18" borderId="12" xfId="57" applyFont="1" applyFill="1" applyBorder="1" applyAlignment="1">
      <alignment horizontal="center" vertical="center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20" fillId="0" borderId="55" xfId="58" applyFont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09kv.osztályok3" xfId="56"/>
    <cellStyle name="Normál_2010 2. mód." xfId="57"/>
    <cellStyle name="Normál_2012. évi létszámkeretek" xfId="58"/>
    <cellStyle name="Normál_pesterzséb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ik&#243;\2017\k&#246;lts&#233;gvet&#233;s\K&#246;lts&#233;gvet&#233;si%20RENDELET%20mell&#233;klete%202017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.Önk.összesítő"/>
      <sheetName val="2.mell.Bev."/>
      <sheetName val="3. mell.Kiad"/>
      <sheetName val="4.mell.LÉ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Layout" zoomScale="82" zoomScaleNormal="55" zoomScaleSheetLayoutView="90" zoomScalePageLayoutView="82" workbookViewId="0" topLeftCell="A1">
      <selection activeCell="G58" sqref="G58"/>
    </sheetView>
  </sheetViews>
  <sheetFormatPr defaultColWidth="9.140625" defaultRowHeight="12.75"/>
  <cols>
    <col min="1" max="1" width="60.28125" style="92" customWidth="1"/>
    <col min="2" max="2" width="17.57421875" style="92" customWidth="1"/>
    <col min="3" max="5" width="19.28125" style="77" customWidth="1"/>
    <col min="6" max="8" width="15.28125" style="77" customWidth="1"/>
    <col min="9" max="12" width="18.140625" style="77" customWidth="1"/>
    <col min="13" max="13" width="20.421875" style="77" customWidth="1"/>
    <col min="14" max="16384" width="9.140625" style="77" customWidth="1"/>
  </cols>
  <sheetData>
    <row r="1" spans="1:13" ht="24.75" customHeight="1" thickBot="1">
      <c r="A1" s="286" t="s">
        <v>155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8"/>
    </row>
    <row r="2" spans="1:13" ht="15.75" thickBot="1">
      <c r="A2" s="289" t="s">
        <v>0</v>
      </c>
      <c r="B2" s="307" t="s">
        <v>1</v>
      </c>
      <c r="C2" s="308"/>
      <c r="D2" s="309"/>
      <c r="E2" s="307" t="s">
        <v>86</v>
      </c>
      <c r="F2" s="308"/>
      <c r="G2" s="309"/>
      <c r="H2" s="307" t="s">
        <v>80</v>
      </c>
      <c r="I2" s="308"/>
      <c r="J2" s="309"/>
      <c r="K2" s="297" t="s">
        <v>2</v>
      </c>
      <c r="L2" s="298"/>
      <c r="M2" s="299"/>
    </row>
    <row r="3" spans="1:13" ht="26.25" thickBot="1">
      <c r="A3" s="289"/>
      <c r="B3" s="124" t="s">
        <v>141</v>
      </c>
      <c r="C3" s="124" t="s">
        <v>142</v>
      </c>
      <c r="D3" s="125" t="s">
        <v>143</v>
      </c>
      <c r="E3" s="124" t="s">
        <v>141</v>
      </c>
      <c r="F3" s="124" t="s">
        <v>142</v>
      </c>
      <c r="G3" s="125" t="s">
        <v>143</v>
      </c>
      <c r="H3" s="124" t="s">
        <v>141</v>
      </c>
      <c r="I3" s="124" t="s">
        <v>142</v>
      </c>
      <c r="J3" s="125" t="s">
        <v>143</v>
      </c>
      <c r="K3" s="124" t="s">
        <v>141</v>
      </c>
      <c r="L3" s="124" t="s">
        <v>142</v>
      </c>
      <c r="M3" s="125" t="s">
        <v>143</v>
      </c>
    </row>
    <row r="4" spans="1:13" ht="15">
      <c r="A4" s="78" t="s">
        <v>130</v>
      </c>
      <c r="B4" s="179">
        <f>SUM(B7:B12)</f>
        <v>194916684</v>
      </c>
      <c r="C4" s="179">
        <f>SUM(C7:C12)</f>
        <v>655865765</v>
      </c>
      <c r="D4" s="179">
        <f>'2.mell.Bev.'!M4</f>
        <v>613546849</v>
      </c>
      <c r="E4" s="79">
        <f>SUM(E7:E10)</f>
        <v>0</v>
      </c>
      <c r="F4" s="79">
        <f>SUM(F7:F10)</f>
        <v>25000</v>
      </c>
      <c r="G4" s="79">
        <f>'2.mell.Bev.'!M48</f>
        <v>89268</v>
      </c>
      <c r="H4" s="79">
        <f>SUM(H7:H10)</f>
        <v>993770</v>
      </c>
      <c r="I4" s="79">
        <f>SUM(I7:I10)</f>
        <v>993770</v>
      </c>
      <c r="J4" s="79">
        <f>'2.mell.Bev.'!M69</f>
        <v>924630</v>
      </c>
      <c r="K4" s="193">
        <f aca="true" t="shared" si="0" ref="K4:L20">B4+E4+H4</f>
        <v>195910454</v>
      </c>
      <c r="L4" s="193">
        <f>C4+F4+I4</f>
        <v>656884535</v>
      </c>
      <c r="M4" s="193">
        <f>D4+G4+J4</f>
        <v>614560747</v>
      </c>
    </row>
    <row r="5" spans="1:13" ht="14.25">
      <c r="A5" s="80" t="s">
        <v>98</v>
      </c>
      <c r="B5" s="173">
        <f>'2.mell.Bev.'!K11</f>
        <v>122212568</v>
      </c>
      <c r="C5" s="173">
        <f>'2.mell.Bev.'!L11</f>
        <v>133395453</v>
      </c>
      <c r="D5" s="173">
        <f>'2.mell.Bev.'!M11</f>
        <v>133395453</v>
      </c>
      <c r="E5" s="187">
        <f>'2.mell.Bev.'!K49</f>
        <v>0</v>
      </c>
      <c r="F5" s="187">
        <f>'2.mell.Bev.'!L49</f>
        <v>0</v>
      </c>
      <c r="G5" s="187">
        <v>0</v>
      </c>
      <c r="H5" s="187">
        <f>'2.mell.Bev.'!K70</f>
        <v>0</v>
      </c>
      <c r="I5" s="187">
        <f>'2.mell.Bev.'!L70</f>
        <v>0</v>
      </c>
      <c r="J5" s="187">
        <f>'2.mell.Bev.'!M70</f>
        <v>0</v>
      </c>
      <c r="K5" s="196">
        <f t="shared" si="0"/>
        <v>122212568</v>
      </c>
      <c r="L5" s="196">
        <f t="shared" si="0"/>
        <v>133395453</v>
      </c>
      <c r="M5" s="196">
        <f aca="true" t="shared" si="1" ref="M5:M21">D5+G5+J5</f>
        <v>133395453</v>
      </c>
    </row>
    <row r="6" spans="1:13" ht="42.75">
      <c r="A6" s="80" t="s">
        <v>129</v>
      </c>
      <c r="B6" s="173">
        <f>'2.mell.Bev.'!K12</f>
        <v>7798937</v>
      </c>
      <c r="C6" s="173">
        <f>'2.mell.Bev.'!L12</f>
        <v>15198780</v>
      </c>
      <c r="D6" s="174">
        <f>'2.mell.Bev.'!M12</f>
        <v>12742357</v>
      </c>
      <c r="E6" s="187">
        <f>'2.mell.Bev.'!K50</f>
        <v>0</v>
      </c>
      <c r="F6" s="187">
        <f>'2.mell.Bev.'!L50</f>
        <v>0</v>
      </c>
      <c r="G6" s="187">
        <v>0</v>
      </c>
      <c r="H6" s="187">
        <v>0</v>
      </c>
      <c r="I6" s="187">
        <v>0</v>
      </c>
      <c r="J6" s="187">
        <v>0</v>
      </c>
      <c r="K6" s="196">
        <f t="shared" si="0"/>
        <v>7798937</v>
      </c>
      <c r="L6" s="196">
        <f t="shared" si="0"/>
        <v>15198780</v>
      </c>
      <c r="M6" s="196">
        <f t="shared" si="1"/>
        <v>12742357</v>
      </c>
    </row>
    <row r="7" spans="1:13" ht="15">
      <c r="A7" s="82" t="s">
        <v>99</v>
      </c>
      <c r="B7" s="186">
        <f>'2.mell.Bev.'!K13</f>
        <v>130011505</v>
      </c>
      <c r="C7" s="186">
        <f>'2.mell.Bev.'!L13</f>
        <v>148594233</v>
      </c>
      <c r="D7" s="186">
        <f>'2.mell.Bev.'!M13</f>
        <v>146137810</v>
      </c>
      <c r="E7" s="79">
        <f>'2.mell.Bev.'!K51</f>
        <v>0</v>
      </c>
      <c r="F7" s="79">
        <f>'2.mell.Bev.'!L51</f>
        <v>0</v>
      </c>
      <c r="G7" s="79">
        <v>0</v>
      </c>
      <c r="H7" s="187">
        <f>'2.mell.Bev.'!K71</f>
        <v>0</v>
      </c>
      <c r="I7" s="187">
        <f>'2.mell.Bev.'!L71</f>
        <v>0</v>
      </c>
      <c r="J7" s="187">
        <f>'2.mell.Bev.'!M71</f>
        <v>0</v>
      </c>
      <c r="K7" s="196">
        <f t="shared" si="0"/>
        <v>130011505</v>
      </c>
      <c r="L7" s="196">
        <f t="shared" si="0"/>
        <v>148594233</v>
      </c>
      <c r="M7" s="196">
        <f t="shared" si="1"/>
        <v>146137810</v>
      </c>
    </row>
    <row r="8" spans="1:13" ht="14.25">
      <c r="A8" s="81" t="s">
        <v>100</v>
      </c>
      <c r="B8" s="174">
        <f>'2.mell.Bev.'!K14</f>
        <v>4009000</v>
      </c>
      <c r="C8" s="174">
        <f>'2.mell.Bev.'!L14</f>
        <v>445231657</v>
      </c>
      <c r="D8" s="174">
        <f>'2.mell.Bev.'!M14</f>
        <v>391767407</v>
      </c>
      <c r="E8" s="187">
        <f>'2.mell.Bev.'!K52</f>
        <v>0</v>
      </c>
      <c r="F8" s="187">
        <f>'2.mell.Bev.'!L52</f>
        <v>0</v>
      </c>
      <c r="G8" s="187">
        <v>0</v>
      </c>
      <c r="H8" s="187">
        <f>'2.mell.Bev.'!K72</f>
        <v>0</v>
      </c>
      <c r="I8" s="187">
        <f>'2.mell.Bev.'!L72</f>
        <v>0</v>
      </c>
      <c r="J8" s="187">
        <f>'2.mell.Bev.'!M72</f>
        <v>0</v>
      </c>
      <c r="K8" s="196">
        <f t="shared" si="0"/>
        <v>4009000</v>
      </c>
      <c r="L8" s="196">
        <f t="shared" si="0"/>
        <v>445231657</v>
      </c>
      <c r="M8" s="196">
        <f t="shared" si="1"/>
        <v>391767407</v>
      </c>
    </row>
    <row r="9" spans="1:13" ht="14.25">
      <c r="A9" s="81" t="s">
        <v>101</v>
      </c>
      <c r="B9" s="174">
        <f>'2.mell.Bev.'!K21</f>
        <v>49000000</v>
      </c>
      <c r="C9" s="174">
        <f>'2.mell.Bev.'!L21</f>
        <v>49000000</v>
      </c>
      <c r="D9" s="174">
        <f>'2.mell.Bev.'!M21</f>
        <v>59498608</v>
      </c>
      <c r="E9" s="187">
        <f>'2.mell.Bev.'!K55</f>
        <v>0</v>
      </c>
      <c r="F9" s="187">
        <f>'2.mell.Bev.'!L53</f>
        <v>0</v>
      </c>
      <c r="G9" s="187">
        <v>0</v>
      </c>
      <c r="H9" s="187">
        <f>'2.mell.Bev.'!K75</f>
        <v>0</v>
      </c>
      <c r="I9" s="187">
        <f>'2.mell.Bev.'!L75</f>
        <v>0</v>
      </c>
      <c r="J9" s="187">
        <f>'2.mell.Bev.'!M75</f>
        <v>0</v>
      </c>
      <c r="K9" s="196">
        <f t="shared" si="0"/>
        <v>49000000</v>
      </c>
      <c r="L9" s="196">
        <f t="shared" si="0"/>
        <v>49000000</v>
      </c>
      <c r="M9" s="196">
        <f t="shared" si="1"/>
        <v>59498608</v>
      </c>
    </row>
    <row r="10" spans="1:13" ht="14.25">
      <c r="A10" s="81" t="s">
        <v>46</v>
      </c>
      <c r="B10" s="174">
        <f>'2.mell.Bev.'!K29</f>
        <v>11496179</v>
      </c>
      <c r="C10" s="174">
        <f>'2.mell.Bev.'!L29</f>
        <v>12539875</v>
      </c>
      <c r="D10" s="174">
        <f>'2.mell.Bev.'!M29</f>
        <v>16143024</v>
      </c>
      <c r="E10" s="187">
        <f>'2.mell.Bev.'!K56</f>
        <v>0</v>
      </c>
      <c r="F10" s="187">
        <f>'2.mell.Bev.'!L56</f>
        <v>25000</v>
      </c>
      <c r="G10" s="187">
        <f>'2.mell.Bev.'!M56</f>
        <v>89268</v>
      </c>
      <c r="H10" s="187">
        <f>'2.mell.Bev.'!K81</f>
        <v>993770</v>
      </c>
      <c r="I10" s="187">
        <f>'2.mell.Bev.'!L81</f>
        <v>993770</v>
      </c>
      <c r="J10" s="187">
        <f>'2.mell.Bev.'!M81</f>
        <v>924630</v>
      </c>
      <c r="K10" s="196">
        <f t="shared" si="0"/>
        <v>12489949</v>
      </c>
      <c r="L10" s="196">
        <f t="shared" si="0"/>
        <v>13558645</v>
      </c>
      <c r="M10" s="196">
        <f t="shared" si="1"/>
        <v>17156922</v>
      </c>
    </row>
    <row r="11" spans="1:13" ht="15">
      <c r="A11" s="82" t="s">
        <v>3</v>
      </c>
      <c r="B11" s="175">
        <f>'2.mell.Bev.'!K32</f>
        <v>0</v>
      </c>
      <c r="C11" s="175">
        <f>'2.mell.Bev.'!L32</f>
        <v>0</v>
      </c>
      <c r="D11" s="175">
        <f>'2.mell.Bev.'!M32</f>
        <v>0</v>
      </c>
      <c r="E11" s="83">
        <f>'2.mell.Bev.'!K57</f>
        <v>0</v>
      </c>
      <c r="F11" s="83">
        <f>'2.mell.Bev.'!L57</f>
        <v>0</v>
      </c>
      <c r="G11" s="83">
        <f>'2.mell.Bev.'!M57</f>
        <v>0</v>
      </c>
      <c r="H11" s="83">
        <f>'2.mell.Bev.'!K82</f>
        <v>0</v>
      </c>
      <c r="I11" s="83">
        <f>'2.mell.Bev.'!L82</f>
        <v>0</v>
      </c>
      <c r="J11" s="187">
        <f>'2.mell.Bev.'!M82</f>
        <v>0</v>
      </c>
      <c r="K11" s="194">
        <f t="shared" si="0"/>
        <v>0</v>
      </c>
      <c r="L11" s="194">
        <f t="shared" si="0"/>
        <v>0</v>
      </c>
      <c r="M11" s="194">
        <f t="shared" si="1"/>
        <v>0</v>
      </c>
    </row>
    <row r="12" spans="1:13" ht="15">
      <c r="A12" s="81" t="s">
        <v>4</v>
      </c>
      <c r="B12" s="180">
        <f>B13+B14</f>
        <v>400000</v>
      </c>
      <c r="C12" s="180">
        <f>C13+C14</f>
        <v>500000</v>
      </c>
      <c r="D12" s="181">
        <f>'2.mell.Bev.'!M33</f>
        <v>500000</v>
      </c>
      <c r="E12" s="180">
        <f>E13+E14</f>
        <v>0</v>
      </c>
      <c r="F12" s="180">
        <f>F13+F14</f>
        <v>0</v>
      </c>
      <c r="G12" s="172">
        <f>'2.mell.Bev.'!M58</f>
        <v>0</v>
      </c>
      <c r="H12" s="181">
        <f>H13+H14</f>
        <v>0</v>
      </c>
      <c r="I12" s="181">
        <f>I13+I14</f>
        <v>0</v>
      </c>
      <c r="J12" s="172">
        <f>'2.mell.Bev.'!M83</f>
        <v>0</v>
      </c>
      <c r="K12" s="197">
        <f t="shared" si="0"/>
        <v>400000</v>
      </c>
      <c r="L12" s="197">
        <f t="shared" si="0"/>
        <v>500000</v>
      </c>
      <c r="M12" s="197">
        <f t="shared" si="1"/>
        <v>500000</v>
      </c>
    </row>
    <row r="13" spans="1:13" ht="14.25">
      <c r="A13" s="84" t="s">
        <v>5</v>
      </c>
      <c r="B13" s="176">
        <f>'2.mell.Bev.'!K34</f>
        <v>400000</v>
      </c>
      <c r="C13" s="176">
        <f>'2.mell.Bev.'!L34</f>
        <v>500000</v>
      </c>
      <c r="D13" s="175">
        <f>'2.mell.Bev.'!M34</f>
        <v>500000</v>
      </c>
      <c r="E13" s="172">
        <f>'2.mell.Bev.'!K59</f>
        <v>0</v>
      </c>
      <c r="F13" s="188">
        <f>'2.mell.Bev.'!L59</f>
        <v>0</v>
      </c>
      <c r="G13" s="172">
        <f>'2.mell.Bev.'!M59</f>
        <v>0</v>
      </c>
      <c r="H13" s="172">
        <f>'2.mell.Bev.'!K84</f>
        <v>0</v>
      </c>
      <c r="I13" s="188">
        <f>'2.mell.Bev.'!L84</f>
        <v>0</v>
      </c>
      <c r="J13" s="172">
        <f>'2.mell.Bev.'!M84</f>
        <v>0</v>
      </c>
      <c r="K13" s="198">
        <f t="shared" si="0"/>
        <v>400000</v>
      </c>
      <c r="L13" s="198">
        <f t="shared" si="0"/>
        <v>500000</v>
      </c>
      <c r="M13" s="198">
        <f t="shared" si="1"/>
        <v>500000</v>
      </c>
    </row>
    <row r="14" spans="1:13" ht="14.25">
      <c r="A14" s="84" t="s">
        <v>6</v>
      </c>
      <c r="B14" s="176">
        <f>'2.mell.Bev.'!K35</f>
        <v>0</v>
      </c>
      <c r="C14" s="176">
        <f>'2.mell.Bev.'!L35</f>
        <v>0</v>
      </c>
      <c r="D14" s="175">
        <f>'2.mell.Bev.'!M35</f>
        <v>0</v>
      </c>
      <c r="E14" s="172">
        <f>'2.mell.Bev.'!K60</f>
        <v>0</v>
      </c>
      <c r="F14" s="188">
        <f>'2.mell.Bev.'!L60</f>
        <v>0</v>
      </c>
      <c r="G14" s="172">
        <f>'2.mell.Bev.'!M60</f>
        <v>0</v>
      </c>
      <c r="H14" s="172">
        <f>'2.mell.Bev.'!K85</f>
        <v>0</v>
      </c>
      <c r="I14" s="188">
        <f>'2.mell.Bev.'!L85</f>
        <v>0</v>
      </c>
      <c r="J14" s="172">
        <f>'2.mell.Bev.'!M85</f>
        <v>0</v>
      </c>
      <c r="K14" s="198">
        <f t="shared" si="0"/>
        <v>0</v>
      </c>
      <c r="L14" s="198">
        <f t="shared" si="0"/>
        <v>0</v>
      </c>
      <c r="M14" s="198">
        <f t="shared" si="1"/>
        <v>0</v>
      </c>
    </row>
    <row r="15" spans="1:13" ht="15.75" thickBot="1">
      <c r="A15" s="81" t="s">
        <v>118</v>
      </c>
      <c r="B15" s="177">
        <v>0</v>
      </c>
      <c r="C15" s="177">
        <v>0</v>
      </c>
      <c r="D15" s="177">
        <v>0</v>
      </c>
      <c r="E15" s="172">
        <f>'2.mell.Bev.'!K61</f>
        <v>51553844</v>
      </c>
      <c r="F15" s="85">
        <f>'2.mell.Bev.'!L61</f>
        <v>51557291</v>
      </c>
      <c r="G15" s="85">
        <f>'2.mell.Bev.'!M61</f>
        <v>49405336</v>
      </c>
      <c r="H15" s="85">
        <f>'2.mell.Bev.'!K86</f>
        <v>53270338</v>
      </c>
      <c r="I15" s="85">
        <f>'2.mell.Bev.'!L86</f>
        <v>54745798</v>
      </c>
      <c r="J15" s="172">
        <f>'2.mell.Bev.'!M86</f>
        <v>52102815</v>
      </c>
      <c r="K15" s="195">
        <f t="shared" si="0"/>
        <v>104824182</v>
      </c>
      <c r="L15" s="195">
        <f t="shared" si="0"/>
        <v>106303089</v>
      </c>
      <c r="M15" s="195">
        <f t="shared" si="1"/>
        <v>101508151</v>
      </c>
    </row>
    <row r="16" spans="1:13" ht="15.75" thickBot="1">
      <c r="A16" s="86" t="s">
        <v>10</v>
      </c>
      <c r="B16" s="182">
        <f>'2.mell.Bev.'!K42</f>
        <v>-104824182</v>
      </c>
      <c r="C16" s="183">
        <f>'2.mell.Bev.'!L42</f>
        <v>-106303089</v>
      </c>
      <c r="D16" s="183">
        <f>'2.mell.Bev.'!M42</f>
        <v>-101508151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99">
        <f t="shared" si="0"/>
        <v>-104824182</v>
      </c>
      <c r="L16" s="199">
        <f t="shared" si="0"/>
        <v>-106303089</v>
      </c>
      <c r="M16" s="199">
        <f t="shared" si="1"/>
        <v>-101508151</v>
      </c>
    </row>
    <row r="17" spans="1:13" s="88" customFormat="1" ht="30.75" customHeight="1" thickBot="1">
      <c r="A17" s="87" t="s">
        <v>7</v>
      </c>
      <c r="B17" s="184">
        <f>SUM(B7:B12)+B15+B16</f>
        <v>90092502</v>
      </c>
      <c r="C17" s="184">
        <f>SUM(C7:C12)+C15+C16</f>
        <v>549562676</v>
      </c>
      <c r="D17" s="184">
        <f>SUM(D7:D12)+D15+D16</f>
        <v>512538698</v>
      </c>
      <c r="E17" s="190">
        <f>SUM(E7:E12)+E15+E16</f>
        <v>51553844</v>
      </c>
      <c r="F17" s="190">
        <f>SUM(F7:F12)+F15+F16</f>
        <v>51582291</v>
      </c>
      <c r="G17" s="190">
        <f>'2.mell.Bev.'!M62</f>
        <v>49494604</v>
      </c>
      <c r="H17" s="190">
        <f>SUM(H7:H12)+H15+H16</f>
        <v>54264108</v>
      </c>
      <c r="I17" s="190">
        <f>SUM(I7:I12)+I15+I16</f>
        <v>55739568</v>
      </c>
      <c r="J17" s="190">
        <f>SUM(J7:J12)+J15+J16</f>
        <v>53027445</v>
      </c>
      <c r="K17" s="190">
        <f t="shared" si="0"/>
        <v>195910454</v>
      </c>
      <c r="L17" s="190">
        <f t="shared" si="0"/>
        <v>656884535</v>
      </c>
      <c r="M17" s="190">
        <f t="shared" si="1"/>
        <v>615060747</v>
      </c>
    </row>
    <row r="18" spans="1:13" ht="28.5">
      <c r="A18" s="89" t="s">
        <v>8</v>
      </c>
      <c r="B18" s="173">
        <f>'2.mell.Bev.'!K37</f>
        <v>83000000</v>
      </c>
      <c r="C18" s="173">
        <f>'2.mell.Bev.'!L37</f>
        <v>92141942</v>
      </c>
      <c r="D18" s="173">
        <f>'2.mell.Bev.'!M37</f>
        <v>92141942</v>
      </c>
      <c r="E18" s="187">
        <f>'2.mell.Bev.'!K63</f>
        <v>0</v>
      </c>
      <c r="F18" s="187">
        <f>'2.mell.Bev.'!L63</f>
        <v>1923991</v>
      </c>
      <c r="G18" s="187">
        <f>'2.mell.Bev.'!M63</f>
        <v>1923991</v>
      </c>
      <c r="H18" s="187">
        <f>'2.mell.Bev.'!K88</f>
        <v>0</v>
      </c>
      <c r="I18" s="187">
        <f>'2.mell.Bev.'!L88</f>
        <v>202776</v>
      </c>
      <c r="J18" s="187">
        <f>'2.mell.Bev.'!M88</f>
        <v>202776</v>
      </c>
      <c r="K18" s="196">
        <f t="shared" si="0"/>
        <v>83000000</v>
      </c>
      <c r="L18" s="196">
        <f t="shared" si="0"/>
        <v>94268709</v>
      </c>
      <c r="M18" s="196">
        <f t="shared" si="1"/>
        <v>94268709</v>
      </c>
    </row>
    <row r="19" spans="1:13" ht="15" thickBot="1">
      <c r="A19" s="90" t="s">
        <v>9</v>
      </c>
      <c r="B19" s="178">
        <f>'2.mell.Bev.'!K38</f>
        <v>0</v>
      </c>
      <c r="C19" s="178">
        <f>'2.mell.Bev.'!L38</f>
        <v>4954886</v>
      </c>
      <c r="D19" s="178">
        <f>'2.mell.Bev.'!M38</f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200">
        <f>B19+E19+H19</f>
        <v>0</v>
      </c>
      <c r="L19" s="200">
        <f>C19+F19+I19</f>
        <v>4954886</v>
      </c>
      <c r="M19" s="200">
        <f>D19+G19+J19</f>
        <v>0</v>
      </c>
    </row>
    <row r="20" spans="1:13" ht="15" thickBot="1">
      <c r="A20" s="90" t="s">
        <v>187</v>
      </c>
      <c r="B20" s="178">
        <f>'2.mell.Bev.'!K39</f>
        <v>0</v>
      </c>
      <c r="C20" s="178">
        <f>'2.mell.Bev.'!L39</f>
        <v>0</v>
      </c>
      <c r="D20" s="178">
        <f>'2.mell.Bev.'!M39</f>
        <v>4865341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200">
        <f t="shared" si="0"/>
        <v>0</v>
      </c>
      <c r="L20" s="200">
        <f t="shared" si="0"/>
        <v>0</v>
      </c>
      <c r="M20" s="200">
        <f t="shared" si="1"/>
        <v>4865341</v>
      </c>
    </row>
    <row r="21" spans="1:13" s="88" customFormat="1" ht="30" customHeight="1" thickBot="1">
      <c r="A21" s="91" t="s">
        <v>11</v>
      </c>
      <c r="B21" s="185">
        <f>B17+B18+B20</f>
        <v>173092502</v>
      </c>
      <c r="C21" s="185">
        <f>C17+C18+C19+C20</f>
        <v>646659504</v>
      </c>
      <c r="D21" s="185">
        <f>D17+D18+D20</f>
        <v>609545981</v>
      </c>
      <c r="E21" s="192">
        <f>E17+E18</f>
        <v>51553844</v>
      </c>
      <c r="F21" s="192">
        <f>F17+F18</f>
        <v>53506282</v>
      </c>
      <c r="G21" s="192">
        <f>'2.mell.Bev.'!M64</f>
        <v>51418595</v>
      </c>
      <c r="H21" s="192">
        <f>H17+H18</f>
        <v>54264108</v>
      </c>
      <c r="I21" s="192">
        <f>I17+I18</f>
        <v>55942344</v>
      </c>
      <c r="J21" s="192">
        <f>J17+J18</f>
        <v>53230221</v>
      </c>
      <c r="K21" s="192">
        <f>B21+E21+H21</f>
        <v>278910454</v>
      </c>
      <c r="L21" s="192">
        <f>C21+F21+I21</f>
        <v>756108130</v>
      </c>
      <c r="M21" s="192">
        <f t="shared" si="1"/>
        <v>714194797</v>
      </c>
    </row>
    <row r="23" spans="1:13" ht="26.25" customHeight="1" thickBot="1">
      <c r="A23" s="300" t="s">
        <v>156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</row>
    <row r="24" spans="1:13" ht="15.75" thickBot="1">
      <c r="A24" s="121"/>
      <c r="B24" s="298" t="s">
        <v>1</v>
      </c>
      <c r="C24" s="298"/>
      <c r="D24" s="298"/>
      <c r="E24" s="298" t="s">
        <v>86</v>
      </c>
      <c r="F24" s="298"/>
      <c r="G24" s="298"/>
      <c r="H24" s="298" t="s">
        <v>80</v>
      </c>
      <c r="I24" s="298"/>
      <c r="J24" s="298"/>
      <c r="K24" s="298" t="s">
        <v>13</v>
      </c>
      <c r="L24" s="298"/>
      <c r="M24" s="298"/>
    </row>
    <row r="25" spans="1:13" ht="26.25" thickBot="1">
      <c r="A25" s="93" t="s">
        <v>12</v>
      </c>
      <c r="B25" s="124" t="s">
        <v>141</v>
      </c>
      <c r="C25" s="124" t="s">
        <v>142</v>
      </c>
      <c r="D25" s="125" t="s">
        <v>143</v>
      </c>
      <c r="E25" s="124" t="s">
        <v>141</v>
      </c>
      <c r="F25" s="124" t="s">
        <v>142</v>
      </c>
      <c r="G25" s="125" t="s">
        <v>143</v>
      </c>
      <c r="H25" s="124" t="s">
        <v>141</v>
      </c>
      <c r="I25" s="124" t="s">
        <v>142</v>
      </c>
      <c r="J25" s="125" t="s">
        <v>143</v>
      </c>
      <c r="K25" s="124" t="s">
        <v>141</v>
      </c>
      <c r="L25" s="124" t="s">
        <v>142</v>
      </c>
      <c r="M25" s="125" t="s">
        <v>143</v>
      </c>
    </row>
    <row r="26" spans="1:13" ht="15">
      <c r="A26" s="94" t="s">
        <v>124</v>
      </c>
      <c r="B26" s="201">
        <f>SUM(B27:B31)</f>
        <v>112707451</v>
      </c>
      <c r="C26" s="201">
        <f>SUM(C27:C31)</f>
        <v>138905491</v>
      </c>
      <c r="D26" s="201">
        <f>'3. mell.Kiad'!M17</f>
        <v>100617344</v>
      </c>
      <c r="E26" s="201">
        <f>SUM(E27:E31)</f>
        <v>51553844</v>
      </c>
      <c r="F26" s="201">
        <f>SUM(F27:F31)</f>
        <v>53471383</v>
      </c>
      <c r="G26" s="201">
        <f>'3. mell.Kiad'!M4</f>
        <v>49515058</v>
      </c>
      <c r="H26" s="201">
        <f>SUM(H27:H31)</f>
        <v>54264108</v>
      </c>
      <c r="I26" s="201">
        <f>SUM(I27:I31)</f>
        <v>55942344</v>
      </c>
      <c r="J26" s="201">
        <f>'3. mell.Kiad'!M51</f>
        <v>52448607</v>
      </c>
      <c r="K26" s="201">
        <f aca="true" t="shared" si="2" ref="K26:L42">B26+E26+H26</f>
        <v>218525403</v>
      </c>
      <c r="L26" s="201">
        <f t="shared" si="2"/>
        <v>248319218</v>
      </c>
      <c r="M26" s="201">
        <f>D26+G26+J26</f>
        <v>202581009</v>
      </c>
    </row>
    <row r="27" spans="1:13" ht="15">
      <c r="A27" s="95" t="s">
        <v>14</v>
      </c>
      <c r="B27" s="96">
        <f>'3. mell.Kiad'!K18</f>
        <v>32358858</v>
      </c>
      <c r="C27" s="96">
        <f>'3. mell.Kiad'!L18</f>
        <v>36708256</v>
      </c>
      <c r="D27" s="96">
        <f>'3. mell.Kiad'!M18</f>
        <v>36676668</v>
      </c>
      <c r="E27" s="96">
        <f>'3. mell.Kiad'!K5</f>
        <v>35392352</v>
      </c>
      <c r="F27" s="96">
        <f>'3. mell.Kiad'!L5</f>
        <v>36504543</v>
      </c>
      <c r="G27" s="201">
        <f>'3. mell.Kiad'!M5</f>
        <v>34991600</v>
      </c>
      <c r="H27" s="96">
        <f>'3. mell.Kiad'!K52</f>
        <v>34716108</v>
      </c>
      <c r="I27" s="96">
        <f>'3. mell.Kiad'!L52</f>
        <v>35955326</v>
      </c>
      <c r="J27" s="201">
        <f>'3. mell.Kiad'!M52</f>
        <v>34972331</v>
      </c>
      <c r="K27" s="96">
        <f t="shared" si="2"/>
        <v>102467318</v>
      </c>
      <c r="L27" s="96">
        <f t="shared" si="2"/>
        <v>109168125</v>
      </c>
      <c r="M27" s="96">
        <f aca="true" t="shared" si="3" ref="M27:M49">D27+G27+J27</f>
        <v>106640599</v>
      </c>
    </row>
    <row r="28" spans="1:13" ht="15">
      <c r="A28" s="97" t="s">
        <v>87</v>
      </c>
      <c r="B28" s="96">
        <f>'3. mell.Kiad'!K19</f>
        <v>7375662</v>
      </c>
      <c r="C28" s="96">
        <f>'3. mell.Kiad'!L19</f>
        <v>7829601</v>
      </c>
      <c r="D28" s="96">
        <f>'3. mell.Kiad'!M19</f>
        <v>7829601</v>
      </c>
      <c r="E28" s="96">
        <f>'3. mell.Kiad'!K6</f>
        <v>7710714</v>
      </c>
      <c r="F28" s="96">
        <f>'3. mell.Kiad'!L6</f>
        <v>8252961</v>
      </c>
      <c r="G28" s="201">
        <f>'3. mell.Kiad'!M6</f>
        <v>8252961</v>
      </c>
      <c r="H28" s="96">
        <f>'3. mell.Kiad'!K53</f>
        <v>7922000</v>
      </c>
      <c r="I28" s="96">
        <f>'3. mell.Kiad'!L53</f>
        <v>8150018</v>
      </c>
      <c r="J28" s="201">
        <f>'3. mell.Kiad'!M53</f>
        <v>8029082</v>
      </c>
      <c r="K28" s="96">
        <f t="shared" si="2"/>
        <v>23008376</v>
      </c>
      <c r="L28" s="96">
        <f t="shared" si="2"/>
        <v>24232580</v>
      </c>
      <c r="M28" s="96">
        <f t="shared" si="3"/>
        <v>24111644</v>
      </c>
    </row>
    <row r="29" spans="1:13" ht="15">
      <c r="A29" s="98" t="s">
        <v>15</v>
      </c>
      <c r="B29" s="96">
        <f>'3. mell.Kiad'!K20</f>
        <v>52040375</v>
      </c>
      <c r="C29" s="96">
        <f>'3. mell.Kiad'!L20</f>
        <v>58888618</v>
      </c>
      <c r="D29" s="96">
        <f>'3. mell.Kiad'!M20</f>
        <v>44841459</v>
      </c>
      <c r="E29" s="96">
        <f>'3. mell.Kiad'!K7</f>
        <v>8450778</v>
      </c>
      <c r="F29" s="96">
        <f>'3. mell.Kiad'!L7</f>
        <v>8713879</v>
      </c>
      <c r="G29" s="201">
        <f>'3. mell.Kiad'!M7</f>
        <v>6270497</v>
      </c>
      <c r="H29" s="96">
        <f>'3. mell.Kiad'!K54</f>
        <v>11626000</v>
      </c>
      <c r="I29" s="96">
        <f>'3. mell.Kiad'!L54</f>
        <v>11837000</v>
      </c>
      <c r="J29" s="201">
        <f>'3. mell.Kiad'!M54</f>
        <v>9447194</v>
      </c>
      <c r="K29" s="96">
        <f t="shared" si="2"/>
        <v>72117153</v>
      </c>
      <c r="L29" s="96">
        <f t="shared" si="2"/>
        <v>79439497</v>
      </c>
      <c r="M29" s="96">
        <f t="shared" si="3"/>
        <v>60559150</v>
      </c>
    </row>
    <row r="30" spans="1:13" ht="14.25">
      <c r="A30" s="98" t="s">
        <v>88</v>
      </c>
      <c r="B30" s="96">
        <f>'3. mell.Kiad'!K21</f>
        <v>2499600</v>
      </c>
      <c r="C30" s="96">
        <f>'3. mell.Kiad'!L21</f>
        <v>2505870</v>
      </c>
      <c r="D30" s="96">
        <f>'3. mell.Kiad'!M21</f>
        <v>1420122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f t="shared" si="2"/>
        <v>2499600</v>
      </c>
      <c r="L30" s="96">
        <f t="shared" si="2"/>
        <v>2505870</v>
      </c>
      <c r="M30" s="96">
        <f t="shared" si="3"/>
        <v>1420122</v>
      </c>
    </row>
    <row r="31" spans="1:13" ht="14.25">
      <c r="A31" s="98" t="s">
        <v>89</v>
      </c>
      <c r="B31" s="96">
        <f>'3. mell.Kiad'!K22</f>
        <v>18432956</v>
      </c>
      <c r="C31" s="96">
        <f>'3. mell.Kiad'!L22</f>
        <v>32973146</v>
      </c>
      <c r="D31" s="96">
        <f>'3. mell.Kiad'!M22</f>
        <v>9849494</v>
      </c>
      <c r="E31" s="96">
        <f>'3. mell.Kiad'!K8</f>
        <v>0</v>
      </c>
      <c r="F31" s="96">
        <f>'3. mell.Kiad'!L8</f>
        <v>0</v>
      </c>
      <c r="G31" s="96">
        <f>'3. mell.Kiad'!M8</f>
        <v>0</v>
      </c>
      <c r="H31" s="96">
        <f>'3. mell.Kiad'!K55</f>
        <v>0</v>
      </c>
      <c r="I31" s="96">
        <f>'3. mell.Kiad'!L55</f>
        <v>0</v>
      </c>
      <c r="J31" s="96">
        <f>'3. mell.Kiad'!M55</f>
        <v>0</v>
      </c>
      <c r="K31" s="96">
        <f t="shared" si="2"/>
        <v>18432956</v>
      </c>
      <c r="L31" s="96">
        <f t="shared" si="2"/>
        <v>32973146</v>
      </c>
      <c r="M31" s="96">
        <f t="shared" si="3"/>
        <v>9849494</v>
      </c>
    </row>
    <row r="32" spans="1:13" ht="14.25">
      <c r="A32" s="98" t="s">
        <v>151</v>
      </c>
      <c r="B32" s="96">
        <f>'3. mell.Kiad'!K23</f>
        <v>0</v>
      </c>
      <c r="C32" s="96">
        <f>'3. mell.Kiad'!L23</f>
        <v>0</v>
      </c>
      <c r="D32" s="96">
        <f>'3. mell.Kiad'!M23</f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/>
      <c r="L32" s="96"/>
      <c r="M32" s="96">
        <f t="shared" si="3"/>
        <v>0</v>
      </c>
    </row>
    <row r="33" spans="1:13" ht="14.25">
      <c r="A33" s="99" t="s">
        <v>122</v>
      </c>
      <c r="B33" s="96">
        <f>'3. mell.Kiad'!K24</f>
        <v>7458000</v>
      </c>
      <c r="C33" s="96">
        <f>'3. mell.Kiad'!L24</f>
        <v>9750000</v>
      </c>
      <c r="D33" s="96">
        <f>'3. mell.Kiad'!M24</f>
        <v>9749494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f t="shared" si="2"/>
        <v>7458000</v>
      </c>
      <c r="L33" s="96">
        <f t="shared" si="2"/>
        <v>9750000</v>
      </c>
      <c r="M33" s="96">
        <f t="shared" si="3"/>
        <v>9749494</v>
      </c>
    </row>
    <row r="34" spans="1:13" ht="14.25">
      <c r="A34" s="100" t="s">
        <v>127</v>
      </c>
      <c r="B34" s="96">
        <f>'3. mell.Kiad'!K25</f>
        <v>10674956</v>
      </c>
      <c r="C34" s="96">
        <f>'3. mell.Kiad'!L25</f>
        <v>22923146</v>
      </c>
      <c r="D34" s="96">
        <f>'3. mell.Kiad'!M25</f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f t="shared" si="2"/>
        <v>10674956</v>
      </c>
      <c r="L34" s="96">
        <f t="shared" si="2"/>
        <v>22923146</v>
      </c>
      <c r="M34" s="96">
        <f t="shared" si="3"/>
        <v>0</v>
      </c>
    </row>
    <row r="35" spans="1:13" ht="14.25">
      <c r="A35" s="100" t="s">
        <v>126</v>
      </c>
      <c r="B35" s="96">
        <f>'3. mell.Kiad'!K28</f>
        <v>300000</v>
      </c>
      <c r="C35" s="96">
        <f>'3. mell.Kiad'!L28</f>
        <v>300000</v>
      </c>
      <c r="D35" s="96">
        <f>'3. mell.Kiad'!M28</f>
        <v>100000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f t="shared" si="2"/>
        <v>300000</v>
      </c>
      <c r="L35" s="96">
        <f t="shared" si="2"/>
        <v>300000</v>
      </c>
      <c r="M35" s="96">
        <f t="shared" si="3"/>
        <v>100000</v>
      </c>
    </row>
    <row r="36" spans="1:13" ht="14.25">
      <c r="A36" s="100" t="s">
        <v>90</v>
      </c>
      <c r="B36" s="96">
        <f>'3. mell.Kiad'!K26</f>
        <v>10674956</v>
      </c>
      <c r="C36" s="96">
        <f>'3. mell.Kiad'!L26</f>
        <v>22923146</v>
      </c>
      <c r="D36" s="96">
        <f>'3. mell.Kiad'!M26</f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f t="shared" si="2"/>
        <v>10674956</v>
      </c>
      <c r="L36" s="96">
        <f t="shared" si="2"/>
        <v>22923146</v>
      </c>
      <c r="M36" s="96">
        <f t="shared" si="3"/>
        <v>0</v>
      </c>
    </row>
    <row r="37" spans="1:13" ht="14.25">
      <c r="A37" s="101" t="s">
        <v>92</v>
      </c>
      <c r="B37" s="96">
        <f>'3. mell.Kiad'!K27</f>
        <v>0</v>
      </c>
      <c r="C37" s="96">
        <f>'3. mell.Kiad'!L30</f>
        <v>0</v>
      </c>
      <c r="D37" s="96">
        <f>'3. mell.Kiad'!M30</f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f t="shared" si="2"/>
        <v>0</v>
      </c>
      <c r="L37" s="96">
        <f t="shared" si="2"/>
        <v>0</v>
      </c>
      <c r="M37" s="96">
        <f t="shared" si="3"/>
        <v>0</v>
      </c>
    </row>
    <row r="38" spans="1:13" ht="15">
      <c r="A38" s="102" t="s">
        <v>16</v>
      </c>
      <c r="B38" s="201">
        <f>'3. mell.Kiad'!K31</f>
        <v>55986118</v>
      </c>
      <c r="C38" s="201">
        <f>'3. mell.Kiad'!L31</f>
        <v>499154852</v>
      </c>
      <c r="D38" s="96">
        <f>'3. mell.Kiad'!M31</f>
        <v>312400857</v>
      </c>
      <c r="E38" s="201">
        <f>'3. mell.Kiad'!K9</f>
        <v>0</v>
      </c>
      <c r="F38" s="201">
        <f>F40+F39+F41</f>
        <v>34899</v>
      </c>
      <c r="G38" s="201">
        <f>'3. mell.Kiad'!M9</f>
        <v>34899</v>
      </c>
      <c r="H38" s="201">
        <f>'3. mell.Kiad'!K56</f>
        <v>0</v>
      </c>
      <c r="I38" s="201">
        <f>'3. mell.Kiad'!L56</f>
        <v>0</v>
      </c>
      <c r="J38" s="201">
        <f>'3. mell.Kiad'!M56</f>
        <v>0</v>
      </c>
      <c r="K38" s="201">
        <f t="shared" si="2"/>
        <v>55986118</v>
      </c>
      <c r="L38" s="201">
        <f t="shared" si="2"/>
        <v>499189751</v>
      </c>
      <c r="M38" s="201">
        <f t="shared" si="3"/>
        <v>312435756</v>
      </c>
    </row>
    <row r="39" spans="1:13" ht="15">
      <c r="A39" s="103" t="s">
        <v>57</v>
      </c>
      <c r="B39" s="201">
        <f>'3. mell.Kiad'!K32</f>
        <v>27415515</v>
      </c>
      <c r="C39" s="96">
        <f>'3. mell.Kiad'!L32</f>
        <v>470584249</v>
      </c>
      <c r="D39" s="96">
        <f>'3. mell.Kiad'!M32</f>
        <v>288353784</v>
      </c>
      <c r="E39" s="96">
        <f>'3. mell.Kiad'!K10</f>
        <v>0</v>
      </c>
      <c r="F39" s="96">
        <f>'3. mell.Kiad'!L10</f>
        <v>34899</v>
      </c>
      <c r="G39" s="201">
        <f>'3. mell.Kiad'!M10</f>
        <v>34899</v>
      </c>
      <c r="H39" s="201">
        <f>'3. mell.Kiad'!K57</f>
        <v>0</v>
      </c>
      <c r="I39" s="201">
        <f>'3. mell.Kiad'!L57</f>
        <v>0</v>
      </c>
      <c r="J39" s="201">
        <f>'3. mell.Kiad'!M57</f>
        <v>0</v>
      </c>
      <c r="K39" s="96">
        <f t="shared" si="2"/>
        <v>27415515</v>
      </c>
      <c r="L39" s="96">
        <f t="shared" si="2"/>
        <v>470619148</v>
      </c>
      <c r="M39" s="96">
        <f t="shared" si="3"/>
        <v>288388683</v>
      </c>
    </row>
    <row r="40" spans="1:13" ht="15">
      <c r="A40" s="103" t="s">
        <v>58</v>
      </c>
      <c r="B40" s="201">
        <f>'3. mell.Kiad'!K33</f>
        <v>28570603</v>
      </c>
      <c r="C40" s="96">
        <f>'3. mell.Kiad'!L33</f>
        <v>28570603</v>
      </c>
      <c r="D40" s="96">
        <f>'3. mell.Kiad'!M33</f>
        <v>24047073</v>
      </c>
      <c r="E40" s="96">
        <f>'3. mell.Kiad'!K11</f>
        <v>0</v>
      </c>
      <c r="F40" s="96">
        <f>'3. mell.Kiad'!L11</f>
        <v>0</v>
      </c>
      <c r="G40" s="201">
        <f>'3. mell.Kiad'!M11</f>
        <v>0</v>
      </c>
      <c r="H40" s="201">
        <f>'3. mell.Kiad'!K58</f>
        <v>0</v>
      </c>
      <c r="I40" s="201">
        <f>'3. mell.Kiad'!L58</f>
        <v>0</v>
      </c>
      <c r="J40" s="201">
        <f>'3. mell.Kiad'!M58</f>
        <v>0</v>
      </c>
      <c r="K40" s="96">
        <f>B40+E42+H42</f>
        <v>134388555</v>
      </c>
      <c r="L40" s="96">
        <f t="shared" si="2"/>
        <v>28570603</v>
      </c>
      <c r="M40" s="96">
        <f t="shared" si="3"/>
        <v>24047073</v>
      </c>
    </row>
    <row r="41" spans="1:13" ht="15.75" thickBot="1">
      <c r="A41" s="103" t="s">
        <v>62</v>
      </c>
      <c r="B41" s="201">
        <f>'3. mell.Kiad'!K34</f>
        <v>0</v>
      </c>
      <c r="C41" s="96">
        <f>'3. mell.Kiad'!L34</f>
        <v>0</v>
      </c>
      <c r="D41" s="96">
        <f>'3. mell.Kiad'!M34</f>
        <v>0</v>
      </c>
      <c r="E41" s="96">
        <f>'3. mell.Kiad'!K12</f>
        <v>0</v>
      </c>
      <c r="F41" s="96">
        <f>'3. mell.Kiad'!L12</f>
        <v>0</v>
      </c>
      <c r="G41" s="201">
        <f>'3. mell.Kiad'!M12</f>
        <v>0</v>
      </c>
      <c r="H41" s="201">
        <f>'3. mell.Kiad'!K59</f>
        <v>0</v>
      </c>
      <c r="I41" s="201">
        <f>'3. mell.Kiad'!L59</f>
        <v>0</v>
      </c>
      <c r="J41" s="201">
        <f>'3. mell.Kiad'!M59</f>
        <v>0</v>
      </c>
      <c r="K41" s="96">
        <f t="shared" si="2"/>
        <v>0</v>
      </c>
      <c r="L41" s="96">
        <f t="shared" si="2"/>
        <v>0</v>
      </c>
      <c r="M41" s="96">
        <f t="shared" si="3"/>
        <v>0</v>
      </c>
    </row>
    <row r="42" spans="1:13" ht="28.5" customHeight="1" thickBot="1">
      <c r="A42" s="104" t="s">
        <v>17</v>
      </c>
      <c r="B42" s="202">
        <f>B26+B38</f>
        <v>168693569</v>
      </c>
      <c r="C42" s="202">
        <f>C26+C38</f>
        <v>638060343</v>
      </c>
      <c r="D42" s="202">
        <f>'3. mell.Kiad'!M35</f>
        <v>413018201</v>
      </c>
      <c r="E42" s="202">
        <f>E26+E38</f>
        <v>51553844</v>
      </c>
      <c r="F42" s="202">
        <f>F26+F38</f>
        <v>53506282</v>
      </c>
      <c r="G42" s="202">
        <f>'3. mell.Kiad'!M13</f>
        <v>49549957</v>
      </c>
      <c r="H42" s="202">
        <f>'3. mell.Kiad'!K60</f>
        <v>54264108</v>
      </c>
      <c r="I42" s="202">
        <f>I26+I38</f>
        <v>55942344</v>
      </c>
      <c r="J42" s="202">
        <f>'3. mell.Kiad'!M60</f>
        <v>52448607</v>
      </c>
      <c r="K42" s="202">
        <f t="shared" si="2"/>
        <v>274511521</v>
      </c>
      <c r="L42" s="202">
        <f t="shared" si="2"/>
        <v>747508969</v>
      </c>
      <c r="M42" s="202">
        <f t="shared" si="3"/>
        <v>515016765</v>
      </c>
    </row>
    <row r="43" spans="1:13" ht="14.25">
      <c r="A43" s="105" t="s">
        <v>18</v>
      </c>
      <c r="B43" s="203">
        <f>'3. mell.Kiad'!K42</f>
        <v>109223114</v>
      </c>
      <c r="C43" s="203">
        <f>'3. mell.Kiad'!L42</f>
        <v>114902250</v>
      </c>
      <c r="D43" s="203">
        <f>'3. mell.Kiad'!M42</f>
        <v>106147601</v>
      </c>
      <c r="E43" s="203">
        <f>E45+E46</f>
        <v>0</v>
      </c>
      <c r="F43" s="203">
        <f>F45+F46</f>
        <v>0</v>
      </c>
      <c r="G43" s="203">
        <v>0</v>
      </c>
      <c r="H43" s="203">
        <v>0</v>
      </c>
      <c r="I43" s="203">
        <v>0</v>
      </c>
      <c r="J43" s="203">
        <v>0</v>
      </c>
      <c r="K43" s="203">
        <f aca="true" t="shared" si="4" ref="K43:K49">B43+E43+H43</f>
        <v>109223114</v>
      </c>
      <c r="L43" s="203">
        <f aca="true" t="shared" si="5" ref="L43:L49">C43+F43+I43</f>
        <v>114902250</v>
      </c>
      <c r="M43" s="203">
        <f t="shared" si="3"/>
        <v>106147601</v>
      </c>
    </row>
    <row r="44" spans="1:13" ht="14.25">
      <c r="A44" s="106" t="s">
        <v>123</v>
      </c>
      <c r="B44" s="204">
        <f>'3. mell.Kiad'!K36</f>
        <v>104824182</v>
      </c>
      <c r="C44" s="204">
        <f>'3. mell.Kiad'!L36</f>
        <v>106303089</v>
      </c>
      <c r="D44" s="204">
        <f>'3. mell.Kiad'!M36</f>
        <v>101508151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f t="shared" si="4"/>
        <v>104824182</v>
      </c>
      <c r="L44" s="204">
        <f t="shared" si="5"/>
        <v>106303089</v>
      </c>
      <c r="M44" s="204">
        <f t="shared" si="3"/>
        <v>101508151</v>
      </c>
    </row>
    <row r="45" spans="1:13" ht="14.25">
      <c r="A45" s="106" t="s">
        <v>19</v>
      </c>
      <c r="B45" s="205">
        <f>'3. mell.Kiad'!K37</f>
        <v>0</v>
      </c>
      <c r="C45" s="205">
        <f>'3. mell.Kiad'!L37</f>
        <v>8599161</v>
      </c>
      <c r="D45" s="205">
        <f>'3. mell.Kiad'!M37</f>
        <v>4639450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f t="shared" si="4"/>
        <v>0</v>
      </c>
      <c r="L45" s="205">
        <f t="shared" si="5"/>
        <v>8599161</v>
      </c>
      <c r="M45" s="204">
        <f t="shared" si="3"/>
        <v>4639450</v>
      </c>
    </row>
    <row r="46" spans="1:13" ht="15" thickBot="1">
      <c r="A46" s="106" t="s">
        <v>20</v>
      </c>
      <c r="B46" s="206">
        <f>'3. mell.Kiad'!K40</f>
        <v>0</v>
      </c>
      <c r="C46" s="206">
        <f>'3. mell.Kiad'!L40</f>
        <v>0</v>
      </c>
      <c r="D46" s="206">
        <f>'3. mell.Kiad'!M40</f>
        <v>0</v>
      </c>
      <c r="E46" s="206">
        <v>0</v>
      </c>
      <c r="F46" s="206">
        <v>0</v>
      </c>
      <c r="G46" s="206">
        <v>0</v>
      </c>
      <c r="H46" s="206">
        <v>0</v>
      </c>
      <c r="I46" s="206">
        <v>0</v>
      </c>
      <c r="J46" s="206">
        <v>0</v>
      </c>
      <c r="K46" s="206">
        <f t="shared" si="4"/>
        <v>0</v>
      </c>
      <c r="L46" s="206">
        <f t="shared" si="5"/>
        <v>0</v>
      </c>
      <c r="M46" s="206">
        <f t="shared" si="3"/>
        <v>0</v>
      </c>
    </row>
    <row r="47" spans="1:13" ht="15.75" thickBot="1">
      <c r="A47" s="107" t="s">
        <v>21</v>
      </c>
      <c r="B47" s="207">
        <f>B42+B43</f>
        <v>277916683</v>
      </c>
      <c r="C47" s="207">
        <f>C42+C43</f>
        <v>752962593</v>
      </c>
      <c r="D47" s="207">
        <f>'3. mell.Kiad'!M43</f>
        <v>519165802</v>
      </c>
      <c r="E47" s="207">
        <f aca="true" t="shared" si="6" ref="E47:J47">E42+E43</f>
        <v>51553844</v>
      </c>
      <c r="F47" s="207">
        <f t="shared" si="6"/>
        <v>53506282</v>
      </c>
      <c r="G47" s="207">
        <f t="shared" si="6"/>
        <v>49549957</v>
      </c>
      <c r="H47" s="207">
        <f t="shared" si="6"/>
        <v>54264108</v>
      </c>
      <c r="I47" s="207">
        <f t="shared" si="6"/>
        <v>55942344</v>
      </c>
      <c r="J47" s="207">
        <f t="shared" si="6"/>
        <v>52448607</v>
      </c>
      <c r="K47" s="207">
        <f t="shared" si="4"/>
        <v>383734635</v>
      </c>
      <c r="L47" s="207">
        <f t="shared" si="5"/>
        <v>862411219</v>
      </c>
      <c r="M47" s="207">
        <f>D47+G47+J47</f>
        <v>621164366</v>
      </c>
    </row>
    <row r="48" spans="1:13" ht="15" thickBot="1">
      <c r="A48" s="108" t="s">
        <v>22</v>
      </c>
      <c r="B48" s="203">
        <f>B16</f>
        <v>-104824182</v>
      </c>
      <c r="C48" s="203">
        <f>C16</f>
        <v>-106303089</v>
      </c>
      <c r="D48" s="203">
        <f>'3. mell.Kiad'!M46</f>
        <v>-101508151</v>
      </c>
      <c r="E48" s="203"/>
      <c r="F48" s="203"/>
      <c r="G48" s="203"/>
      <c r="H48" s="203">
        <v>0</v>
      </c>
      <c r="I48" s="203">
        <v>0</v>
      </c>
      <c r="J48" s="203">
        <v>0</v>
      </c>
      <c r="K48" s="203">
        <f t="shared" si="4"/>
        <v>-104824182</v>
      </c>
      <c r="L48" s="203">
        <f t="shared" si="5"/>
        <v>-106303089</v>
      </c>
      <c r="M48" s="203">
        <f t="shared" si="3"/>
        <v>-101508151</v>
      </c>
    </row>
    <row r="49" spans="1:13" s="88" customFormat="1" ht="30" customHeight="1" thickBot="1">
      <c r="A49" s="104" t="s">
        <v>23</v>
      </c>
      <c r="B49" s="208">
        <f aca="true" t="shared" si="7" ref="B49:J49">B47+B48</f>
        <v>173092501</v>
      </c>
      <c r="C49" s="208">
        <f t="shared" si="7"/>
        <v>646659504</v>
      </c>
      <c r="D49" s="208">
        <f t="shared" si="7"/>
        <v>417657651</v>
      </c>
      <c r="E49" s="208">
        <f t="shared" si="7"/>
        <v>51553844</v>
      </c>
      <c r="F49" s="208">
        <f t="shared" si="7"/>
        <v>53506282</v>
      </c>
      <c r="G49" s="208">
        <f t="shared" si="7"/>
        <v>49549957</v>
      </c>
      <c r="H49" s="208">
        <f t="shared" si="7"/>
        <v>54264108</v>
      </c>
      <c r="I49" s="208">
        <f t="shared" si="7"/>
        <v>55942344</v>
      </c>
      <c r="J49" s="208">
        <f t="shared" si="7"/>
        <v>52448607</v>
      </c>
      <c r="K49" s="208">
        <f t="shared" si="4"/>
        <v>278910453</v>
      </c>
      <c r="L49" s="208">
        <f t="shared" si="5"/>
        <v>756108130</v>
      </c>
      <c r="M49" s="208">
        <f t="shared" si="3"/>
        <v>519656215</v>
      </c>
    </row>
    <row r="50" spans="1:13" ht="15">
      <c r="A50" s="109"/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1"/>
    </row>
    <row r="51" spans="1:13" ht="15.75" thickBot="1">
      <c r="A51" s="119" t="s">
        <v>158</v>
      </c>
      <c r="B51" s="119"/>
      <c r="C51" s="123"/>
      <c r="D51" s="290" t="s">
        <v>157</v>
      </c>
      <c r="E51" s="290"/>
      <c r="F51" s="122"/>
      <c r="G51" s="123"/>
      <c r="H51" s="123"/>
      <c r="I51" s="123"/>
      <c r="J51" s="123"/>
      <c r="K51" s="123"/>
      <c r="L51" s="123"/>
      <c r="M51" s="123"/>
    </row>
    <row r="52" spans="1:14" ht="30.75" thickBot="1">
      <c r="A52" s="120" t="s">
        <v>31</v>
      </c>
      <c r="B52" s="112" t="s">
        <v>159</v>
      </c>
      <c r="C52" s="122"/>
      <c r="D52" s="291" t="s">
        <v>24</v>
      </c>
      <c r="E52" s="292"/>
      <c r="F52" s="134" t="s">
        <v>160</v>
      </c>
      <c r="G52" s="122"/>
      <c r="H52" s="122"/>
      <c r="I52" s="122"/>
      <c r="J52" s="122"/>
      <c r="K52" s="122"/>
      <c r="L52" s="122"/>
      <c r="M52" s="131"/>
      <c r="N52" s="131"/>
    </row>
    <row r="53" spans="1:14" ht="30" thickBot="1">
      <c r="A53" s="117" t="s">
        <v>32</v>
      </c>
      <c r="B53" s="113">
        <f>L18</f>
        <v>94268709</v>
      </c>
      <c r="C53" s="132"/>
      <c r="D53" s="293" t="s">
        <v>25</v>
      </c>
      <c r="E53" s="294"/>
      <c r="F53" s="285">
        <f>L4-L26</f>
        <v>408565317</v>
      </c>
      <c r="G53" s="132"/>
      <c r="H53" s="132"/>
      <c r="I53" s="132"/>
      <c r="J53" s="132"/>
      <c r="K53" s="132"/>
      <c r="L53" s="132"/>
      <c r="M53" s="131"/>
      <c r="N53" s="131"/>
    </row>
    <row r="54" spans="1:14" ht="45.75" thickBot="1">
      <c r="A54" s="120" t="s">
        <v>33</v>
      </c>
      <c r="B54" s="114">
        <v>0</v>
      </c>
      <c r="C54" s="122"/>
      <c r="D54" s="295" t="s">
        <v>26</v>
      </c>
      <c r="E54" s="296"/>
      <c r="F54" s="135"/>
      <c r="G54" s="122"/>
      <c r="H54" s="122"/>
      <c r="I54" s="122"/>
      <c r="J54" s="122"/>
      <c r="K54" s="122"/>
      <c r="L54" s="122"/>
      <c r="M54" s="131"/>
      <c r="N54" s="131"/>
    </row>
    <row r="55" spans="1:14" ht="30.75" customHeight="1" thickBot="1">
      <c r="A55" s="116" t="s">
        <v>34</v>
      </c>
      <c r="B55" s="115">
        <v>0</v>
      </c>
      <c r="C55" s="132"/>
      <c r="D55" s="305" t="s">
        <v>27</v>
      </c>
      <c r="E55" s="306"/>
      <c r="F55" s="134" t="s">
        <v>160</v>
      </c>
      <c r="G55" s="132"/>
      <c r="H55" s="132"/>
      <c r="I55" s="132"/>
      <c r="J55" s="132"/>
      <c r="K55" s="132"/>
      <c r="L55" s="132"/>
      <c r="M55" s="131"/>
      <c r="N55" s="131"/>
    </row>
    <row r="56" spans="1:14" ht="14.25">
      <c r="A56" s="116" t="s">
        <v>35</v>
      </c>
      <c r="B56" s="237">
        <f>L19</f>
        <v>4954886</v>
      </c>
      <c r="C56" s="132"/>
      <c r="D56" s="301" t="s">
        <v>28</v>
      </c>
      <c r="E56" s="302"/>
      <c r="F56" s="136"/>
      <c r="G56" s="132"/>
      <c r="H56" s="132"/>
      <c r="I56" s="132"/>
      <c r="J56" s="132"/>
      <c r="K56" s="132"/>
      <c r="L56" s="132"/>
      <c r="M56" s="131"/>
      <c r="N56" s="131"/>
    </row>
    <row r="57" spans="1:14" ht="29.25" thickBot="1">
      <c r="A57" s="116" t="s">
        <v>36</v>
      </c>
      <c r="B57" s="237">
        <v>0</v>
      </c>
      <c r="C57" s="132"/>
      <c r="D57" s="303" t="s">
        <v>29</v>
      </c>
      <c r="E57" s="304"/>
      <c r="F57" s="133">
        <f>L11-L38</f>
        <v>-499189751</v>
      </c>
      <c r="G57" s="132"/>
      <c r="H57" s="132"/>
      <c r="I57" s="132"/>
      <c r="J57" s="132"/>
      <c r="K57" s="132"/>
      <c r="L57" s="132"/>
      <c r="M57" s="131"/>
      <c r="N57" s="131"/>
    </row>
    <row r="58" spans="1:14" ht="15.75" thickBot="1">
      <c r="A58" s="116" t="s">
        <v>37</v>
      </c>
      <c r="B58" s="237">
        <v>0</v>
      </c>
      <c r="C58" s="132"/>
      <c r="D58" s="305" t="s">
        <v>30</v>
      </c>
      <c r="E58" s="306"/>
      <c r="F58" s="137">
        <f>SUM(F53:F57)</f>
        <v>-90624434</v>
      </c>
      <c r="G58" s="132"/>
      <c r="H58" s="132"/>
      <c r="I58" s="132"/>
      <c r="J58" s="132"/>
      <c r="K58" s="132"/>
      <c r="L58" s="132"/>
      <c r="M58" s="131"/>
      <c r="N58" s="131"/>
    </row>
    <row r="59" spans="1:14" ht="28.5">
      <c r="A59" s="116" t="s">
        <v>38</v>
      </c>
      <c r="B59" s="115">
        <v>0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1"/>
      <c r="N59" s="131"/>
    </row>
    <row r="60" spans="1:14" ht="15" thickBot="1">
      <c r="A60" s="117" t="s">
        <v>188</v>
      </c>
      <c r="B60" s="113">
        <f>-L45</f>
        <v>-8599161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1"/>
      <c r="N60" s="131"/>
    </row>
    <row r="61" spans="1:14" ht="15.75" thickBot="1">
      <c r="A61" s="118" t="s">
        <v>39</v>
      </c>
      <c r="B61" s="238">
        <f>B53+B56+B55+B60</f>
        <v>90624434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31"/>
      <c r="N61" s="131"/>
    </row>
  </sheetData>
  <sheetProtection password="C61E" sheet="1" objects="1" selectLockedCells="1" selectUnlockedCells="1"/>
  <mergeCells count="19">
    <mergeCell ref="K24:M24"/>
    <mergeCell ref="A23:M23"/>
    <mergeCell ref="D56:E56"/>
    <mergeCell ref="D57:E57"/>
    <mergeCell ref="D58:E58"/>
    <mergeCell ref="B2:D2"/>
    <mergeCell ref="E2:G2"/>
    <mergeCell ref="H2:J2"/>
    <mergeCell ref="D55:E55"/>
    <mergeCell ref="A1:M1"/>
    <mergeCell ref="A2:A3"/>
    <mergeCell ref="D51:E51"/>
    <mergeCell ref="D52:E52"/>
    <mergeCell ref="D53:E53"/>
    <mergeCell ref="D54:E54"/>
    <mergeCell ref="K2:M2"/>
    <mergeCell ref="B24:D24"/>
    <mergeCell ref="E24:G24"/>
    <mergeCell ref="H24:J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5" r:id="rId1"/>
  <headerFooter alignWithMargins="0">
    <oddHeader>&amp;C&amp;"Times New Roman,Normál"Összesítő Bokod Község Önkormányzat 
egyesített beveteliről és kiadásairól
( Ft)&amp;R&amp;"Times New Roman,Normál"1. melléklet a 
4/2018.(IV.27) 
önkorm.rendelethez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view="pageBreakPreview" zoomScaleSheetLayoutView="100" workbookViewId="0" topLeftCell="A69">
      <selection activeCell="K101" sqref="K101"/>
    </sheetView>
  </sheetViews>
  <sheetFormatPr defaultColWidth="9.140625" defaultRowHeight="15" customHeight="1"/>
  <cols>
    <col min="1" max="1" width="63.8515625" style="15" customWidth="1"/>
    <col min="2" max="2" width="15.140625" style="15" customWidth="1"/>
    <col min="3" max="3" width="16.140625" style="16" customWidth="1"/>
    <col min="4" max="4" width="14.7109375" style="16" customWidth="1"/>
    <col min="5" max="5" width="14.00390625" style="16" customWidth="1"/>
    <col min="6" max="8" width="13.00390625" style="16" customWidth="1"/>
    <col min="9" max="11" width="16.421875" style="16" customWidth="1"/>
    <col min="12" max="13" width="14.8515625" style="15" customWidth="1"/>
    <col min="14" max="16384" width="9.140625" style="15" customWidth="1"/>
  </cols>
  <sheetData>
    <row r="1" spans="1:13" s="13" customFormat="1" ht="13.5" customHeight="1" thickBot="1">
      <c r="A1" s="310" t="s">
        <v>47</v>
      </c>
      <c r="B1" s="325" t="s">
        <v>173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s="13" customFormat="1" ht="13.5" customHeight="1">
      <c r="A2" s="311"/>
      <c r="B2" s="313" t="s">
        <v>41</v>
      </c>
      <c r="C2" s="314"/>
      <c r="D2" s="314"/>
      <c r="E2" s="314" t="s">
        <v>42</v>
      </c>
      <c r="F2" s="314"/>
      <c r="G2" s="314"/>
      <c r="H2" s="314" t="s">
        <v>78</v>
      </c>
      <c r="I2" s="314"/>
      <c r="J2" s="314"/>
      <c r="K2" s="314" t="s">
        <v>43</v>
      </c>
      <c r="L2" s="314"/>
      <c r="M2" s="318"/>
    </row>
    <row r="3" spans="1:13" s="13" customFormat="1" ht="26.25" thickBot="1">
      <c r="A3" s="312"/>
      <c r="B3" s="126" t="s">
        <v>141</v>
      </c>
      <c r="C3" s="127" t="s">
        <v>142</v>
      </c>
      <c r="D3" s="128" t="s">
        <v>143</v>
      </c>
      <c r="E3" s="127" t="s">
        <v>141</v>
      </c>
      <c r="F3" s="127" t="s">
        <v>142</v>
      </c>
      <c r="G3" s="128" t="s">
        <v>143</v>
      </c>
      <c r="H3" s="127" t="s">
        <v>141</v>
      </c>
      <c r="I3" s="127" t="s">
        <v>142</v>
      </c>
      <c r="J3" s="128" t="s">
        <v>143</v>
      </c>
      <c r="K3" s="127" t="s">
        <v>141</v>
      </c>
      <c r="L3" s="127" t="s">
        <v>142</v>
      </c>
      <c r="M3" s="129" t="s">
        <v>143</v>
      </c>
    </row>
    <row r="4" spans="1:13" s="147" customFormat="1" ht="12.75" customHeight="1">
      <c r="A4" s="146" t="s">
        <v>44</v>
      </c>
      <c r="B4" s="160">
        <f aca="true" t="shared" si="0" ref="B4:J4">B13+B14+B21+B29</f>
        <v>191250964</v>
      </c>
      <c r="C4" s="160">
        <f t="shared" si="0"/>
        <v>651056349</v>
      </c>
      <c r="D4" s="160">
        <f t="shared" si="0"/>
        <v>608165065</v>
      </c>
      <c r="E4" s="160">
        <f t="shared" si="0"/>
        <v>3265720</v>
      </c>
      <c r="F4" s="160">
        <f t="shared" si="0"/>
        <v>4309416</v>
      </c>
      <c r="G4" s="160">
        <f t="shared" si="0"/>
        <v>5381784</v>
      </c>
      <c r="H4" s="160">
        <f t="shared" si="0"/>
        <v>0</v>
      </c>
      <c r="I4" s="160">
        <f t="shared" si="0"/>
        <v>0</v>
      </c>
      <c r="J4" s="160">
        <f t="shared" si="0"/>
        <v>0</v>
      </c>
      <c r="K4" s="160">
        <f aca="true" t="shared" si="1" ref="K4:L19">B4+E4+H4</f>
        <v>194516684</v>
      </c>
      <c r="L4" s="160">
        <f t="shared" si="1"/>
        <v>655365765</v>
      </c>
      <c r="M4" s="160">
        <f>D4+G4+J4</f>
        <v>613546849</v>
      </c>
    </row>
    <row r="5" spans="1:13" s="18" customFormat="1" ht="12.75">
      <c r="A5" s="33" t="s">
        <v>107</v>
      </c>
      <c r="B5" s="159">
        <v>58248658</v>
      </c>
      <c r="C5" s="159">
        <v>59352671</v>
      </c>
      <c r="D5" s="159">
        <v>59352671</v>
      </c>
      <c r="E5" s="159">
        <v>0</v>
      </c>
      <c r="F5" s="159">
        <v>0</v>
      </c>
      <c r="G5" s="159">
        <v>0</v>
      </c>
      <c r="H5" s="159">
        <v>0</v>
      </c>
      <c r="I5" s="159">
        <v>0</v>
      </c>
      <c r="J5" s="159">
        <v>0</v>
      </c>
      <c r="K5" s="159">
        <f t="shared" si="1"/>
        <v>58248658</v>
      </c>
      <c r="L5" s="159">
        <f t="shared" si="1"/>
        <v>59352671</v>
      </c>
      <c r="M5" s="159">
        <f aca="true" t="shared" si="2" ref="L5:M42">D5+G5+J5</f>
        <v>59352671</v>
      </c>
    </row>
    <row r="6" spans="1:13" s="35" customFormat="1" ht="25.5">
      <c r="A6" s="33" t="s">
        <v>108</v>
      </c>
      <c r="B6" s="159">
        <v>34167170</v>
      </c>
      <c r="C6" s="159">
        <v>36915853</v>
      </c>
      <c r="D6" s="159">
        <v>36915853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f t="shared" si="1"/>
        <v>34167170</v>
      </c>
      <c r="L6" s="159">
        <f t="shared" si="1"/>
        <v>36915853</v>
      </c>
      <c r="M6" s="159">
        <f t="shared" si="2"/>
        <v>36915853</v>
      </c>
    </row>
    <row r="7" spans="1:13" s="35" customFormat="1" ht="25.5">
      <c r="A7" s="65" t="s">
        <v>109</v>
      </c>
      <c r="B7" s="159">
        <v>27329780</v>
      </c>
      <c r="C7" s="159">
        <v>29848312</v>
      </c>
      <c r="D7" s="159">
        <v>29848312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f t="shared" si="1"/>
        <v>27329780</v>
      </c>
      <c r="L7" s="159">
        <f t="shared" si="1"/>
        <v>29848312</v>
      </c>
      <c r="M7" s="159">
        <f t="shared" si="2"/>
        <v>29848312</v>
      </c>
    </row>
    <row r="8" spans="1:13" s="35" customFormat="1" ht="12.75">
      <c r="A8" s="33" t="s">
        <v>110</v>
      </c>
      <c r="B8" s="159">
        <v>2466960</v>
      </c>
      <c r="C8" s="159">
        <v>2664234</v>
      </c>
      <c r="D8" s="159">
        <v>2664234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f t="shared" si="1"/>
        <v>2466960</v>
      </c>
      <c r="L8" s="159">
        <f t="shared" si="1"/>
        <v>2664234</v>
      </c>
      <c r="M8" s="159">
        <f t="shared" si="2"/>
        <v>2664234</v>
      </c>
    </row>
    <row r="9" spans="1:13" s="35" customFormat="1" ht="12.75">
      <c r="A9" s="65" t="s">
        <v>128</v>
      </c>
      <c r="B9" s="159">
        <v>0</v>
      </c>
      <c r="C9" s="159">
        <v>3552573</v>
      </c>
      <c r="D9" s="159">
        <v>3552573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f>B9+E9+H9</f>
        <v>0</v>
      </c>
      <c r="L9" s="159">
        <f t="shared" si="1"/>
        <v>3552573</v>
      </c>
      <c r="M9" s="159">
        <f t="shared" si="2"/>
        <v>3552573</v>
      </c>
    </row>
    <row r="10" spans="1:13" s="35" customFormat="1" ht="12.75">
      <c r="A10" s="65" t="s">
        <v>144</v>
      </c>
      <c r="B10" s="159">
        <v>0</v>
      </c>
      <c r="C10" s="159">
        <v>1061810</v>
      </c>
      <c r="D10" s="159">
        <v>1061810</v>
      </c>
      <c r="E10" s="159">
        <v>0</v>
      </c>
      <c r="F10" s="159"/>
      <c r="G10" s="159">
        <v>0</v>
      </c>
      <c r="H10" s="159">
        <v>0</v>
      </c>
      <c r="I10" s="159"/>
      <c r="J10" s="159">
        <v>0</v>
      </c>
      <c r="K10" s="159">
        <f t="shared" si="1"/>
        <v>0</v>
      </c>
      <c r="L10" s="159">
        <f t="shared" si="1"/>
        <v>1061810</v>
      </c>
      <c r="M10" s="159">
        <f t="shared" si="2"/>
        <v>1061810</v>
      </c>
    </row>
    <row r="11" spans="1:13" s="149" customFormat="1" ht="12.75">
      <c r="A11" s="148" t="s">
        <v>161</v>
      </c>
      <c r="B11" s="160">
        <f aca="true" t="shared" si="3" ref="B11:J11">SUM(B5:B10)</f>
        <v>122212568</v>
      </c>
      <c r="C11" s="160">
        <f t="shared" si="3"/>
        <v>133395453</v>
      </c>
      <c r="D11" s="160">
        <f t="shared" si="3"/>
        <v>133395453</v>
      </c>
      <c r="E11" s="160">
        <f t="shared" si="3"/>
        <v>0</v>
      </c>
      <c r="F11" s="160">
        <f t="shared" si="3"/>
        <v>0</v>
      </c>
      <c r="G11" s="160">
        <f t="shared" si="3"/>
        <v>0</v>
      </c>
      <c r="H11" s="160">
        <f t="shared" si="3"/>
        <v>0</v>
      </c>
      <c r="I11" s="160">
        <f t="shared" si="3"/>
        <v>0</v>
      </c>
      <c r="J11" s="160">
        <f t="shared" si="3"/>
        <v>0</v>
      </c>
      <c r="K11" s="160">
        <f>B11+E11+H11</f>
        <v>122212568</v>
      </c>
      <c r="L11" s="160">
        <f>C11+F11+I11</f>
        <v>133395453</v>
      </c>
      <c r="M11" s="160">
        <f t="shared" si="2"/>
        <v>133395453</v>
      </c>
    </row>
    <row r="12" spans="1:13" s="35" customFormat="1" ht="25.5">
      <c r="A12" s="65" t="s">
        <v>131</v>
      </c>
      <c r="B12" s="159">
        <v>7798937</v>
      </c>
      <c r="C12" s="159">
        <v>15198780</v>
      </c>
      <c r="D12" s="159">
        <v>12742357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f t="shared" si="1"/>
        <v>7798937</v>
      </c>
      <c r="L12" s="159">
        <f t="shared" si="1"/>
        <v>15198780</v>
      </c>
      <c r="M12" s="159">
        <f t="shared" si="2"/>
        <v>12742357</v>
      </c>
    </row>
    <row r="13" spans="1:13" s="149" customFormat="1" ht="12.75">
      <c r="A13" s="148" t="s">
        <v>99</v>
      </c>
      <c r="B13" s="160">
        <f>B11+B12</f>
        <v>130011505</v>
      </c>
      <c r="C13" s="160">
        <f>C11+C12</f>
        <v>148594233</v>
      </c>
      <c r="D13" s="160">
        <f>D11+D12</f>
        <v>146137810</v>
      </c>
      <c r="E13" s="160">
        <v>0</v>
      </c>
      <c r="F13" s="160">
        <f>F11+F12</f>
        <v>0</v>
      </c>
      <c r="G13" s="160"/>
      <c r="H13" s="160">
        <f>H11+H12</f>
        <v>0</v>
      </c>
      <c r="I13" s="160">
        <f>I11+I12</f>
        <v>0</v>
      </c>
      <c r="J13" s="160"/>
      <c r="K13" s="160">
        <f t="shared" si="1"/>
        <v>130011505</v>
      </c>
      <c r="L13" s="160">
        <f t="shared" si="1"/>
        <v>148594233</v>
      </c>
      <c r="M13" s="160">
        <f t="shared" si="2"/>
        <v>146137810</v>
      </c>
    </row>
    <row r="14" spans="1:13" s="149" customFormat="1" ht="12.75">
      <c r="A14" s="148" t="s">
        <v>162</v>
      </c>
      <c r="B14" s="160">
        <v>4009000</v>
      </c>
      <c r="C14" s="160">
        <v>445231657</v>
      </c>
      <c r="D14" s="160">
        <v>391767407</v>
      </c>
      <c r="E14" s="160">
        <v>0</v>
      </c>
      <c r="F14" s="160">
        <v>0</v>
      </c>
      <c r="G14" s="160"/>
      <c r="H14" s="160"/>
      <c r="I14" s="160">
        <v>0</v>
      </c>
      <c r="J14" s="160"/>
      <c r="K14" s="160">
        <f t="shared" si="1"/>
        <v>4009000</v>
      </c>
      <c r="L14" s="160">
        <f t="shared" si="1"/>
        <v>445231657</v>
      </c>
      <c r="M14" s="160">
        <f t="shared" si="2"/>
        <v>391767407</v>
      </c>
    </row>
    <row r="15" spans="1:13" s="151" customFormat="1" ht="12.75">
      <c r="A15" s="41" t="s">
        <v>163</v>
      </c>
      <c r="B15" s="159">
        <v>0</v>
      </c>
      <c r="C15" s="159">
        <v>0</v>
      </c>
      <c r="D15" s="159">
        <v>69790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f t="shared" si="1"/>
        <v>0</v>
      </c>
      <c r="L15" s="159">
        <f t="shared" si="1"/>
        <v>0</v>
      </c>
      <c r="M15" s="159">
        <f t="shared" si="2"/>
        <v>69790</v>
      </c>
    </row>
    <row r="16" spans="1:13" s="35" customFormat="1" ht="12.75">
      <c r="A16" s="41" t="s">
        <v>138</v>
      </c>
      <c r="B16" s="159">
        <v>14000000</v>
      </c>
      <c r="C16" s="159">
        <v>14000000</v>
      </c>
      <c r="D16" s="159">
        <v>15291449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f t="shared" si="1"/>
        <v>14000000</v>
      </c>
      <c r="L16" s="159">
        <f t="shared" si="1"/>
        <v>14000000</v>
      </c>
      <c r="M16" s="159">
        <f t="shared" si="2"/>
        <v>15291449</v>
      </c>
    </row>
    <row r="17" spans="1:13" s="35" customFormat="1" ht="12.75">
      <c r="A17" s="41" t="s">
        <v>137</v>
      </c>
      <c r="B17" s="159">
        <v>28000000</v>
      </c>
      <c r="C17" s="159">
        <v>28000000</v>
      </c>
      <c r="D17" s="159">
        <v>36959774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f t="shared" si="1"/>
        <v>28000000</v>
      </c>
      <c r="L17" s="159">
        <f t="shared" si="1"/>
        <v>28000000</v>
      </c>
      <c r="M17" s="159">
        <f t="shared" si="2"/>
        <v>36959774</v>
      </c>
    </row>
    <row r="18" spans="1:13" s="35" customFormat="1" ht="12.75">
      <c r="A18" s="33" t="s">
        <v>111</v>
      </c>
      <c r="B18" s="159">
        <v>7000000</v>
      </c>
      <c r="C18" s="159">
        <v>7000000</v>
      </c>
      <c r="D18" s="159">
        <v>6535469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f t="shared" si="1"/>
        <v>7000000</v>
      </c>
      <c r="L18" s="159">
        <f t="shared" si="1"/>
        <v>7000000</v>
      </c>
      <c r="M18" s="159">
        <f t="shared" si="2"/>
        <v>6535469</v>
      </c>
    </row>
    <row r="19" spans="1:13" s="149" customFormat="1" ht="12.75">
      <c r="A19" s="148" t="s">
        <v>169</v>
      </c>
      <c r="B19" s="160">
        <f>B15+B16+B17+B18</f>
        <v>49000000</v>
      </c>
      <c r="C19" s="160">
        <f>C15+C16+C17+C18</f>
        <v>49000000</v>
      </c>
      <c r="D19" s="160">
        <f>D16+D17+D18</f>
        <v>58786692</v>
      </c>
      <c r="E19" s="160">
        <f aca="true" t="shared" si="4" ref="E19:J19">E16+E17+E18</f>
        <v>0</v>
      </c>
      <c r="F19" s="160">
        <f t="shared" si="4"/>
        <v>0</v>
      </c>
      <c r="G19" s="160">
        <f t="shared" si="4"/>
        <v>0</v>
      </c>
      <c r="H19" s="160">
        <f t="shared" si="4"/>
        <v>0</v>
      </c>
      <c r="I19" s="160">
        <f t="shared" si="4"/>
        <v>0</v>
      </c>
      <c r="J19" s="160">
        <f t="shared" si="4"/>
        <v>0</v>
      </c>
      <c r="K19" s="160">
        <f t="shared" si="1"/>
        <v>49000000</v>
      </c>
      <c r="L19" s="160">
        <f t="shared" si="1"/>
        <v>49000000</v>
      </c>
      <c r="M19" s="160">
        <f t="shared" si="2"/>
        <v>58786692</v>
      </c>
    </row>
    <row r="20" spans="1:13" s="149" customFormat="1" ht="12.75">
      <c r="A20" s="148" t="s">
        <v>145</v>
      </c>
      <c r="B20" s="160">
        <v>0</v>
      </c>
      <c r="C20" s="160">
        <v>0</v>
      </c>
      <c r="D20" s="160">
        <v>642126</v>
      </c>
      <c r="E20" s="160"/>
      <c r="F20" s="160"/>
      <c r="G20" s="160"/>
      <c r="H20" s="160">
        <v>0</v>
      </c>
      <c r="I20" s="160">
        <v>0</v>
      </c>
      <c r="J20" s="160"/>
      <c r="K20" s="160">
        <v>0</v>
      </c>
      <c r="L20" s="160">
        <v>0</v>
      </c>
      <c r="M20" s="160">
        <f t="shared" si="2"/>
        <v>642126</v>
      </c>
    </row>
    <row r="21" spans="1:13" s="149" customFormat="1" ht="12.75">
      <c r="A21" s="148" t="s">
        <v>165</v>
      </c>
      <c r="B21" s="160">
        <f>B15+B19+B20</f>
        <v>49000000</v>
      </c>
      <c r="C21" s="160">
        <f>C15+C19+C20</f>
        <v>49000000</v>
      </c>
      <c r="D21" s="160">
        <f>D15+D19+D20</f>
        <v>59498608</v>
      </c>
      <c r="E21" s="160">
        <f>E15+E19</f>
        <v>0</v>
      </c>
      <c r="F21" s="160">
        <f>F15+F19</f>
        <v>0</v>
      </c>
      <c r="G21" s="160">
        <f>G15+G19</f>
        <v>0</v>
      </c>
      <c r="H21" s="160">
        <f>H15+H19</f>
        <v>0</v>
      </c>
      <c r="I21" s="160">
        <f>I15+I19+I20</f>
        <v>0</v>
      </c>
      <c r="J21" s="160">
        <f>J15+J19+J20</f>
        <v>0</v>
      </c>
      <c r="K21" s="160">
        <f aca="true" t="shared" si="5" ref="K21:L43">B21+E21+H21</f>
        <v>49000000</v>
      </c>
      <c r="L21" s="160">
        <f aca="true" t="shared" si="6" ref="L21:L42">C21+F21+I21</f>
        <v>49000000</v>
      </c>
      <c r="M21" s="160">
        <f t="shared" si="2"/>
        <v>59498608</v>
      </c>
    </row>
    <row r="22" spans="1:13" s="141" customFormat="1" ht="12.75">
      <c r="A22" s="41" t="s">
        <v>146</v>
      </c>
      <c r="B22" s="159">
        <v>0</v>
      </c>
      <c r="C22" s="159">
        <v>0</v>
      </c>
      <c r="D22" s="159">
        <v>0</v>
      </c>
      <c r="E22" s="159">
        <v>1249720</v>
      </c>
      <c r="F22" s="159">
        <v>1249720</v>
      </c>
      <c r="G22" s="159">
        <v>1436336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f t="shared" si="2"/>
        <v>1436336</v>
      </c>
    </row>
    <row r="23" spans="1:13" s="141" customFormat="1" ht="12.75">
      <c r="A23" s="41" t="s">
        <v>170</v>
      </c>
      <c r="B23" s="159">
        <v>0</v>
      </c>
      <c r="C23" s="159">
        <v>0</v>
      </c>
      <c r="D23" s="159">
        <v>0</v>
      </c>
      <c r="E23" s="159">
        <v>0</v>
      </c>
      <c r="F23" s="159">
        <v>889696</v>
      </c>
      <c r="G23" s="159">
        <v>728667</v>
      </c>
      <c r="H23" s="159">
        <v>0</v>
      </c>
      <c r="I23" s="159">
        <v>0</v>
      </c>
      <c r="J23" s="159">
        <v>0</v>
      </c>
      <c r="K23" s="159">
        <v>0</v>
      </c>
      <c r="L23" s="159">
        <f t="shared" si="2"/>
        <v>889696</v>
      </c>
      <c r="M23" s="159">
        <f t="shared" si="2"/>
        <v>728667</v>
      </c>
    </row>
    <row r="24" spans="1:13" s="35" customFormat="1" ht="12.75">
      <c r="A24" s="33" t="s">
        <v>112</v>
      </c>
      <c r="B24" s="159">
        <v>0</v>
      </c>
      <c r="C24" s="159">
        <v>0</v>
      </c>
      <c r="D24" s="159">
        <v>0</v>
      </c>
      <c r="E24" s="159">
        <v>2016000</v>
      </c>
      <c r="F24" s="159">
        <v>2170000</v>
      </c>
      <c r="G24" s="159">
        <v>3216781</v>
      </c>
      <c r="H24" s="159">
        <v>0</v>
      </c>
      <c r="I24" s="159">
        <v>0</v>
      </c>
      <c r="J24" s="159">
        <v>0</v>
      </c>
      <c r="K24" s="159">
        <f t="shared" si="5"/>
        <v>2016000</v>
      </c>
      <c r="L24" s="159">
        <f t="shared" si="6"/>
        <v>2170000</v>
      </c>
      <c r="M24" s="159">
        <f t="shared" si="2"/>
        <v>3216781</v>
      </c>
    </row>
    <row r="25" spans="1:13" s="35" customFormat="1" ht="12.75">
      <c r="A25" s="33" t="s">
        <v>113</v>
      </c>
      <c r="B25" s="159">
        <v>6484418</v>
      </c>
      <c r="C25" s="159">
        <v>6484418</v>
      </c>
      <c r="D25" s="159">
        <v>7521184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f t="shared" si="5"/>
        <v>6484418</v>
      </c>
      <c r="L25" s="159">
        <f t="shared" si="6"/>
        <v>6484418</v>
      </c>
      <c r="M25" s="159">
        <f t="shared" si="2"/>
        <v>7521184</v>
      </c>
    </row>
    <row r="26" spans="1:13" s="35" customFormat="1" ht="12.75">
      <c r="A26" s="33" t="s">
        <v>114</v>
      </c>
      <c r="B26" s="159">
        <v>1746041</v>
      </c>
      <c r="C26" s="159">
        <v>1746041</v>
      </c>
      <c r="D26" s="159">
        <v>2298941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f t="shared" si="5"/>
        <v>1746041</v>
      </c>
      <c r="L26" s="159">
        <f t="shared" si="6"/>
        <v>1746041</v>
      </c>
      <c r="M26" s="159">
        <f t="shared" si="2"/>
        <v>2298941</v>
      </c>
    </row>
    <row r="27" spans="1:13" s="35" customFormat="1" ht="12.75">
      <c r="A27" s="41" t="s">
        <v>166</v>
      </c>
      <c r="B27" s="159">
        <v>0</v>
      </c>
      <c r="C27" s="159">
        <v>0</v>
      </c>
      <c r="D27" s="159">
        <v>941115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f t="shared" si="5"/>
        <v>0</v>
      </c>
      <c r="L27" s="159">
        <f t="shared" si="6"/>
        <v>0</v>
      </c>
      <c r="M27" s="159">
        <f t="shared" si="2"/>
        <v>941115</v>
      </c>
    </row>
    <row r="28" spans="1:13" s="35" customFormat="1" ht="12.75">
      <c r="A28" s="41" t="s">
        <v>140</v>
      </c>
      <c r="B28" s="159">
        <v>0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f t="shared" si="5"/>
        <v>0</v>
      </c>
      <c r="L28" s="159">
        <f t="shared" si="6"/>
        <v>0</v>
      </c>
      <c r="M28" s="159">
        <f t="shared" si="2"/>
        <v>0</v>
      </c>
    </row>
    <row r="29" spans="1:13" s="149" customFormat="1" ht="12.75">
      <c r="A29" s="148" t="s">
        <v>166</v>
      </c>
      <c r="B29" s="160">
        <f aca="true" t="shared" si="7" ref="B29:J29">SUM(B22:B28)</f>
        <v>8230459</v>
      </c>
      <c r="C29" s="160">
        <f t="shared" si="7"/>
        <v>8230459</v>
      </c>
      <c r="D29" s="160">
        <f t="shared" si="7"/>
        <v>10761240</v>
      </c>
      <c r="E29" s="160">
        <f t="shared" si="7"/>
        <v>3265720</v>
      </c>
      <c r="F29" s="160">
        <f t="shared" si="7"/>
        <v>4309416</v>
      </c>
      <c r="G29" s="160">
        <f t="shared" si="7"/>
        <v>5381784</v>
      </c>
      <c r="H29" s="160">
        <f t="shared" si="7"/>
        <v>0</v>
      </c>
      <c r="I29" s="160">
        <f t="shared" si="7"/>
        <v>0</v>
      </c>
      <c r="J29" s="160">
        <f t="shared" si="7"/>
        <v>0</v>
      </c>
      <c r="K29" s="160">
        <f t="shared" si="5"/>
        <v>11496179</v>
      </c>
      <c r="L29" s="160">
        <f t="shared" si="6"/>
        <v>12539875</v>
      </c>
      <c r="M29" s="160">
        <f t="shared" si="2"/>
        <v>16143024</v>
      </c>
    </row>
    <row r="30" spans="1:13" s="35" customFormat="1" ht="12.75">
      <c r="A30" s="161" t="s">
        <v>147</v>
      </c>
      <c r="B30" s="159">
        <v>0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68">
        <f t="shared" si="5"/>
        <v>0</v>
      </c>
      <c r="L30" s="168">
        <f t="shared" si="5"/>
        <v>0</v>
      </c>
      <c r="M30" s="159">
        <f t="shared" si="2"/>
        <v>0</v>
      </c>
    </row>
    <row r="31" spans="1:13" s="35" customFormat="1" ht="12.75">
      <c r="A31" s="142" t="s">
        <v>171</v>
      </c>
      <c r="B31" s="159">
        <v>0</v>
      </c>
      <c r="C31" s="159">
        <v>0</v>
      </c>
      <c r="D31" s="159">
        <v>0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68">
        <f t="shared" si="5"/>
        <v>0</v>
      </c>
      <c r="L31" s="168">
        <f t="shared" si="5"/>
        <v>0</v>
      </c>
      <c r="M31" s="159">
        <f t="shared" si="2"/>
        <v>0</v>
      </c>
    </row>
    <row r="32" spans="1:15" s="153" customFormat="1" ht="15" customHeight="1">
      <c r="A32" s="152" t="s">
        <v>45</v>
      </c>
      <c r="B32" s="160">
        <f>SUM(B30:B31)</f>
        <v>0</v>
      </c>
      <c r="C32" s="160">
        <f>SUM(C30:C31)</f>
        <v>0</v>
      </c>
      <c r="D32" s="160">
        <f>SUM(D30:D31)</f>
        <v>0</v>
      </c>
      <c r="E32" s="160">
        <v>0</v>
      </c>
      <c r="F32" s="160">
        <v>0</v>
      </c>
      <c r="G32" s="160">
        <f>SUM(G30:G31)</f>
        <v>0</v>
      </c>
      <c r="H32" s="160"/>
      <c r="I32" s="160">
        <v>0</v>
      </c>
      <c r="J32" s="160"/>
      <c r="K32" s="160">
        <f t="shared" si="5"/>
        <v>0</v>
      </c>
      <c r="L32" s="160">
        <f t="shared" si="6"/>
        <v>0</v>
      </c>
      <c r="M32" s="160">
        <f t="shared" si="2"/>
        <v>0</v>
      </c>
      <c r="O32" s="154"/>
    </row>
    <row r="33" spans="1:13" s="153" customFormat="1" ht="15" customHeight="1">
      <c r="A33" s="155" t="s">
        <v>115</v>
      </c>
      <c r="B33" s="160">
        <f aca="true" t="shared" si="8" ref="B33:I33">SUM(B34:B35)</f>
        <v>0</v>
      </c>
      <c r="C33" s="160">
        <f t="shared" si="8"/>
        <v>0</v>
      </c>
      <c r="D33" s="160">
        <f t="shared" si="8"/>
        <v>0</v>
      </c>
      <c r="E33" s="160">
        <f t="shared" si="8"/>
        <v>400000</v>
      </c>
      <c r="F33" s="160">
        <f t="shared" si="8"/>
        <v>500000</v>
      </c>
      <c r="G33" s="160">
        <f t="shared" si="8"/>
        <v>500000</v>
      </c>
      <c r="H33" s="160">
        <f t="shared" si="8"/>
        <v>0</v>
      </c>
      <c r="I33" s="160">
        <f t="shared" si="8"/>
        <v>0</v>
      </c>
      <c r="J33" s="160"/>
      <c r="K33" s="160">
        <f t="shared" si="5"/>
        <v>400000</v>
      </c>
      <c r="L33" s="160">
        <f t="shared" si="6"/>
        <v>500000</v>
      </c>
      <c r="M33" s="160">
        <f t="shared" si="2"/>
        <v>500000</v>
      </c>
    </row>
    <row r="34" spans="1:13" s="153" customFormat="1" ht="15" customHeight="1">
      <c r="A34" s="150" t="s">
        <v>167</v>
      </c>
      <c r="B34" s="160">
        <v>0</v>
      </c>
      <c r="C34" s="160">
        <v>0</v>
      </c>
      <c r="D34" s="160">
        <v>0</v>
      </c>
      <c r="E34" s="166">
        <v>400000</v>
      </c>
      <c r="F34" s="166">
        <v>500000</v>
      </c>
      <c r="G34" s="166">
        <v>500000</v>
      </c>
      <c r="H34" s="166"/>
      <c r="I34" s="166">
        <v>0</v>
      </c>
      <c r="J34" s="166"/>
      <c r="K34" s="166">
        <f t="shared" si="5"/>
        <v>400000</v>
      </c>
      <c r="L34" s="166">
        <f t="shared" si="6"/>
        <v>500000</v>
      </c>
      <c r="M34" s="166">
        <f t="shared" si="2"/>
        <v>500000</v>
      </c>
    </row>
    <row r="35" spans="1:13" s="153" customFormat="1" ht="15" customHeight="1" thickBot="1">
      <c r="A35" s="150" t="s">
        <v>168</v>
      </c>
      <c r="B35" s="164">
        <v>0</v>
      </c>
      <c r="C35" s="160">
        <v>0</v>
      </c>
      <c r="D35" s="160">
        <v>0</v>
      </c>
      <c r="E35" s="166">
        <v>0</v>
      </c>
      <c r="F35" s="166">
        <v>0</v>
      </c>
      <c r="G35" s="166"/>
      <c r="H35" s="166"/>
      <c r="I35" s="166">
        <v>0</v>
      </c>
      <c r="J35" s="166"/>
      <c r="K35" s="166">
        <f t="shared" si="5"/>
        <v>0</v>
      </c>
      <c r="L35" s="166">
        <f t="shared" si="6"/>
        <v>0</v>
      </c>
      <c r="M35" s="166">
        <f t="shared" si="2"/>
        <v>0</v>
      </c>
    </row>
    <row r="36" spans="1:15" s="12" customFormat="1" ht="18.75" customHeight="1" thickBot="1">
      <c r="A36" s="163" t="s">
        <v>48</v>
      </c>
      <c r="B36" s="165">
        <f>B4+B32+B33</f>
        <v>191250964</v>
      </c>
      <c r="C36" s="165">
        <f>C4+C32+C33</f>
        <v>651056349</v>
      </c>
      <c r="D36" s="165">
        <f>D4+D32+D33</f>
        <v>608165065</v>
      </c>
      <c r="E36" s="165">
        <f aca="true" t="shared" si="9" ref="E36:J36">E4+E32+E33</f>
        <v>3665720</v>
      </c>
      <c r="F36" s="165">
        <f t="shared" si="9"/>
        <v>4809416</v>
      </c>
      <c r="G36" s="165">
        <f t="shared" si="9"/>
        <v>5881784</v>
      </c>
      <c r="H36" s="165">
        <f t="shared" si="9"/>
        <v>0</v>
      </c>
      <c r="I36" s="165">
        <f t="shared" si="9"/>
        <v>0</v>
      </c>
      <c r="J36" s="165">
        <f t="shared" si="9"/>
        <v>0</v>
      </c>
      <c r="K36" s="165">
        <f t="shared" si="5"/>
        <v>194916684</v>
      </c>
      <c r="L36" s="165">
        <f t="shared" si="6"/>
        <v>655865765</v>
      </c>
      <c r="M36" s="165">
        <f t="shared" si="2"/>
        <v>614046849</v>
      </c>
      <c r="O36" s="54"/>
    </row>
    <row r="37" spans="1:15" s="156" customFormat="1" ht="18.75" customHeight="1">
      <c r="A37" s="162" t="s">
        <v>117</v>
      </c>
      <c r="B37" s="160">
        <v>83000000</v>
      </c>
      <c r="C37" s="160">
        <v>92141942</v>
      </c>
      <c r="D37" s="160">
        <v>92141942</v>
      </c>
      <c r="E37" s="160"/>
      <c r="F37" s="160"/>
      <c r="G37" s="160"/>
      <c r="H37" s="160"/>
      <c r="I37" s="160"/>
      <c r="J37" s="160"/>
      <c r="K37" s="160">
        <f t="shared" si="5"/>
        <v>83000000</v>
      </c>
      <c r="L37" s="160">
        <f t="shared" si="6"/>
        <v>92141942</v>
      </c>
      <c r="M37" s="160">
        <f t="shared" si="2"/>
        <v>92141942</v>
      </c>
      <c r="O37" s="157"/>
    </row>
    <row r="38" spans="1:15" s="156" customFormat="1" ht="18.75" customHeight="1">
      <c r="A38" s="158" t="s">
        <v>172</v>
      </c>
      <c r="B38" s="160"/>
      <c r="C38" s="160">
        <v>4954886</v>
      </c>
      <c r="D38" s="160">
        <v>0</v>
      </c>
      <c r="E38" s="160"/>
      <c r="F38" s="160"/>
      <c r="G38" s="160"/>
      <c r="H38" s="160"/>
      <c r="I38" s="160"/>
      <c r="J38" s="160"/>
      <c r="K38" s="160">
        <f t="shared" si="5"/>
        <v>0</v>
      </c>
      <c r="L38" s="160">
        <f t="shared" si="6"/>
        <v>4954886</v>
      </c>
      <c r="M38" s="160">
        <f t="shared" si="2"/>
        <v>0</v>
      </c>
      <c r="O38" s="157"/>
    </row>
    <row r="39" spans="1:15" s="156" customFormat="1" ht="18.75" customHeight="1">
      <c r="A39" s="66" t="s">
        <v>148</v>
      </c>
      <c r="B39" s="160"/>
      <c r="C39" s="160">
        <v>0</v>
      </c>
      <c r="D39" s="160">
        <v>4865341</v>
      </c>
      <c r="E39" s="160"/>
      <c r="F39" s="160"/>
      <c r="G39" s="160"/>
      <c r="H39" s="160"/>
      <c r="I39" s="160"/>
      <c r="J39" s="160"/>
      <c r="K39" s="160">
        <f t="shared" si="5"/>
        <v>0</v>
      </c>
      <c r="L39" s="160">
        <f t="shared" si="6"/>
        <v>0</v>
      </c>
      <c r="M39" s="160">
        <f t="shared" si="2"/>
        <v>4865341</v>
      </c>
      <c r="O39" s="157"/>
    </row>
    <row r="40" spans="1:14" s="12" customFormat="1" ht="15.75" customHeight="1">
      <c r="A40" s="143" t="s">
        <v>49</v>
      </c>
      <c r="B40" s="144">
        <v>-53270338</v>
      </c>
      <c r="C40" s="144">
        <f>-(C86)</f>
        <v>-54745798</v>
      </c>
      <c r="D40" s="159">
        <v>-52102815</v>
      </c>
      <c r="E40" s="159"/>
      <c r="F40" s="159">
        <f>-(F86)</f>
        <v>0</v>
      </c>
      <c r="G40" s="159"/>
      <c r="H40" s="159">
        <f>-(H84)</f>
        <v>0</v>
      </c>
      <c r="I40" s="159">
        <f>-(I86)</f>
        <v>0</v>
      </c>
      <c r="J40" s="159"/>
      <c r="K40" s="144">
        <f t="shared" si="5"/>
        <v>-53270338</v>
      </c>
      <c r="L40" s="159">
        <f t="shared" si="6"/>
        <v>-54745798</v>
      </c>
      <c r="M40" s="159">
        <f t="shared" si="2"/>
        <v>-52102815</v>
      </c>
      <c r="N40" s="54"/>
    </row>
    <row r="41" spans="1:13" s="12" customFormat="1" ht="15.75" customHeight="1" thickBot="1">
      <c r="A41" s="47" t="s">
        <v>106</v>
      </c>
      <c r="B41" s="48">
        <v>-51553844</v>
      </c>
      <c r="C41" s="144">
        <f>-C61</f>
        <v>-51557291</v>
      </c>
      <c r="D41" s="159">
        <v>-49405336</v>
      </c>
      <c r="E41" s="159"/>
      <c r="F41" s="159">
        <f>-F61</f>
        <v>0</v>
      </c>
      <c r="G41" s="159"/>
      <c r="H41" s="159"/>
      <c r="I41" s="159">
        <f>-I61</f>
        <v>0</v>
      </c>
      <c r="J41" s="159"/>
      <c r="K41" s="48">
        <f t="shared" si="5"/>
        <v>-51553844</v>
      </c>
      <c r="L41" s="159">
        <f t="shared" si="6"/>
        <v>-51557291</v>
      </c>
      <c r="M41" s="159">
        <f t="shared" si="2"/>
        <v>-49405336</v>
      </c>
    </row>
    <row r="42" spans="1:13" s="12" customFormat="1" ht="15.75" customHeight="1" thickBot="1">
      <c r="A42" s="45" t="s">
        <v>50</v>
      </c>
      <c r="B42" s="46">
        <f aca="true" t="shared" si="10" ref="B42:I42">SUM(B40:B41)</f>
        <v>-104824182</v>
      </c>
      <c r="C42" s="167">
        <f t="shared" si="10"/>
        <v>-106303089</v>
      </c>
      <c r="D42" s="167">
        <f t="shared" si="10"/>
        <v>-101508151</v>
      </c>
      <c r="E42" s="167">
        <f t="shared" si="10"/>
        <v>0</v>
      </c>
      <c r="F42" s="167">
        <f t="shared" si="10"/>
        <v>0</v>
      </c>
      <c r="G42" s="167">
        <f t="shared" si="10"/>
        <v>0</v>
      </c>
      <c r="H42" s="167">
        <f t="shared" si="10"/>
        <v>0</v>
      </c>
      <c r="I42" s="167">
        <f t="shared" si="10"/>
        <v>0</v>
      </c>
      <c r="J42" s="167"/>
      <c r="K42" s="46">
        <f t="shared" si="5"/>
        <v>-104824182</v>
      </c>
      <c r="L42" s="167">
        <f t="shared" si="6"/>
        <v>-106303089</v>
      </c>
      <c r="M42" s="167">
        <f t="shared" si="2"/>
        <v>-101508151</v>
      </c>
    </row>
    <row r="43" spans="1:13" s="12" customFormat="1" ht="15.75" customHeight="1" thickBot="1">
      <c r="A43" s="49" t="s">
        <v>132</v>
      </c>
      <c r="B43" s="165">
        <f>B36+B37+B42</f>
        <v>169426782</v>
      </c>
      <c r="C43" s="165">
        <f>C36+C37+C38+C39+C42</f>
        <v>641850088</v>
      </c>
      <c r="D43" s="165">
        <f aca="true" t="shared" si="11" ref="D43:J43">D36+D37+D39+D42</f>
        <v>603664197</v>
      </c>
      <c r="E43" s="165">
        <f t="shared" si="11"/>
        <v>3665720</v>
      </c>
      <c r="F43" s="165">
        <f t="shared" si="11"/>
        <v>4809416</v>
      </c>
      <c r="G43" s="165">
        <f t="shared" si="11"/>
        <v>5881784</v>
      </c>
      <c r="H43" s="165">
        <f t="shared" si="11"/>
        <v>0</v>
      </c>
      <c r="I43" s="165">
        <f t="shared" si="11"/>
        <v>0</v>
      </c>
      <c r="J43" s="165">
        <f t="shared" si="11"/>
        <v>0</v>
      </c>
      <c r="K43" s="165">
        <f t="shared" si="5"/>
        <v>173092502</v>
      </c>
      <c r="L43" s="165">
        <f>C43+F43+I43</f>
        <v>646659504</v>
      </c>
      <c r="M43" s="165">
        <f>D43+G43+J43</f>
        <v>609545981</v>
      </c>
    </row>
    <row r="44" spans="1:13" s="12" customFormat="1" ht="46.5" customHeight="1" thickBot="1">
      <c r="A44" s="138"/>
      <c r="B44" s="43"/>
      <c r="C44" s="36"/>
      <c r="D44" s="36"/>
      <c r="E44" s="36"/>
      <c r="F44" s="44"/>
      <c r="G44" s="44"/>
      <c r="H44" s="44"/>
      <c r="I44" s="44"/>
      <c r="J44" s="44"/>
      <c r="K44" s="44"/>
      <c r="L44" s="37"/>
      <c r="M44" s="37"/>
    </row>
    <row r="45" spans="1:13" s="13" customFormat="1" ht="13.5" customHeight="1" thickBot="1">
      <c r="A45" s="310" t="s">
        <v>81</v>
      </c>
      <c r="B45" s="315" t="s">
        <v>174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7"/>
    </row>
    <row r="46" spans="1:13" s="13" customFormat="1" ht="13.5" customHeight="1">
      <c r="A46" s="311"/>
      <c r="B46" s="313" t="s">
        <v>41</v>
      </c>
      <c r="C46" s="314"/>
      <c r="D46" s="314"/>
      <c r="E46" s="314" t="s">
        <v>42</v>
      </c>
      <c r="F46" s="314"/>
      <c r="G46" s="314"/>
      <c r="H46" s="314" t="s">
        <v>78</v>
      </c>
      <c r="I46" s="314"/>
      <c r="J46" s="314"/>
      <c r="K46" s="314" t="s">
        <v>43</v>
      </c>
      <c r="L46" s="314"/>
      <c r="M46" s="318"/>
    </row>
    <row r="47" spans="1:13" s="13" customFormat="1" ht="26.25" thickBot="1">
      <c r="A47" s="312"/>
      <c r="B47" s="126" t="s">
        <v>141</v>
      </c>
      <c r="C47" s="127" t="s">
        <v>142</v>
      </c>
      <c r="D47" s="128" t="s">
        <v>143</v>
      </c>
      <c r="E47" s="127" t="s">
        <v>141</v>
      </c>
      <c r="F47" s="127" t="s">
        <v>142</v>
      </c>
      <c r="G47" s="128" t="s">
        <v>143</v>
      </c>
      <c r="H47" s="127" t="s">
        <v>141</v>
      </c>
      <c r="I47" s="127" t="s">
        <v>142</v>
      </c>
      <c r="J47" s="128" t="s">
        <v>143</v>
      </c>
      <c r="K47" s="127" t="s">
        <v>141</v>
      </c>
      <c r="L47" s="127" t="s">
        <v>142</v>
      </c>
      <c r="M47" s="129" t="s">
        <v>143</v>
      </c>
    </row>
    <row r="48" spans="1:13" s="13" customFormat="1" ht="12.75" customHeight="1">
      <c r="A48" s="55" t="s">
        <v>44</v>
      </c>
      <c r="B48" s="250">
        <f>B50+B52+B55+B56</f>
        <v>0</v>
      </c>
      <c r="C48" s="251">
        <f>C50+C52+C55+C56</f>
        <v>25000</v>
      </c>
      <c r="D48" s="251">
        <f>D50+D52+D55+D56</f>
        <v>89268</v>
      </c>
      <c r="E48" s="250">
        <f>E50+E51+E52+E55+E56</f>
        <v>0</v>
      </c>
      <c r="F48" s="251">
        <f>F50+F51+F52+F55+F56</f>
        <v>0</v>
      </c>
      <c r="G48" s="251"/>
      <c r="H48" s="250">
        <f>H50+H51+H52+H55+H56</f>
        <v>0</v>
      </c>
      <c r="I48" s="251">
        <f>I50+I51+I52+I55+I56</f>
        <v>0</v>
      </c>
      <c r="J48" s="251"/>
      <c r="K48" s="251">
        <f aca="true" t="shared" si="12" ref="K48:L63">B48+E48+H48</f>
        <v>0</v>
      </c>
      <c r="L48" s="251">
        <f t="shared" si="12"/>
        <v>25000</v>
      </c>
      <c r="M48" s="251">
        <f>D48+G48+J48</f>
        <v>89268</v>
      </c>
    </row>
    <row r="49" spans="1:13" s="12" customFormat="1" ht="12.75">
      <c r="A49" s="34" t="s">
        <v>175</v>
      </c>
      <c r="B49" s="252"/>
      <c r="C49" s="253"/>
      <c r="D49" s="253"/>
      <c r="E49" s="252"/>
      <c r="F49" s="253"/>
      <c r="G49" s="253"/>
      <c r="H49" s="252"/>
      <c r="I49" s="253"/>
      <c r="J49" s="253"/>
      <c r="K49" s="253">
        <f t="shared" si="12"/>
        <v>0</v>
      </c>
      <c r="L49" s="253">
        <f t="shared" si="12"/>
        <v>0</v>
      </c>
      <c r="M49" s="253">
        <f aca="true" t="shared" si="13" ref="M49:M64">D49+G49+J49</f>
        <v>0</v>
      </c>
    </row>
    <row r="50" spans="1:13" s="13" customFormat="1" ht="15" customHeight="1">
      <c r="A50" s="34" t="s">
        <v>176</v>
      </c>
      <c r="B50" s="254">
        <f>B49</f>
        <v>0</v>
      </c>
      <c r="C50" s="255">
        <f>C49</f>
        <v>0</v>
      </c>
      <c r="D50" s="255"/>
      <c r="E50" s="254">
        <f>E49</f>
        <v>0</v>
      </c>
      <c r="F50" s="255">
        <f>F49</f>
        <v>0</v>
      </c>
      <c r="G50" s="255"/>
      <c r="H50" s="254">
        <f>H49</f>
        <v>0</v>
      </c>
      <c r="I50" s="255">
        <f>I49</f>
        <v>0</v>
      </c>
      <c r="J50" s="255"/>
      <c r="K50" s="255">
        <f t="shared" si="12"/>
        <v>0</v>
      </c>
      <c r="L50" s="255">
        <f t="shared" si="12"/>
        <v>0</v>
      </c>
      <c r="M50" s="255">
        <f t="shared" si="13"/>
        <v>0</v>
      </c>
    </row>
    <row r="51" spans="1:13" s="13" customFormat="1" ht="15" customHeight="1">
      <c r="A51" s="33" t="s">
        <v>116</v>
      </c>
      <c r="B51" s="252"/>
      <c r="C51" s="253"/>
      <c r="D51" s="253"/>
      <c r="E51" s="252"/>
      <c r="F51" s="253"/>
      <c r="G51" s="253"/>
      <c r="H51" s="252"/>
      <c r="I51" s="253"/>
      <c r="J51" s="253"/>
      <c r="K51" s="253">
        <f t="shared" si="12"/>
        <v>0</v>
      </c>
      <c r="L51" s="253">
        <f t="shared" si="12"/>
        <v>0</v>
      </c>
      <c r="M51" s="253">
        <f t="shared" si="13"/>
        <v>0</v>
      </c>
    </row>
    <row r="52" spans="1:13" s="13" customFormat="1" ht="12.75">
      <c r="A52" s="34" t="s">
        <v>162</v>
      </c>
      <c r="B52" s="254">
        <f>B51</f>
        <v>0</v>
      </c>
      <c r="C52" s="255">
        <f>C51</f>
        <v>0</v>
      </c>
      <c r="D52" s="255"/>
      <c r="E52" s="254">
        <f>E51</f>
        <v>0</v>
      </c>
      <c r="F52" s="255">
        <f>F51</f>
        <v>0</v>
      </c>
      <c r="G52" s="255"/>
      <c r="H52" s="254">
        <f>H51</f>
        <v>0</v>
      </c>
      <c r="I52" s="255">
        <f>I51</f>
        <v>0</v>
      </c>
      <c r="J52" s="255"/>
      <c r="K52" s="255">
        <f t="shared" si="12"/>
        <v>0</v>
      </c>
      <c r="L52" s="255">
        <f t="shared" si="12"/>
        <v>0</v>
      </c>
      <c r="M52" s="255">
        <f t="shared" si="13"/>
        <v>0</v>
      </c>
    </row>
    <row r="53" spans="1:13" s="13" customFormat="1" ht="15" customHeight="1">
      <c r="A53" s="34" t="s">
        <v>163</v>
      </c>
      <c r="B53" s="252"/>
      <c r="C53" s="253"/>
      <c r="D53" s="253"/>
      <c r="E53" s="252"/>
      <c r="F53" s="253"/>
      <c r="G53" s="253"/>
      <c r="H53" s="252"/>
      <c r="I53" s="253"/>
      <c r="J53" s="253"/>
      <c r="K53" s="253">
        <f t="shared" si="12"/>
        <v>0</v>
      </c>
      <c r="L53" s="253">
        <f t="shared" si="12"/>
        <v>0</v>
      </c>
      <c r="M53" s="253">
        <f t="shared" si="13"/>
        <v>0</v>
      </c>
    </row>
    <row r="54" spans="1:13" ht="15" customHeight="1">
      <c r="A54" s="34" t="s">
        <v>177</v>
      </c>
      <c r="B54" s="256"/>
      <c r="C54" s="257"/>
      <c r="D54" s="257"/>
      <c r="E54" s="256"/>
      <c r="F54" s="257"/>
      <c r="G54" s="257"/>
      <c r="H54" s="256"/>
      <c r="I54" s="257"/>
      <c r="J54" s="257"/>
      <c r="K54" s="257">
        <f t="shared" si="12"/>
        <v>0</v>
      </c>
      <c r="L54" s="257">
        <f t="shared" si="12"/>
        <v>0</v>
      </c>
      <c r="M54" s="257">
        <f t="shared" si="13"/>
        <v>0</v>
      </c>
    </row>
    <row r="55" spans="1:13" ht="12.75">
      <c r="A55" s="34" t="s">
        <v>165</v>
      </c>
      <c r="B55" s="250">
        <f>B53+B54</f>
        <v>0</v>
      </c>
      <c r="C55" s="251">
        <f>C53+C54</f>
        <v>0</v>
      </c>
      <c r="D55" s="251"/>
      <c r="E55" s="250">
        <f>E53+E54</f>
        <v>0</v>
      </c>
      <c r="F55" s="251">
        <f>F53+F54</f>
        <v>0</v>
      </c>
      <c r="G55" s="251"/>
      <c r="H55" s="250">
        <f>H53+H54</f>
        <v>0</v>
      </c>
      <c r="I55" s="251">
        <f>I53+I54</f>
        <v>0</v>
      </c>
      <c r="J55" s="251"/>
      <c r="K55" s="251">
        <f t="shared" si="12"/>
        <v>0</v>
      </c>
      <c r="L55" s="251">
        <f t="shared" si="12"/>
        <v>0</v>
      </c>
      <c r="M55" s="251">
        <f t="shared" si="13"/>
        <v>0</v>
      </c>
    </row>
    <row r="56" spans="1:13" ht="15" customHeight="1">
      <c r="A56" s="34" t="s">
        <v>178</v>
      </c>
      <c r="B56" s="252">
        <v>0</v>
      </c>
      <c r="C56" s="253">
        <v>25000</v>
      </c>
      <c r="D56" s="253">
        <v>89268</v>
      </c>
      <c r="E56" s="252"/>
      <c r="F56" s="253"/>
      <c r="G56" s="253"/>
      <c r="H56" s="252"/>
      <c r="I56" s="253"/>
      <c r="J56" s="253"/>
      <c r="K56" s="253">
        <f t="shared" si="12"/>
        <v>0</v>
      </c>
      <c r="L56" s="253">
        <f t="shared" si="12"/>
        <v>25000</v>
      </c>
      <c r="M56" s="253">
        <f t="shared" si="13"/>
        <v>89268</v>
      </c>
    </row>
    <row r="57" spans="1:13" s="14" customFormat="1" ht="12.75" customHeight="1">
      <c r="A57" s="55" t="s">
        <v>45</v>
      </c>
      <c r="B57" s="258"/>
      <c r="C57" s="259">
        <v>0</v>
      </c>
      <c r="D57" s="259"/>
      <c r="E57" s="258"/>
      <c r="F57" s="259">
        <v>0</v>
      </c>
      <c r="G57" s="259"/>
      <c r="H57" s="258"/>
      <c r="I57" s="259">
        <v>0</v>
      </c>
      <c r="J57" s="259"/>
      <c r="K57" s="259">
        <f t="shared" si="12"/>
        <v>0</v>
      </c>
      <c r="L57" s="259">
        <f t="shared" si="12"/>
        <v>0</v>
      </c>
      <c r="M57" s="259">
        <f t="shared" si="13"/>
        <v>0</v>
      </c>
    </row>
    <row r="58" spans="1:13" s="12" customFormat="1" ht="15" customHeight="1">
      <c r="A58" s="38" t="s">
        <v>115</v>
      </c>
      <c r="B58" s="260">
        <f>SUM(B59:B60)</f>
        <v>0</v>
      </c>
      <c r="C58" s="261">
        <f>SUM(C59:C60)</f>
        <v>0</v>
      </c>
      <c r="D58" s="261">
        <f>SUM(D59:D60)</f>
        <v>0</v>
      </c>
      <c r="E58" s="260">
        <f>SUM(E59:E60)</f>
        <v>0</v>
      </c>
      <c r="F58" s="261">
        <f>SUM(F59:F60)</f>
        <v>0</v>
      </c>
      <c r="G58" s="261"/>
      <c r="H58" s="260">
        <f>SUM(H59:H60)</f>
        <v>0</v>
      </c>
      <c r="I58" s="261">
        <f>SUM(I59:I60)</f>
        <v>0</v>
      </c>
      <c r="J58" s="261"/>
      <c r="K58" s="261">
        <f t="shared" si="12"/>
        <v>0</v>
      </c>
      <c r="L58" s="261">
        <f t="shared" si="12"/>
        <v>0</v>
      </c>
      <c r="M58" s="261">
        <f t="shared" si="13"/>
        <v>0</v>
      </c>
    </row>
    <row r="59" spans="1:13" s="12" customFormat="1" ht="15" customHeight="1">
      <c r="A59" s="34" t="s">
        <v>167</v>
      </c>
      <c r="B59" s="256"/>
      <c r="C59" s="257"/>
      <c r="D59" s="257"/>
      <c r="E59" s="256"/>
      <c r="F59" s="257"/>
      <c r="G59" s="257"/>
      <c r="H59" s="256"/>
      <c r="I59" s="257"/>
      <c r="J59" s="257"/>
      <c r="K59" s="257">
        <f t="shared" si="12"/>
        <v>0</v>
      </c>
      <c r="L59" s="257">
        <f t="shared" si="12"/>
        <v>0</v>
      </c>
      <c r="M59" s="257">
        <f t="shared" si="13"/>
        <v>0</v>
      </c>
    </row>
    <row r="60" spans="1:13" s="12" customFormat="1" ht="15" customHeight="1">
      <c r="A60" s="34" t="s">
        <v>168</v>
      </c>
      <c r="B60" s="256"/>
      <c r="C60" s="257"/>
      <c r="D60" s="257"/>
      <c r="E60" s="256"/>
      <c r="F60" s="257"/>
      <c r="G60" s="257"/>
      <c r="H60" s="256"/>
      <c r="I60" s="257"/>
      <c r="J60" s="257"/>
      <c r="K60" s="257">
        <f t="shared" si="12"/>
        <v>0</v>
      </c>
      <c r="L60" s="257">
        <f t="shared" si="12"/>
        <v>0</v>
      </c>
      <c r="M60" s="257">
        <f t="shared" si="13"/>
        <v>0</v>
      </c>
    </row>
    <row r="61" spans="1:13" s="12" customFormat="1" ht="15" customHeight="1" thickBot="1">
      <c r="A61" s="56" t="s">
        <v>118</v>
      </c>
      <c r="B61" s="262">
        <v>51553844</v>
      </c>
      <c r="C61" s="263">
        <v>51557291</v>
      </c>
      <c r="D61" s="263">
        <v>49405336</v>
      </c>
      <c r="E61" s="263">
        <f>'3. mell.Kiad'!E13</f>
        <v>0</v>
      </c>
      <c r="F61" s="263">
        <f>'3. mell.Kiad'!F13</f>
        <v>0</v>
      </c>
      <c r="G61" s="263"/>
      <c r="H61" s="262"/>
      <c r="I61" s="263"/>
      <c r="J61" s="263"/>
      <c r="K61" s="263">
        <f t="shared" si="12"/>
        <v>51553844</v>
      </c>
      <c r="L61" s="263">
        <f t="shared" si="12"/>
        <v>51557291</v>
      </c>
      <c r="M61" s="263">
        <f t="shared" si="13"/>
        <v>49405336</v>
      </c>
    </row>
    <row r="62" spans="1:13" s="17" customFormat="1" ht="15" customHeight="1" thickBot="1">
      <c r="A62" s="57" t="s">
        <v>102</v>
      </c>
      <c r="B62" s="264">
        <f>B48+B57+B58+B61</f>
        <v>51553844</v>
      </c>
      <c r="C62" s="265">
        <f>C48+C57+C58+C61</f>
        <v>51582291</v>
      </c>
      <c r="D62" s="265">
        <f>D48+D57+D58+D61</f>
        <v>49494604</v>
      </c>
      <c r="E62" s="266">
        <f>E48+E57+E58+E61</f>
        <v>0</v>
      </c>
      <c r="F62" s="265">
        <f>F48+F57+F58+F61</f>
        <v>0</v>
      </c>
      <c r="G62" s="265"/>
      <c r="H62" s="266">
        <f>H48+H57+H58+H61</f>
        <v>0</v>
      </c>
      <c r="I62" s="265">
        <f>I48+I57+I58+I61</f>
        <v>0</v>
      </c>
      <c r="J62" s="265"/>
      <c r="K62" s="265">
        <f t="shared" si="12"/>
        <v>51553844</v>
      </c>
      <c r="L62" s="265">
        <f t="shared" si="12"/>
        <v>51582291</v>
      </c>
      <c r="M62" s="265">
        <f t="shared" si="13"/>
        <v>49494604</v>
      </c>
    </row>
    <row r="63" spans="1:13" s="17" customFormat="1" ht="15" customHeight="1" thickBot="1">
      <c r="A63" s="56" t="s">
        <v>117</v>
      </c>
      <c r="B63" s="252">
        <v>0</v>
      </c>
      <c r="C63" s="253">
        <v>1923991</v>
      </c>
      <c r="D63" s="253">
        <v>1923991</v>
      </c>
      <c r="E63" s="252"/>
      <c r="F63" s="253"/>
      <c r="G63" s="253"/>
      <c r="H63" s="252"/>
      <c r="I63" s="253"/>
      <c r="J63" s="253"/>
      <c r="K63" s="253">
        <f t="shared" si="12"/>
        <v>0</v>
      </c>
      <c r="L63" s="253">
        <f t="shared" si="12"/>
        <v>1923991</v>
      </c>
      <c r="M63" s="253">
        <f t="shared" si="13"/>
        <v>1923991</v>
      </c>
    </row>
    <row r="64" spans="1:13" s="17" customFormat="1" ht="15" customHeight="1" thickBot="1">
      <c r="A64" s="50" t="s">
        <v>134</v>
      </c>
      <c r="B64" s="267">
        <f>B63+B62</f>
        <v>51553844</v>
      </c>
      <c r="C64" s="268">
        <f>C63+C62</f>
        <v>53506282</v>
      </c>
      <c r="D64" s="268">
        <f>D63+D62</f>
        <v>51418595</v>
      </c>
      <c r="E64" s="267">
        <f>E63+E62</f>
        <v>0</v>
      </c>
      <c r="F64" s="268">
        <f>F63+F62</f>
        <v>0</v>
      </c>
      <c r="G64" s="268"/>
      <c r="H64" s="267">
        <f>H63+H62</f>
        <v>0</v>
      </c>
      <c r="I64" s="268">
        <f>I63+I62</f>
        <v>0</v>
      </c>
      <c r="J64" s="268"/>
      <c r="K64" s="268">
        <f>B64+E64+H64</f>
        <v>51553844</v>
      </c>
      <c r="L64" s="268">
        <f>C64+F64+I64</f>
        <v>53506282</v>
      </c>
      <c r="M64" s="268">
        <f t="shared" si="13"/>
        <v>51418595</v>
      </c>
    </row>
    <row r="65" spans="1:13" s="17" customFormat="1" ht="35.25" customHeight="1" thickBot="1">
      <c r="A65" s="39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</row>
    <row r="66" spans="1:13" ht="15" customHeight="1" thickBot="1">
      <c r="A66" s="322" t="s">
        <v>82</v>
      </c>
      <c r="B66" s="315" t="s">
        <v>174</v>
      </c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7"/>
    </row>
    <row r="67" spans="1:13" ht="15" customHeight="1">
      <c r="A67" s="323"/>
      <c r="B67" s="313" t="s">
        <v>41</v>
      </c>
      <c r="C67" s="314"/>
      <c r="D67" s="314"/>
      <c r="E67" s="314" t="s">
        <v>42</v>
      </c>
      <c r="F67" s="314"/>
      <c r="G67" s="314"/>
      <c r="H67" s="314" t="s">
        <v>78</v>
      </c>
      <c r="I67" s="314"/>
      <c r="J67" s="314"/>
      <c r="K67" s="314" t="s">
        <v>43</v>
      </c>
      <c r="L67" s="314"/>
      <c r="M67" s="318"/>
    </row>
    <row r="68" spans="1:13" ht="26.25" thickBot="1">
      <c r="A68" s="324"/>
      <c r="B68" s="126" t="s">
        <v>141</v>
      </c>
      <c r="C68" s="127" t="s">
        <v>142</v>
      </c>
      <c r="D68" s="128" t="s">
        <v>143</v>
      </c>
      <c r="E68" s="127" t="s">
        <v>141</v>
      </c>
      <c r="F68" s="127" t="s">
        <v>142</v>
      </c>
      <c r="G68" s="128" t="s">
        <v>143</v>
      </c>
      <c r="H68" s="127" t="s">
        <v>141</v>
      </c>
      <c r="I68" s="127" t="s">
        <v>142</v>
      </c>
      <c r="J68" s="128" t="s">
        <v>143</v>
      </c>
      <c r="K68" s="127" t="s">
        <v>141</v>
      </c>
      <c r="L68" s="127" t="s">
        <v>142</v>
      </c>
      <c r="M68" s="129" t="s">
        <v>143</v>
      </c>
    </row>
    <row r="69" spans="1:13" ht="15" customHeight="1">
      <c r="A69" s="55" t="s">
        <v>44</v>
      </c>
      <c r="B69" s="270">
        <f>B71+B72+B75+B81</f>
        <v>993770</v>
      </c>
      <c r="C69" s="270">
        <f>C71+C72+C75+C81</f>
        <v>993770</v>
      </c>
      <c r="D69" s="270">
        <f>D71+D72+D75+D81</f>
        <v>924630</v>
      </c>
      <c r="E69" s="270">
        <f>E71+E72+E75+E81</f>
        <v>0</v>
      </c>
      <c r="F69" s="270">
        <f>F71+F72+F75+F81</f>
        <v>0</v>
      </c>
      <c r="G69" s="270"/>
      <c r="H69" s="270">
        <f>H71+H72+H75+H81</f>
        <v>0</v>
      </c>
      <c r="I69" s="270">
        <f>I71+I72+I75+I81</f>
        <v>0</v>
      </c>
      <c r="J69" s="270"/>
      <c r="K69" s="270">
        <f aca="true" t="shared" si="14" ref="K69:L87">B69+E69+H69</f>
        <v>993770</v>
      </c>
      <c r="L69" s="270">
        <f t="shared" si="14"/>
        <v>993770</v>
      </c>
      <c r="M69" s="270">
        <f>D69+G69+J69</f>
        <v>924630</v>
      </c>
    </row>
    <row r="70" spans="1:13" ht="12.75">
      <c r="A70" s="41" t="s">
        <v>179</v>
      </c>
      <c r="B70" s="271">
        <v>0</v>
      </c>
      <c r="C70" s="271"/>
      <c r="D70" s="271"/>
      <c r="E70" s="271"/>
      <c r="F70" s="271"/>
      <c r="G70" s="271"/>
      <c r="H70" s="271"/>
      <c r="I70" s="271"/>
      <c r="J70" s="271"/>
      <c r="K70" s="271">
        <f t="shared" si="14"/>
        <v>0</v>
      </c>
      <c r="L70" s="271">
        <f t="shared" si="14"/>
        <v>0</v>
      </c>
      <c r="M70" s="271">
        <f aca="true" t="shared" si="15" ref="M70:M90">D70+G70+J70</f>
        <v>0</v>
      </c>
    </row>
    <row r="71" spans="1:13" ht="15" customHeight="1">
      <c r="A71" s="41" t="s">
        <v>176</v>
      </c>
      <c r="B71" s="271">
        <f>B70</f>
        <v>0</v>
      </c>
      <c r="C71" s="271">
        <f>C70</f>
        <v>0</v>
      </c>
      <c r="D71" s="271"/>
      <c r="E71" s="271">
        <f>E70</f>
        <v>0</v>
      </c>
      <c r="F71" s="271">
        <f>F70</f>
        <v>0</v>
      </c>
      <c r="G71" s="271"/>
      <c r="H71" s="271">
        <f>H70</f>
        <v>0</v>
      </c>
      <c r="I71" s="271">
        <f>I70</f>
        <v>0</v>
      </c>
      <c r="J71" s="271"/>
      <c r="K71" s="271">
        <f t="shared" si="14"/>
        <v>0</v>
      </c>
      <c r="L71" s="271">
        <f t="shared" si="14"/>
        <v>0</v>
      </c>
      <c r="M71" s="271">
        <f t="shared" si="15"/>
        <v>0</v>
      </c>
    </row>
    <row r="72" spans="1:13" ht="12.75">
      <c r="A72" s="41" t="s">
        <v>162</v>
      </c>
      <c r="B72" s="272"/>
      <c r="C72" s="273">
        <v>0</v>
      </c>
      <c r="D72" s="273"/>
      <c r="E72" s="272"/>
      <c r="F72" s="273"/>
      <c r="G72" s="273"/>
      <c r="H72" s="272"/>
      <c r="I72" s="273"/>
      <c r="J72" s="273"/>
      <c r="K72" s="273">
        <f t="shared" si="14"/>
        <v>0</v>
      </c>
      <c r="L72" s="273">
        <f t="shared" si="14"/>
        <v>0</v>
      </c>
      <c r="M72" s="273">
        <f t="shared" si="15"/>
        <v>0</v>
      </c>
    </row>
    <row r="73" spans="1:13" ht="15" customHeight="1">
      <c r="A73" s="41" t="s">
        <v>180</v>
      </c>
      <c r="B73" s="272"/>
      <c r="C73" s="273"/>
      <c r="D73" s="273"/>
      <c r="E73" s="272"/>
      <c r="F73" s="273"/>
      <c r="G73" s="273"/>
      <c r="H73" s="272"/>
      <c r="I73" s="273"/>
      <c r="J73" s="273"/>
      <c r="K73" s="273">
        <f t="shared" si="14"/>
        <v>0</v>
      </c>
      <c r="L73" s="273">
        <f t="shared" si="14"/>
        <v>0</v>
      </c>
      <c r="M73" s="273">
        <f t="shared" si="15"/>
        <v>0</v>
      </c>
    </row>
    <row r="74" spans="1:13" ht="15" customHeight="1">
      <c r="A74" s="41" t="s">
        <v>164</v>
      </c>
      <c r="B74" s="274"/>
      <c r="C74" s="275"/>
      <c r="D74" s="275"/>
      <c r="E74" s="274"/>
      <c r="F74" s="275"/>
      <c r="G74" s="275"/>
      <c r="H74" s="274"/>
      <c r="I74" s="275"/>
      <c r="J74" s="275"/>
      <c r="K74" s="275">
        <f t="shared" si="14"/>
        <v>0</v>
      </c>
      <c r="L74" s="275">
        <f t="shared" si="14"/>
        <v>0</v>
      </c>
      <c r="M74" s="275">
        <f t="shared" si="15"/>
        <v>0</v>
      </c>
    </row>
    <row r="75" spans="1:18" ht="15" customHeight="1">
      <c r="A75" s="41" t="s">
        <v>165</v>
      </c>
      <c r="B75" s="250">
        <f>B73+B74</f>
        <v>0</v>
      </c>
      <c r="C75" s="251">
        <f>C73+C74</f>
        <v>0</v>
      </c>
      <c r="D75" s="251"/>
      <c r="E75" s="250">
        <f>E73+E74</f>
        <v>0</v>
      </c>
      <c r="F75" s="251">
        <f>F73+F74</f>
        <v>0</v>
      </c>
      <c r="G75" s="251"/>
      <c r="H75" s="250">
        <f>H73+H74</f>
        <v>0</v>
      </c>
      <c r="I75" s="251">
        <f>I73+I74</f>
        <v>0</v>
      </c>
      <c r="J75" s="251"/>
      <c r="K75" s="251">
        <f t="shared" si="14"/>
        <v>0</v>
      </c>
      <c r="L75" s="251">
        <f t="shared" si="14"/>
        <v>0</v>
      </c>
      <c r="M75" s="251">
        <f t="shared" si="15"/>
        <v>0</v>
      </c>
      <c r="O75" s="319">
        <v>1430</v>
      </c>
      <c r="P75" s="320"/>
      <c r="Q75" s="320"/>
      <c r="R75" s="321"/>
    </row>
    <row r="76" spans="1:18" ht="15" customHeight="1">
      <c r="A76" s="41" t="s">
        <v>113</v>
      </c>
      <c r="B76" s="276">
        <v>782496</v>
      </c>
      <c r="C76" s="277">
        <v>782496</v>
      </c>
      <c r="D76" s="277">
        <v>718735</v>
      </c>
      <c r="E76" s="276"/>
      <c r="F76" s="277"/>
      <c r="G76" s="277"/>
      <c r="H76" s="276"/>
      <c r="I76" s="277"/>
      <c r="J76" s="277"/>
      <c r="K76" s="277">
        <f t="shared" si="14"/>
        <v>782496</v>
      </c>
      <c r="L76" s="277">
        <f t="shared" si="14"/>
        <v>782496</v>
      </c>
      <c r="M76" s="277">
        <f t="shared" si="15"/>
        <v>718735</v>
      </c>
      <c r="O76" s="319">
        <v>386</v>
      </c>
      <c r="P76" s="320"/>
      <c r="Q76" s="320"/>
      <c r="R76" s="321"/>
    </row>
    <row r="77" spans="1:13" ht="15" customHeight="1">
      <c r="A77" s="41" t="s">
        <v>114</v>
      </c>
      <c r="B77" s="276">
        <v>211274</v>
      </c>
      <c r="C77" s="277">
        <v>211274</v>
      </c>
      <c r="D77" s="277">
        <v>194060</v>
      </c>
      <c r="E77" s="276"/>
      <c r="F77" s="277"/>
      <c r="G77" s="277"/>
      <c r="H77" s="276"/>
      <c r="I77" s="277"/>
      <c r="J77" s="277"/>
      <c r="K77" s="277">
        <f t="shared" si="14"/>
        <v>211274</v>
      </c>
      <c r="L77" s="277">
        <f t="shared" si="14"/>
        <v>211274</v>
      </c>
      <c r="M77" s="277">
        <f t="shared" si="15"/>
        <v>194060</v>
      </c>
    </row>
    <row r="78" spans="1:13" ht="15" customHeight="1">
      <c r="A78" s="41" t="s">
        <v>183</v>
      </c>
      <c r="B78" s="276"/>
      <c r="C78" s="277"/>
      <c r="D78" s="277">
        <v>9200</v>
      </c>
      <c r="E78" s="276"/>
      <c r="F78" s="277"/>
      <c r="G78" s="277"/>
      <c r="H78" s="276"/>
      <c r="I78" s="277"/>
      <c r="J78" s="277"/>
      <c r="K78" s="277"/>
      <c r="L78" s="277"/>
      <c r="M78" s="277"/>
    </row>
    <row r="79" spans="1:13" ht="15" customHeight="1">
      <c r="A79" s="41" t="s">
        <v>182</v>
      </c>
      <c r="B79" s="276"/>
      <c r="C79" s="277"/>
      <c r="D79" s="277">
        <v>1303</v>
      </c>
      <c r="E79" s="276"/>
      <c r="F79" s="277"/>
      <c r="G79" s="277"/>
      <c r="H79" s="276"/>
      <c r="I79" s="277"/>
      <c r="J79" s="277"/>
      <c r="K79" s="277"/>
      <c r="L79" s="277"/>
      <c r="M79" s="277">
        <f t="shared" si="15"/>
        <v>1303</v>
      </c>
    </row>
    <row r="80" spans="1:13" ht="15" customHeight="1">
      <c r="A80" s="41" t="s">
        <v>150</v>
      </c>
      <c r="B80" s="276"/>
      <c r="C80" s="277"/>
      <c r="D80" s="277">
        <v>1332</v>
      </c>
      <c r="E80" s="276"/>
      <c r="F80" s="277"/>
      <c r="G80" s="277"/>
      <c r="H80" s="276"/>
      <c r="I80" s="277"/>
      <c r="J80" s="277"/>
      <c r="K80" s="277"/>
      <c r="L80" s="277"/>
      <c r="M80" s="277">
        <f t="shared" si="15"/>
        <v>1332</v>
      </c>
    </row>
    <row r="81" spans="1:13" ht="15" customHeight="1">
      <c r="A81" s="34" t="s">
        <v>178</v>
      </c>
      <c r="B81" s="250">
        <f>SUM(B76:B77)</f>
        <v>993770</v>
      </c>
      <c r="C81" s="251">
        <f>SUM(C76:C80)</f>
        <v>993770</v>
      </c>
      <c r="D81" s="251">
        <f>SUM(D76:D80)</f>
        <v>924630</v>
      </c>
      <c r="E81" s="250">
        <f>SUM(E76:E77)</f>
        <v>0</v>
      </c>
      <c r="F81" s="251">
        <f>SUM(F76:F77)</f>
        <v>0</v>
      </c>
      <c r="G81" s="251"/>
      <c r="H81" s="250">
        <f>SUM(H76:H77)</f>
        <v>0</v>
      </c>
      <c r="I81" s="251">
        <f>SUM(I76:I77)</f>
        <v>0</v>
      </c>
      <c r="J81" s="251"/>
      <c r="K81" s="251">
        <f t="shared" si="14"/>
        <v>993770</v>
      </c>
      <c r="L81" s="251">
        <f t="shared" si="14"/>
        <v>993770</v>
      </c>
      <c r="M81" s="251">
        <f t="shared" si="15"/>
        <v>924630</v>
      </c>
    </row>
    <row r="82" spans="1:13" ht="15" customHeight="1">
      <c r="A82" s="55" t="s">
        <v>45</v>
      </c>
      <c r="B82" s="278">
        <f>SUM(B83:B85)</f>
        <v>0</v>
      </c>
      <c r="C82" s="279">
        <f>SUM(C83:C85)</f>
        <v>0</v>
      </c>
      <c r="D82" s="279"/>
      <c r="E82" s="278">
        <f>SUM(E83:E85)</f>
        <v>0</v>
      </c>
      <c r="F82" s="279">
        <f>SUM(F83:F85)</f>
        <v>0</v>
      </c>
      <c r="G82" s="279"/>
      <c r="H82" s="278">
        <f>SUM(H83:H85)</f>
        <v>0</v>
      </c>
      <c r="I82" s="279">
        <f>SUM(I83:I85)</f>
        <v>0</v>
      </c>
      <c r="J82" s="279"/>
      <c r="K82" s="279">
        <f t="shared" si="14"/>
        <v>0</v>
      </c>
      <c r="L82" s="279">
        <f t="shared" si="14"/>
        <v>0</v>
      </c>
      <c r="M82" s="279">
        <f t="shared" si="15"/>
        <v>0</v>
      </c>
    </row>
    <row r="83" spans="1:13" ht="15" customHeight="1">
      <c r="A83" s="38" t="s">
        <v>115</v>
      </c>
      <c r="B83" s="278">
        <f>SUM(B84:B85)</f>
        <v>0</v>
      </c>
      <c r="C83" s="279">
        <f>SUM(C84:C85)</f>
        <v>0</v>
      </c>
      <c r="D83" s="279"/>
      <c r="E83" s="278">
        <f>SUM(E84:E85)</f>
        <v>0</v>
      </c>
      <c r="F83" s="279">
        <f>SUM(F84:F85)</f>
        <v>0</v>
      </c>
      <c r="G83" s="279"/>
      <c r="H83" s="278">
        <f>SUM(H84:H85)</f>
        <v>0</v>
      </c>
      <c r="I83" s="279">
        <f>SUM(I84:I85)</f>
        <v>0</v>
      </c>
      <c r="J83" s="279"/>
      <c r="K83" s="279">
        <f t="shared" si="14"/>
        <v>0</v>
      </c>
      <c r="L83" s="279">
        <f t="shared" si="14"/>
        <v>0</v>
      </c>
      <c r="M83" s="279">
        <f t="shared" si="15"/>
        <v>0</v>
      </c>
    </row>
    <row r="84" spans="1:13" ht="15" customHeight="1">
      <c r="A84" s="34" t="s">
        <v>181</v>
      </c>
      <c r="B84" s="252"/>
      <c r="C84" s="253"/>
      <c r="D84" s="253"/>
      <c r="E84" s="252"/>
      <c r="F84" s="253"/>
      <c r="G84" s="253"/>
      <c r="H84" s="252"/>
      <c r="I84" s="253"/>
      <c r="J84" s="253"/>
      <c r="K84" s="253">
        <f t="shared" si="14"/>
        <v>0</v>
      </c>
      <c r="L84" s="253">
        <f t="shared" si="14"/>
        <v>0</v>
      </c>
      <c r="M84" s="253">
        <f t="shared" si="15"/>
        <v>0</v>
      </c>
    </row>
    <row r="85" spans="1:13" ht="15" customHeight="1">
      <c r="A85" s="34" t="s">
        <v>168</v>
      </c>
      <c r="B85" s="252"/>
      <c r="C85" s="253"/>
      <c r="D85" s="253"/>
      <c r="E85" s="252"/>
      <c r="F85" s="253"/>
      <c r="G85" s="253"/>
      <c r="H85" s="252"/>
      <c r="I85" s="253"/>
      <c r="J85" s="253"/>
      <c r="K85" s="253">
        <f t="shared" si="14"/>
        <v>0</v>
      </c>
      <c r="L85" s="253">
        <f t="shared" si="14"/>
        <v>0</v>
      </c>
      <c r="M85" s="253">
        <f t="shared" si="15"/>
        <v>0</v>
      </c>
    </row>
    <row r="86" spans="1:13" ht="15" customHeight="1" thickBot="1">
      <c r="A86" s="42" t="s">
        <v>118</v>
      </c>
      <c r="B86" s="280">
        <v>53270338</v>
      </c>
      <c r="C86" s="281">
        <v>54745798</v>
      </c>
      <c r="D86" s="281">
        <v>52102815</v>
      </c>
      <c r="E86" s="280"/>
      <c r="F86" s="281"/>
      <c r="G86" s="281"/>
      <c r="H86" s="280"/>
      <c r="I86" s="281"/>
      <c r="J86" s="281"/>
      <c r="K86" s="281">
        <f t="shared" si="14"/>
        <v>53270338</v>
      </c>
      <c r="L86" s="281">
        <f t="shared" si="14"/>
        <v>54745798</v>
      </c>
      <c r="M86" s="281">
        <f t="shared" si="15"/>
        <v>52102815</v>
      </c>
    </row>
    <row r="87" spans="1:13" ht="15" customHeight="1" thickBot="1">
      <c r="A87" s="50" t="s">
        <v>103</v>
      </c>
      <c r="B87" s="267">
        <f>B69+B82+B83+B86</f>
        <v>54264108</v>
      </c>
      <c r="C87" s="268">
        <f>C69+C82+C83+C86</f>
        <v>55739568</v>
      </c>
      <c r="D87" s="268">
        <f>D69+D82+D83+D86</f>
        <v>53027445</v>
      </c>
      <c r="E87" s="267">
        <f>E69+E82+E83+E86</f>
        <v>0</v>
      </c>
      <c r="F87" s="268">
        <f>F69+F82+F83+F86</f>
        <v>0</v>
      </c>
      <c r="G87" s="268"/>
      <c r="H87" s="267">
        <f>H69+H82+H83+H86</f>
        <v>0</v>
      </c>
      <c r="I87" s="268">
        <f>I69+I82+I83+I86</f>
        <v>0</v>
      </c>
      <c r="J87" s="268"/>
      <c r="K87" s="268">
        <f t="shared" si="14"/>
        <v>54264108</v>
      </c>
      <c r="L87" s="268">
        <f t="shared" si="14"/>
        <v>55739568</v>
      </c>
      <c r="M87" s="268">
        <f t="shared" si="15"/>
        <v>53027445</v>
      </c>
    </row>
    <row r="88" spans="1:13" ht="15" customHeight="1" thickBot="1">
      <c r="A88" s="56" t="s">
        <v>117</v>
      </c>
      <c r="B88" s="252"/>
      <c r="C88" s="253">
        <v>202776</v>
      </c>
      <c r="D88" s="253">
        <v>202776</v>
      </c>
      <c r="E88" s="252"/>
      <c r="F88" s="253"/>
      <c r="G88" s="253"/>
      <c r="H88" s="252"/>
      <c r="I88" s="253"/>
      <c r="J88" s="253"/>
      <c r="K88" s="253">
        <f aca="true" t="shared" si="16" ref="K88:L90">B88+E88+H88</f>
        <v>0</v>
      </c>
      <c r="L88" s="253">
        <f t="shared" si="16"/>
        <v>202776</v>
      </c>
      <c r="M88" s="253">
        <f t="shared" si="15"/>
        <v>202776</v>
      </c>
    </row>
    <row r="89" spans="1:13" ht="15" customHeight="1" thickBot="1">
      <c r="A89" s="50" t="s">
        <v>133</v>
      </c>
      <c r="B89" s="267">
        <f>B88+B87</f>
        <v>54264108</v>
      </c>
      <c r="C89" s="268">
        <f>C88+C87</f>
        <v>55942344</v>
      </c>
      <c r="D89" s="268">
        <f>D88+D87</f>
        <v>53230221</v>
      </c>
      <c r="E89" s="267">
        <f>E88+E87</f>
        <v>0</v>
      </c>
      <c r="F89" s="268">
        <f>F88+F87</f>
        <v>0</v>
      </c>
      <c r="G89" s="268"/>
      <c r="H89" s="267">
        <f>H88+H87</f>
        <v>0</v>
      </c>
      <c r="I89" s="268">
        <f>I88+I87</f>
        <v>0</v>
      </c>
      <c r="J89" s="268"/>
      <c r="K89" s="268">
        <f t="shared" si="16"/>
        <v>54264108</v>
      </c>
      <c r="L89" s="268">
        <f t="shared" si="16"/>
        <v>55942344</v>
      </c>
      <c r="M89" s="268">
        <f t="shared" si="15"/>
        <v>53230221</v>
      </c>
    </row>
    <row r="90" spans="1:13" ht="15" customHeight="1" thickBot="1">
      <c r="A90" s="40"/>
      <c r="B90" s="282"/>
      <c r="C90" s="283"/>
      <c r="D90" s="283"/>
      <c r="E90" s="282"/>
      <c r="F90" s="283"/>
      <c r="G90" s="283"/>
      <c r="H90" s="282"/>
      <c r="I90" s="283"/>
      <c r="J90" s="283"/>
      <c r="K90" s="283">
        <f t="shared" si="16"/>
        <v>0</v>
      </c>
      <c r="L90" s="283">
        <f t="shared" si="16"/>
        <v>0</v>
      </c>
      <c r="M90" s="283">
        <f t="shared" si="15"/>
        <v>0</v>
      </c>
    </row>
    <row r="91" spans="1:13" ht="30" customHeight="1" thickBot="1">
      <c r="A91" s="51" t="s">
        <v>51</v>
      </c>
      <c r="B91" s="284">
        <f>B43+B64+B89</f>
        <v>275244734</v>
      </c>
      <c r="C91" s="284">
        <f>C43+C64+C89</f>
        <v>751298714</v>
      </c>
      <c r="D91" s="284">
        <f>D43+D64+D89</f>
        <v>708313013</v>
      </c>
      <c r="E91" s="284">
        <f aca="true" t="shared" si="17" ref="E91:M91">E43+E64+E89</f>
        <v>3665720</v>
      </c>
      <c r="F91" s="284">
        <f t="shared" si="17"/>
        <v>4809416</v>
      </c>
      <c r="G91" s="284">
        <f t="shared" si="17"/>
        <v>5881784</v>
      </c>
      <c r="H91" s="284">
        <f t="shared" si="17"/>
        <v>0</v>
      </c>
      <c r="I91" s="284">
        <f t="shared" si="17"/>
        <v>0</v>
      </c>
      <c r="J91" s="284">
        <f t="shared" si="17"/>
        <v>0</v>
      </c>
      <c r="K91" s="284">
        <f>K43+K64+K89</f>
        <v>278910454</v>
      </c>
      <c r="L91" s="284">
        <f>L43+L64+L89</f>
        <v>756108130</v>
      </c>
      <c r="M91" s="284">
        <f t="shared" si="17"/>
        <v>714194797</v>
      </c>
    </row>
  </sheetData>
  <sheetProtection password="C61E" sheet="1" objects="1" selectLockedCells="1" selectUnlockedCells="1"/>
  <mergeCells count="20">
    <mergeCell ref="K46:M46"/>
    <mergeCell ref="O75:R75"/>
    <mergeCell ref="O76:R76"/>
    <mergeCell ref="A66:A68"/>
    <mergeCell ref="B1:M1"/>
    <mergeCell ref="B67:D67"/>
    <mergeCell ref="E67:G67"/>
    <mergeCell ref="H67:J67"/>
    <mergeCell ref="K67:M67"/>
    <mergeCell ref="B66:M66"/>
    <mergeCell ref="A1:A3"/>
    <mergeCell ref="A45:A47"/>
    <mergeCell ref="B2:D2"/>
    <mergeCell ref="E2:G2"/>
    <mergeCell ref="E46:G46"/>
    <mergeCell ref="H46:J46"/>
    <mergeCell ref="B45:M45"/>
    <mergeCell ref="H2:J2"/>
    <mergeCell ref="K2:M2"/>
    <mergeCell ref="B46:D46"/>
  </mergeCells>
  <printOptions horizontalCentered="1"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8" scale="51" r:id="rId1"/>
  <headerFooter alignWithMargins="0">
    <oddHeader>&amp;C&amp;"Times New Roman,Félkövér"Bokod Község Önkormányzatának
 bevételei ( Ft)&amp;R&amp;"Times New Roman,Félkövér"2. melléklet a 
4/2018 (IV.27)
 önkorm.rendelethez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85" zoomScaleSheetLayoutView="85" workbookViewId="0" topLeftCell="A16">
      <selection activeCell="C17" sqref="C17 C31"/>
    </sheetView>
  </sheetViews>
  <sheetFormatPr defaultColWidth="9.140625" defaultRowHeight="12.75"/>
  <cols>
    <col min="1" max="1" width="52.57421875" style="31" customWidth="1"/>
    <col min="2" max="2" width="14.28125" style="31" customWidth="1"/>
    <col min="3" max="5" width="14.7109375" style="31" customWidth="1"/>
    <col min="6" max="8" width="14.28125" style="31" customWidth="1"/>
    <col min="9" max="10" width="13.8515625" style="31" customWidth="1"/>
    <col min="11" max="12" width="17.421875" style="31" bestFit="1" customWidth="1"/>
    <col min="13" max="13" width="15.421875" style="31" customWidth="1"/>
    <col min="14" max="16384" width="9.140625" style="31" customWidth="1"/>
  </cols>
  <sheetData>
    <row r="1" spans="1:13" s="70" customFormat="1" ht="21.75" customHeight="1" thickBot="1">
      <c r="A1" s="25" t="s">
        <v>40</v>
      </c>
      <c r="B1" s="325" t="s">
        <v>189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s="70" customFormat="1" ht="21.75" customHeight="1">
      <c r="A2" s="328" t="s">
        <v>104</v>
      </c>
      <c r="B2" s="313" t="s">
        <v>41</v>
      </c>
      <c r="C2" s="314"/>
      <c r="D2" s="314"/>
      <c r="E2" s="314" t="s">
        <v>42</v>
      </c>
      <c r="F2" s="314"/>
      <c r="G2" s="314"/>
      <c r="H2" s="314" t="s">
        <v>78</v>
      </c>
      <c r="I2" s="314"/>
      <c r="J2" s="314"/>
      <c r="K2" s="314" t="s">
        <v>43</v>
      </c>
      <c r="L2" s="314"/>
      <c r="M2" s="318"/>
    </row>
    <row r="3" spans="1:13" s="70" customFormat="1" ht="42" customHeight="1" thickBot="1">
      <c r="A3" s="329"/>
      <c r="B3" s="126" t="s">
        <v>141</v>
      </c>
      <c r="C3" s="127" t="s">
        <v>142</v>
      </c>
      <c r="D3" s="128" t="s">
        <v>143</v>
      </c>
      <c r="E3" s="127" t="s">
        <v>141</v>
      </c>
      <c r="F3" s="127" t="s">
        <v>142</v>
      </c>
      <c r="G3" s="128" t="s">
        <v>143</v>
      </c>
      <c r="H3" s="127" t="s">
        <v>141</v>
      </c>
      <c r="I3" s="127" t="s">
        <v>142</v>
      </c>
      <c r="J3" s="128" t="s">
        <v>143</v>
      </c>
      <c r="K3" s="127" t="s">
        <v>141</v>
      </c>
      <c r="L3" s="127" t="s">
        <v>142</v>
      </c>
      <c r="M3" s="129" t="s">
        <v>143</v>
      </c>
    </row>
    <row r="4" spans="1:13" s="70" customFormat="1" ht="15" customHeight="1">
      <c r="A4" s="26" t="s">
        <v>52</v>
      </c>
      <c r="B4" s="216">
        <f>SUM(B5:B8)</f>
        <v>51553844</v>
      </c>
      <c r="C4" s="213">
        <f>SUM(C5:C8)</f>
        <v>53471383</v>
      </c>
      <c r="D4" s="213">
        <f>SUM(D5:D8)</f>
        <v>49515058</v>
      </c>
      <c r="E4" s="216">
        <f>SUM(E5:E8)</f>
        <v>0</v>
      </c>
      <c r="F4" s="213">
        <f>SUM(F5:F8)</f>
        <v>0</v>
      </c>
      <c r="G4" s="213"/>
      <c r="H4" s="216">
        <f>SUM(H5:H8)</f>
        <v>0</v>
      </c>
      <c r="I4" s="213"/>
      <c r="J4" s="213"/>
      <c r="K4" s="213">
        <f aca="true" t="shared" si="0" ref="K4:M13">B4+E4+H4</f>
        <v>51553844</v>
      </c>
      <c r="L4" s="213">
        <f t="shared" si="0"/>
        <v>53471383</v>
      </c>
      <c r="M4" s="213">
        <f>D4+G4+J4</f>
        <v>49515058</v>
      </c>
    </row>
    <row r="5" spans="1:13" s="70" customFormat="1" ht="15" customHeight="1">
      <c r="A5" s="27" t="s">
        <v>53</v>
      </c>
      <c r="B5" s="217">
        <v>35392352</v>
      </c>
      <c r="C5" s="212">
        <v>36504543</v>
      </c>
      <c r="D5" s="212">
        <v>34991600</v>
      </c>
      <c r="E5" s="217"/>
      <c r="F5" s="212">
        <v>0</v>
      </c>
      <c r="G5" s="212"/>
      <c r="H5" s="217"/>
      <c r="I5" s="212">
        <v>0</v>
      </c>
      <c r="J5" s="212"/>
      <c r="K5" s="212">
        <f t="shared" si="0"/>
        <v>35392352</v>
      </c>
      <c r="L5" s="212">
        <f t="shared" si="0"/>
        <v>36504543</v>
      </c>
      <c r="M5" s="212">
        <f aca="true" t="shared" si="1" ref="M5:M13">D5+G5+J5</f>
        <v>34991600</v>
      </c>
    </row>
    <row r="6" spans="1:13" s="70" customFormat="1" ht="25.5">
      <c r="A6" s="28" t="s">
        <v>54</v>
      </c>
      <c r="B6" s="217">
        <v>7710714</v>
      </c>
      <c r="C6" s="212">
        <v>8252961</v>
      </c>
      <c r="D6" s="212">
        <v>8252961</v>
      </c>
      <c r="E6" s="217"/>
      <c r="F6" s="212">
        <v>0</v>
      </c>
      <c r="G6" s="212"/>
      <c r="H6" s="217"/>
      <c r="I6" s="212">
        <v>0</v>
      </c>
      <c r="J6" s="212"/>
      <c r="K6" s="212">
        <f t="shared" si="0"/>
        <v>7710714</v>
      </c>
      <c r="L6" s="212">
        <f t="shared" si="0"/>
        <v>8252961</v>
      </c>
      <c r="M6" s="212">
        <f t="shared" si="1"/>
        <v>8252961</v>
      </c>
    </row>
    <row r="7" spans="1:13" s="70" customFormat="1" ht="15" customHeight="1">
      <c r="A7" s="27" t="s">
        <v>55</v>
      </c>
      <c r="B7" s="217">
        <v>8450778</v>
      </c>
      <c r="C7" s="212">
        <v>8713879</v>
      </c>
      <c r="D7" s="212">
        <v>6270497</v>
      </c>
      <c r="E7" s="217"/>
      <c r="F7" s="212">
        <v>0</v>
      </c>
      <c r="G7" s="212"/>
      <c r="H7" s="217"/>
      <c r="I7" s="212"/>
      <c r="J7" s="212"/>
      <c r="K7" s="212">
        <f t="shared" si="0"/>
        <v>8450778</v>
      </c>
      <c r="L7" s="212">
        <f t="shared" si="0"/>
        <v>8713879</v>
      </c>
      <c r="M7" s="212">
        <f t="shared" si="1"/>
        <v>6270497</v>
      </c>
    </row>
    <row r="8" spans="1:13" s="70" customFormat="1" ht="15" customHeight="1">
      <c r="A8" s="27" t="s">
        <v>61</v>
      </c>
      <c r="B8" s="217"/>
      <c r="C8" s="212"/>
      <c r="D8" s="212"/>
      <c r="E8" s="217"/>
      <c r="F8" s="212">
        <v>0</v>
      </c>
      <c r="G8" s="212"/>
      <c r="H8" s="217"/>
      <c r="I8" s="212">
        <v>0</v>
      </c>
      <c r="J8" s="212"/>
      <c r="K8" s="212">
        <f t="shared" si="0"/>
        <v>0</v>
      </c>
      <c r="L8" s="212">
        <f t="shared" si="0"/>
        <v>0</v>
      </c>
      <c r="M8" s="212">
        <f t="shared" si="1"/>
        <v>0</v>
      </c>
    </row>
    <row r="9" spans="1:13" s="70" customFormat="1" ht="15" customHeight="1">
      <c r="A9" s="26" t="s">
        <v>56</v>
      </c>
      <c r="B9" s="216">
        <f>SUM(B10:B12)</f>
        <v>0</v>
      </c>
      <c r="C9" s="213">
        <f>SUM(C10:C12)</f>
        <v>34899</v>
      </c>
      <c r="D9" s="213">
        <f>SUM(D10:D12)</f>
        <v>34899</v>
      </c>
      <c r="E9" s="216">
        <f>SUM(E10:E12)</f>
        <v>0</v>
      </c>
      <c r="F9" s="213"/>
      <c r="G9" s="213"/>
      <c r="H9" s="216">
        <f>SUM(H10:H12)</f>
        <v>0</v>
      </c>
      <c r="I9" s="213">
        <f>SUM(I10:I12)</f>
        <v>0</v>
      </c>
      <c r="J9" s="213"/>
      <c r="K9" s="213">
        <f t="shared" si="0"/>
        <v>0</v>
      </c>
      <c r="L9" s="213">
        <f t="shared" si="0"/>
        <v>34899</v>
      </c>
      <c r="M9" s="213">
        <f t="shared" si="0"/>
        <v>34899</v>
      </c>
    </row>
    <row r="10" spans="1:13" s="70" customFormat="1" ht="15" customHeight="1">
      <c r="A10" s="30" t="s">
        <v>57</v>
      </c>
      <c r="B10" s="217"/>
      <c r="C10" s="212">
        <v>34899</v>
      </c>
      <c r="D10" s="212">
        <v>34899</v>
      </c>
      <c r="E10" s="217"/>
      <c r="F10" s="212">
        <v>0</v>
      </c>
      <c r="G10" s="212"/>
      <c r="H10" s="217"/>
      <c r="I10" s="212">
        <v>0</v>
      </c>
      <c r="J10" s="212"/>
      <c r="K10" s="212">
        <f t="shared" si="0"/>
        <v>0</v>
      </c>
      <c r="L10" s="212">
        <f t="shared" si="0"/>
        <v>34899</v>
      </c>
      <c r="M10" s="212">
        <f t="shared" si="1"/>
        <v>34899</v>
      </c>
    </row>
    <row r="11" spans="1:13" s="70" customFormat="1" ht="15" customHeight="1">
      <c r="A11" s="30" t="s">
        <v>58</v>
      </c>
      <c r="B11" s="217"/>
      <c r="C11" s="212"/>
      <c r="D11" s="212"/>
      <c r="E11" s="217"/>
      <c r="F11" s="212">
        <v>0</v>
      </c>
      <c r="G11" s="212"/>
      <c r="H11" s="217"/>
      <c r="I11" s="212">
        <v>0</v>
      </c>
      <c r="J11" s="212"/>
      <c r="K11" s="212">
        <f t="shared" si="0"/>
        <v>0</v>
      </c>
      <c r="L11" s="212">
        <f t="shared" si="0"/>
        <v>0</v>
      </c>
      <c r="M11" s="212">
        <f t="shared" si="1"/>
        <v>0</v>
      </c>
    </row>
    <row r="12" spans="1:13" s="70" customFormat="1" ht="15" customHeight="1" thickBot="1">
      <c r="A12" s="30" t="s">
        <v>62</v>
      </c>
      <c r="B12" s="218"/>
      <c r="C12" s="214">
        <v>0</v>
      </c>
      <c r="D12" s="214"/>
      <c r="E12" s="218"/>
      <c r="F12" s="214">
        <v>0</v>
      </c>
      <c r="G12" s="214"/>
      <c r="H12" s="218"/>
      <c r="I12" s="214">
        <v>0</v>
      </c>
      <c r="J12" s="214"/>
      <c r="K12" s="214">
        <f t="shared" si="0"/>
        <v>0</v>
      </c>
      <c r="L12" s="214">
        <f t="shared" si="0"/>
        <v>0</v>
      </c>
      <c r="M12" s="214">
        <f t="shared" si="1"/>
        <v>0</v>
      </c>
    </row>
    <row r="13" spans="1:13" s="70" customFormat="1" ht="31.5" customHeight="1" thickBot="1">
      <c r="A13" s="140" t="s">
        <v>105</v>
      </c>
      <c r="B13" s="219">
        <f>B4+B9</f>
        <v>51553844</v>
      </c>
      <c r="C13" s="215">
        <f>C4+C9</f>
        <v>53506282</v>
      </c>
      <c r="D13" s="215">
        <f>D4+D9</f>
        <v>49549957</v>
      </c>
      <c r="E13" s="219">
        <f>E4+E9</f>
        <v>0</v>
      </c>
      <c r="F13" s="215">
        <f>F4+F9</f>
        <v>0</v>
      </c>
      <c r="G13" s="215"/>
      <c r="H13" s="219">
        <f>H4+H9</f>
        <v>0</v>
      </c>
      <c r="I13" s="215">
        <f>I4+I9</f>
        <v>0</v>
      </c>
      <c r="J13" s="215"/>
      <c r="K13" s="215">
        <f t="shared" si="0"/>
        <v>51553844</v>
      </c>
      <c r="L13" s="215">
        <f t="shared" si="0"/>
        <v>53506282</v>
      </c>
      <c r="M13" s="215">
        <f t="shared" si="1"/>
        <v>49549957</v>
      </c>
    </row>
    <row r="14" spans="1:13" ht="31.5" customHeight="1" thickBot="1">
      <c r="A14" s="139" t="s">
        <v>40</v>
      </c>
      <c r="B14" s="316" t="s">
        <v>153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7"/>
    </row>
    <row r="15" spans="1:13" ht="31.5" customHeight="1">
      <c r="A15" s="330" t="s">
        <v>60</v>
      </c>
      <c r="B15" s="331" t="s">
        <v>41</v>
      </c>
      <c r="C15" s="332"/>
      <c r="D15" s="332"/>
      <c r="E15" s="332" t="s">
        <v>42</v>
      </c>
      <c r="F15" s="332"/>
      <c r="G15" s="332"/>
      <c r="H15" s="332" t="s">
        <v>78</v>
      </c>
      <c r="I15" s="332"/>
      <c r="J15" s="332"/>
      <c r="K15" s="332" t="s">
        <v>43</v>
      </c>
      <c r="L15" s="332"/>
      <c r="M15" s="333"/>
    </row>
    <row r="16" spans="1:13" s="70" customFormat="1" ht="46.5" customHeight="1" thickBot="1">
      <c r="A16" s="329"/>
      <c r="B16" s="126" t="s">
        <v>141</v>
      </c>
      <c r="C16" s="127" t="s">
        <v>142</v>
      </c>
      <c r="D16" s="128" t="s">
        <v>143</v>
      </c>
      <c r="E16" s="127" t="s">
        <v>141</v>
      </c>
      <c r="F16" s="127" t="s">
        <v>142</v>
      </c>
      <c r="G16" s="128" t="s">
        <v>143</v>
      </c>
      <c r="H16" s="127" t="s">
        <v>141</v>
      </c>
      <c r="I16" s="127" t="s">
        <v>142</v>
      </c>
      <c r="J16" s="128" t="s">
        <v>143</v>
      </c>
      <c r="K16" s="127" t="s">
        <v>141</v>
      </c>
      <c r="L16" s="127" t="s">
        <v>142</v>
      </c>
      <c r="M16" s="129" t="s">
        <v>143</v>
      </c>
    </row>
    <row r="17" spans="1:13" s="70" customFormat="1" ht="15" customHeight="1">
      <c r="A17" s="26" t="s">
        <v>52</v>
      </c>
      <c r="B17" s="220">
        <f aca="true" t="shared" si="2" ref="B17:J17">SUM(B18:B22)</f>
        <v>109531451</v>
      </c>
      <c r="C17" s="220">
        <f t="shared" si="2"/>
        <v>128626102</v>
      </c>
      <c r="D17" s="220">
        <f t="shared" si="2"/>
        <v>90421448</v>
      </c>
      <c r="E17" s="220">
        <f t="shared" si="2"/>
        <v>3176000</v>
      </c>
      <c r="F17" s="220">
        <f t="shared" si="2"/>
        <v>10279389</v>
      </c>
      <c r="G17" s="220">
        <f t="shared" si="2"/>
        <v>10195896</v>
      </c>
      <c r="H17" s="220">
        <f t="shared" si="2"/>
        <v>0</v>
      </c>
      <c r="I17" s="220">
        <f t="shared" si="2"/>
        <v>0</v>
      </c>
      <c r="J17" s="220">
        <f t="shared" si="2"/>
        <v>0</v>
      </c>
      <c r="K17" s="220">
        <f aca="true" t="shared" si="3" ref="K17:L33">B17+E17+H17</f>
        <v>112707451</v>
      </c>
      <c r="L17" s="220">
        <f>C17+F17+I17</f>
        <v>138905491</v>
      </c>
      <c r="M17" s="220">
        <f>D17+G17+J17</f>
        <v>100617344</v>
      </c>
    </row>
    <row r="18" spans="1:13" s="70" customFormat="1" ht="15" customHeight="1">
      <c r="A18" s="27" t="s">
        <v>53</v>
      </c>
      <c r="B18" s="217">
        <v>31558858</v>
      </c>
      <c r="C18" s="217">
        <v>31637468</v>
      </c>
      <c r="D18" s="217">
        <v>31605880</v>
      </c>
      <c r="E18" s="217">
        <v>800000</v>
      </c>
      <c r="F18" s="217">
        <v>5070788</v>
      </c>
      <c r="G18" s="217">
        <v>5070788</v>
      </c>
      <c r="H18" s="217"/>
      <c r="I18" s="217">
        <v>0</v>
      </c>
      <c r="J18" s="217"/>
      <c r="K18" s="217">
        <f t="shared" si="3"/>
        <v>32358858</v>
      </c>
      <c r="L18" s="217">
        <f t="shared" si="3"/>
        <v>36708256</v>
      </c>
      <c r="M18" s="217">
        <f aca="true" t="shared" si="4" ref="M18:M46">D18+G18+J18</f>
        <v>36676668</v>
      </c>
    </row>
    <row r="19" spans="1:13" s="70" customFormat="1" ht="25.5">
      <c r="A19" s="28" t="s">
        <v>54</v>
      </c>
      <c r="B19" s="217">
        <v>7199662</v>
      </c>
      <c r="C19" s="217">
        <v>6904099</v>
      </c>
      <c r="D19" s="217">
        <v>6957572</v>
      </c>
      <c r="E19" s="217">
        <v>176000</v>
      </c>
      <c r="F19" s="217">
        <v>925502</v>
      </c>
      <c r="G19" s="217">
        <v>872029</v>
      </c>
      <c r="H19" s="217"/>
      <c r="I19" s="217">
        <v>0</v>
      </c>
      <c r="J19" s="217"/>
      <c r="K19" s="217">
        <f t="shared" si="3"/>
        <v>7375662</v>
      </c>
      <c r="L19" s="217">
        <f t="shared" si="3"/>
        <v>7829601</v>
      </c>
      <c r="M19" s="217">
        <f t="shared" si="4"/>
        <v>7829601</v>
      </c>
    </row>
    <row r="20" spans="1:13" s="70" customFormat="1" ht="15" customHeight="1">
      <c r="A20" s="27" t="s">
        <v>55</v>
      </c>
      <c r="B20" s="217">
        <v>52040375</v>
      </c>
      <c r="C20" s="217">
        <v>58570519</v>
      </c>
      <c r="D20" s="217">
        <v>44552880</v>
      </c>
      <c r="E20" s="217"/>
      <c r="F20" s="217">
        <v>318099</v>
      </c>
      <c r="G20" s="217">
        <v>288579</v>
      </c>
      <c r="H20" s="217"/>
      <c r="I20" s="217">
        <v>0</v>
      </c>
      <c r="J20" s="217"/>
      <c r="K20" s="217">
        <f t="shared" si="3"/>
        <v>52040375</v>
      </c>
      <c r="L20" s="217">
        <f t="shared" si="3"/>
        <v>58888618</v>
      </c>
      <c r="M20" s="217">
        <f t="shared" si="4"/>
        <v>44841459</v>
      </c>
    </row>
    <row r="21" spans="1:13" s="70" customFormat="1" ht="15" customHeight="1">
      <c r="A21" s="27" t="s">
        <v>120</v>
      </c>
      <c r="B21" s="217">
        <v>2499600</v>
      </c>
      <c r="C21" s="217">
        <v>2505870</v>
      </c>
      <c r="D21" s="217">
        <v>1420122</v>
      </c>
      <c r="E21" s="217"/>
      <c r="F21" s="217"/>
      <c r="G21" s="217"/>
      <c r="H21" s="217"/>
      <c r="I21" s="217">
        <v>0</v>
      </c>
      <c r="J21" s="217"/>
      <c r="K21" s="217">
        <f t="shared" si="3"/>
        <v>2499600</v>
      </c>
      <c r="L21" s="217">
        <f t="shared" si="3"/>
        <v>2505870</v>
      </c>
      <c r="M21" s="217">
        <f t="shared" si="4"/>
        <v>1420122</v>
      </c>
    </row>
    <row r="22" spans="1:13" s="70" customFormat="1" ht="15" customHeight="1">
      <c r="A22" s="27" t="s">
        <v>119</v>
      </c>
      <c r="B22" s="221">
        <v>16232956</v>
      </c>
      <c r="C22" s="221">
        <v>29008146</v>
      </c>
      <c r="D22" s="221">
        <v>5884994</v>
      </c>
      <c r="E22" s="221">
        <v>2200000</v>
      </c>
      <c r="F22" s="221">
        <v>3965000</v>
      </c>
      <c r="G22" s="221">
        <v>3964500</v>
      </c>
      <c r="H22" s="221">
        <f>H24+H25+H28</f>
        <v>0</v>
      </c>
      <c r="I22" s="221">
        <f>I24+I25+I28</f>
        <v>0</v>
      </c>
      <c r="J22" s="221">
        <f>J24+J25+J28</f>
        <v>0</v>
      </c>
      <c r="K22" s="221">
        <f t="shared" si="3"/>
        <v>18432956</v>
      </c>
      <c r="L22" s="221">
        <f t="shared" si="3"/>
        <v>32973146</v>
      </c>
      <c r="M22" s="221">
        <f t="shared" si="4"/>
        <v>9849494</v>
      </c>
    </row>
    <row r="23" spans="1:13" s="70" customFormat="1" ht="15" customHeight="1">
      <c r="A23" s="145" t="s">
        <v>149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>
        <f t="shared" si="3"/>
        <v>0</v>
      </c>
      <c r="L23" s="221">
        <f t="shared" si="3"/>
        <v>0</v>
      </c>
      <c r="M23" s="221">
        <f t="shared" si="4"/>
        <v>0</v>
      </c>
    </row>
    <row r="24" spans="1:13" s="70" customFormat="1" ht="25.5">
      <c r="A24" s="71" t="s">
        <v>125</v>
      </c>
      <c r="B24" s="217">
        <v>5258000</v>
      </c>
      <c r="C24" s="217">
        <v>5785000</v>
      </c>
      <c r="D24" s="217">
        <v>5784994</v>
      </c>
      <c r="E24" s="217">
        <v>2200000</v>
      </c>
      <c r="F24" s="217">
        <v>3965000</v>
      </c>
      <c r="G24" s="217">
        <v>3964500</v>
      </c>
      <c r="H24" s="217"/>
      <c r="I24" s="217">
        <v>0</v>
      </c>
      <c r="J24" s="217"/>
      <c r="K24" s="217">
        <f t="shared" si="3"/>
        <v>7458000</v>
      </c>
      <c r="L24" s="217">
        <f t="shared" si="3"/>
        <v>9750000</v>
      </c>
      <c r="M24" s="217">
        <f t="shared" si="4"/>
        <v>9749494</v>
      </c>
    </row>
    <row r="25" spans="1:13" s="70" customFormat="1" ht="12.75">
      <c r="A25" s="72" t="s">
        <v>91</v>
      </c>
      <c r="B25" s="221">
        <v>10674956</v>
      </c>
      <c r="C25" s="221">
        <v>22923146</v>
      </c>
      <c r="D25" s="221"/>
      <c r="E25" s="221"/>
      <c r="F25" s="221">
        <f>SUM(F26:F27)</f>
        <v>0</v>
      </c>
      <c r="G25" s="221"/>
      <c r="H25" s="221">
        <f>SUM(H26:H27)</f>
        <v>0</v>
      </c>
      <c r="I25" s="221">
        <f>SUM(I26:I27)</f>
        <v>0</v>
      </c>
      <c r="J25" s="221"/>
      <c r="K25" s="221">
        <f t="shared" si="3"/>
        <v>10674956</v>
      </c>
      <c r="L25" s="221">
        <f t="shared" si="3"/>
        <v>22923146</v>
      </c>
      <c r="M25" s="221">
        <f t="shared" si="4"/>
        <v>0</v>
      </c>
    </row>
    <row r="26" spans="1:13" s="70" customFormat="1" ht="12.75">
      <c r="A26" s="21" t="s">
        <v>90</v>
      </c>
      <c r="B26" s="217">
        <v>10674956</v>
      </c>
      <c r="C26" s="217">
        <v>22923146</v>
      </c>
      <c r="D26" s="217"/>
      <c r="E26" s="217"/>
      <c r="F26" s="217">
        <v>0</v>
      </c>
      <c r="G26" s="217"/>
      <c r="H26" s="217"/>
      <c r="I26" s="217">
        <v>0</v>
      </c>
      <c r="J26" s="217"/>
      <c r="K26" s="217">
        <f t="shared" si="3"/>
        <v>10674956</v>
      </c>
      <c r="L26" s="217">
        <f t="shared" si="3"/>
        <v>22923146</v>
      </c>
      <c r="M26" s="217">
        <f t="shared" si="4"/>
        <v>0</v>
      </c>
    </row>
    <row r="27" spans="1:13" s="70" customFormat="1" ht="12.75">
      <c r="A27" s="22" t="s">
        <v>92</v>
      </c>
      <c r="B27" s="217"/>
      <c r="C27" s="217"/>
      <c r="D27" s="217"/>
      <c r="E27" s="217"/>
      <c r="F27" s="217">
        <v>0</v>
      </c>
      <c r="G27" s="217"/>
      <c r="H27" s="217"/>
      <c r="I27" s="217">
        <v>0</v>
      </c>
      <c r="J27" s="217"/>
      <c r="K27" s="217">
        <f t="shared" si="3"/>
        <v>0</v>
      </c>
      <c r="L27" s="217">
        <f t="shared" si="3"/>
        <v>0</v>
      </c>
      <c r="M27" s="217">
        <f t="shared" si="4"/>
        <v>0</v>
      </c>
    </row>
    <row r="28" spans="1:13" s="70" customFormat="1" ht="15" customHeight="1">
      <c r="A28" s="169" t="s">
        <v>184</v>
      </c>
      <c r="B28" s="222">
        <v>300000</v>
      </c>
      <c r="C28" s="222">
        <v>300000</v>
      </c>
      <c r="D28" s="222">
        <v>100000</v>
      </c>
      <c r="E28" s="222"/>
      <c r="F28" s="222">
        <f>SUM(F29:F30)</f>
        <v>0</v>
      </c>
      <c r="G28" s="222"/>
      <c r="H28" s="222"/>
      <c r="I28" s="222">
        <f>SUM(I29:I30)</f>
        <v>0</v>
      </c>
      <c r="J28" s="222"/>
      <c r="K28" s="222">
        <f t="shared" si="3"/>
        <v>300000</v>
      </c>
      <c r="L28" s="222">
        <f t="shared" si="3"/>
        <v>300000</v>
      </c>
      <c r="M28" s="222">
        <f t="shared" si="4"/>
        <v>100000</v>
      </c>
    </row>
    <row r="29" spans="1:13" s="70" customFormat="1" ht="15" customHeight="1">
      <c r="A29" s="21" t="s">
        <v>90</v>
      </c>
      <c r="B29" s="223"/>
      <c r="C29" s="223">
        <v>0</v>
      </c>
      <c r="D29" s="223"/>
      <c r="E29" s="223"/>
      <c r="F29" s="223">
        <v>0</v>
      </c>
      <c r="G29" s="223"/>
      <c r="H29" s="224">
        <f>SUM(H30:H32)</f>
        <v>0</v>
      </c>
      <c r="I29" s="223">
        <v>0</v>
      </c>
      <c r="J29" s="223"/>
      <c r="K29" s="223">
        <v>0</v>
      </c>
      <c r="L29" s="223">
        <f t="shared" si="3"/>
        <v>0</v>
      </c>
      <c r="M29" s="223">
        <f t="shared" si="4"/>
        <v>0</v>
      </c>
    </row>
    <row r="30" spans="1:13" s="73" customFormat="1" ht="15" customHeight="1">
      <c r="A30" s="22" t="s">
        <v>92</v>
      </c>
      <c r="B30" s="223"/>
      <c r="C30" s="223">
        <v>0</v>
      </c>
      <c r="D30" s="223"/>
      <c r="E30" s="223"/>
      <c r="F30" s="223">
        <v>0</v>
      </c>
      <c r="G30" s="223"/>
      <c r="H30" s="217"/>
      <c r="I30" s="223">
        <v>0</v>
      </c>
      <c r="J30" s="223"/>
      <c r="K30" s="223">
        <v>0</v>
      </c>
      <c r="L30" s="223">
        <f t="shared" si="3"/>
        <v>0</v>
      </c>
      <c r="M30" s="223">
        <f t="shared" si="4"/>
        <v>0</v>
      </c>
    </row>
    <row r="31" spans="1:13" s="73" customFormat="1" ht="14.25" customHeight="1">
      <c r="A31" s="29" t="s">
        <v>56</v>
      </c>
      <c r="B31" s="224">
        <f>SUM(B32:B34)</f>
        <v>55986118</v>
      </c>
      <c r="C31" s="224">
        <f>SUM(C32:C34)</f>
        <v>499154852</v>
      </c>
      <c r="D31" s="224">
        <f>SUM(D32:D34)</f>
        <v>312400857</v>
      </c>
      <c r="E31" s="224"/>
      <c r="F31" s="224">
        <f>SUM(F32:F34)</f>
        <v>0</v>
      </c>
      <c r="G31" s="224">
        <f>SUM(G32:G34)</f>
        <v>0</v>
      </c>
      <c r="H31" s="217"/>
      <c r="I31" s="224">
        <f>SUM(I32:I34)</f>
        <v>0</v>
      </c>
      <c r="J31" s="224"/>
      <c r="K31" s="224">
        <f aca="true" t="shared" si="5" ref="K31:K36">B31+E31+H31</f>
        <v>55986118</v>
      </c>
      <c r="L31" s="224">
        <f t="shared" si="3"/>
        <v>499154852</v>
      </c>
      <c r="M31" s="224">
        <f t="shared" si="4"/>
        <v>312400857</v>
      </c>
    </row>
    <row r="32" spans="1:13" s="73" customFormat="1" ht="14.25" customHeight="1">
      <c r="A32" s="30" t="s">
        <v>57</v>
      </c>
      <c r="B32" s="217">
        <v>27415515</v>
      </c>
      <c r="C32" s="217">
        <v>470584249</v>
      </c>
      <c r="D32" s="217">
        <v>288353784</v>
      </c>
      <c r="E32" s="217"/>
      <c r="F32" s="217"/>
      <c r="G32" s="217"/>
      <c r="H32" s="217"/>
      <c r="I32" s="217">
        <v>0</v>
      </c>
      <c r="J32" s="217"/>
      <c r="K32" s="217">
        <f t="shared" si="5"/>
        <v>27415515</v>
      </c>
      <c r="L32" s="217">
        <f t="shared" si="3"/>
        <v>470584249</v>
      </c>
      <c r="M32" s="217">
        <f t="shared" si="4"/>
        <v>288353784</v>
      </c>
    </row>
    <row r="33" spans="1:13" s="73" customFormat="1" ht="15" customHeight="1">
      <c r="A33" s="30" t="s">
        <v>58</v>
      </c>
      <c r="B33" s="217">
        <v>28570603</v>
      </c>
      <c r="C33" s="217">
        <v>28570603</v>
      </c>
      <c r="D33" s="217">
        <v>24047073</v>
      </c>
      <c r="E33" s="217"/>
      <c r="F33" s="217">
        <v>0</v>
      </c>
      <c r="G33" s="217"/>
      <c r="H33" s="217"/>
      <c r="I33" s="217">
        <v>0</v>
      </c>
      <c r="J33" s="217"/>
      <c r="K33" s="217">
        <f t="shared" si="5"/>
        <v>28570603</v>
      </c>
      <c r="L33" s="217">
        <f t="shared" si="3"/>
        <v>28570603</v>
      </c>
      <c r="M33" s="217">
        <f t="shared" si="4"/>
        <v>24047073</v>
      </c>
    </row>
    <row r="34" spans="1:13" s="74" customFormat="1" ht="15" customHeight="1" thickBot="1">
      <c r="A34" s="30" t="s">
        <v>62</v>
      </c>
      <c r="B34" s="217"/>
      <c r="C34" s="217"/>
      <c r="D34" s="217"/>
      <c r="E34" s="217"/>
      <c r="F34" s="217">
        <v>0</v>
      </c>
      <c r="G34" s="217"/>
      <c r="H34" s="217"/>
      <c r="I34" s="217">
        <v>0</v>
      </c>
      <c r="J34" s="217"/>
      <c r="K34" s="217">
        <f t="shared" si="5"/>
        <v>0</v>
      </c>
      <c r="L34" s="217">
        <f aca="true" t="shared" si="6" ref="L34:L46">C34+F34+I34</f>
        <v>0</v>
      </c>
      <c r="M34" s="217">
        <f t="shared" si="4"/>
        <v>0</v>
      </c>
    </row>
    <row r="35" spans="1:13" ht="24.75" customHeight="1" thickBot="1">
      <c r="A35" s="52" t="s">
        <v>63</v>
      </c>
      <c r="B35" s="225">
        <f>B17+B31</f>
        <v>165517569</v>
      </c>
      <c r="C35" s="225">
        <f>C17+C31</f>
        <v>627780954</v>
      </c>
      <c r="D35" s="225">
        <f>D17+D31</f>
        <v>402822305</v>
      </c>
      <c r="E35" s="225">
        <f>E17+E29</f>
        <v>3176000</v>
      </c>
      <c r="F35" s="225">
        <f>F17+F31</f>
        <v>10279389</v>
      </c>
      <c r="G35" s="225">
        <f>G17+G31</f>
        <v>10195896</v>
      </c>
      <c r="H35" s="225">
        <f>H17+H29</f>
        <v>0</v>
      </c>
      <c r="I35" s="225">
        <f>I17+I31</f>
        <v>0</v>
      </c>
      <c r="J35" s="225">
        <f>J17+J31</f>
        <v>0</v>
      </c>
      <c r="K35" s="225">
        <f t="shared" si="5"/>
        <v>168693569</v>
      </c>
      <c r="L35" s="225">
        <f t="shared" si="6"/>
        <v>638060343</v>
      </c>
      <c r="M35" s="225">
        <f t="shared" si="4"/>
        <v>413018201</v>
      </c>
    </row>
    <row r="36" spans="1:13" s="70" customFormat="1" ht="25.5">
      <c r="A36" s="61" t="s">
        <v>121</v>
      </c>
      <c r="B36" s="226">
        <v>104824182</v>
      </c>
      <c r="C36" s="226">
        <f>-'2.mell.Bev.'!C42</f>
        <v>106303089</v>
      </c>
      <c r="D36" s="226">
        <v>101508151</v>
      </c>
      <c r="E36" s="226"/>
      <c r="F36" s="226">
        <f>-'2.mell.Bev.'!F42</f>
        <v>0</v>
      </c>
      <c r="G36" s="226"/>
      <c r="H36" s="226"/>
      <c r="I36" s="226">
        <f>-'2.mell.Bev.'!I42</f>
        <v>0</v>
      </c>
      <c r="J36" s="226"/>
      <c r="K36" s="226">
        <f t="shared" si="5"/>
        <v>104824182</v>
      </c>
      <c r="L36" s="226">
        <f t="shared" si="6"/>
        <v>106303089</v>
      </c>
      <c r="M36" s="226">
        <f>D36+G36+J36</f>
        <v>101508151</v>
      </c>
    </row>
    <row r="37" spans="1:13" s="70" customFormat="1" ht="12.75">
      <c r="A37" s="62" t="s">
        <v>64</v>
      </c>
      <c r="B37" s="227">
        <v>4398932</v>
      </c>
      <c r="C37" s="227">
        <f>C38+C39</f>
        <v>8599161</v>
      </c>
      <c r="D37" s="227">
        <f>D38+D39</f>
        <v>4639450</v>
      </c>
      <c r="E37" s="227">
        <f>E39</f>
        <v>0</v>
      </c>
      <c r="F37" s="227">
        <f>F39</f>
        <v>0</v>
      </c>
      <c r="G37" s="227"/>
      <c r="H37" s="227">
        <f>H39</f>
        <v>0</v>
      </c>
      <c r="I37" s="227">
        <f>I39</f>
        <v>0</v>
      </c>
      <c r="J37" s="227"/>
      <c r="K37" s="227">
        <f>B39+E39+H39</f>
        <v>0</v>
      </c>
      <c r="L37" s="227">
        <f t="shared" si="6"/>
        <v>8599161</v>
      </c>
      <c r="M37" s="227">
        <f>D37+G37+J37</f>
        <v>4639450</v>
      </c>
    </row>
    <row r="38" spans="1:13" s="70" customFormat="1" ht="12.75">
      <c r="A38" s="170" t="s">
        <v>185</v>
      </c>
      <c r="B38" s="228">
        <v>4398932</v>
      </c>
      <c r="C38" s="227">
        <v>4398932</v>
      </c>
      <c r="D38" s="227">
        <v>4398932</v>
      </c>
      <c r="E38" s="228"/>
      <c r="F38" s="227">
        <v>0</v>
      </c>
      <c r="G38" s="227"/>
      <c r="H38" s="228"/>
      <c r="I38" s="227">
        <v>0</v>
      </c>
      <c r="J38" s="227"/>
      <c r="K38" s="227">
        <f>B40+E40+H40</f>
        <v>0</v>
      </c>
      <c r="L38" s="227">
        <f t="shared" si="6"/>
        <v>4398932</v>
      </c>
      <c r="M38" s="227">
        <f>D38+G38+J38</f>
        <v>4398932</v>
      </c>
    </row>
    <row r="39" spans="1:13" ht="12.75">
      <c r="A39" s="63" t="s">
        <v>65</v>
      </c>
      <c r="B39" s="228"/>
      <c r="C39" s="228">
        <v>4200229</v>
      </c>
      <c r="D39" s="228">
        <v>240518</v>
      </c>
      <c r="E39" s="228"/>
      <c r="F39" s="228"/>
      <c r="G39" s="228"/>
      <c r="H39" s="228"/>
      <c r="I39" s="228"/>
      <c r="J39" s="228"/>
      <c r="K39" s="228">
        <f>B41+E41+H41</f>
        <v>0</v>
      </c>
      <c r="L39" s="228">
        <f t="shared" si="6"/>
        <v>4200229</v>
      </c>
      <c r="M39" s="228">
        <f t="shared" si="4"/>
        <v>240518</v>
      </c>
    </row>
    <row r="40" spans="1:13" ht="12.75">
      <c r="A40" s="62" t="s">
        <v>66</v>
      </c>
      <c r="B40" s="227"/>
      <c r="C40" s="227">
        <f>C41</f>
        <v>0</v>
      </c>
      <c r="D40" s="227"/>
      <c r="E40" s="227">
        <f>E41</f>
        <v>0</v>
      </c>
      <c r="F40" s="227">
        <f>F41</f>
        <v>0</v>
      </c>
      <c r="G40" s="227"/>
      <c r="H40" s="227">
        <f>H41</f>
        <v>0</v>
      </c>
      <c r="I40" s="227">
        <f>I41</f>
        <v>0</v>
      </c>
      <c r="J40" s="227"/>
      <c r="K40" s="227"/>
      <c r="L40" s="227">
        <f t="shared" si="6"/>
        <v>0</v>
      </c>
      <c r="M40" s="227">
        <f t="shared" si="4"/>
        <v>0</v>
      </c>
    </row>
    <row r="41" spans="1:13" ht="26.25" thickBot="1">
      <c r="A41" s="64" t="s">
        <v>67</v>
      </c>
      <c r="B41" s="229"/>
      <c r="C41" s="229">
        <v>0</v>
      </c>
      <c r="D41" s="229"/>
      <c r="E41" s="229"/>
      <c r="F41" s="229">
        <v>0</v>
      </c>
      <c r="G41" s="229"/>
      <c r="H41" s="229"/>
      <c r="I41" s="229">
        <v>0</v>
      </c>
      <c r="J41" s="229"/>
      <c r="K41" s="229"/>
      <c r="L41" s="229">
        <f t="shared" si="6"/>
        <v>0</v>
      </c>
      <c r="M41" s="229">
        <f t="shared" si="4"/>
        <v>0</v>
      </c>
    </row>
    <row r="42" spans="1:13" ht="20.25" customHeight="1" thickBot="1">
      <c r="A42" s="68" t="s">
        <v>68</v>
      </c>
      <c r="B42" s="230">
        <f>SUM(B36+B37+B40)</f>
        <v>109223114</v>
      </c>
      <c r="C42" s="230">
        <f aca="true" t="shared" si="7" ref="C42:I42">C36+C37+C40</f>
        <v>114902250</v>
      </c>
      <c r="D42" s="230">
        <f t="shared" si="7"/>
        <v>106147601</v>
      </c>
      <c r="E42" s="230">
        <f t="shared" si="7"/>
        <v>0</v>
      </c>
      <c r="F42" s="230">
        <f t="shared" si="7"/>
        <v>0</v>
      </c>
      <c r="G42" s="230">
        <f t="shared" si="7"/>
        <v>0</v>
      </c>
      <c r="H42" s="230">
        <f t="shared" si="7"/>
        <v>0</v>
      </c>
      <c r="I42" s="230">
        <f t="shared" si="7"/>
        <v>0</v>
      </c>
      <c r="J42" s="230"/>
      <c r="K42" s="229">
        <f>B42+E42+H4</f>
        <v>109223114</v>
      </c>
      <c r="L42" s="230">
        <f t="shared" si="6"/>
        <v>114902250</v>
      </c>
      <c r="M42" s="230">
        <f t="shared" si="4"/>
        <v>106147601</v>
      </c>
    </row>
    <row r="43" spans="1:13" ht="18" customHeight="1" thickBot="1">
      <c r="A43" s="67" t="s">
        <v>69</v>
      </c>
      <c r="B43" s="231">
        <f aca="true" t="shared" si="8" ref="B43:I43">B35+B42</f>
        <v>274740683</v>
      </c>
      <c r="C43" s="231">
        <f t="shared" si="8"/>
        <v>742683204</v>
      </c>
      <c r="D43" s="231">
        <f t="shared" si="8"/>
        <v>508969906</v>
      </c>
      <c r="E43" s="231">
        <f t="shared" si="8"/>
        <v>3176000</v>
      </c>
      <c r="F43" s="231">
        <f t="shared" si="8"/>
        <v>10279389</v>
      </c>
      <c r="G43" s="231">
        <f t="shared" si="8"/>
        <v>10195896</v>
      </c>
      <c r="H43" s="231">
        <f t="shared" si="8"/>
        <v>0</v>
      </c>
      <c r="I43" s="231">
        <f t="shared" si="8"/>
        <v>0</v>
      </c>
      <c r="J43" s="231"/>
      <c r="K43" s="229">
        <f>B43+E43+H43</f>
        <v>277916683</v>
      </c>
      <c r="L43" s="231">
        <f t="shared" si="6"/>
        <v>752962593</v>
      </c>
      <c r="M43" s="231">
        <f t="shared" si="4"/>
        <v>519165802</v>
      </c>
    </row>
    <row r="44" spans="1:13" s="76" customFormat="1" ht="24.75" customHeight="1" thickBot="1">
      <c r="A44" s="75" t="s">
        <v>135</v>
      </c>
      <c r="B44" s="232">
        <v>-53270338</v>
      </c>
      <c r="C44" s="232">
        <f>'2.mell.Bev.'!C40</f>
        <v>-54745798</v>
      </c>
      <c r="D44" s="232">
        <f>'2.mell.Bev.'!D40</f>
        <v>-52102815</v>
      </c>
      <c r="E44" s="232">
        <v>0</v>
      </c>
      <c r="F44" s="232">
        <f>'2.mell.Bev.'!F40</f>
        <v>0</v>
      </c>
      <c r="G44" s="232">
        <f>'2.mell.Bev.'!G40</f>
        <v>0</v>
      </c>
      <c r="H44" s="232">
        <f>'[1]2.mell.Bev.'!H32</f>
        <v>0</v>
      </c>
      <c r="I44" s="232">
        <f>'2.mell.Bev.'!I40</f>
        <v>0</v>
      </c>
      <c r="J44" s="232">
        <f>'2.mell.Bev.'!J40</f>
        <v>0</v>
      </c>
      <c r="K44" s="232">
        <f>B44+E44+H44</f>
        <v>-53270338</v>
      </c>
      <c r="L44" s="232">
        <f t="shared" si="6"/>
        <v>-54745798</v>
      </c>
      <c r="M44" s="232">
        <f t="shared" si="4"/>
        <v>-52102815</v>
      </c>
    </row>
    <row r="45" spans="1:13" s="76" customFormat="1" ht="24.75" customHeight="1" thickBot="1">
      <c r="A45" s="24" t="s">
        <v>106</v>
      </c>
      <c r="B45" s="232">
        <v>-51553844</v>
      </c>
      <c r="C45" s="232">
        <f>'2.mell.Bev.'!C41</f>
        <v>-51557291</v>
      </c>
      <c r="D45" s="232">
        <f>'2.mell.Bev.'!D41</f>
        <v>-49405336</v>
      </c>
      <c r="E45" s="232">
        <v>0</v>
      </c>
      <c r="F45" s="232">
        <f>'2.mell.Bev.'!F41</f>
        <v>0</v>
      </c>
      <c r="G45" s="232">
        <f>'2.mell.Bev.'!G41</f>
        <v>0</v>
      </c>
      <c r="H45" s="232"/>
      <c r="I45" s="232">
        <f>'2.mell.Bev.'!I41</f>
        <v>0</v>
      </c>
      <c r="J45" s="232">
        <f>'2.mell.Bev.'!J41</f>
        <v>0</v>
      </c>
      <c r="K45" s="232">
        <f>B45+E45+H45</f>
        <v>-51553844</v>
      </c>
      <c r="L45" s="232">
        <f t="shared" si="6"/>
        <v>-51557291</v>
      </c>
      <c r="M45" s="232">
        <f t="shared" si="4"/>
        <v>-49405336</v>
      </c>
    </row>
    <row r="46" spans="1:13" s="76" customFormat="1" ht="24.75" customHeight="1" thickBot="1">
      <c r="A46" s="45" t="s">
        <v>50</v>
      </c>
      <c r="B46" s="167">
        <f>SUM(B44:B45)</f>
        <v>-104824182</v>
      </c>
      <c r="C46" s="167">
        <f aca="true" t="shared" si="9" ref="C46:J46">C44+C45</f>
        <v>-106303089</v>
      </c>
      <c r="D46" s="167">
        <f t="shared" si="9"/>
        <v>-101508151</v>
      </c>
      <c r="E46" s="167">
        <f t="shared" si="9"/>
        <v>0</v>
      </c>
      <c r="F46" s="167">
        <f t="shared" si="9"/>
        <v>0</v>
      </c>
      <c r="G46" s="167">
        <f t="shared" si="9"/>
        <v>0</v>
      </c>
      <c r="H46" s="167">
        <f t="shared" si="9"/>
        <v>0</v>
      </c>
      <c r="I46" s="167">
        <f t="shared" si="9"/>
        <v>0</v>
      </c>
      <c r="J46" s="167">
        <f t="shared" si="9"/>
        <v>0</v>
      </c>
      <c r="K46" s="167">
        <f>B46+E46+H46</f>
        <v>-104824182</v>
      </c>
      <c r="L46" s="167">
        <f t="shared" si="6"/>
        <v>-106303089</v>
      </c>
      <c r="M46" s="167">
        <f t="shared" si="4"/>
        <v>-101508151</v>
      </c>
    </row>
    <row r="47" spans="1:13" s="76" customFormat="1" ht="59.25" customHeight="1" thickBot="1">
      <c r="A47" s="32"/>
      <c r="B47" s="13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5.5" customHeight="1" thickBot="1">
      <c r="A48" s="139" t="s">
        <v>40</v>
      </c>
      <c r="B48" s="316" t="s">
        <v>153</v>
      </c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7"/>
    </row>
    <row r="49" spans="1:13" ht="25.5" customHeight="1">
      <c r="A49" s="326" t="s">
        <v>83</v>
      </c>
      <c r="B49" s="331" t="s">
        <v>41</v>
      </c>
      <c r="C49" s="332"/>
      <c r="D49" s="332"/>
      <c r="E49" s="332" t="s">
        <v>42</v>
      </c>
      <c r="F49" s="332"/>
      <c r="G49" s="332"/>
      <c r="H49" s="332" t="s">
        <v>78</v>
      </c>
      <c r="I49" s="332"/>
      <c r="J49" s="332"/>
      <c r="K49" s="332" t="s">
        <v>43</v>
      </c>
      <c r="L49" s="332"/>
      <c r="M49" s="333"/>
    </row>
    <row r="50" spans="1:13" ht="26.25" thickBot="1">
      <c r="A50" s="327"/>
      <c r="B50" s="126" t="s">
        <v>141</v>
      </c>
      <c r="C50" s="127" t="s">
        <v>142</v>
      </c>
      <c r="D50" s="128" t="s">
        <v>143</v>
      </c>
      <c r="E50" s="127" t="s">
        <v>141</v>
      </c>
      <c r="F50" s="127" t="s">
        <v>142</v>
      </c>
      <c r="G50" s="128" t="s">
        <v>143</v>
      </c>
      <c r="H50" s="127" t="s">
        <v>141</v>
      </c>
      <c r="I50" s="127" t="s">
        <v>142</v>
      </c>
      <c r="J50" s="128" t="s">
        <v>143</v>
      </c>
      <c r="K50" s="127" t="s">
        <v>141</v>
      </c>
      <c r="L50" s="127" t="s">
        <v>142</v>
      </c>
      <c r="M50" s="129" t="s">
        <v>143</v>
      </c>
    </row>
    <row r="51" spans="1:13" ht="12.75">
      <c r="A51" s="55" t="s">
        <v>52</v>
      </c>
      <c r="B51" s="209">
        <f>B52+B53+B54</f>
        <v>54264108</v>
      </c>
      <c r="C51" s="209">
        <f>C52+C53+C54</f>
        <v>55942344</v>
      </c>
      <c r="D51" s="209">
        <f>D52+D53+D54</f>
        <v>52448607</v>
      </c>
      <c r="E51" s="209">
        <f>E52+E53+E54</f>
        <v>0</v>
      </c>
      <c r="F51" s="209">
        <f>F52+F53+F54</f>
        <v>0</v>
      </c>
      <c r="G51" s="209"/>
      <c r="H51" s="209">
        <f>H52+H53+H54</f>
        <v>0</v>
      </c>
      <c r="I51" s="209">
        <f>I52+I53+I54</f>
        <v>0</v>
      </c>
      <c r="J51" s="209"/>
      <c r="K51" s="209">
        <f aca="true" t="shared" si="10" ref="K51:L60">B51+E51+H51</f>
        <v>54264108</v>
      </c>
      <c r="L51" s="209">
        <f t="shared" si="10"/>
        <v>55942344</v>
      </c>
      <c r="M51" s="209">
        <f>D51+G51+J51</f>
        <v>52448607</v>
      </c>
    </row>
    <row r="52" spans="1:13" ht="12.75">
      <c r="A52" s="59" t="s">
        <v>53</v>
      </c>
      <c r="B52" s="228">
        <v>34716108</v>
      </c>
      <c r="C52" s="228">
        <v>35955326</v>
      </c>
      <c r="D52" s="228">
        <v>34972331</v>
      </c>
      <c r="E52" s="210"/>
      <c r="F52" s="228">
        <v>0</v>
      </c>
      <c r="G52" s="228"/>
      <c r="H52" s="210"/>
      <c r="I52" s="228">
        <v>0</v>
      </c>
      <c r="J52" s="228"/>
      <c r="K52" s="228">
        <f t="shared" si="10"/>
        <v>34716108</v>
      </c>
      <c r="L52" s="228">
        <f t="shared" si="10"/>
        <v>35955326</v>
      </c>
      <c r="M52" s="228">
        <f aca="true" t="shared" si="11" ref="M52:M62">D52+G52+J52</f>
        <v>34972331</v>
      </c>
    </row>
    <row r="53" spans="1:13" ht="25.5">
      <c r="A53" s="60" t="s">
        <v>54</v>
      </c>
      <c r="B53" s="228">
        <v>7922000</v>
      </c>
      <c r="C53" s="228">
        <v>8150018</v>
      </c>
      <c r="D53" s="228">
        <v>8029082</v>
      </c>
      <c r="E53" s="210"/>
      <c r="F53" s="228">
        <v>0</v>
      </c>
      <c r="G53" s="228"/>
      <c r="H53" s="210"/>
      <c r="I53" s="228">
        <v>0</v>
      </c>
      <c r="J53" s="228"/>
      <c r="K53" s="228">
        <f t="shared" si="10"/>
        <v>7922000</v>
      </c>
      <c r="L53" s="228">
        <f t="shared" si="10"/>
        <v>8150018</v>
      </c>
      <c r="M53" s="228">
        <f t="shared" si="11"/>
        <v>8029082</v>
      </c>
    </row>
    <row r="54" spans="1:13" ht="12.75">
      <c r="A54" s="59" t="s">
        <v>55</v>
      </c>
      <c r="B54" s="228">
        <v>11626000</v>
      </c>
      <c r="C54" s="228">
        <v>11837000</v>
      </c>
      <c r="D54" s="228">
        <v>9447194</v>
      </c>
      <c r="E54" s="210"/>
      <c r="F54" s="228">
        <v>0</v>
      </c>
      <c r="G54" s="228"/>
      <c r="H54" s="210"/>
      <c r="I54" s="228">
        <v>0</v>
      </c>
      <c r="J54" s="228"/>
      <c r="K54" s="228">
        <f t="shared" si="10"/>
        <v>11626000</v>
      </c>
      <c r="L54" s="228">
        <f t="shared" si="10"/>
        <v>11837000</v>
      </c>
      <c r="M54" s="228">
        <f t="shared" si="11"/>
        <v>9447194</v>
      </c>
    </row>
    <row r="55" spans="1:13" ht="12.75">
      <c r="A55" s="59" t="s">
        <v>61</v>
      </c>
      <c r="B55" s="210">
        <v>0</v>
      </c>
      <c r="C55" s="210">
        <v>0</v>
      </c>
      <c r="D55" s="210">
        <v>0</v>
      </c>
      <c r="E55" s="210"/>
      <c r="F55" s="210">
        <v>0</v>
      </c>
      <c r="G55" s="210"/>
      <c r="H55" s="210"/>
      <c r="I55" s="210">
        <v>0</v>
      </c>
      <c r="J55" s="210"/>
      <c r="K55" s="210">
        <f t="shared" si="10"/>
        <v>0</v>
      </c>
      <c r="L55" s="210">
        <f t="shared" si="10"/>
        <v>0</v>
      </c>
      <c r="M55" s="210">
        <f t="shared" si="11"/>
        <v>0</v>
      </c>
    </row>
    <row r="56" spans="1:13" ht="12.75">
      <c r="A56" s="55" t="s">
        <v>56</v>
      </c>
      <c r="B56" s="209">
        <v>0</v>
      </c>
      <c r="C56" s="209">
        <f>SUM(C57:C59)</f>
        <v>0</v>
      </c>
      <c r="D56" s="209">
        <f>SUM(D57:D59)</f>
        <v>0</v>
      </c>
      <c r="E56" s="209">
        <f>SUM(E57:E59)</f>
        <v>0</v>
      </c>
      <c r="F56" s="209">
        <f>SUM(F57:F59)</f>
        <v>0</v>
      </c>
      <c r="G56" s="209"/>
      <c r="H56" s="209">
        <f>SUM(H57:H59)</f>
        <v>0</v>
      </c>
      <c r="I56" s="209">
        <f>SUM(I57:I59)</f>
        <v>0</v>
      </c>
      <c r="J56" s="209"/>
      <c r="K56" s="209">
        <f t="shared" si="10"/>
        <v>0</v>
      </c>
      <c r="L56" s="209">
        <f t="shared" si="10"/>
        <v>0</v>
      </c>
      <c r="M56" s="209">
        <f t="shared" si="11"/>
        <v>0</v>
      </c>
    </row>
    <row r="57" spans="1:13" ht="12.75">
      <c r="A57" s="58" t="s">
        <v>57</v>
      </c>
      <c r="B57" s="211">
        <v>0</v>
      </c>
      <c r="C57" s="211"/>
      <c r="D57" s="211"/>
      <c r="E57" s="210"/>
      <c r="F57" s="211">
        <v>0</v>
      </c>
      <c r="G57" s="211"/>
      <c r="H57" s="210"/>
      <c r="I57" s="211">
        <v>0</v>
      </c>
      <c r="J57" s="211"/>
      <c r="K57" s="211">
        <f t="shared" si="10"/>
        <v>0</v>
      </c>
      <c r="L57" s="211">
        <f t="shared" si="10"/>
        <v>0</v>
      </c>
      <c r="M57" s="211">
        <f t="shared" si="11"/>
        <v>0</v>
      </c>
    </row>
    <row r="58" spans="1:13" ht="12.75">
      <c r="A58" s="58" t="s">
        <v>58</v>
      </c>
      <c r="B58" s="211">
        <v>0</v>
      </c>
      <c r="C58" s="211">
        <v>0</v>
      </c>
      <c r="D58" s="211"/>
      <c r="E58" s="210"/>
      <c r="F58" s="211">
        <v>0</v>
      </c>
      <c r="G58" s="211"/>
      <c r="H58" s="210"/>
      <c r="I58" s="211">
        <v>0</v>
      </c>
      <c r="J58" s="211"/>
      <c r="K58" s="211">
        <f t="shared" si="10"/>
        <v>0</v>
      </c>
      <c r="L58" s="211">
        <f t="shared" si="10"/>
        <v>0</v>
      </c>
      <c r="M58" s="211">
        <f t="shared" si="11"/>
        <v>0</v>
      </c>
    </row>
    <row r="59" spans="1:13" ht="13.5" thickBot="1">
      <c r="A59" s="30" t="s">
        <v>62</v>
      </c>
      <c r="B59" s="233">
        <v>0</v>
      </c>
      <c r="C59" s="233">
        <v>0</v>
      </c>
      <c r="D59" s="233"/>
      <c r="E59" s="233"/>
      <c r="F59" s="233">
        <v>0</v>
      </c>
      <c r="G59" s="233"/>
      <c r="H59" s="233"/>
      <c r="I59" s="233"/>
      <c r="J59" s="233"/>
      <c r="K59" s="233">
        <f t="shared" si="10"/>
        <v>0</v>
      </c>
      <c r="L59" s="233">
        <f t="shared" si="10"/>
        <v>0</v>
      </c>
      <c r="M59" s="233">
        <f t="shared" si="11"/>
        <v>0</v>
      </c>
    </row>
    <row r="60" spans="1:13" ht="21.75" customHeight="1" thickBot="1">
      <c r="A60" s="23" t="s">
        <v>59</v>
      </c>
      <c r="B60" s="234">
        <f>B51+B55+B56</f>
        <v>54264108</v>
      </c>
      <c r="C60" s="234">
        <f>C51+C55+C56</f>
        <v>55942344</v>
      </c>
      <c r="D60" s="234">
        <f>D51+D55+D56</f>
        <v>52448607</v>
      </c>
      <c r="E60" s="234">
        <f>E51+E56</f>
        <v>0</v>
      </c>
      <c r="F60" s="234">
        <f>F51+F56</f>
        <v>0</v>
      </c>
      <c r="G60" s="234"/>
      <c r="H60" s="234">
        <f>H51+H56</f>
        <v>0</v>
      </c>
      <c r="I60" s="234">
        <f>I51+I56</f>
        <v>0</v>
      </c>
      <c r="J60" s="234"/>
      <c r="K60" s="234">
        <f t="shared" si="10"/>
        <v>54264108</v>
      </c>
      <c r="L60" s="234">
        <f t="shared" si="10"/>
        <v>55942344</v>
      </c>
      <c r="M60" s="234">
        <f t="shared" si="11"/>
        <v>52448607</v>
      </c>
    </row>
    <row r="61" spans="2:13" ht="12.75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>
        <f t="shared" si="11"/>
        <v>0</v>
      </c>
    </row>
    <row r="62" spans="2:13" ht="13.5" thickBot="1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>
        <f t="shared" si="11"/>
        <v>0</v>
      </c>
    </row>
    <row r="63" spans="1:13" ht="36.75" customHeight="1" thickBot="1">
      <c r="A63" s="53" t="s">
        <v>70</v>
      </c>
      <c r="B63" s="236">
        <f>B13+B43+B46+B60</f>
        <v>275734453</v>
      </c>
      <c r="C63" s="236">
        <f>C13+C43+C46+C60</f>
        <v>745828741</v>
      </c>
      <c r="D63" s="236">
        <f aca="true" t="shared" si="12" ref="D63:M63">D13+D43+D46+D60</f>
        <v>509460319</v>
      </c>
      <c r="E63" s="236">
        <f t="shared" si="12"/>
        <v>3176000</v>
      </c>
      <c r="F63" s="236">
        <f t="shared" si="12"/>
        <v>10279389</v>
      </c>
      <c r="G63" s="236">
        <f t="shared" si="12"/>
        <v>10195896</v>
      </c>
      <c r="H63" s="236">
        <f t="shared" si="12"/>
        <v>0</v>
      </c>
      <c r="I63" s="236">
        <f t="shared" si="12"/>
        <v>0</v>
      </c>
      <c r="J63" s="236">
        <f t="shared" si="12"/>
        <v>0</v>
      </c>
      <c r="K63" s="236">
        <f>K13+K43+K46+K60</f>
        <v>278910453</v>
      </c>
      <c r="L63" s="236">
        <f t="shared" si="12"/>
        <v>756108130</v>
      </c>
      <c r="M63" s="236">
        <f t="shared" si="12"/>
        <v>519656215</v>
      </c>
    </row>
  </sheetData>
  <sheetProtection password="C61E" sheet="1" objects="1" selectLockedCells="1" selectUnlockedCells="1"/>
  <mergeCells count="18">
    <mergeCell ref="B1:M1"/>
    <mergeCell ref="B15:D15"/>
    <mergeCell ref="E15:G15"/>
    <mergeCell ref="H15:J15"/>
    <mergeCell ref="K15:M15"/>
    <mergeCell ref="B49:D49"/>
    <mergeCell ref="E49:G49"/>
    <mergeCell ref="H49:J49"/>
    <mergeCell ref="K49:M49"/>
    <mergeCell ref="B48:M48"/>
    <mergeCell ref="A49:A50"/>
    <mergeCell ref="A2:A3"/>
    <mergeCell ref="B2:D2"/>
    <mergeCell ref="E2:G2"/>
    <mergeCell ref="H2:J2"/>
    <mergeCell ref="K2:M2"/>
    <mergeCell ref="A15:A16"/>
    <mergeCell ref="B14:M14"/>
  </mergeCells>
  <printOptions/>
  <pageMargins left="0.7874015748031497" right="0" top="0.5905511811023623" bottom="0.5905511811023623" header="0" footer="0.5118110236220472"/>
  <pageSetup fitToHeight="2" horizontalDpi="600" verticalDpi="600" orientation="landscape" paperSize="8" scale="62" r:id="rId1"/>
  <headerFooter alignWithMargins="0">
    <oddHeader>&amp;C&amp;"Times New Roman,Félkövér"Bokod Község Önkormányzatának 
kiadásai ( Ft)&amp;R&amp;"Times New Roman,Félkövér"3. melléklet a 
4/2018 (IV.27)
 önkorm.rendelethez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85" zoomScaleSheetLayoutView="85" zoomScalePageLayoutView="85" workbookViewId="0" topLeftCell="A1">
      <selection activeCell="E15" sqref="E15"/>
    </sheetView>
  </sheetViews>
  <sheetFormatPr defaultColWidth="9.140625" defaultRowHeight="12.75"/>
  <cols>
    <col min="1" max="1" width="52.00390625" style="2" customWidth="1"/>
    <col min="2" max="2" width="18.140625" style="2" customWidth="1"/>
    <col min="3" max="3" width="19.00390625" style="2" customWidth="1"/>
    <col min="4" max="4" width="19.57421875" style="2" customWidth="1"/>
    <col min="5" max="5" width="22.140625" style="2" customWidth="1"/>
    <col min="6" max="16384" width="9.140625" style="2" customWidth="1"/>
  </cols>
  <sheetData>
    <row r="1" spans="1:5" ht="12.75" customHeight="1">
      <c r="A1" s="345" t="s">
        <v>154</v>
      </c>
      <c r="B1" s="345"/>
      <c r="C1" s="345"/>
      <c r="D1" s="345"/>
      <c r="E1" s="345"/>
    </row>
    <row r="2" spans="1:5" ht="13.5" thickBot="1">
      <c r="A2" s="346"/>
      <c r="B2" s="346"/>
      <c r="C2" s="346"/>
      <c r="D2" s="346"/>
      <c r="E2" s="346"/>
    </row>
    <row r="3" spans="1:5" ht="12.75">
      <c r="A3" s="343" t="s">
        <v>40</v>
      </c>
      <c r="B3" s="337" t="s">
        <v>93</v>
      </c>
      <c r="C3" s="338"/>
      <c r="D3" s="338" t="s">
        <v>136</v>
      </c>
      <c r="E3" s="341"/>
    </row>
    <row r="4" spans="1:5" ht="13.5" customHeight="1" thickBot="1">
      <c r="A4" s="344"/>
      <c r="B4" s="339"/>
      <c r="C4" s="340"/>
      <c r="D4" s="340"/>
      <c r="E4" s="342"/>
    </row>
    <row r="5" spans="1:5" ht="38.25">
      <c r="A5" s="344"/>
      <c r="B5" s="4" t="s">
        <v>94</v>
      </c>
      <c r="C5" s="4" t="s">
        <v>95</v>
      </c>
      <c r="D5" s="4" t="s">
        <v>94</v>
      </c>
      <c r="E5" s="4" t="s">
        <v>95</v>
      </c>
    </row>
    <row r="6" spans="1:5" ht="12.75">
      <c r="A6" s="5" t="s">
        <v>79</v>
      </c>
      <c r="B6" s="239"/>
      <c r="C6" s="239"/>
      <c r="D6" s="240"/>
      <c r="E6" s="240"/>
    </row>
    <row r="7" spans="1:5" ht="12.75">
      <c r="A7" s="6" t="s">
        <v>71</v>
      </c>
      <c r="B7" s="241">
        <v>7</v>
      </c>
      <c r="C7" s="241">
        <v>1</v>
      </c>
      <c r="D7" s="242">
        <v>1</v>
      </c>
      <c r="E7" s="242">
        <v>1</v>
      </c>
    </row>
    <row r="8" spans="1:5" ht="12.75">
      <c r="A8" s="6" t="s">
        <v>72</v>
      </c>
      <c r="B8" s="241">
        <v>4</v>
      </c>
      <c r="C8" s="241">
        <v>1</v>
      </c>
      <c r="D8" s="242">
        <v>0</v>
      </c>
      <c r="E8" s="242">
        <v>0</v>
      </c>
    </row>
    <row r="9" spans="1:5" ht="12.75">
      <c r="A9" s="8" t="s">
        <v>84</v>
      </c>
      <c r="B9" s="243">
        <f>B8+B7</f>
        <v>11</v>
      </c>
      <c r="C9" s="243">
        <f>C8+C7</f>
        <v>2</v>
      </c>
      <c r="D9" s="243">
        <f>D8+D7</f>
        <v>1</v>
      </c>
      <c r="E9" s="243">
        <f>E8+E7</f>
        <v>1</v>
      </c>
    </row>
    <row r="10" spans="1:5" ht="12.75">
      <c r="A10" s="9"/>
      <c r="B10" s="244"/>
      <c r="C10" s="245"/>
      <c r="D10" s="240"/>
      <c r="E10" s="240"/>
    </row>
    <row r="11" spans="1:5" ht="12.75">
      <c r="A11" s="5" t="s">
        <v>47</v>
      </c>
      <c r="B11" s="239"/>
      <c r="C11" s="239"/>
      <c r="D11" s="240"/>
      <c r="E11" s="240"/>
    </row>
    <row r="12" spans="1:5" ht="12.75">
      <c r="A12" s="6" t="s">
        <v>73</v>
      </c>
      <c r="B12" s="241">
        <v>3</v>
      </c>
      <c r="C12" s="241">
        <v>1</v>
      </c>
      <c r="D12" s="242">
        <v>10</v>
      </c>
      <c r="E12" s="242">
        <v>10</v>
      </c>
    </row>
    <row r="13" spans="1:5" ht="12.75">
      <c r="A13" s="6" t="s">
        <v>74</v>
      </c>
      <c r="B13" s="241">
        <v>1</v>
      </c>
      <c r="C13" s="241">
        <v>0</v>
      </c>
      <c r="D13" s="242">
        <v>0</v>
      </c>
      <c r="E13" s="242">
        <v>0</v>
      </c>
    </row>
    <row r="14" spans="1:5" ht="12.75">
      <c r="A14" s="6" t="s">
        <v>75</v>
      </c>
      <c r="B14" s="241">
        <v>1</v>
      </c>
      <c r="C14" s="241">
        <v>0</v>
      </c>
      <c r="D14" s="242">
        <v>0</v>
      </c>
      <c r="E14" s="242">
        <v>0</v>
      </c>
    </row>
    <row r="15" spans="1:5" ht="12.75">
      <c r="A15" s="6" t="s">
        <v>76</v>
      </c>
      <c r="B15" s="241">
        <v>2</v>
      </c>
      <c r="C15" s="241">
        <v>2</v>
      </c>
      <c r="D15" s="242">
        <v>0</v>
      </c>
      <c r="E15" s="242">
        <v>0</v>
      </c>
    </row>
    <row r="16" spans="1:7" ht="12.75">
      <c r="A16" s="171" t="s">
        <v>186</v>
      </c>
      <c r="B16" s="241">
        <v>0</v>
      </c>
      <c r="C16" s="241">
        <v>1</v>
      </c>
      <c r="D16" s="242">
        <v>0</v>
      </c>
      <c r="E16" s="242">
        <v>0</v>
      </c>
      <c r="F16" s="3"/>
      <c r="G16" s="3"/>
    </row>
    <row r="17" spans="1:7" ht="12.75">
      <c r="A17" s="69" t="s">
        <v>139</v>
      </c>
      <c r="B17" s="241">
        <v>1</v>
      </c>
      <c r="C17" s="241">
        <v>0</v>
      </c>
      <c r="D17" s="242"/>
      <c r="E17" s="242"/>
      <c r="F17" s="3"/>
      <c r="G17" s="3"/>
    </row>
    <row r="18" spans="1:7" ht="12.75">
      <c r="A18" s="8" t="s">
        <v>77</v>
      </c>
      <c r="B18" s="246">
        <f>SUM(B12:B17)</f>
        <v>8</v>
      </c>
      <c r="C18" s="246">
        <f>SUM(C12:C17)</f>
        <v>4</v>
      </c>
      <c r="D18" s="246">
        <f>SUM(D12:D16)</f>
        <v>10</v>
      </c>
      <c r="E18" s="246">
        <f>SUM(E12:E16)</f>
        <v>10</v>
      </c>
      <c r="F18" s="3"/>
      <c r="G18" s="3"/>
    </row>
    <row r="19" spans="1:7" ht="12.75">
      <c r="A19" s="10"/>
      <c r="B19" s="247"/>
      <c r="C19" s="247"/>
      <c r="D19" s="240"/>
      <c r="E19" s="240"/>
      <c r="F19" s="3"/>
      <c r="G19" s="3"/>
    </row>
    <row r="20" spans="1:7" ht="12.75">
      <c r="A20" s="5" t="s">
        <v>96</v>
      </c>
      <c r="B20" s="239"/>
      <c r="C20" s="239"/>
      <c r="D20" s="240"/>
      <c r="E20" s="240"/>
      <c r="F20" s="3"/>
      <c r="G20" s="3"/>
    </row>
    <row r="21" spans="1:7" s="20" customFormat="1" ht="12.75">
      <c r="A21" s="8" t="s">
        <v>85</v>
      </c>
      <c r="B21" s="243">
        <v>12</v>
      </c>
      <c r="C21" s="243">
        <v>1</v>
      </c>
      <c r="D21" s="248">
        <v>1</v>
      </c>
      <c r="E21" s="248">
        <v>1</v>
      </c>
      <c r="F21" s="19"/>
      <c r="G21" s="19"/>
    </row>
    <row r="22" spans="1:7" ht="13.5" thickBot="1">
      <c r="A22" s="7"/>
      <c r="B22" s="245"/>
      <c r="C22" s="245"/>
      <c r="D22" s="240"/>
      <c r="E22" s="240"/>
      <c r="F22" s="3"/>
      <c r="G22" s="3"/>
    </row>
    <row r="23" spans="1:7" ht="45.75" customHeight="1" thickBot="1">
      <c r="A23" s="11" t="s">
        <v>97</v>
      </c>
      <c r="B23" s="249">
        <f>B21+B9+B18</f>
        <v>31</v>
      </c>
      <c r="C23" s="249">
        <f>C21+C9+C18</f>
        <v>7</v>
      </c>
      <c r="D23" s="249">
        <f>D21+D9+D18</f>
        <v>12</v>
      </c>
      <c r="E23" s="249">
        <f>E21+E9+E18</f>
        <v>12</v>
      </c>
      <c r="F23" s="3"/>
      <c r="G23" s="3"/>
    </row>
    <row r="24" spans="1:7" ht="27" customHeight="1" thickBot="1">
      <c r="A24" s="11" t="s">
        <v>152</v>
      </c>
      <c r="B24" s="334">
        <f>B23+C23</f>
        <v>38</v>
      </c>
      <c r="C24" s="335"/>
      <c r="D24" s="334">
        <f>D23+E23</f>
        <v>24</v>
      </c>
      <c r="E24" s="336"/>
      <c r="F24" s="3"/>
      <c r="G24" s="3"/>
    </row>
  </sheetData>
  <sheetProtection password="C61E" sheet="1" objects="1" selectLockedCells="1" selectUnlockedCells="1"/>
  <mergeCells count="6">
    <mergeCell ref="B24:C24"/>
    <mergeCell ref="D24:E24"/>
    <mergeCell ref="B3:C4"/>
    <mergeCell ref="D3:E4"/>
    <mergeCell ref="A3:A5"/>
    <mergeCell ref="A1:E2"/>
  </mergeCells>
  <printOptions/>
  <pageMargins left="0.8661417322834646" right="0.7086614173228347" top="0.6299212598425197" bottom="0.35433070866141736" header="0.2362204724409449" footer="0.5118110236220472"/>
  <pageSetup horizontalDpi="600" verticalDpi="600" orientation="landscape" paperSize="9" r:id="rId1"/>
  <headerFooter alignWithMargins="0">
    <oddHeader>&amp;R&amp;"Times New Roman,Normál"4.  melléklet a 4/2018 (IV.27) önkorm.rendelethez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</dc:creator>
  <cp:keywords/>
  <dc:description/>
  <cp:lastModifiedBy>Hivatal</cp:lastModifiedBy>
  <cp:lastPrinted>2018-05-02T12:34:44Z</cp:lastPrinted>
  <dcterms:created xsi:type="dcterms:W3CDTF">2013-05-17T05:55:58Z</dcterms:created>
  <dcterms:modified xsi:type="dcterms:W3CDTF">2018-05-02T13:19:49Z</dcterms:modified>
  <cp:category/>
  <cp:version/>
  <cp:contentType/>
  <cp:contentStatus/>
</cp:coreProperties>
</file>