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firstSheet="39" activeTab="49"/>
  </bookViews>
  <sheets>
    <sheet name="ÖSSZEFÜGGÉSEK" sheetId="1" r:id="rId1"/>
    <sheet name="1.mell." sheetId="2" r:id="rId2"/>
    <sheet name="2.1.sz.mell  " sheetId="3" r:id="rId3"/>
    <sheet name="2.2.mell  " sheetId="4" r:id="rId4"/>
    <sheet name="ELLENŐRZÉS-1.sz.2.1.sz.2.2.sz." sheetId="5" r:id="rId5"/>
    <sheet name="5. sz. mell. " sheetId="6" r:id="rId6"/>
    <sheet name="6.2. sz. mell" sheetId="7" r:id="rId7"/>
    <sheet name="6.3. sz. mell" sheetId="8" r:id="rId8"/>
    <sheet name="6.4. sz. mell" sheetId="9" r:id="rId9"/>
    <sheet name="3.1. mell" sheetId="10" r:id="rId10"/>
    <sheet name="3.2. mell" sheetId="11" r:id="rId11"/>
    <sheet name="3.3. mell" sheetId="12" r:id="rId12"/>
    <sheet name="3.4. mell" sheetId="13" r:id="rId13"/>
    <sheet name="3.5. mell" sheetId="14" r:id="rId14"/>
    <sheet name="3.6. mell." sheetId="15" r:id="rId15"/>
    <sheet name="3.7. mell" sheetId="16" r:id="rId16"/>
    <sheet name="3.8. mell" sheetId="17" r:id="rId17"/>
    <sheet name="3.9. mell" sheetId="18" r:id="rId18"/>
    <sheet name="3.10. mell" sheetId="19" r:id="rId19"/>
    <sheet name="3.11. mell" sheetId="20" r:id="rId20"/>
    <sheet name="3.12. mell" sheetId="21" r:id="rId21"/>
    <sheet name="3.13. mell" sheetId="22" r:id="rId22"/>
    <sheet name="3.14. mell" sheetId="23" r:id="rId23"/>
    <sheet name="3.15. mell" sheetId="24" r:id="rId24"/>
    <sheet name="3.16. mell" sheetId="25" r:id="rId25"/>
    <sheet name="3.17. mell" sheetId="26" r:id="rId26"/>
    <sheet name="3.18. mell" sheetId="27" r:id="rId27"/>
    <sheet name="3.19. mell" sheetId="28" r:id="rId28"/>
    <sheet name="3.20. mell" sheetId="29" r:id="rId29"/>
    <sheet name="3.21. mell" sheetId="30" r:id="rId30"/>
    <sheet name="3.22. mell" sheetId="31" r:id="rId31"/>
    <sheet name="3.23. mell" sheetId="32" r:id="rId32"/>
    <sheet name="3.24. mell" sheetId="33" r:id="rId33"/>
    <sheet name="3.25. mell" sheetId="34" r:id="rId34"/>
    <sheet name="3.26. mell" sheetId="35" r:id="rId35"/>
    <sheet name="3.27. mell" sheetId="36" r:id="rId36"/>
    <sheet name="3.28. mell" sheetId="37" r:id="rId37"/>
    <sheet name="3.29. mell" sheetId="38" r:id="rId38"/>
    <sheet name="3.30. mell" sheetId="39" r:id="rId39"/>
    <sheet name="3.31.mell." sheetId="40" r:id="rId40"/>
    <sheet name="4. melléklet" sheetId="41" r:id="rId41"/>
    <sheet name="5. melléklet" sheetId="42" r:id="rId42"/>
    <sheet name="6. melléklet" sheetId="43" r:id="rId43"/>
    <sheet name="7. melléklet" sheetId="44" r:id="rId44"/>
    <sheet name="10. melléklet" sheetId="45" r:id="rId45"/>
    <sheet name="8.a.mell" sheetId="46" r:id="rId46"/>
    <sheet name="8.b mell" sheetId="47" r:id="rId47"/>
    <sheet name="8.c mell" sheetId="48" r:id="rId48"/>
    <sheet name="9. mell" sheetId="49" r:id="rId49"/>
    <sheet name="9. melléklet" sheetId="50" r:id="rId50"/>
    <sheet name="8.1. sz. mell." sheetId="51" r:id="rId51"/>
    <sheet name="8.1.1. sz. mell." sheetId="52" r:id="rId52"/>
    <sheet name="8.1.2. sz. mell." sheetId="53" r:id="rId53"/>
    <sheet name="8.1.3. sz. mell." sheetId="54" r:id="rId54"/>
    <sheet name="8.2. sz. mell." sheetId="55" r:id="rId55"/>
    <sheet name="8.2.1. sz. mell." sheetId="56" r:id="rId56"/>
    <sheet name="8.2.2. sz. mell." sheetId="57" r:id="rId57"/>
    <sheet name="8.2.3. sz. mell." sheetId="58" r:id="rId58"/>
    <sheet name="8.3. sz. mell." sheetId="59" r:id="rId59"/>
    <sheet name="8.3.1. sz. mell." sheetId="60" r:id="rId60"/>
    <sheet name="8.3.2. sz. mell. " sheetId="61" r:id="rId61"/>
    <sheet name="8.3.3. sz. mell." sheetId="62" r:id="rId62"/>
    <sheet name="9. sz. mell" sheetId="63" r:id="rId63"/>
    <sheet name="1.tájékoztató" sheetId="64" r:id="rId64"/>
    <sheet name="2. tájékoztató tábla" sheetId="65" r:id="rId65"/>
    <sheet name="3. tájékoztató tábla" sheetId="66" r:id="rId66"/>
    <sheet name="4. tájékoztató tábla" sheetId="67" r:id="rId67"/>
    <sheet name="7.1. tájékoztató tábla" sheetId="68" r:id="rId68"/>
    <sheet name="7.2. tájékoztató tábla" sheetId="69" r:id="rId69"/>
    <sheet name="7.3. tájékoztató tábla" sheetId="70" r:id="rId70"/>
    <sheet name="7.4. tájékoztató tábla" sheetId="71" r:id="rId71"/>
    <sheet name="8. tájékoztató tábla" sheetId="72" r:id="rId72"/>
    <sheet name="Munka1" sheetId="73" r:id="rId73"/>
  </sheets>
  <definedNames>
    <definedName name="_ftn1" localSheetId="69">'7.3. tájékoztató tábla'!$A$27</definedName>
    <definedName name="_ftnref1" localSheetId="69">'7.3. tájékoztató tábla'!$A$18</definedName>
    <definedName name="_xlnm.Print_Titles" localSheetId="9">'3.1. mell'!$1:$6</definedName>
    <definedName name="_xlnm.Print_Titles" localSheetId="18">'3.10. mell'!$1:$6</definedName>
    <definedName name="_xlnm.Print_Titles" localSheetId="19">'3.11. mell'!$1:$6</definedName>
    <definedName name="_xlnm.Print_Titles" localSheetId="20">'3.12. mell'!$1:$6</definedName>
    <definedName name="_xlnm.Print_Titles" localSheetId="21">'3.13. mell'!$1:$6</definedName>
    <definedName name="_xlnm.Print_Titles" localSheetId="22">'3.14. mell'!$1:$6</definedName>
    <definedName name="_xlnm.Print_Titles" localSheetId="23">'3.15. mell'!$1:$6</definedName>
    <definedName name="_xlnm.Print_Titles" localSheetId="24">'3.16. mell'!$1:$6</definedName>
    <definedName name="_xlnm.Print_Titles" localSheetId="25">'3.17. mell'!$1:$6</definedName>
    <definedName name="_xlnm.Print_Titles" localSheetId="26">'3.18. mell'!$1:$6</definedName>
    <definedName name="_xlnm.Print_Titles" localSheetId="27">'3.19. mell'!$1:$6</definedName>
    <definedName name="_xlnm.Print_Titles" localSheetId="10">'3.2. mell'!$1:$6</definedName>
    <definedName name="_xlnm.Print_Titles" localSheetId="28">'3.20. mell'!$1:$6</definedName>
    <definedName name="_xlnm.Print_Titles" localSheetId="29">'3.21. mell'!$1:$6</definedName>
    <definedName name="_xlnm.Print_Titles" localSheetId="30">'3.22. mell'!$1:$6</definedName>
    <definedName name="_xlnm.Print_Titles" localSheetId="31">'3.23. mell'!$1:$6</definedName>
    <definedName name="_xlnm.Print_Titles" localSheetId="32">'3.24. mell'!$1:$6</definedName>
    <definedName name="_xlnm.Print_Titles" localSheetId="33">'3.25. mell'!$1:$6</definedName>
    <definedName name="_xlnm.Print_Titles" localSheetId="34">'3.26. mell'!$1:$6</definedName>
    <definedName name="_xlnm.Print_Titles" localSheetId="35">'3.27. mell'!$1:$6</definedName>
    <definedName name="_xlnm.Print_Titles" localSheetId="36">'3.28. mell'!$1:$6</definedName>
    <definedName name="_xlnm.Print_Titles" localSheetId="37">'3.29. mell'!$1:$6</definedName>
    <definedName name="_xlnm.Print_Titles" localSheetId="11">'3.3. mell'!$1:$6</definedName>
    <definedName name="_xlnm.Print_Titles" localSheetId="38">'3.30. mell'!$1:$6</definedName>
    <definedName name="_xlnm.Print_Titles" localSheetId="39">'3.31.mell.'!$1:$6</definedName>
    <definedName name="_xlnm.Print_Titles" localSheetId="12">'3.4. mell'!$1:$6</definedName>
    <definedName name="_xlnm.Print_Titles" localSheetId="13">'3.5. mell'!$1:$6</definedName>
    <definedName name="_xlnm.Print_Titles" localSheetId="14">'3.6. mell.'!$1:$6</definedName>
    <definedName name="_xlnm.Print_Titles" localSheetId="15">'3.7. mell'!$1:$6</definedName>
    <definedName name="_xlnm.Print_Titles" localSheetId="16">'3.8. mell'!$1:$6</definedName>
    <definedName name="_xlnm.Print_Titles" localSheetId="17">'3.9. mell'!$1:$6</definedName>
    <definedName name="_xlnm.Print_Titles" localSheetId="6">'6.2. sz. mell'!$1:$6</definedName>
    <definedName name="_xlnm.Print_Titles" localSheetId="7">'6.3. sz. mell'!$1:$6</definedName>
    <definedName name="_xlnm.Print_Titles" localSheetId="8">'6.4. sz. mell'!$1:$6</definedName>
    <definedName name="_xlnm.Print_Titles" localSheetId="67">'7.1. tájékoztató tábla'!$2:$6</definedName>
    <definedName name="_xlnm.Print_Titles" localSheetId="50">'8.1. sz. mell.'!$1:$6</definedName>
    <definedName name="_xlnm.Print_Titles" localSheetId="51">'8.1.1. sz. mell.'!$1:$6</definedName>
    <definedName name="_xlnm.Print_Titles" localSheetId="52">'8.1.2. sz. mell.'!$1:$6</definedName>
    <definedName name="_xlnm.Print_Titles" localSheetId="53">'8.1.3. sz. mell.'!$1:$6</definedName>
    <definedName name="_xlnm.Print_Titles" localSheetId="54">'8.2. sz. mell.'!$1:$6</definedName>
    <definedName name="_xlnm.Print_Titles" localSheetId="55">'8.2.1. sz. mell.'!$1:$6</definedName>
    <definedName name="_xlnm.Print_Titles" localSheetId="56">'8.2.2. sz. mell.'!$1:$6</definedName>
    <definedName name="_xlnm.Print_Titles" localSheetId="57">'8.2.3. sz. mell.'!$1:$6</definedName>
    <definedName name="_xlnm.Print_Titles" localSheetId="58">'8.3. sz. mell.'!$1:$6</definedName>
    <definedName name="_xlnm.Print_Titles" localSheetId="59">'8.3.1. sz. mell.'!$1:$6</definedName>
    <definedName name="_xlnm.Print_Titles" localSheetId="60">'8.3.2. sz. mell. '!$1:$6</definedName>
    <definedName name="_xlnm.Print_Titles" localSheetId="61">'8.3.3. sz. mell.'!$1:$6</definedName>
    <definedName name="_xlnm.Print_Area" localSheetId="1">'1.mell.'!$A$1:$E$146</definedName>
    <definedName name="_xlnm.Print_Area" localSheetId="63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<sst xmlns="http://schemas.openxmlformats.org/spreadsheetml/2006/main" count="8083" uniqueCount="1406">
  <si>
    <t>Költségvetési rendelet űrlapjainak összefüggései:</t>
  </si>
  <si>
    <t>2014. évi eredeti előirányzat BEVÉTELEK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</si>
  <si>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</si>
  <si>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</si>
  <si>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</si>
  <si>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</si>
  <si>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</si>
  <si>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</si>
  <si>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</si>
  <si>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</si>
  <si>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</si>
  <si>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</si>
  <si>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</si>
  <si>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</si>
  <si>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</si>
  <si>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</si>
  <si>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</si>
  <si>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</si>
  <si>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</si>
  <si>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</si>
  <si>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</si>
  <si>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</si>
  <si>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</si>
  <si>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</si>
  <si>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</si>
  <si>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</si>
  <si>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</si>
  <si>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</si>
  <si>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</si>
  <si>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</si>
  <si>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</si>
  <si>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</si>
  <si>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</si>
  <si>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</si>
  <si>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</si>
  <si>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</si>
  <si>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</si>
  <si>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</si>
  <si>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</si>
  <si>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</si>
  <si>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</si>
  <si>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</si>
  <si>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</si>
  <si>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</si>
  <si>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</si>
  <si>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</si>
  <si>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</si>
  <si>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</si>
  <si>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</si>
  <si>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</si>
  <si>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</si>
  <si>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</si>
  <si>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</si>
  <si>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</si>
  <si>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</si>
  <si>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</si>
  <si>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</si>
  <si>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</si>
  <si>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</si>
  <si>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</si>
  <si>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</si>
  <si>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</si>
  <si>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</si>
  <si>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</si>
  <si>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</si>
  <si>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</si>
  <si>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</si>
  <si>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</si>
  <si>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</si>
  <si>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</si>
  <si>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</si>
  <si>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</si>
  <si>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</si>
  <si>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</si>
  <si>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</si>
  <si>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</si>
  <si>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</si>
  <si>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</si>
  <si>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</si>
  <si>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</si>
  <si>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</si>
  <si>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</si>
  <si>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</si>
  <si>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</si>
  <si>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</si>
  <si>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</si>
  <si>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</si>
  <si>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</si>
  <si>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</si>
  <si>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</si>
  <si>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</si>
  <si>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</si>
  <si>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</si>
  <si>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</si>
  <si>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</si>
  <si>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</si>
  <si>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</si>
  <si>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</si>
  <si>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</si>
  <si>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</si>
  <si>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</si>
  <si>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</si>
  <si>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</si>
  <si>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</si>
  <si>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</si>
  <si>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</si>
  <si>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</si>
  <si>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</si>
  <si>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</si>
  <si>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</si>
  <si>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</si>
  <si>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</si>
  <si>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</si>
  <si>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</si>
  <si>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</si>
  <si>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</si>
  <si>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</si>
  <si>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</si>
  <si>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</si>
  <si>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</si>
  <si>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</si>
  <si>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</si>
  <si>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</si>
  <si>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</si>
  <si>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</si>
  <si>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</si>
  <si>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</si>
  <si>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</si>
  <si>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</si>
  <si>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</si>
  <si>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</si>
  <si>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</si>
  <si>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</si>
  <si>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</si>
  <si>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</si>
  <si>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</si>
  <si>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</si>
  <si>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</si>
  <si>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</si>
  <si>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</si>
  <si>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</si>
  <si>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</si>
  <si>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</si>
  <si>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</si>
  <si>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</si>
  <si>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</si>
  <si>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</si>
  <si>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</si>
  <si>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</si>
  <si>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</si>
  <si>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</si>
  <si>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</si>
  <si>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</si>
  <si>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</si>
  <si>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</si>
  <si>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</si>
  <si>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</si>
  <si>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</si>
  <si>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</si>
  <si>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</si>
  <si>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</si>
  <si>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</si>
  <si>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</si>
  <si>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</si>
  <si>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</si>
  <si>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</si>
  <si>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</si>
  <si>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</si>
  <si>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</si>
  <si>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</si>
  <si>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</si>
  <si>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</si>
  <si>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</si>
  <si>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</si>
  <si>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</si>
  <si>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</si>
  <si>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</si>
  <si>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</si>
  <si>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</si>
  <si>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</si>
  <si>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</si>
  <si>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</si>
  <si>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</si>
  <si>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</si>
  <si>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</si>
  <si>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</si>
  <si>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</si>
  <si>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</si>
  <si>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</si>
  <si>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</si>
  <si>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</si>
  <si>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</si>
  <si>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</si>
  <si>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</si>
  <si>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</si>
  <si>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</si>
  <si>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</si>
  <si>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</si>
  <si>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</si>
  <si>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</si>
  <si>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</si>
  <si>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</si>
  <si>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</si>
  <si>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</si>
  <si>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</si>
  <si>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</si>
  <si>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</si>
  <si>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</si>
  <si>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</si>
  <si>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</si>
  <si>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</si>
  <si>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</si>
  <si>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</si>
  <si>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</si>
  <si>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</si>
  <si>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</si>
  <si>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</si>
  <si>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</si>
  <si>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</si>
  <si>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</si>
  <si>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</si>
  <si>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</si>
  <si>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</si>
  <si>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</si>
  <si>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</si>
  <si>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</si>
  <si>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</si>
  <si>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</si>
  <si>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</si>
  <si>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</si>
  <si>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</si>
  <si>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</si>
  <si>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</si>
  <si>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</si>
  <si>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</si>
  <si>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</si>
  <si>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</si>
  <si>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</si>
  <si>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</si>
  <si>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</si>
  <si>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</si>
  <si>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</si>
  <si>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</si>
  <si>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</si>
  <si>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</si>
  <si>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</si>
  <si>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</si>
  <si>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</si>
  <si>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</si>
  <si>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</si>
  <si>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</si>
  <si>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</si>
  <si>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</si>
  <si>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</si>
  <si>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</si>
  <si>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</si>
  <si>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</si>
  <si>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</si>
  <si>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</si>
  <si>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</si>
  <si>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</si>
  <si>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</si>
  <si>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</si>
  <si>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</si>
  <si>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</si>
  <si>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</si>
  <si>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</si>
  <si>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</si>
  <si>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</si>
  <si>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</si>
  <si>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</si>
  <si>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</si>
  <si>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</si>
  <si>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</si>
  <si>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</si>
  <si>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</si>
  <si>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</si>
  <si>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</si>
  <si>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</si>
  <si>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</si>
  <si>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</si>
  <si>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</si>
  <si>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</si>
  <si>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</si>
  <si>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</si>
  <si>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</si>
  <si>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</si>
  <si>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</si>
  <si>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</si>
  <si>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</si>
  <si>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</si>
  <si>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1. sz. táblázat</t>
  </si>
  <si>
    <t>2. sz. táblázat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</si>
  <si>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</si>
  <si>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</si>
  <si>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</si>
  <si>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</si>
  <si>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</si>
  <si>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</si>
  <si>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</si>
  <si>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</si>
  <si>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</si>
  <si>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</si>
  <si>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</si>
  <si>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</si>
  <si>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</si>
  <si>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</si>
  <si>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</si>
  <si>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</si>
  <si>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</si>
  <si>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</si>
  <si>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</si>
  <si>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</si>
  <si>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</si>
  <si>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</si>
  <si>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</si>
  <si>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</si>
  <si>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</si>
  <si>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</si>
  <si>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</si>
  <si>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</si>
  <si>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</si>
  <si>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</si>
  <si>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</si>
  <si>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</si>
  <si>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</si>
  <si>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</si>
  <si>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</si>
  <si>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</si>
  <si>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</si>
  <si>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</si>
  <si>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</si>
  <si>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</si>
  <si>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</si>
  <si>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</si>
  <si>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</si>
  <si>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</si>
  <si>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</si>
  <si>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</si>
  <si>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</si>
  <si>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</si>
  <si>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</si>
  <si>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</si>
  <si>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</si>
  <si>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</si>
  <si>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</si>
  <si>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</si>
  <si>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</si>
  <si>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</si>
  <si>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</si>
  <si>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</si>
  <si>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</si>
  <si>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</si>
  <si>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</si>
  <si>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</si>
  <si>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</si>
  <si>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</si>
  <si>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</si>
  <si>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</si>
  <si>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</si>
  <si>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</si>
  <si>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</si>
  <si>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</si>
  <si>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</si>
  <si>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</si>
  <si>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</si>
  <si>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</si>
  <si>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</si>
  <si>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</si>
  <si>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</si>
  <si>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</si>
  <si>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</si>
  <si>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</si>
  <si>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</si>
  <si>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</si>
  <si>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</si>
  <si>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</si>
  <si>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</si>
  <si>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</si>
  <si>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</si>
  <si>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</si>
  <si>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</si>
  <si>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</si>
  <si>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</si>
  <si>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</si>
  <si>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</si>
  <si>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</si>
  <si>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</si>
  <si>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</si>
  <si>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</si>
  <si>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Sportöltözőbe bútorok</t>
  </si>
  <si>
    <t>ÖSSZESEN:</t>
  </si>
  <si>
    <t>Felújítási kiadások előirányzata felújításonként</t>
  </si>
  <si>
    <t>Felújítás  megnevezése</t>
  </si>
  <si>
    <r>
      <t>EU-s projekt neve, azonosítója:</t>
    </r>
    <r>
      <rPr>
        <sz val="12"/>
        <rFont val="Times New Roman"/>
        <family val="1"/>
      </rPr>
      <t>*</t>
    </r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</si>
  <si>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</si>
  <si>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</si>
  <si>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</si>
  <si>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</si>
  <si>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</si>
  <si>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</si>
  <si>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</si>
  <si>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</si>
  <si>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</si>
  <si>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</si>
  <si>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</si>
  <si>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</si>
  <si>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</si>
  <si>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</si>
  <si>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</si>
  <si>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</si>
  <si>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</si>
  <si>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</si>
  <si>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</si>
  <si>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</si>
  <si>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</si>
  <si>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</si>
  <si>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</si>
  <si>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</si>
  <si>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</si>
  <si>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</si>
  <si>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</si>
  <si>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</si>
  <si>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</si>
  <si>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</si>
  <si>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</si>
  <si>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</si>
  <si>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</si>
  <si>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</si>
  <si>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</si>
  <si>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</si>
  <si>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</si>
  <si>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</si>
  <si>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</si>
  <si>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</si>
  <si>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</si>
  <si>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</si>
  <si>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</si>
  <si>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</si>
  <si>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</si>
  <si>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</si>
  <si>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Közfoglalkoztatottak létszáma (fő)</t>
  </si>
  <si>
    <t xml:space="preserve">Kötelező feladatok </t>
  </si>
  <si>
    <t>02</t>
  </si>
  <si>
    <t>Éves engedélyezett létszám előirányzat  (fő)</t>
  </si>
  <si>
    <t xml:space="preserve">Önként vállalt feladatok </t>
  </si>
  <si>
    <t>03</t>
  </si>
  <si>
    <t>Államigazgatási feladatok</t>
  </si>
  <si>
    <t>04</t>
  </si>
  <si>
    <t>Költségvetési szerv megnevezése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</si>
  <si>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</si>
  <si>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</si>
  <si>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</si>
  <si>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</si>
  <si>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</si>
  <si>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</si>
  <si>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</si>
  <si>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</si>
  <si>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</si>
  <si>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</si>
  <si>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</si>
  <si>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</si>
  <si>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</si>
  <si>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</si>
  <si>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</si>
  <si>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</si>
  <si>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</si>
  <si>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</si>
  <si>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</si>
  <si>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</si>
  <si>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</si>
  <si>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</si>
  <si>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</si>
  <si>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</si>
  <si>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</si>
  <si>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</si>
  <si>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Önként vállalt feladatok</t>
  </si>
  <si>
    <t>Költségvetési szerv I.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</si>
  <si>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</si>
  <si>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</si>
  <si>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</si>
  <si>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</si>
  <si>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</si>
  <si>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Kötelező feladatok</t>
  </si>
  <si>
    <t xml:space="preserve">Államigazgatási feladatok </t>
  </si>
  <si>
    <t>Költségvetési szerv II.</t>
  </si>
  <si>
    <t>Költségvetési szerv III.</t>
  </si>
  <si>
    <t>05</t>
  </si>
  <si>
    <t>Államigazgataási feladatok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</si>
  <si>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</si>
  <si>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</si>
  <si>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</si>
  <si>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</si>
  <si>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</si>
  <si>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</si>
  <si>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</si>
  <si>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</si>
  <si>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</si>
  <si>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29.</t>
  </si>
  <si>
    <t>30.</t>
  </si>
  <si>
    <t>31.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</si>
  <si>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</si>
  <si>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</si>
  <si>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</si>
  <si>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</si>
  <si>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</si>
  <si>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</si>
  <si>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</si>
  <si>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</si>
  <si>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</si>
  <si>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</si>
  <si>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</si>
  <si>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</si>
  <si>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</si>
  <si>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</si>
  <si>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</si>
  <si>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</si>
  <si>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</si>
  <si>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</si>
  <si>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</si>
  <si>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</si>
  <si>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</si>
  <si>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</si>
  <si>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</si>
  <si>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</si>
  <si>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</si>
  <si>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</si>
  <si>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</si>
  <si>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</si>
  <si>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</si>
  <si>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</si>
  <si>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</si>
  <si>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</si>
  <si>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</si>
  <si>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</si>
  <si>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</si>
  <si>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</si>
  <si>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</si>
  <si>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</si>
  <si>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</si>
  <si>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</si>
  <si>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</si>
  <si>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</si>
  <si>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</si>
  <si>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</si>
  <si>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</si>
  <si>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</si>
  <si>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</si>
  <si>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</si>
  <si>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</si>
  <si>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</si>
  <si>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</si>
  <si>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</si>
  <si>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</si>
  <si>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</si>
  <si>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</si>
  <si>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</si>
  <si>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</si>
  <si>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</si>
  <si>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</si>
  <si>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</si>
  <si>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</si>
  <si>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</si>
  <si>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</si>
  <si>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</si>
  <si>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</si>
  <si>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</si>
  <si>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</si>
  <si>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</si>
  <si>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</si>
  <si>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</si>
  <si>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</si>
  <si>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</si>
  <si>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</si>
  <si>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</si>
  <si>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</si>
  <si>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</si>
  <si>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</si>
  <si>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</si>
  <si>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</si>
  <si>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</si>
  <si>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</si>
  <si>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</si>
  <si>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</si>
  <si>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</si>
  <si>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</si>
  <si>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</si>
  <si>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</si>
  <si>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</si>
  <si>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</si>
  <si>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</si>
  <si>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</si>
  <si>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</si>
  <si>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</si>
  <si>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</si>
  <si>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</si>
  <si>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</si>
  <si>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</si>
  <si>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</si>
  <si>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</si>
  <si>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</si>
  <si>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</si>
  <si>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</si>
  <si>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</si>
  <si>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</si>
  <si>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</si>
  <si>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</si>
  <si>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</si>
  <si>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</si>
  <si>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</si>
  <si>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</si>
  <si>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</si>
  <si>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</si>
  <si>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</si>
  <si>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</si>
  <si>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</si>
  <si>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</si>
  <si>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</si>
  <si>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</si>
  <si>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</si>
  <si>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</si>
  <si>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</si>
  <si>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</si>
  <si>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</si>
  <si>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</si>
  <si>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</si>
  <si>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</si>
  <si>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</si>
  <si>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</si>
  <si>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</si>
  <si>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</si>
  <si>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</si>
  <si>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</si>
  <si>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</si>
  <si>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</si>
  <si>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</si>
  <si>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</si>
  <si>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</si>
  <si>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</si>
  <si>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</si>
  <si>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</si>
  <si>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</si>
  <si>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</si>
  <si>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</si>
  <si>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</si>
  <si>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</si>
  <si>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</si>
  <si>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</si>
  <si>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</si>
  <si>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</si>
  <si>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</si>
  <si>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</si>
  <si>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</si>
  <si>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</si>
  <si>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</si>
  <si>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</si>
  <si>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</si>
  <si>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</si>
  <si>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</si>
  <si>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</si>
  <si>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</si>
  <si>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</si>
  <si>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</si>
  <si>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</si>
  <si>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</si>
  <si>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</si>
  <si>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</si>
  <si>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</si>
  <si>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</si>
  <si>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</si>
  <si>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</si>
  <si>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</si>
  <si>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</si>
  <si>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</si>
  <si>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</si>
  <si>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</si>
  <si>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</si>
  <si>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</si>
  <si>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</si>
  <si>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</si>
  <si>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</si>
  <si>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</si>
  <si>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</si>
  <si>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</si>
  <si>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</si>
  <si>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</si>
  <si>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</si>
  <si>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</si>
  <si>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</si>
  <si>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</si>
  <si>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</si>
  <si>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</si>
  <si>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</si>
  <si>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</si>
  <si>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</si>
  <si>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</si>
  <si>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</si>
  <si>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</si>
  <si>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</si>
  <si>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</si>
  <si>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</si>
  <si>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</si>
  <si>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</si>
  <si>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</si>
  <si>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</si>
  <si>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</si>
  <si>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</si>
  <si>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</si>
  <si>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</si>
  <si>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</si>
  <si>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</si>
  <si>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</si>
  <si>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</si>
  <si>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</si>
  <si>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</si>
  <si>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</si>
  <si>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</si>
  <si>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</si>
  <si>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</si>
  <si>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</si>
  <si>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</si>
  <si>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</si>
  <si>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</si>
  <si>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</si>
  <si>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</si>
  <si>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</si>
  <si>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</si>
  <si>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</si>
  <si>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</si>
  <si>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</si>
  <si>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</si>
  <si>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</si>
  <si>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</si>
  <si>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</si>
  <si>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</si>
  <si>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</si>
  <si>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</si>
  <si>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</si>
  <si>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</si>
  <si>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</si>
  <si>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</si>
  <si>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</si>
  <si>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</si>
  <si>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</si>
  <si>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</si>
  <si>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</si>
  <si>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</si>
  <si>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</si>
  <si>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</si>
  <si>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</si>
  <si>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</si>
  <si>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</si>
  <si>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</si>
  <si>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</si>
  <si>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</si>
  <si>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Vajda P. utca járda</t>
  </si>
  <si>
    <t>Kossuth u. járda</t>
  </si>
  <si>
    <t>Rákóczi u. járda</t>
  </si>
  <si>
    <t>Vajda P. utca út</t>
  </si>
  <si>
    <t>Dózsa Gy. utca járda</t>
  </si>
  <si>
    <t>Dobó u. járda</t>
  </si>
  <si>
    <t>Sportöltöző</t>
  </si>
  <si>
    <t>011130 Önkormányzatok és önkormányzati hivatalok jogalkotó és általános igazgatási tevékenysége</t>
  </si>
  <si>
    <t>011220 Adó-, vám- és jövedéki igazgatás</t>
  </si>
  <si>
    <t>013320 Köztemető -fenntartás és - működtetés</t>
  </si>
  <si>
    <t>041232 Start-munka program - Téli közfoglalkoztatás</t>
  </si>
  <si>
    <t>041233 Hosszabb időtartamú közfoglalkoztatás</t>
  </si>
  <si>
    <t>041233 Út, autópálya építése</t>
  </si>
  <si>
    <t>045160 Közutak, hidak, alagutak üzemeltetése, fenntartása</t>
  </si>
  <si>
    <t>064010 Közvilágítás</t>
  </si>
  <si>
    <t>066010 Zöldterületkezelés</t>
  </si>
  <si>
    <t>74031 Család és nővédelmi egészségügyi gondozás</t>
  </si>
  <si>
    <t>074032 Ifjúság-egészségügyi gondozás</t>
  </si>
  <si>
    <t>081030 Sportlétesítmények, edzőtáborok működtetése és fejlesztése</t>
  </si>
  <si>
    <t>081041 Versenysport- és utánpótlásnevelési tevékenység és támogatása</t>
  </si>
  <si>
    <t>082044 Könyvtári szolgáltatások</t>
  </si>
  <si>
    <t>082091 Közművelődés - közösségi és társadalmi részvétel fejlesztése</t>
  </si>
  <si>
    <t>084031 Civil szervezetek működési támogatása</t>
  </si>
  <si>
    <t>086090 Mindenféle egyéb szabadidős szolgáltatás</t>
  </si>
  <si>
    <t>091140 Óvodai nevelés, ellátás működési feladatai</t>
  </si>
  <si>
    <t>091220 Köznevelési intézmény 1-4. évfolyamán tanulók nevelésével, oktatásával összefüggő működtetési feladatok</t>
  </si>
  <si>
    <t>096010 Óvodai intézményi étkeztetés</t>
  </si>
  <si>
    <t>096020 Iskolai intézményi étkeztetés</t>
  </si>
  <si>
    <t>103010 Elhunyt személyek hátramaradottainak pénzbeli ellátásai</t>
  </si>
  <si>
    <t>104051 Gyermekvédelmi pénzbeli és természetbeni ellátások</t>
  </si>
  <si>
    <t>105010 Munkanélküli aktív korúak ellátásai</t>
  </si>
  <si>
    <t>106020 Lakásfenntartással, lakhatással összefüggő ellátások</t>
  </si>
  <si>
    <t>107051 Szociális étkeztetés</t>
  </si>
  <si>
    <t>107054 Családsegítés</t>
  </si>
  <si>
    <t>107060 Egyéb szociális pénzbeli és természetbeni ellátások, támogatások</t>
  </si>
  <si>
    <t>900080 Szabad kapacitás terhére végzett, nem haszonszerzési célú tevékenységek kiadásai és bevételei</t>
  </si>
  <si>
    <t>018030 Támogatási célú finanszírozási műveletek</t>
  </si>
  <si>
    <t>018010 Önkormányzatok elszámolásai a központi költségvetéssel</t>
  </si>
  <si>
    <t>VANYOLA ÖNKORMÁNYZATA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</si>
  <si>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</si>
  <si>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</si>
  <si>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</si>
  <si>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</si>
  <si>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</si>
  <si>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</si>
  <si>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</si>
  <si>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</si>
  <si>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</si>
  <si>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</si>
  <si>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 xml:space="preserve">B) FORGÓESZKÖZÖK </t>
  </si>
  <si>
    <t>l.   Készletek</t>
  </si>
  <si>
    <t>ESZKÖZÖK ÖSSZESEN</t>
  </si>
  <si>
    <t>F O R R Á S O K</t>
  </si>
  <si>
    <t>FORRÁSOK ÖSSZESEN</t>
  </si>
  <si>
    <t>VANYOLA ÖNKORMÁNYZATA</t>
  </si>
  <si>
    <t>EGYSZERŰSÍTETT PÉNZFORGALMI JELENTÉS</t>
  </si>
  <si>
    <t>előirányzat</t>
  </si>
  <si>
    <t>Munkaadókat terhelő járulék</t>
  </si>
  <si>
    <t>Dologi és egyéb folyó  kiadások</t>
  </si>
  <si>
    <t>Finanszírozási kiadások összesen (14+15+17+18)</t>
  </si>
  <si>
    <t>Kiadások összesen ( 20+21+22 )</t>
  </si>
  <si>
    <t>Finanszírozási bevételek összesen (37+38+40+41)</t>
  </si>
  <si>
    <t>Pénzforgalmi bevételek (36+42 )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</si>
  <si>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</si>
  <si>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</si>
  <si>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</si>
  <si>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</si>
  <si>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 xml:space="preserve">VAGYONKIMUTATÁS
a könyvviteli mérlegben értékkel szereplő eszközökről
2013. </t>
  </si>
  <si>
    <t xml:space="preserve"> I. Immateriális javak   (02+09+12+13+14)</t>
  </si>
  <si>
    <t>1. Törzsvagyon     (03+06)</t>
  </si>
  <si>
    <t>1.1. Forgalomképtelen immateriális javak   (04+05)</t>
  </si>
  <si>
    <t xml:space="preserve">       1.1.1. Értékkel nyilvántartott forgalomképtelen immateriális javak</t>
  </si>
  <si>
    <t xml:space="preserve">       1.1.2. 0-ig leírt forgalomképtelen immateriális javak</t>
  </si>
  <si>
    <t>1.2. Korlátozottan forgalomkép. immat. javak  (07+08)</t>
  </si>
  <si>
    <t xml:space="preserve">       1.2.1. Értékkel nyilvántartott korlátozottan forgalomkép. immateriális javak</t>
  </si>
  <si>
    <t xml:space="preserve">       1.2.2. 0-ig leírt korlátozottan forgalomképes immateriális javak</t>
  </si>
  <si>
    <t>2. Üzleti immateriális javak     (10+11)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</si>
  <si>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</si>
  <si>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</si>
  <si>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</si>
  <si>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</si>
  <si>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</si>
  <si>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</si>
  <si>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</si>
  <si>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Beruházások, felújítások</t>
  </si>
  <si>
    <t>II/2. Gépek berendezések és felszerelések   (87+98+103+104+105)</t>
  </si>
  <si>
    <t>86.</t>
  </si>
  <si>
    <t>II/2. Járművek   (107+118+123+124)</t>
  </si>
  <si>
    <t>106.</t>
  </si>
  <si>
    <t>II/3. Tenyészállatok   (126+131+132)</t>
  </si>
  <si>
    <t>125.</t>
  </si>
  <si>
    <t>133.</t>
  </si>
  <si>
    <t>III/1. Egyéb tartós részesedés  (135+137+138+143)</t>
  </si>
  <si>
    <t>134.</t>
  </si>
  <si>
    <t>IV. Üzemelt., kezelésre átadott, koncesszióba adott, vagyonkezelésbe vett eszk.</t>
  </si>
  <si>
    <t>144.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</si>
  <si>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</si>
  <si>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</si>
  <si>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</si>
  <si>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</si>
  <si>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</si>
  <si>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</si>
  <si>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</si>
  <si>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</si>
  <si>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</si>
  <si>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</si>
  <si>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</si>
  <si>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</si>
  <si>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</si>
  <si>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</si>
  <si>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</si>
  <si>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</si>
  <si>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</si>
  <si>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</si>
  <si>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</si>
  <si>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</si>
  <si>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</si>
  <si>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</si>
  <si>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</si>
  <si>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</si>
  <si>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</si>
  <si>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</si>
  <si>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</si>
  <si>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</si>
  <si>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</si>
  <si>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</si>
  <si>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</si>
  <si>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</si>
  <si>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</si>
  <si>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</si>
  <si>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</si>
  <si>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</si>
  <si>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</si>
  <si>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</si>
  <si>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</si>
  <si>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</si>
  <si>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</si>
  <si>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</si>
  <si>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</si>
  <si>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</si>
  <si>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</si>
  <si>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</si>
  <si>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</si>
  <si>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</si>
  <si>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</si>
  <si>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</si>
  <si>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</si>
  <si>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</si>
  <si>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</si>
  <si>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</si>
  <si>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</si>
  <si>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</si>
  <si>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</si>
  <si>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</si>
  <si>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</si>
  <si>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</si>
  <si>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</si>
  <si>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</si>
  <si>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</si>
  <si>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</si>
  <si>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</si>
  <si>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</si>
  <si>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</si>
  <si>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</si>
  <si>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</si>
  <si>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</si>
  <si>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</si>
  <si>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</si>
  <si>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</si>
  <si>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</si>
  <si>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</si>
  <si>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</si>
  <si>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</si>
  <si>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</si>
  <si>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</si>
  <si>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</si>
  <si>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</si>
  <si>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</si>
  <si>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</si>
  <si>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</si>
  <si>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</si>
  <si>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</si>
  <si>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</si>
  <si>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</si>
  <si>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</si>
  <si>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</si>
  <si>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</si>
  <si>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</si>
  <si>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</si>
  <si>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</si>
  <si>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</si>
  <si>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</si>
  <si>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</si>
  <si>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</si>
  <si>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</si>
  <si>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</si>
  <si>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</si>
  <si>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</si>
  <si>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</si>
  <si>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</si>
  <si>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</si>
  <si>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</si>
  <si>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</si>
  <si>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</si>
  <si>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</si>
  <si>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</si>
  <si>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</si>
  <si>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</si>
  <si>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</si>
  <si>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</si>
  <si>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</si>
  <si>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</si>
  <si>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</si>
  <si>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</si>
  <si>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</si>
  <si>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</si>
  <si>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</si>
  <si>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</si>
  <si>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</si>
  <si>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</si>
  <si>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</si>
  <si>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</si>
  <si>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</si>
  <si>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</si>
  <si>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</si>
  <si>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</si>
  <si>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</si>
  <si>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</si>
  <si>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</si>
  <si>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</si>
  <si>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</si>
  <si>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</si>
  <si>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</si>
  <si>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</si>
  <si>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</si>
  <si>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</si>
  <si>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</si>
  <si>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</si>
  <si>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</si>
  <si>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</si>
  <si>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</si>
  <si>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</si>
  <si>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</si>
  <si>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</si>
  <si>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</si>
  <si>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</si>
  <si>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</si>
  <si>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</si>
  <si>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</si>
  <si>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</si>
  <si>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</si>
  <si>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</si>
  <si>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</si>
  <si>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</si>
  <si>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</si>
  <si>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</si>
  <si>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</si>
  <si>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</si>
  <si>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</si>
  <si>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</si>
  <si>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</si>
  <si>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</si>
  <si>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</si>
  <si>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>260.</t>
  </si>
  <si>
    <t>B) FORGÓESZKÖZÖK ÖSSZESEN  (178+201+228+234+260)</t>
  </si>
  <si>
    <t>261.</t>
  </si>
  <si>
    <t>ESZKÖZÖK ÖSSZESEN  (177+261)</t>
  </si>
  <si>
    <t>262.</t>
  </si>
  <si>
    <t>Vanyolai Sportegyesület</t>
  </si>
  <si>
    <t>működési támogatás</t>
  </si>
  <si>
    <t>Bursa Hungarica ösztöndíj</t>
  </si>
  <si>
    <t>ösztöndíj</t>
  </si>
  <si>
    <t>Pápakörnyéki Önkormányzatok Feladatellátó Társulása</t>
  </si>
  <si>
    <t>Veszprém Megyie Rendőrfőkapitányáság</t>
  </si>
  <si>
    <t>Pápateszér Község Önkormányzata</t>
  </si>
  <si>
    <t>GEMARA SK Vidékfejlesztési Egyesület</t>
  </si>
  <si>
    <t>ll.  Értékpapírok</t>
  </si>
  <si>
    <t>C) PÉNZESZKÖZÖK</t>
  </si>
  <si>
    <t>D) KÖVETELÉSEK</t>
  </si>
  <si>
    <t>E) EGYÉB SAJÁTOS ESZKÖZOLDALI ELSZÁMOLÁSOK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</si>
  <si>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</si>
  <si>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</si>
  <si>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</si>
  <si>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</si>
  <si>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</si>
  <si>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</si>
  <si>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</si>
  <si>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</si>
  <si>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I) EGYÉB SAJÁTOS FORRÁSOLDALI ELSZÁMOLÁSOK</t>
  </si>
  <si>
    <t>K) PASSZÍV IDŐBELI ELHATÁROLÁSOK</t>
  </si>
  <si>
    <t>J) KINCSTÁRI SZÁMLAVEZETÉSSEL KAPCSOLATOS ELSZÁMOLÁSOK</t>
  </si>
  <si>
    <t>III. Kötelezettségjellegő sajátos elszámolások</t>
  </si>
  <si>
    <t xml:space="preserve">         2014. ÉV</t>
  </si>
  <si>
    <t>lV.Koncesszióba, vagyonkezelésre átadott eszk</t>
  </si>
  <si>
    <t>2014. ÉV</t>
  </si>
  <si>
    <t>Működési bevételek</t>
  </si>
  <si>
    <t>Működési célú támogatások áht-n belülről</t>
  </si>
  <si>
    <t>Felhalmozási célú támogatások áht-n belülről</t>
  </si>
  <si>
    <t>Költségvetési bevételek összesen 
(24+..+28+30+31+32+34+35)</t>
  </si>
  <si>
    <t>Hitel-, kölcsönfelvétel államháztartáson kívülről</t>
  </si>
  <si>
    <t>Belföldi értékpapírok bevételei</t>
  </si>
  <si>
    <t>Maradvány igénybevétele</t>
  </si>
  <si>
    <t>Belföldi finanszírozás bevételei</t>
  </si>
  <si>
    <t>Külföldi finanszírozás bevételei</t>
  </si>
  <si>
    <t>Bevételek összesen ( 36+42)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</si>
  <si>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</si>
  <si>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</si>
  <si>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</si>
  <si>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</si>
  <si>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</si>
  <si>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Külföldi finanszírozás kiadásai</t>
  </si>
  <si>
    <t>Belföldi finanszírozás kiadásai</t>
  </si>
  <si>
    <t xml:space="preserve"> V. Aktív időbeli elhatárolások </t>
  </si>
  <si>
    <t>ezer forintban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</si>
  <si>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</si>
  <si>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</si>
  <si>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</si>
  <si>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</si>
  <si>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</si>
  <si>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</si>
  <si>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</si>
  <si>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</si>
  <si>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</si>
  <si>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</si>
  <si>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</si>
  <si>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</si>
  <si>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</si>
  <si>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</si>
  <si>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</si>
  <si>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</si>
  <si>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</si>
  <si>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</si>
  <si>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</si>
  <si>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</si>
  <si>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</si>
  <si>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</si>
  <si>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</si>
  <si>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</si>
  <si>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</si>
  <si>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</si>
  <si>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</si>
  <si>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</si>
  <si>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</si>
  <si>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</si>
  <si>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</si>
  <si>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</si>
  <si>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</si>
  <si>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</si>
  <si>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</si>
  <si>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</si>
  <si>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</si>
  <si>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</si>
  <si>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</si>
  <si>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</si>
  <si>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</si>
  <si>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</si>
  <si>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</si>
  <si>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</si>
  <si>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</si>
  <si>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</si>
  <si>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</si>
  <si>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</si>
  <si>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</si>
  <si>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</si>
  <si>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</si>
  <si>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</si>
  <si>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</si>
  <si>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</si>
  <si>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</si>
  <si>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</si>
  <si>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</si>
  <si>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</si>
  <si>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</si>
  <si>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</si>
  <si>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</si>
  <si>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</si>
  <si>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</si>
  <si>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</si>
  <si>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</si>
  <si>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</si>
  <si>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</si>
  <si>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</si>
  <si>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</si>
  <si>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</si>
  <si>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</si>
  <si>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</si>
  <si>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</si>
  <si>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</si>
  <si>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</si>
  <si>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</si>
  <si>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</si>
  <si>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</si>
  <si>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</si>
  <si>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</si>
  <si>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</si>
  <si>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</si>
  <si>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</si>
  <si>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</si>
  <si>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</si>
  <si>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</si>
  <si>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</si>
  <si>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</si>
  <si>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</si>
  <si>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</si>
  <si>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</si>
  <si>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</si>
  <si>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</si>
  <si>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</si>
  <si>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</si>
  <si>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</si>
  <si>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</si>
  <si>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</si>
  <si>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</si>
  <si>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</si>
  <si>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</si>
  <si>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</si>
  <si>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</si>
  <si>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</si>
  <si>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</si>
  <si>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</si>
  <si>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</si>
  <si>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</si>
  <si>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</si>
  <si>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</si>
  <si>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</si>
  <si>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</si>
  <si>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</si>
  <si>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</si>
  <si>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</si>
  <si>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</si>
  <si>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</si>
  <si>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</si>
  <si>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</si>
  <si>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</si>
  <si>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</si>
  <si>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</si>
  <si>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</si>
  <si>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</si>
  <si>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</si>
  <si>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</si>
  <si>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</si>
  <si>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</si>
  <si>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</si>
  <si>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</si>
  <si>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</si>
  <si>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</si>
  <si>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</si>
  <si>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</si>
  <si>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</si>
  <si>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</si>
  <si>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</si>
  <si>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</si>
  <si>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</si>
  <si>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</si>
  <si>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</si>
  <si>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</si>
  <si>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</si>
  <si>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</si>
  <si>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</si>
  <si>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</si>
  <si>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</si>
  <si>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</si>
  <si>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</si>
  <si>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</si>
  <si>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</si>
  <si>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</si>
  <si>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</si>
  <si>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</si>
  <si>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</si>
  <si>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</si>
  <si>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</si>
  <si>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</si>
  <si>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</si>
  <si>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</si>
  <si>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</si>
  <si>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</si>
  <si>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</si>
  <si>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</si>
  <si>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</si>
  <si>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</si>
  <si>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</si>
  <si>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</si>
  <si>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</si>
  <si>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</si>
  <si>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</si>
  <si>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</si>
  <si>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</si>
  <si>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</si>
  <si>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</si>
  <si>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</si>
  <si>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</si>
  <si>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</si>
  <si>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</si>
  <si>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</si>
  <si>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</si>
  <si>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</si>
  <si>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</si>
  <si>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</si>
  <si>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</si>
  <si>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</si>
  <si>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</si>
  <si>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</si>
  <si>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</si>
  <si>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</si>
  <si>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</si>
  <si>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</si>
  <si>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</si>
  <si>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</si>
  <si>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</si>
  <si>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</si>
  <si>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</si>
  <si>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</si>
  <si>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</si>
  <si>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</si>
  <si>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</si>
  <si>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</si>
  <si>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</si>
  <si>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</si>
  <si>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</si>
  <si>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</si>
  <si>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</si>
  <si>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</si>
  <si>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</si>
  <si>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</si>
  <si>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</si>
  <si>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</si>
  <si>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</si>
  <si>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</si>
  <si>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</si>
  <si>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</si>
  <si>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</si>
  <si>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</si>
  <si>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</si>
  <si>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</si>
  <si>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</si>
  <si>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</si>
  <si>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</si>
  <si>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</si>
  <si>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</si>
  <si>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</si>
  <si>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</si>
  <si>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</si>
  <si>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</si>
  <si>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</si>
  <si>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</si>
  <si>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</si>
  <si>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</si>
  <si>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</si>
  <si>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</si>
  <si>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</si>
  <si>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</si>
  <si>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</si>
  <si>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</si>
  <si>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</si>
  <si>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</si>
  <si>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</si>
  <si>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</si>
  <si>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</si>
  <si>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</si>
  <si>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</si>
  <si>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</si>
  <si>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</si>
  <si>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</si>
  <si>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</si>
  <si>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</si>
  <si>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</si>
  <si>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</si>
  <si>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</si>
  <si>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</si>
  <si>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</si>
  <si>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</si>
  <si>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</si>
  <si>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</si>
  <si>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</si>
  <si>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</si>
  <si>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</si>
  <si>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</si>
  <si>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</si>
  <si>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</si>
  <si>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</si>
  <si>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</si>
  <si>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</si>
  <si>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</si>
  <si>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</si>
  <si>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</si>
  <si>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</si>
  <si>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</si>
  <si>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</si>
  <si>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</si>
  <si>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</si>
  <si>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</si>
  <si>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</si>
  <si>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</si>
  <si>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</si>
  <si>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</si>
  <si>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</si>
  <si>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</si>
  <si>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</si>
  <si>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</si>
  <si>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</si>
  <si>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</si>
  <si>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</si>
  <si>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</si>
  <si>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</si>
  <si>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</si>
  <si>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</si>
  <si>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</si>
  <si>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</si>
  <si>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</si>
  <si>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</si>
  <si>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</si>
  <si>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</si>
  <si>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</si>
  <si>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</si>
  <si>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</si>
  <si>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</si>
  <si>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Burttó</t>
  </si>
  <si>
    <t>Könyv szerinti</t>
  </si>
  <si>
    <t>Becsült</t>
  </si>
  <si>
    <t>VAGYONKIMUTATÁS</t>
  </si>
  <si>
    <t>Maradványkimutatás</t>
  </si>
  <si>
    <t>Összeg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</si>
  <si>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</si>
  <si>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</si>
  <si>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</si>
  <si>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</si>
  <si>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</si>
  <si>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</si>
  <si>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</si>
  <si>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(=±I±II)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</si>
  <si>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</si>
  <si>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</si>
  <si>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</si>
  <si>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</si>
  <si>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</si>
  <si>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</si>
  <si>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</si>
  <si>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</si>
  <si>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</si>
  <si>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</si>
  <si>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</si>
  <si>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</si>
  <si>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</si>
  <si>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</si>
  <si>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</si>
  <si>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</si>
  <si>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</si>
  <si>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69155</t>
  </si>
  <si>
    <t>85863</t>
  </si>
  <si>
    <t>36390</t>
  </si>
  <si>
    <t>Szociális étkezés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</si>
</sst>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#,##0.0"/>
    <numFmt numFmtId="167" formatCode="mmm\ d/"/>
    <numFmt numFmtId="168" formatCode="#"/>
    <numFmt numFmtId="169" formatCode="00"/>
    <numFmt numFmtId="170" formatCode="#,###__;\-#,###__"/>
    <numFmt numFmtId="171" formatCode="#,###\ _F_t;\-#,###\ _F_t"/>
    <numFmt numFmtId="172" formatCode="_-* #,##0\ _F_t_-;\-* #,##0\ _F_t_-;_-* \-??\ _F_t_-;_-@_-"/>
    <numFmt numFmtId="173" formatCode="#,###__"/>
    <numFmt numFmtId="174" formatCode="#,###__;\-\ #,###__"/>
  </numFmts>
  <fonts count="8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sz val="6"/>
      <name val="Times New Roman CE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Arial CE"/>
      <family val="0"/>
    </font>
    <font>
      <b/>
      <i/>
      <sz val="12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/>
    </border>
    <border>
      <left style="thick"/>
      <right style="thin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ck"/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ill="0" applyBorder="0" applyAlignment="0" applyProtection="0"/>
  </cellStyleXfs>
  <cellXfs count="9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Alignment="1" applyProtection="1">
      <alignment horizontal="right" vertical="center" indent="1"/>
      <protection/>
    </xf>
    <xf numFmtId="0" fontId="4" fillId="0" borderId="0" xfId="60" applyFill="1" applyProtection="1">
      <alignment/>
      <protection/>
    </xf>
    <xf numFmtId="165" fontId="12" fillId="0" borderId="10" xfId="6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4" fillId="0" borderId="11" xfId="60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 applyAlignment="1" applyProtection="1">
      <alignment horizontal="center" vertical="center" wrapText="1"/>
      <protection/>
    </xf>
    <xf numFmtId="0" fontId="15" fillId="0" borderId="15" xfId="60" applyFont="1" applyFill="1" applyBorder="1" applyAlignment="1" applyProtection="1">
      <alignment horizontal="center" vertical="center" wrapText="1"/>
      <protection/>
    </xf>
    <xf numFmtId="0" fontId="16" fillId="0" borderId="0" xfId="60" applyFont="1" applyFill="1" applyProtection="1">
      <alignment/>
      <protection/>
    </xf>
    <xf numFmtId="0" fontId="15" fillId="0" borderId="13" xfId="60" applyFont="1" applyFill="1" applyBorder="1" applyAlignment="1" applyProtection="1">
      <alignment horizontal="left" vertical="center" wrapText="1" indent="1"/>
      <protection/>
    </xf>
    <xf numFmtId="0" fontId="15" fillId="0" borderId="14" xfId="60" applyFont="1" applyFill="1" applyBorder="1" applyAlignment="1" applyProtection="1">
      <alignment horizontal="left" vertical="center" wrapText="1" indent="1"/>
      <protection/>
    </xf>
    <xf numFmtId="165" fontId="15" fillId="0" borderId="14" xfId="60" applyNumberFormat="1" applyFont="1" applyFill="1" applyBorder="1" applyAlignment="1" applyProtection="1">
      <alignment horizontal="right" vertical="center" wrapText="1" indent="1"/>
      <protection/>
    </xf>
    <xf numFmtId="165" fontId="15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Protection="1">
      <alignment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17" xfId="0" applyFont="1" applyBorder="1" applyAlignment="1" applyProtection="1">
      <alignment horizontal="left" wrapText="1" indent="1"/>
      <protection/>
    </xf>
    <xf numFmtId="165" fontId="16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20" xfId="0" applyFont="1" applyBorder="1" applyAlignment="1" applyProtection="1">
      <alignment horizontal="left" wrapText="1" indent="1"/>
      <protection/>
    </xf>
    <xf numFmtId="165" fontId="16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23" xfId="0" applyFont="1" applyBorder="1" applyAlignment="1" applyProtection="1">
      <alignment horizontal="left" wrapText="1" indent="1"/>
      <protection/>
    </xf>
    <xf numFmtId="165" fontId="1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165" fontId="16" fillId="0" borderId="17" xfId="60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16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165" fontId="15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 indent="1"/>
      <protection/>
    </xf>
    <xf numFmtId="165" fontId="14" fillId="0" borderId="0" xfId="60" applyNumberFormat="1" applyFont="1" applyFill="1" applyBorder="1" applyAlignment="1" applyProtection="1">
      <alignment horizontal="right" vertical="center" wrapText="1" indent="1"/>
      <protection/>
    </xf>
    <xf numFmtId="165" fontId="12" fillId="0" borderId="10" xfId="6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4" fillId="0" borderId="0" xfId="60" applyFill="1" applyAlignment="1" applyProtection="1">
      <alignment/>
      <protection/>
    </xf>
    <xf numFmtId="0" fontId="15" fillId="0" borderId="27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horizontal="left" vertical="center" wrapText="1" indent="1"/>
      <protection/>
    </xf>
    <xf numFmtId="0" fontId="15" fillId="0" borderId="29" xfId="60" applyFont="1" applyFill="1" applyBorder="1" applyAlignment="1" applyProtection="1">
      <alignment vertical="center" wrapText="1"/>
      <protection/>
    </xf>
    <xf numFmtId="165" fontId="15" fillId="0" borderId="29" xfId="60" applyNumberFormat="1" applyFont="1" applyFill="1" applyBorder="1" applyAlignment="1" applyProtection="1">
      <alignment horizontal="right" vertical="center" wrapText="1" indent="1"/>
      <protection/>
    </xf>
    <xf numFmtId="165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49" fontId="16" fillId="0" borderId="3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60" applyFont="1" applyFill="1" applyBorder="1" applyAlignment="1" applyProtection="1">
      <alignment horizontal="left" vertical="center" wrapText="1" indent="1"/>
      <protection/>
    </xf>
    <xf numFmtId="165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60" applyFont="1" applyFill="1" applyBorder="1" applyAlignment="1" applyProtection="1">
      <alignment horizontal="lef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6" fillId="0" borderId="20" xfId="60" applyFont="1" applyFill="1" applyBorder="1" applyAlignment="1" applyProtection="1">
      <alignment horizontal="left" indent="6"/>
      <protection/>
    </xf>
    <xf numFmtId="0" fontId="16" fillId="0" borderId="20" xfId="60" applyFont="1" applyFill="1" applyBorder="1" applyAlignment="1" applyProtection="1">
      <alignment horizontal="left" vertical="center" wrapText="1" indent="6"/>
      <protection/>
    </xf>
    <xf numFmtId="49" fontId="16" fillId="0" borderId="35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60" applyFont="1" applyFill="1" applyBorder="1" applyAlignment="1" applyProtection="1">
      <alignment horizontal="left" vertical="center" wrapText="1" indent="6"/>
      <protection/>
    </xf>
    <xf numFmtId="49" fontId="16" fillId="0" borderId="36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165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4" xfId="60" applyFont="1" applyFill="1" applyBorder="1" applyAlignment="1" applyProtection="1">
      <alignment vertical="center" wrapText="1"/>
      <protection/>
    </xf>
    <xf numFmtId="0" fontId="16" fillId="0" borderId="23" xfId="60" applyFont="1" applyFill="1" applyBorder="1" applyAlignment="1" applyProtection="1">
      <alignment horizontal="left" vertical="center" wrapText="1" indent="1"/>
      <protection/>
    </xf>
    <xf numFmtId="0" fontId="17" fillId="0" borderId="20" xfId="0" applyFont="1" applyBorder="1" applyAlignment="1" applyProtection="1">
      <alignment horizontal="left" vertical="center" wrapText="1" indent="1"/>
      <protection/>
    </xf>
    <xf numFmtId="0" fontId="16" fillId="0" borderId="17" xfId="60" applyFont="1" applyFill="1" applyBorder="1" applyAlignment="1" applyProtection="1">
      <alignment horizontal="left" vertical="center" wrapText="1" indent="6"/>
      <protection/>
    </xf>
    <xf numFmtId="0" fontId="4" fillId="0" borderId="0" xfId="60" applyFill="1" applyAlignment="1" applyProtection="1">
      <alignment horizontal="left" vertical="center" indent="1"/>
      <protection/>
    </xf>
    <xf numFmtId="0" fontId="16" fillId="0" borderId="17" xfId="60" applyFont="1" applyFill="1" applyBorder="1" applyAlignment="1" applyProtection="1">
      <alignment horizontal="left" vertical="center" wrapText="1" indent="1"/>
      <protection/>
    </xf>
    <xf numFmtId="0" fontId="16" fillId="0" borderId="38" xfId="60" applyFont="1" applyFill="1" applyBorder="1" applyAlignment="1" applyProtection="1">
      <alignment horizontal="left" vertical="center" wrapText="1" indent="1"/>
      <protection/>
    </xf>
    <xf numFmtId="165" fontId="18" fillId="0" borderId="14" xfId="0" applyNumberFormat="1" applyFont="1" applyBorder="1" applyAlignment="1" applyProtection="1">
      <alignment horizontal="right" vertical="center" wrapText="1" indent="1"/>
      <protection/>
    </xf>
    <xf numFmtId="165" fontId="18" fillId="0" borderId="15" xfId="0" applyNumberFormat="1" applyFont="1" applyBorder="1" applyAlignment="1" applyProtection="1">
      <alignment horizontal="right" vertical="center" wrapText="1" indent="1"/>
      <protection/>
    </xf>
    <xf numFmtId="0" fontId="20" fillId="0" borderId="0" xfId="60" applyFont="1" applyFill="1" applyProtection="1">
      <alignment/>
      <protection/>
    </xf>
    <xf numFmtId="0" fontId="8" fillId="0" borderId="0" xfId="60" applyFont="1" applyFill="1" applyProtection="1">
      <alignment/>
      <protection/>
    </xf>
    <xf numFmtId="165" fontId="19" fillId="0" borderId="14" xfId="0" applyNumberFormat="1" applyFont="1" applyBorder="1" applyAlignment="1" applyProtection="1">
      <alignment horizontal="right" vertical="center" wrapText="1" indent="1"/>
      <protection/>
    </xf>
    <xf numFmtId="165" fontId="19" fillId="0" borderId="15" xfId="0" applyNumberFormat="1" applyFont="1" applyBorder="1" applyAlignment="1" applyProtection="1">
      <alignment horizontal="righ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left" vertical="center" wrapText="1" indent="1"/>
      <protection/>
    </xf>
    <xf numFmtId="165" fontId="12" fillId="0" borderId="10" xfId="60" applyNumberFormat="1" applyFont="1" applyFill="1" applyBorder="1" applyAlignment="1" applyProtection="1">
      <alignment horizontal="left" vertical="center"/>
      <protection/>
    </xf>
    <xf numFmtId="165" fontId="15" fillId="0" borderId="27" xfId="6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3" fillId="0" borderId="0" xfId="0" applyNumberFormat="1" applyFont="1" applyFill="1" applyAlignment="1" applyProtection="1">
      <alignment horizontal="right" vertical="center"/>
      <protection/>
    </xf>
    <xf numFmtId="165" fontId="14" fillId="0" borderId="13" xfId="0" applyNumberFormat="1" applyFont="1" applyFill="1" applyBorder="1" applyAlignment="1" applyProtection="1">
      <alignment horizontal="center" vertical="center" wrapText="1"/>
      <protection/>
    </xf>
    <xf numFmtId="165" fontId="14" fillId="0" borderId="14" xfId="0" applyNumberFormat="1" applyFont="1" applyFill="1" applyBorder="1" applyAlignment="1" applyProtection="1">
      <alignment horizontal="center" vertical="center" wrapText="1"/>
      <protection/>
    </xf>
    <xf numFmtId="165" fontId="14" fillId="0" borderId="39" xfId="0" applyNumberFormat="1" applyFont="1" applyFill="1" applyBorder="1" applyAlignment="1" applyProtection="1">
      <alignment horizontal="center" vertical="center" wrapText="1"/>
      <protection/>
    </xf>
    <xf numFmtId="165" fontId="14" fillId="0" borderId="27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5" fillId="0" borderId="40" xfId="0" applyNumberFormat="1" applyFont="1" applyFill="1" applyBorder="1" applyAlignment="1" applyProtection="1">
      <alignment horizontal="center" vertical="center" wrapText="1"/>
      <protection/>
    </xf>
    <xf numFmtId="165" fontId="15" fillId="0" borderId="13" xfId="0" applyNumberFormat="1" applyFont="1" applyFill="1" applyBorder="1" applyAlignment="1" applyProtection="1">
      <alignment horizontal="center" vertical="center" wrapText="1"/>
      <protection/>
    </xf>
    <xf numFmtId="165" fontId="15" fillId="0" borderId="14" xfId="0" applyNumberFormat="1" applyFont="1" applyFill="1" applyBorder="1" applyAlignment="1" applyProtection="1">
      <alignment horizontal="center" vertical="center" wrapText="1"/>
      <protection/>
    </xf>
    <xf numFmtId="165" fontId="15" fillId="0" borderId="27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6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6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Alignment="1" applyProtection="1">
      <alignment horizontal="center"/>
      <protection/>
    </xf>
    <xf numFmtId="3" fontId="7" fillId="0" borderId="0" xfId="0" applyNumberFormat="1" applyFont="1" applyFill="1" applyAlignment="1" applyProtection="1">
      <alignment horizontal="right" indent="1"/>
      <protection/>
    </xf>
    <xf numFmtId="0" fontId="7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165" fontId="14" fillId="0" borderId="15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Alignment="1">
      <alignment horizontal="center" vertical="center" wrapText="1"/>
    </xf>
    <xf numFmtId="165" fontId="15" fillId="0" borderId="25" xfId="0" applyNumberFormat="1" applyFont="1" applyFill="1" applyBorder="1" applyAlignment="1" applyProtection="1">
      <alignment horizontal="center" vertical="center" wrapText="1"/>
      <protection/>
    </xf>
    <xf numFmtId="165" fontId="15" fillId="0" borderId="26" xfId="0" applyNumberFormat="1" applyFont="1" applyFill="1" applyBorder="1" applyAlignment="1" applyProtection="1">
      <alignment horizontal="center" vertical="center" wrapText="1"/>
      <protection/>
    </xf>
    <xf numFmtId="165" fontId="15" fillId="0" borderId="50" xfId="0" applyNumberFormat="1" applyFont="1" applyFill="1" applyBorder="1" applyAlignment="1" applyProtection="1">
      <alignment horizontal="center" vertical="center" wrapText="1"/>
      <protection/>
    </xf>
    <xf numFmtId="165" fontId="15" fillId="0" borderId="51" xfId="0" applyNumberFormat="1" applyFont="1" applyFill="1" applyBorder="1" applyAlignment="1" applyProtection="1">
      <alignment horizontal="center" vertical="center" wrapText="1"/>
      <protection/>
    </xf>
    <xf numFmtId="165" fontId="16" fillId="0" borderId="20" xfId="0" applyNumberFormat="1" applyFont="1" applyFill="1" applyBorder="1" applyAlignment="1" applyProtection="1">
      <alignment vertical="center" wrapText="1"/>
      <protection locked="0"/>
    </xf>
    <xf numFmtId="1" fontId="16" fillId="0" borderId="20" xfId="0" applyNumberFormat="1" applyFont="1" applyFill="1" applyBorder="1" applyAlignment="1" applyProtection="1">
      <alignment vertical="center" wrapText="1"/>
      <protection locked="0"/>
    </xf>
    <xf numFmtId="165" fontId="16" fillId="0" borderId="46" xfId="0" applyNumberFormat="1" applyFont="1" applyFill="1" applyBorder="1" applyAlignment="1" applyProtection="1">
      <alignment vertical="center" wrapText="1"/>
      <protection locked="0"/>
    </xf>
    <xf numFmtId="165" fontId="15" fillId="0" borderId="44" xfId="0" applyNumberFormat="1" applyFont="1" applyFill="1" applyBorder="1" applyAlignment="1" applyProtection="1">
      <alignment vertical="center" wrapText="1"/>
      <protection/>
    </xf>
    <xf numFmtId="165" fontId="0" fillId="0" borderId="35" xfId="0" applyNumberFormat="1" applyFill="1" applyBorder="1" applyAlignment="1" applyProtection="1">
      <alignment horizontal="center" vertical="center" wrapText="1"/>
      <protection locked="0"/>
    </xf>
    <xf numFmtId="165" fontId="16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 wrapText="1"/>
      <protection locked="0"/>
    </xf>
    <xf numFmtId="165" fontId="16" fillId="0" borderId="52" xfId="0" applyNumberFormat="1" applyFont="1" applyFill="1" applyBorder="1" applyAlignment="1" applyProtection="1">
      <alignment vertical="center" wrapText="1"/>
      <protection locked="0"/>
    </xf>
    <xf numFmtId="165" fontId="14" fillId="0" borderId="13" xfId="0" applyNumberFormat="1" applyFont="1" applyFill="1" applyBorder="1" applyAlignment="1" applyProtection="1">
      <alignment horizontal="left" vertical="center" wrapText="1"/>
      <protection/>
    </xf>
    <xf numFmtId="165" fontId="15" fillId="0" borderId="14" xfId="0" applyNumberFormat="1" applyFont="1" applyFill="1" applyBorder="1" applyAlignment="1" applyProtection="1">
      <alignment vertical="center" wrapText="1"/>
      <protection/>
    </xf>
    <xf numFmtId="165" fontId="15" fillId="33" borderId="14" xfId="0" applyNumberFormat="1" applyFont="1" applyFill="1" applyBorder="1" applyAlignment="1" applyProtection="1">
      <alignment vertical="center" wrapText="1"/>
      <protection/>
    </xf>
    <xf numFmtId="165" fontId="15" fillId="0" borderId="27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5" fontId="24" fillId="0" borderId="0" xfId="0" applyNumberFormat="1" applyFont="1" applyFill="1" applyAlignment="1">
      <alignment vertical="center" wrapText="1"/>
    </xf>
    <xf numFmtId="165" fontId="14" fillId="0" borderId="40" xfId="0" applyNumberFormat="1" applyFont="1" applyFill="1" applyBorder="1" applyAlignment="1">
      <alignment horizontal="center" vertical="center" wrapText="1"/>
    </xf>
    <xf numFmtId="165" fontId="15" fillId="0" borderId="40" xfId="0" applyNumberFormat="1" applyFont="1" applyFill="1" applyBorder="1" applyAlignment="1">
      <alignment horizontal="center" vertical="center"/>
    </xf>
    <xf numFmtId="165" fontId="15" fillId="0" borderId="40" xfId="0" applyNumberFormat="1" applyFont="1" applyFill="1" applyBorder="1" applyAlignment="1">
      <alignment horizontal="center" vertical="center" wrapText="1"/>
    </xf>
    <xf numFmtId="165" fontId="15" fillId="0" borderId="53" xfId="0" applyNumberFormat="1" applyFont="1" applyFill="1" applyBorder="1" applyAlignment="1">
      <alignment horizontal="center" vertical="center"/>
    </xf>
    <xf numFmtId="165" fontId="15" fillId="0" borderId="54" xfId="0" applyNumberFormat="1" applyFont="1" applyFill="1" applyBorder="1" applyAlignment="1">
      <alignment horizontal="center" vertical="center"/>
    </xf>
    <xf numFmtId="165" fontId="15" fillId="0" borderId="5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left" vertical="center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57" xfId="0" applyNumberFormat="1" applyFont="1" applyFill="1" applyBorder="1" applyAlignment="1">
      <alignment horizontal="right" vertical="center" wrapText="1"/>
    </xf>
    <xf numFmtId="4" fontId="15" fillId="0" borderId="57" xfId="0" applyNumberFormat="1" applyFont="1" applyFill="1" applyBorder="1" applyAlignment="1">
      <alignment horizontal="right" vertical="center" wrapText="1"/>
    </xf>
    <xf numFmtId="49" fontId="23" fillId="0" borderId="58" xfId="0" applyNumberFormat="1" applyFont="1" applyFill="1" applyBorder="1" applyAlignment="1">
      <alignment horizontal="left" vertical="center" indent="1"/>
    </xf>
    <xf numFmtId="3" fontId="23" fillId="0" borderId="43" xfId="0" applyNumberFormat="1" applyFont="1" applyFill="1" applyBorder="1" applyAlignment="1" applyProtection="1">
      <alignment horizontal="right" vertical="center"/>
      <protection locked="0"/>
    </xf>
    <xf numFmtId="3" fontId="23" fillId="0" borderId="4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3" xfId="0" applyNumberFormat="1" applyFont="1" applyFill="1" applyBorder="1" applyAlignment="1">
      <alignment horizontal="right" vertical="center" wrapText="1"/>
    </xf>
    <xf numFmtId="4" fontId="15" fillId="0" borderId="43" xfId="0" applyNumberFormat="1" applyFont="1" applyFill="1" applyBorder="1" applyAlignment="1">
      <alignment horizontal="right" vertical="center" wrapText="1"/>
    </xf>
    <xf numFmtId="49" fontId="16" fillId="0" borderId="58" xfId="0" applyNumberFormat="1" applyFont="1" applyFill="1" applyBorder="1" applyAlignment="1">
      <alignment horizontal="left" vertical="center"/>
    </xf>
    <xf numFmtId="3" fontId="16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9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61" xfId="0" applyNumberFormat="1" applyFont="1" applyFill="1" applyBorder="1" applyAlignment="1">
      <alignment horizontal="right" vertical="center" wrapText="1"/>
    </xf>
    <xf numFmtId="49" fontId="15" fillId="0" borderId="62" xfId="0" applyNumberFormat="1" applyFont="1" applyFill="1" applyBorder="1" applyAlignment="1" applyProtection="1">
      <alignment horizontal="left" vertical="center" indent="1"/>
      <protection locked="0"/>
    </xf>
    <xf numFmtId="165" fontId="15" fillId="0" borderId="40" xfId="0" applyNumberFormat="1" applyFont="1" applyFill="1" applyBorder="1" applyAlignment="1">
      <alignment vertical="center"/>
    </xf>
    <xf numFmtId="4" fontId="16" fillId="0" borderId="40" xfId="0" applyNumberFormat="1" applyFont="1" applyFill="1" applyBorder="1" applyAlignment="1" applyProtection="1">
      <alignment vertical="center" wrapText="1"/>
      <protection locked="0"/>
    </xf>
    <xf numFmtId="49" fontId="15" fillId="0" borderId="63" xfId="0" applyNumberFormat="1" applyFont="1" applyFill="1" applyBorder="1" applyAlignment="1" applyProtection="1">
      <alignment vertical="center"/>
      <protection locked="0"/>
    </xf>
    <xf numFmtId="49" fontId="15" fillId="0" borderId="6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6" xfId="0" applyNumberFormat="1" applyFont="1" applyFill="1" applyBorder="1" applyAlignment="1">
      <alignment horizontal="left" vertical="center"/>
    </xf>
    <xf numFmtId="165" fontId="15" fillId="0" borderId="56" xfId="0" applyNumberFormat="1" applyFont="1" applyFill="1" applyBorder="1" applyAlignment="1" applyProtection="1">
      <alignment horizontal="right" vertical="center" wrapText="1"/>
      <protection/>
    </xf>
    <xf numFmtId="49" fontId="16" fillId="0" borderId="19" xfId="0" applyNumberFormat="1" applyFont="1" applyFill="1" applyBorder="1" applyAlignment="1">
      <alignment horizontal="left" vertical="center"/>
    </xf>
    <xf numFmtId="165" fontId="15" fillId="0" borderId="43" xfId="0" applyNumberFormat="1" applyFont="1" applyFill="1" applyBorder="1" applyAlignment="1" applyProtection="1">
      <alignment horizontal="right" vertical="center" wrapText="1"/>
      <protection/>
    </xf>
    <xf numFmtId="49" fontId="16" fillId="0" borderId="19" xfId="0" applyNumberFormat="1" applyFont="1" applyFill="1" applyBorder="1" applyAlignment="1" applyProtection="1">
      <alignment horizontal="left" vertical="center"/>
      <protection locked="0"/>
    </xf>
    <xf numFmtId="49" fontId="16" fillId="0" borderId="22" xfId="0" applyNumberFormat="1" applyFont="1" applyFill="1" applyBorder="1" applyAlignment="1" applyProtection="1">
      <alignment horizontal="left" vertical="center"/>
      <protection locked="0"/>
    </xf>
    <xf numFmtId="166" fontId="15" fillId="0" borderId="40" xfId="0" applyNumberFormat="1" applyFont="1" applyFill="1" applyBorder="1" applyAlignment="1">
      <alignment horizontal="left" vertical="center" wrapText="1" indent="1"/>
    </xf>
    <xf numFmtId="166" fontId="25" fillId="0" borderId="0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7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0" fontId="26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49" fontId="14" fillId="0" borderId="66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62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6" fillId="0" borderId="22" xfId="6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65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5" fillId="0" borderId="28" xfId="60" applyFont="1" applyFill="1" applyBorder="1" applyAlignment="1" applyProtection="1">
      <alignment horizontal="center" vertical="center" wrapText="1"/>
      <protection/>
    </xf>
    <xf numFmtId="165" fontId="15" fillId="0" borderId="68" xfId="6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6" fillId="0" borderId="31" xfId="60" applyNumberFormat="1" applyFont="1" applyFill="1" applyBorder="1" applyAlignment="1" applyProtection="1">
      <alignment horizontal="center" vertical="center" wrapText="1"/>
      <protection/>
    </xf>
    <xf numFmtId="165" fontId="16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5" xfId="60" applyNumberFormat="1" applyFont="1" applyFill="1" applyBorder="1" applyAlignment="1" applyProtection="1">
      <alignment horizontal="center" vertical="center" wrapText="1"/>
      <protection/>
    </xf>
    <xf numFmtId="49" fontId="16" fillId="0" borderId="36" xfId="60" applyNumberFormat="1" applyFont="1" applyFill="1" applyBorder="1" applyAlignment="1" applyProtection="1">
      <alignment horizontal="center" vertical="center" wrapText="1"/>
      <protection/>
    </xf>
    <xf numFmtId="165" fontId="1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 applyProtection="1">
      <alignment vertical="center" wrapText="1"/>
      <protection/>
    </xf>
    <xf numFmtId="165" fontId="18" fillId="0" borderId="27" xfId="0" applyNumberFormat="1" applyFont="1" applyBorder="1" applyAlignment="1" applyProtection="1">
      <alignment horizontal="right" vertical="center" wrapText="1" indent="1"/>
      <protection/>
    </xf>
    <xf numFmtId="165" fontId="19" fillId="0" borderId="27" xfId="0" applyNumberFormat="1" applyFont="1" applyBorder="1" applyAlignment="1" applyProtection="1">
      <alignment horizontal="right" vertical="center" wrapText="1" inden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vertical="center" wrapText="1"/>
      <protection/>
    </xf>
    <xf numFmtId="3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49" fontId="14" fillId="0" borderId="64" xfId="0" applyNumberFormat="1" applyFont="1" applyFill="1" applyBorder="1" applyAlignment="1" applyProtection="1">
      <alignment horizontal="right" vertical="center"/>
      <protection/>
    </xf>
    <xf numFmtId="49" fontId="14" fillId="0" borderId="66" xfId="0" applyNumberFormat="1" applyFont="1" applyFill="1" applyBorder="1" applyAlignment="1" applyProtection="1">
      <alignment horizontal="right" vertical="center"/>
      <protection/>
    </xf>
    <xf numFmtId="0" fontId="15" fillId="0" borderId="14" xfId="0" applyFont="1" applyFill="1" applyBorder="1" applyAlignment="1" applyProtection="1">
      <alignment horizontal="left" vertical="center" wrapText="1" indent="1"/>
      <protection/>
    </xf>
    <xf numFmtId="165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165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60" applyFont="1" applyFill="1" applyBorder="1" applyAlignment="1" applyProtection="1">
      <alignment horizontal="left" vertical="center" wrapText="1" indent="1"/>
      <protection/>
    </xf>
    <xf numFmtId="165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9" fillId="0" borderId="39" xfId="0" applyFont="1" applyBorder="1" applyAlignment="1" applyProtection="1">
      <alignment horizontal="left" wrapText="1" indent="1"/>
      <protection/>
    </xf>
    <xf numFmtId="0" fontId="14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right" vertical="center" wrapText="1" indent="1"/>
      <protection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165" fontId="16" fillId="0" borderId="17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 applyProtection="1">
      <alignment vertical="center" wrapText="1"/>
      <protection/>
    </xf>
    <xf numFmtId="165" fontId="16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165" fontId="16" fillId="0" borderId="44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165" fontId="16" fillId="0" borderId="47" xfId="0" applyNumberFormat="1" applyFont="1" applyFill="1" applyBorder="1" applyAlignment="1" applyProtection="1">
      <alignment vertical="center" wrapText="1"/>
      <protection locked="0"/>
    </xf>
    <xf numFmtId="0" fontId="15" fillId="0" borderId="14" xfId="60" applyFont="1" applyFill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165" fontId="16" fillId="34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165" fontId="16" fillId="34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6" fillId="0" borderId="32" xfId="60" applyFont="1" applyFill="1" applyBorder="1" applyAlignment="1" applyProtection="1">
      <alignment horizontal="left" vertical="center" wrapText="1"/>
      <protection/>
    </xf>
    <xf numFmtId="0" fontId="16" fillId="0" borderId="20" xfId="60" applyFont="1" applyFill="1" applyBorder="1" applyAlignment="1" applyProtection="1">
      <alignment horizontal="left" vertical="center" wrapText="1"/>
      <protection/>
    </xf>
    <xf numFmtId="0" fontId="16" fillId="0" borderId="34" xfId="60" applyFont="1" applyFill="1" applyBorder="1" applyAlignment="1" applyProtection="1">
      <alignment horizontal="left" vertical="center" wrapText="1"/>
      <protection/>
    </xf>
    <xf numFmtId="0" fontId="16" fillId="0" borderId="0" xfId="60" applyFont="1" applyFill="1" applyBorder="1" applyAlignment="1" applyProtection="1">
      <alignment horizontal="left" vertical="center" wrapText="1"/>
      <protection/>
    </xf>
    <xf numFmtId="0" fontId="16" fillId="0" borderId="20" xfId="60" applyFont="1" applyFill="1" applyBorder="1" applyAlignment="1" applyProtection="1">
      <alignment horizontal="left" vertical="center"/>
      <protection/>
    </xf>
    <xf numFmtId="0" fontId="16" fillId="0" borderId="23" xfId="60" applyFont="1" applyFill="1" applyBorder="1" applyAlignment="1" applyProtection="1">
      <alignment horizontal="left" vertical="center" wrapText="1"/>
      <protection/>
    </xf>
    <xf numFmtId="0" fontId="16" fillId="0" borderId="11" xfId="60" applyFont="1" applyFill="1" applyBorder="1" applyAlignment="1" applyProtection="1">
      <alignment horizontal="left" vertical="center" wrapText="1"/>
      <protection/>
    </xf>
    <xf numFmtId="0" fontId="16" fillId="0" borderId="17" xfId="60" applyFont="1" applyFill="1" applyBorder="1" applyAlignment="1" applyProtection="1">
      <alignment horizontal="left" vertical="center" wrapText="1"/>
      <protection/>
    </xf>
    <xf numFmtId="0" fontId="16" fillId="0" borderId="38" xfId="60" applyFont="1" applyFill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13" fillId="0" borderId="0" xfId="0" applyNumberFormat="1" applyFont="1" applyFill="1" applyAlignment="1" applyProtection="1">
      <alignment horizontal="right" vertical="center"/>
      <protection locked="0"/>
    </xf>
    <xf numFmtId="165" fontId="11" fillId="0" borderId="0" xfId="0" applyNumberFormat="1" applyFont="1" applyFill="1" applyAlignment="1">
      <alignment vertical="center"/>
    </xf>
    <xf numFmtId="165" fontId="14" fillId="0" borderId="50" xfId="0" applyNumberFormat="1" applyFont="1" applyFill="1" applyBorder="1" applyAlignment="1" applyProtection="1">
      <alignment horizontal="center" vertical="center"/>
      <protection/>
    </xf>
    <xf numFmtId="165" fontId="14" fillId="0" borderId="75" xfId="0" applyNumberFormat="1" applyFont="1" applyFill="1" applyBorder="1" applyAlignment="1" applyProtection="1">
      <alignment horizontal="center" vertical="center"/>
      <protection/>
    </xf>
    <xf numFmtId="165" fontId="14" fillId="0" borderId="12" xfId="0" applyNumberFormat="1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Alignment="1">
      <alignment horizontal="center" vertical="center"/>
    </xf>
    <xf numFmtId="165" fontId="15" fillId="0" borderId="62" xfId="0" applyNumberFormat="1" applyFont="1" applyFill="1" applyBorder="1" applyAlignment="1" applyProtection="1">
      <alignment horizontal="center" vertical="center" wrapText="1"/>
      <protection/>
    </xf>
    <xf numFmtId="165" fontId="15" fillId="0" borderId="76" xfId="0" applyNumberFormat="1" applyFont="1" applyFill="1" applyBorder="1" applyAlignment="1" applyProtection="1">
      <alignment horizontal="center" vertical="center" wrapText="1"/>
      <protection/>
    </xf>
    <xf numFmtId="165" fontId="15" fillId="0" borderId="48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" fontId="22" fillId="33" borderId="32" xfId="0" applyNumberFormat="1" applyFont="1" applyFill="1" applyBorder="1" applyAlignment="1" applyProtection="1">
      <alignment horizontal="center" vertical="center" wrapText="1"/>
      <protection/>
    </xf>
    <xf numFmtId="165" fontId="15" fillId="0" borderId="32" xfId="0" applyNumberFormat="1" applyFont="1" applyFill="1" applyBorder="1" applyAlignment="1" applyProtection="1">
      <alignment vertical="center" wrapText="1"/>
      <protection/>
    </xf>
    <xf numFmtId="165" fontId="15" fillId="0" borderId="77" xfId="0" applyNumberFormat="1" applyFont="1" applyFill="1" applyBorder="1" applyAlignment="1" applyProtection="1">
      <alignment vertical="center" wrapText="1"/>
      <protection/>
    </xf>
    <xf numFmtId="165" fontId="15" fillId="0" borderId="57" xfId="0" applyNumberFormat="1" applyFont="1" applyFill="1" applyBorder="1" applyAlignment="1" applyProtection="1">
      <alignment vertical="center" wrapText="1"/>
      <protection/>
    </xf>
    <xf numFmtId="165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3" xfId="0" applyNumberFormat="1" applyFont="1" applyFill="1" applyBorder="1" applyAlignment="1" applyProtection="1">
      <alignment vertical="center" wrapText="1"/>
      <protection/>
    </xf>
    <xf numFmtId="165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" fontId="22" fillId="33" borderId="20" xfId="0" applyNumberFormat="1" applyFont="1" applyFill="1" applyBorder="1" applyAlignment="1" applyProtection="1">
      <alignment horizontal="center" vertical="center" wrapText="1"/>
      <protection/>
    </xf>
    <xf numFmtId="165" fontId="15" fillId="0" borderId="20" xfId="0" applyNumberFormat="1" applyFont="1" applyFill="1" applyBorder="1" applyAlignment="1" applyProtection="1">
      <alignment vertical="center" wrapText="1"/>
      <protection/>
    </xf>
    <xf numFmtId="165" fontId="15" fillId="0" borderId="46" xfId="0" applyNumberFormat="1" applyFont="1" applyFill="1" applyBorder="1" applyAlignment="1" applyProtection="1">
      <alignment vertical="center" wrapText="1"/>
      <protection/>
    </xf>
    <xf numFmtId="165" fontId="15" fillId="0" borderId="43" xfId="0" applyNumberFormat="1" applyFont="1" applyFill="1" applyBorder="1" applyAlignment="1" applyProtection="1">
      <alignment vertical="center" wrapText="1"/>
      <protection/>
    </xf>
    <xf numFmtId="165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" fontId="22" fillId="33" borderId="23" xfId="0" applyNumberFormat="1" applyFont="1" applyFill="1" applyBorder="1" applyAlignment="1" applyProtection="1">
      <alignment horizontal="center" vertical="center" wrapText="1"/>
      <protection/>
    </xf>
    <xf numFmtId="165" fontId="15" fillId="0" borderId="38" xfId="0" applyNumberFormat="1" applyFont="1" applyFill="1" applyBorder="1" applyAlignment="1" applyProtection="1">
      <alignment vertical="center" wrapText="1"/>
      <protection/>
    </xf>
    <xf numFmtId="165" fontId="15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38" xfId="0" applyNumberFormat="1" applyFont="1" applyFill="1" applyBorder="1" applyAlignment="1" applyProtection="1">
      <alignment vertical="center" wrapText="1"/>
      <protection locked="0"/>
    </xf>
    <xf numFmtId="165" fontId="16" fillId="0" borderId="49" xfId="0" applyNumberFormat="1" applyFont="1" applyFill="1" applyBorder="1" applyAlignment="1" applyProtection="1">
      <alignment vertical="center" wrapText="1"/>
      <protection locked="0"/>
    </xf>
    <xf numFmtId="165" fontId="1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6" fillId="33" borderId="76" xfId="0" applyNumberFormat="1" applyFont="1" applyFill="1" applyBorder="1" applyAlignment="1" applyProtection="1">
      <alignment vertical="center" wrapText="1"/>
      <protection/>
    </xf>
    <xf numFmtId="165" fontId="15" fillId="0" borderId="76" xfId="0" applyNumberFormat="1" applyFont="1" applyFill="1" applyBorder="1" applyAlignment="1" applyProtection="1">
      <alignment vertical="center" wrapText="1"/>
      <protection/>
    </xf>
    <xf numFmtId="165" fontId="15" fillId="0" borderId="40" xfId="0" applyNumberFormat="1" applyFont="1" applyFill="1" applyBorder="1" applyAlignment="1" applyProtection="1">
      <alignment vertical="center" wrapText="1"/>
      <protection/>
    </xf>
    <xf numFmtId="165" fontId="24" fillId="0" borderId="0" xfId="0" applyNumberFormat="1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right" vertical="center"/>
    </xf>
    <xf numFmtId="165" fontId="14" fillId="0" borderId="62" xfId="0" applyNumberFormat="1" applyFont="1" applyFill="1" applyBorder="1" applyAlignment="1">
      <alignment horizontal="center" vertical="center" wrapText="1"/>
    </xf>
    <xf numFmtId="165" fontId="14" fillId="0" borderId="75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4" fillId="0" borderId="76" xfId="0" applyNumberFormat="1" applyFont="1" applyFill="1" applyBorder="1" applyAlignment="1">
      <alignment horizontal="center" vertical="center" wrapText="1"/>
    </xf>
    <xf numFmtId="165" fontId="14" fillId="0" borderId="27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right" vertical="center" wrapText="1" indent="1"/>
    </xf>
    <xf numFmtId="165" fontId="15" fillId="0" borderId="40" xfId="0" applyNumberFormat="1" applyFont="1" applyFill="1" applyBorder="1" applyAlignment="1">
      <alignment horizontal="left" vertical="center" wrapText="1" indent="1"/>
    </xf>
    <xf numFmtId="165" fontId="0" fillId="33" borderId="40" xfId="0" applyNumberFormat="1" applyFont="1" applyFill="1" applyBorder="1" applyAlignment="1">
      <alignment horizontal="left" vertical="center" wrapText="1" indent="2"/>
    </xf>
    <xf numFmtId="165" fontId="0" fillId="33" borderId="39" xfId="0" applyNumberFormat="1" applyFont="1" applyFill="1" applyBorder="1" applyAlignment="1">
      <alignment horizontal="left" vertical="center" wrapText="1" indent="2"/>
    </xf>
    <xf numFmtId="165" fontId="15" fillId="0" borderId="13" xfId="0" applyNumberFormat="1" applyFont="1" applyFill="1" applyBorder="1" applyAlignment="1">
      <alignment vertical="center" wrapText="1"/>
    </xf>
    <xf numFmtId="165" fontId="15" fillId="0" borderId="14" xfId="0" applyNumberFormat="1" applyFont="1" applyFill="1" applyBorder="1" applyAlignment="1">
      <alignment vertical="center" wrapText="1"/>
    </xf>
    <xf numFmtId="165" fontId="15" fillId="0" borderId="27" xfId="0" applyNumberFormat="1" applyFont="1" applyFill="1" applyBorder="1" applyAlignment="1">
      <alignment vertical="center" wrapText="1"/>
    </xf>
    <xf numFmtId="165" fontId="15" fillId="0" borderId="19" xfId="0" applyNumberFormat="1" applyFont="1" applyFill="1" applyBorder="1" applyAlignment="1">
      <alignment horizontal="right" vertical="center" wrapText="1" indent="1"/>
    </xf>
    <xf numFmtId="165" fontId="1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8" fontId="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8" fontId="0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5" fontId="16" fillId="0" borderId="19" xfId="0" applyNumberFormat="1" applyFont="1" applyFill="1" applyBorder="1" applyAlignment="1" applyProtection="1">
      <alignment vertical="center" wrapText="1"/>
      <protection locked="0"/>
    </xf>
    <xf numFmtId="165" fontId="0" fillId="33" borderId="40" xfId="0" applyNumberFormat="1" applyFont="1" applyFill="1" applyBorder="1" applyAlignment="1">
      <alignment horizontal="right" vertical="center" wrapText="1" indent="2"/>
    </xf>
    <xf numFmtId="165" fontId="0" fillId="33" borderId="39" xfId="0" applyNumberFormat="1" applyFont="1" applyFill="1" applyBorder="1" applyAlignment="1">
      <alignment horizontal="right" vertical="center" wrapText="1" indent="2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165" fontId="16" fillId="0" borderId="20" xfId="0" applyNumberFormat="1" applyFont="1" applyFill="1" applyBorder="1" applyAlignment="1" applyProtection="1">
      <alignment vertical="center"/>
      <protection locked="0"/>
    </xf>
    <xf numFmtId="165" fontId="16" fillId="0" borderId="46" xfId="0" applyNumberFormat="1" applyFont="1" applyFill="1" applyBorder="1" applyAlignment="1" applyProtection="1">
      <alignment vertical="center"/>
      <protection locked="0"/>
    </xf>
    <xf numFmtId="165" fontId="15" fillId="0" borderId="46" xfId="0" applyNumberFormat="1" applyFont="1" applyFill="1" applyBorder="1" applyAlignment="1" applyProtection="1">
      <alignment vertical="center"/>
      <protection/>
    </xf>
    <xf numFmtId="165" fontId="15" fillId="0" borderId="44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vertical="center" wrapText="1"/>
      <protection/>
    </xf>
    <xf numFmtId="165" fontId="16" fillId="0" borderId="23" xfId="0" applyNumberFormat="1" applyFont="1" applyFill="1" applyBorder="1" applyAlignment="1" applyProtection="1">
      <alignment vertical="center"/>
      <protection locked="0"/>
    </xf>
    <xf numFmtId="165" fontId="16" fillId="0" borderId="52" xfId="0" applyNumberFormat="1" applyFont="1" applyFill="1" applyBorder="1" applyAlignment="1" applyProtection="1">
      <alignment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65" fontId="16" fillId="0" borderId="11" xfId="0" applyNumberFormat="1" applyFont="1" applyFill="1" applyBorder="1" applyAlignment="1" applyProtection="1">
      <alignment vertical="center"/>
      <protection locked="0"/>
    </xf>
    <xf numFmtId="165" fontId="16" fillId="0" borderId="75" xfId="0" applyNumberFormat="1" applyFont="1" applyFill="1" applyBorder="1" applyAlignment="1" applyProtection="1">
      <alignment vertical="center"/>
      <protection locked="0"/>
    </xf>
    <xf numFmtId="165" fontId="15" fillId="0" borderId="14" xfId="0" applyNumberFormat="1" applyFont="1" applyFill="1" applyBorder="1" applyAlignment="1" applyProtection="1">
      <alignment vertical="center"/>
      <protection/>
    </xf>
    <xf numFmtId="165" fontId="15" fillId="0" borderId="76" xfId="0" applyNumberFormat="1" applyFont="1" applyFill="1" applyBorder="1" applyAlignment="1" applyProtection="1">
      <alignment vertical="center"/>
      <protection/>
    </xf>
    <xf numFmtId="165" fontId="15" fillId="0" borderId="2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5" fontId="15" fillId="0" borderId="12" xfId="0" applyNumberFormat="1" applyFont="1" applyFill="1" applyBorder="1" applyAlignment="1" applyProtection="1">
      <alignment vertical="center"/>
      <protection/>
    </xf>
    <xf numFmtId="165" fontId="1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5" fontId="16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34" xfId="0" applyFont="1" applyFill="1" applyBorder="1" applyAlignment="1" applyProtection="1">
      <alignment horizontal="left" vertical="center" wrapText="1" indent="1"/>
      <protection locked="0"/>
    </xf>
    <xf numFmtId="165" fontId="16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5" fontId="16" fillId="0" borderId="44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19" xfId="0" applyFont="1" applyFill="1" applyBorder="1" applyAlignment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 indent="8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>
      <alignment horizontal="right" vertical="center" wrapText="1" indent="1"/>
    </xf>
    <xf numFmtId="0" fontId="16" fillId="0" borderId="11" xfId="0" applyFont="1" applyFill="1" applyBorder="1" applyAlignment="1" applyProtection="1">
      <alignment vertical="center" wrapText="1"/>
      <protection locked="0"/>
    </xf>
    <xf numFmtId="165" fontId="16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16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3" xfId="0" applyFont="1" applyFill="1" applyBorder="1" applyAlignment="1">
      <alignment horizontal="right" vertical="center" wrapText="1" indent="1"/>
    </xf>
    <xf numFmtId="0" fontId="15" fillId="0" borderId="14" xfId="0" applyFont="1" applyFill="1" applyBorder="1" applyAlignment="1">
      <alignment vertical="center" wrapText="1"/>
    </xf>
    <xf numFmtId="165" fontId="15" fillId="0" borderId="14" xfId="0" applyNumberFormat="1" applyFont="1" applyFill="1" applyBorder="1" applyAlignment="1">
      <alignment horizontal="right" vertical="center" wrapText="1" indent="2"/>
    </xf>
    <xf numFmtId="165" fontId="15" fillId="0" borderId="27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right" vertical="center" indent="1"/>
    </xf>
    <xf numFmtId="0" fontId="16" fillId="0" borderId="32" xfId="0" applyFont="1" applyFill="1" applyBorder="1" applyAlignment="1" applyProtection="1">
      <alignment horizontal="left" vertical="center" indent="1"/>
      <protection locked="0"/>
    </xf>
    <xf numFmtId="3" fontId="16" fillId="0" borderId="77" xfId="0" applyNumberFormat="1" applyFont="1" applyFill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Font="1" applyFill="1" applyBorder="1" applyAlignment="1">
      <alignment horizontal="right" vertical="center" indent="1"/>
    </xf>
    <xf numFmtId="0" fontId="16" fillId="0" borderId="20" xfId="0" applyFont="1" applyFill="1" applyBorder="1" applyAlignment="1" applyProtection="1">
      <alignment horizontal="left" vertical="center" indent="1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3" fontId="16" fillId="0" borderId="44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Font="1" applyFill="1" applyBorder="1" applyAlignment="1">
      <alignment horizontal="right" vertical="center" indent="1"/>
    </xf>
    <xf numFmtId="0" fontId="16" fillId="0" borderId="23" xfId="0" applyFont="1" applyFill="1" applyBorder="1" applyAlignment="1" applyProtection="1">
      <alignment horizontal="left" vertical="center" indent="1"/>
      <protection locked="0"/>
    </xf>
    <xf numFmtId="3" fontId="16" fillId="0" borderId="52" xfId="0" applyNumberFormat="1" applyFont="1" applyFill="1" applyBorder="1" applyAlignment="1" applyProtection="1">
      <alignment horizontal="right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0" fontId="5" fillId="0" borderId="0" xfId="63" applyFill="1" applyProtection="1">
      <alignment/>
      <protection/>
    </xf>
    <xf numFmtId="0" fontId="32" fillId="0" borderId="0" xfId="63" applyFont="1" applyFill="1" applyProtection="1">
      <alignment/>
      <protection/>
    </xf>
    <xf numFmtId="0" fontId="5" fillId="0" borderId="0" xfId="63" applyFill="1" applyAlignment="1" applyProtection="1">
      <alignment horizontal="center"/>
      <protection/>
    </xf>
    <xf numFmtId="0" fontId="25" fillId="0" borderId="36" xfId="63" applyFont="1" applyFill="1" applyBorder="1" applyAlignment="1" applyProtection="1">
      <alignment horizontal="center" vertical="center" wrapText="1"/>
      <protection/>
    </xf>
    <xf numFmtId="0" fontId="25" fillId="0" borderId="11" xfId="63" applyFont="1" applyFill="1" applyBorder="1" applyAlignment="1" applyProtection="1">
      <alignment horizontal="center" vertical="center" wrapText="1"/>
      <protection/>
    </xf>
    <xf numFmtId="0" fontId="25" fillId="0" borderId="12" xfId="63" applyFont="1" applyFill="1" applyBorder="1" applyAlignment="1" applyProtection="1">
      <alignment horizontal="center" vertical="center" wrapText="1"/>
      <protection/>
    </xf>
    <xf numFmtId="0" fontId="5" fillId="0" borderId="0" xfId="63" applyFill="1" applyAlignment="1" applyProtection="1">
      <alignment horizontal="center" vertical="center"/>
      <protection/>
    </xf>
    <xf numFmtId="0" fontId="18" fillId="0" borderId="31" xfId="63" applyFont="1" applyFill="1" applyBorder="1" applyAlignment="1" applyProtection="1">
      <alignment vertical="center" wrapText="1"/>
      <protection/>
    </xf>
    <xf numFmtId="169" fontId="16" fillId="0" borderId="32" xfId="62" applyNumberFormat="1" applyFont="1" applyFill="1" applyBorder="1" applyAlignment="1" applyProtection="1">
      <alignment horizontal="center" vertical="center"/>
      <protection/>
    </xf>
    <xf numFmtId="170" fontId="18" fillId="0" borderId="32" xfId="63" applyNumberFormat="1" applyFont="1" applyFill="1" applyBorder="1" applyAlignment="1" applyProtection="1">
      <alignment horizontal="right" vertical="center" wrapText="1"/>
      <protection locked="0"/>
    </xf>
    <xf numFmtId="170" fontId="18" fillId="0" borderId="64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3" applyFill="1" applyAlignment="1" applyProtection="1">
      <alignment vertical="center"/>
      <protection/>
    </xf>
    <xf numFmtId="0" fontId="18" fillId="0" borderId="19" xfId="63" applyFont="1" applyFill="1" applyBorder="1" applyAlignment="1" applyProtection="1">
      <alignment vertical="center" wrapText="1"/>
      <protection/>
    </xf>
    <xf numFmtId="169" fontId="16" fillId="0" borderId="20" xfId="62" applyNumberFormat="1" applyFont="1" applyFill="1" applyBorder="1" applyAlignment="1" applyProtection="1">
      <alignment horizontal="center" vertical="center"/>
      <protection/>
    </xf>
    <xf numFmtId="170" fontId="18" fillId="0" borderId="20" xfId="63" applyNumberFormat="1" applyFont="1" applyFill="1" applyBorder="1" applyAlignment="1" applyProtection="1">
      <alignment horizontal="right" vertical="center" wrapText="1"/>
      <protection/>
    </xf>
    <xf numFmtId="170" fontId="18" fillId="0" borderId="44" xfId="63" applyNumberFormat="1" applyFont="1" applyFill="1" applyBorder="1" applyAlignment="1" applyProtection="1">
      <alignment horizontal="right" vertical="center" wrapText="1"/>
      <protection/>
    </xf>
    <xf numFmtId="0" fontId="36" fillId="0" borderId="19" xfId="63" applyFont="1" applyFill="1" applyBorder="1" applyAlignment="1" applyProtection="1">
      <alignment horizontal="left" vertical="center" wrapText="1" indent="1"/>
      <protection/>
    </xf>
    <xf numFmtId="170" fontId="25" fillId="0" borderId="20" xfId="63" applyNumberFormat="1" applyFont="1" applyFill="1" applyBorder="1" applyAlignment="1" applyProtection="1">
      <alignment horizontal="right" vertical="center" wrapText="1"/>
      <protection locked="0"/>
    </xf>
    <xf numFmtId="170" fontId="25" fillId="0" borderId="44" xfId="63" applyNumberFormat="1" applyFont="1" applyFill="1" applyBorder="1" applyAlignment="1" applyProtection="1">
      <alignment horizontal="right" vertical="center" wrapText="1"/>
      <protection locked="0"/>
    </xf>
    <xf numFmtId="170" fontId="17" fillId="0" borderId="20" xfId="63" applyNumberFormat="1" applyFont="1" applyFill="1" applyBorder="1" applyAlignment="1" applyProtection="1">
      <alignment horizontal="right" vertical="center" wrapText="1"/>
      <protection locked="0"/>
    </xf>
    <xf numFmtId="170" fontId="17" fillId="0" borderId="44" xfId="63" applyNumberFormat="1" applyFont="1" applyFill="1" applyBorder="1" applyAlignment="1" applyProtection="1">
      <alignment horizontal="right" vertical="center" wrapText="1"/>
      <protection locked="0"/>
    </xf>
    <xf numFmtId="170" fontId="17" fillId="0" borderId="20" xfId="63" applyNumberFormat="1" applyFont="1" applyFill="1" applyBorder="1" applyAlignment="1" applyProtection="1">
      <alignment horizontal="right" vertical="center" wrapText="1"/>
      <protection/>
    </xf>
    <xf numFmtId="170" fontId="17" fillId="0" borderId="44" xfId="63" applyNumberFormat="1" applyFont="1" applyFill="1" applyBorder="1" applyAlignment="1" applyProtection="1">
      <alignment horizontal="right" vertical="center" wrapText="1"/>
      <protection/>
    </xf>
    <xf numFmtId="0" fontId="18" fillId="0" borderId="36" xfId="63" applyFont="1" applyFill="1" applyBorder="1" applyAlignment="1" applyProtection="1">
      <alignment vertical="center" wrapText="1"/>
      <protection/>
    </xf>
    <xf numFmtId="169" fontId="16" fillId="0" borderId="11" xfId="62" applyNumberFormat="1" applyFont="1" applyFill="1" applyBorder="1" applyAlignment="1" applyProtection="1">
      <alignment horizontal="center" vertical="center"/>
      <protection/>
    </xf>
    <xf numFmtId="170" fontId="18" fillId="0" borderId="11" xfId="63" applyNumberFormat="1" applyFont="1" applyFill="1" applyBorder="1" applyAlignment="1" applyProtection="1">
      <alignment horizontal="right" vertical="center" wrapText="1"/>
      <protection/>
    </xf>
    <xf numFmtId="170" fontId="18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0" xfId="62" applyFill="1" applyAlignment="1" applyProtection="1">
      <alignment vertical="center" wrapText="1"/>
      <protection/>
    </xf>
    <xf numFmtId="0" fontId="7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horizontal="center" vertical="center"/>
      <protection/>
    </xf>
    <xf numFmtId="49" fontId="15" fillId="0" borderId="36" xfId="62" applyNumberFormat="1" applyFont="1" applyFill="1" applyBorder="1" applyAlignment="1" applyProtection="1">
      <alignment horizontal="center" vertical="center" wrapText="1"/>
      <protection/>
    </xf>
    <xf numFmtId="49" fontId="15" fillId="0" borderId="11" xfId="62" applyNumberFormat="1" applyFont="1" applyFill="1" applyBorder="1" applyAlignment="1" applyProtection="1">
      <alignment horizontal="center" vertical="center"/>
      <protection/>
    </xf>
    <xf numFmtId="49" fontId="15" fillId="0" borderId="12" xfId="62" applyNumberFormat="1" applyFont="1" applyFill="1" applyBorder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69" fontId="16" fillId="0" borderId="17" xfId="62" applyNumberFormat="1" applyFont="1" applyFill="1" applyBorder="1" applyAlignment="1" applyProtection="1">
      <alignment horizontal="center" vertical="center"/>
      <protection/>
    </xf>
    <xf numFmtId="171" fontId="16" fillId="0" borderId="42" xfId="62" applyNumberFormat="1" applyFont="1" applyFill="1" applyBorder="1" applyAlignment="1" applyProtection="1">
      <alignment vertical="center"/>
      <protection locked="0"/>
    </xf>
    <xf numFmtId="171" fontId="16" fillId="0" borderId="44" xfId="62" applyNumberFormat="1" applyFont="1" applyFill="1" applyBorder="1" applyAlignment="1" applyProtection="1">
      <alignment vertical="center"/>
      <protection locked="0"/>
    </xf>
    <xf numFmtId="171" fontId="15" fillId="0" borderId="44" xfId="62" applyNumberFormat="1" applyFont="1" applyFill="1" applyBorder="1" applyAlignment="1" applyProtection="1">
      <alignment vertical="center"/>
      <protection/>
    </xf>
    <xf numFmtId="171" fontId="15" fillId="0" borderId="44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5" fillId="0" borderId="36" xfId="62" applyFont="1" applyFill="1" applyBorder="1" applyAlignment="1" applyProtection="1">
      <alignment horizontal="left" vertical="center" wrapText="1"/>
      <protection/>
    </xf>
    <xf numFmtId="171" fontId="15" fillId="0" borderId="12" xfId="62" applyNumberFormat="1" applyFont="1" applyFill="1" applyBorder="1" applyAlignment="1" applyProtection="1">
      <alignment vertical="center"/>
      <protection/>
    </xf>
    <xf numFmtId="0" fontId="5" fillId="0" borderId="0" xfId="63" applyFill="1">
      <alignment/>
      <protection/>
    </xf>
    <xf numFmtId="0" fontId="19" fillId="0" borderId="28" xfId="63" applyFont="1" applyFill="1" applyBorder="1" applyAlignment="1">
      <alignment horizontal="center" vertical="center"/>
      <protection/>
    </xf>
    <xf numFmtId="0" fontId="12" fillId="0" borderId="29" xfId="62" applyFont="1" applyFill="1" applyBorder="1" applyAlignment="1" applyProtection="1">
      <alignment horizontal="center" vertical="center" textRotation="90"/>
      <protection/>
    </xf>
    <xf numFmtId="0" fontId="19" fillId="0" borderId="29" xfId="63" applyFont="1" applyFill="1" applyBorder="1" applyAlignment="1">
      <alignment horizontal="center" vertical="center" wrapText="1"/>
      <protection/>
    </xf>
    <xf numFmtId="0" fontId="19" fillId="0" borderId="68" xfId="63" applyFont="1" applyFill="1" applyBorder="1" applyAlignment="1">
      <alignment horizontal="center" vertical="center" wrapText="1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 wrapText="1"/>
      <protection/>
    </xf>
    <xf numFmtId="0" fontId="19" fillId="0" borderId="27" xfId="63" applyFont="1" applyFill="1" applyBorder="1" applyAlignment="1">
      <alignment horizontal="center" vertical="center" wrapText="1"/>
      <protection/>
    </xf>
    <xf numFmtId="0" fontId="17" fillId="0" borderId="19" xfId="63" applyFont="1" applyFill="1" applyBorder="1" applyProtection="1">
      <alignment/>
      <protection locked="0"/>
    </xf>
    <xf numFmtId="0" fontId="17" fillId="0" borderId="17" xfId="63" applyFont="1" applyFill="1" applyBorder="1" applyAlignment="1">
      <alignment horizontal="right" indent="1"/>
      <protection/>
    </xf>
    <xf numFmtId="3" fontId="17" fillId="0" borderId="17" xfId="63" applyNumberFormat="1" applyFont="1" applyFill="1" applyBorder="1" applyProtection="1">
      <alignment/>
      <protection locked="0"/>
    </xf>
    <xf numFmtId="3" fontId="17" fillId="0" borderId="42" xfId="63" applyNumberFormat="1" applyFont="1" applyFill="1" applyBorder="1" applyProtection="1">
      <alignment/>
      <protection locked="0"/>
    </xf>
    <xf numFmtId="0" fontId="17" fillId="0" borderId="20" xfId="63" applyFont="1" applyFill="1" applyBorder="1" applyAlignment="1">
      <alignment horizontal="right" indent="1"/>
      <protection/>
    </xf>
    <xf numFmtId="3" fontId="17" fillId="0" borderId="20" xfId="63" applyNumberFormat="1" applyFont="1" applyFill="1" applyBorder="1" applyProtection="1">
      <alignment/>
      <protection locked="0"/>
    </xf>
    <xf numFmtId="3" fontId="17" fillId="0" borderId="44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7" fillId="0" borderId="23" xfId="63" applyFont="1" applyFill="1" applyBorder="1" applyAlignment="1">
      <alignment horizontal="right" indent="1"/>
      <protection/>
    </xf>
    <xf numFmtId="3" fontId="17" fillId="0" borderId="23" xfId="63" applyNumberFormat="1" applyFont="1" applyFill="1" applyBorder="1" applyProtection="1">
      <alignment/>
      <protection locked="0"/>
    </xf>
    <xf numFmtId="3" fontId="17" fillId="0" borderId="47" xfId="63" applyNumberFormat="1" applyFont="1" applyFill="1" applyBorder="1" applyProtection="1">
      <alignment/>
      <protection locked="0"/>
    </xf>
    <xf numFmtId="0" fontId="18" fillId="0" borderId="13" xfId="63" applyFont="1" applyFill="1" applyBorder="1" applyProtection="1">
      <alignment/>
      <protection locked="0"/>
    </xf>
    <xf numFmtId="0" fontId="17" fillId="0" borderId="14" xfId="63" applyFont="1" applyFill="1" applyBorder="1" applyAlignment="1">
      <alignment horizontal="right" indent="1"/>
      <protection/>
    </xf>
    <xf numFmtId="3" fontId="17" fillId="0" borderId="14" xfId="63" applyNumberFormat="1" applyFont="1" applyFill="1" applyBorder="1" applyProtection="1">
      <alignment/>
      <protection locked="0"/>
    </xf>
    <xf numFmtId="171" fontId="15" fillId="0" borderId="27" xfId="62" applyNumberFormat="1" applyFont="1" applyFill="1" applyBorder="1" applyAlignment="1" applyProtection="1">
      <alignment vertical="center"/>
      <protection/>
    </xf>
    <xf numFmtId="0" fontId="17" fillId="0" borderId="16" xfId="63" applyFont="1" applyFill="1" applyBorder="1" applyProtection="1">
      <alignment/>
      <protection locked="0"/>
    </xf>
    <xf numFmtId="3" fontId="17" fillId="0" borderId="78" xfId="63" applyNumberFormat="1" applyFont="1" applyFill="1" applyBorder="1">
      <alignment/>
      <protection/>
    </xf>
    <xf numFmtId="0" fontId="37" fillId="0" borderId="0" xfId="63" applyFont="1" applyFill="1">
      <alignment/>
      <protection/>
    </xf>
    <xf numFmtId="0" fontId="28" fillId="0" borderId="0" xfId="63" applyFont="1" applyFill="1">
      <alignment/>
      <protection/>
    </xf>
    <xf numFmtId="0" fontId="38" fillId="0" borderId="28" xfId="63" applyFont="1" applyFill="1" applyBorder="1" applyAlignment="1">
      <alignment horizontal="center" vertical="center"/>
      <protection/>
    </xf>
    <xf numFmtId="0" fontId="38" fillId="0" borderId="29" xfId="63" applyFont="1" applyFill="1" applyBorder="1" applyAlignment="1">
      <alignment horizontal="center" vertical="center" wrapText="1"/>
      <protection/>
    </xf>
    <xf numFmtId="0" fontId="38" fillId="0" borderId="68" xfId="63" applyFont="1" applyFill="1" applyBorder="1" applyAlignment="1">
      <alignment horizontal="center" vertical="center" wrapText="1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38" fillId="0" borderId="27" xfId="63" applyFont="1" applyFill="1" applyBorder="1" applyAlignment="1">
      <alignment horizontal="center" vertical="center" wrapText="1"/>
      <protection/>
    </xf>
    <xf numFmtId="0" fontId="17" fillId="0" borderId="19" xfId="63" applyFont="1" applyFill="1" applyBorder="1" applyAlignment="1" applyProtection="1">
      <alignment horizontal="left" indent="1"/>
      <protection locked="0"/>
    </xf>
    <xf numFmtId="0" fontId="17" fillId="0" borderId="22" xfId="63" applyFont="1" applyFill="1" applyBorder="1" applyAlignment="1" applyProtection="1">
      <alignment horizontal="left" indent="1"/>
      <protection locked="0"/>
    </xf>
    <xf numFmtId="0" fontId="17" fillId="0" borderId="16" xfId="63" applyFont="1" applyFill="1" applyBorder="1" applyAlignment="1" applyProtection="1">
      <alignment horizontal="left" indent="1"/>
      <protection locked="0"/>
    </xf>
    <xf numFmtId="0" fontId="18" fillId="0" borderId="76" xfId="63" applyNumberFormat="1" applyFont="1" applyFill="1" applyBorder="1">
      <alignment/>
      <protection/>
    </xf>
    <xf numFmtId="0" fontId="17" fillId="0" borderId="36" xfId="63" applyFont="1" applyFill="1" applyBorder="1" applyAlignment="1" applyProtection="1">
      <alignment horizontal="left" indent="1"/>
      <protection locked="0"/>
    </xf>
    <xf numFmtId="0" fontId="17" fillId="0" borderId="11" xfId="63" applyFont="1" applyFill="1" applyBorder="1" applyAlignment="1">
      <alignment horizontal="right" indent="1"/>
      <protection/>
    </xf>
    <xf numFmtId="3" fontId="17" fillId="0" borderId="11" xfId="63" applyNumberFormat="1" applyFont="1" applyFill="1" applyBorder="1" applyProtection="1">
      <alignment/>
      <protection locked="0"/>
    </xf>
    <xf numFmtId="3" fontId="17" fillId="0" borderId="12" xfId="63" applyNumberFormat="1" applyFont="1" applyFill="1" applyBorder="1" applyProtection="1">
      <alignment/>
      <protection locked="0"/>
    </xf>
    <xf numFmtId="0" fontId="37" fillId="0" borderId="0" xfId="0" applyFont="1" applyFill="1" applyAlignment="1">
      <alignment/>
    </xf>
    <xf numFmtId="0" fontId="39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center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top" wrapText="1"/>
      <protection/>
    </xf>
    <xf numFmtId="0" fontId="43" fillId="0" borderId="17" xfId="0" applyFont="1" applyBorder="1" applyAlignment="1" applyProtection="1">
      <alignment horizontal="left" vertical="top" wrapText="1"/>
      <protection locked="0"/>
    </xf>
    <xf numFmtId="9" fontId="43" fillId="0" borderId="17" xfId="70" applyFont="1" applyFill="1" applyBorder="1" applyAlignment="1" applyProtection="1">
      <alignment horizontal="center" vertical="center" wrapText="1"/>
      <protection locked="0"/>
    </xf>
    <xf numFmtId="172" fontId="43" fillId="0" borderId="17" xfId="46" applyNumberFormat="1" applyFont="1" applyFill="1" applyBorder="1" applyAlignment="1" applyProtection="1">
      <alignment horizontal="center" vertical="center" wrapText="1"/>
      <protection locked="0"/>
    </xf>
    <xf numFmtId="172" fontId="43" fillId="0" borderId="42" xfId="46" applyNumberFormat="1" applyFont="1" applyFill="1" applyBorder="1" applyAlignment="1" applyProtection="1">
      <alignment horizontal="center" vertical="top" wrapText="1"/>
      <protection locked="0"/>
    </xf>
    <xf numFmtId="0" fontId="41" fillId="0" borderId="19" xfId="0" applyFont="1" applyBorder="1" applyAlignment="1" applyProtection="1">
      <alignment horizontal="center" vertical="top" wrapText="1"/>
      <protection/>
    </xf>
    <xf numFmtId="0" fontId="43" fillId="0" borderId="20" xfId="0" applyFont="1" applyBorder="1" applyAlignment="1" applyProtection="1">
      <alignment horizontal="left" vertical="top" wrapText="1"/>
      <protection locked="0"/>
    </xf>
    <xf numFmtId="9" fontId="43" fillId="0" borderId="20" xfId="70" applyFont="1" applyFill="1" applyBorder="1" applyAlignment="1" applyProtection="1">
      <alignment horizontal="center" vertical="center" wrapText="1"/>
      <protection locked="0"/>
    </xf>
    <xf numFmtId="172" fontId="43" fillId="0" borderId="20" xfId="46" applyNumberFormat="1" applyFont="1" applyFill="1" applyBorder="1" applyAlignment="1" applyProtection="1">
      <alignment horizontal="center" vertical="center" wrapText="1"/>
      <protection locked="0"/>
    </xf>
    <xf numFmtId="172" fontId="43" fillId="0" borderId="44" xfId="46" applyNumberFormat="1" applyFont="1" applyFill="1" applyBorder="1" applyAlignment="1" applyProtection="1">
      <alignment horizontal="center" vertical="top" wrapText="1"/>
      <protection locked="0"/>
    </xf>
    <xf numFmtId="0" fontId="41" fillId="0" borderId="22" xfId="0" applyFont="1" applyBorder="1" applyAlignment="1" applyProtection="1">
      <alignment horizontal="center" vertical="top" wrapText="1"/>
      <protection/>
    </xf>
    <xf numFmtId="0" fontId="43" fillId="0" borderId="23" xfId="0" applyFont="1" applyBorder="1" applyAlignment="1" applyProtection="1">
      <alignment horizontal="left" vertical="top" wrapText="1"/>
      <protection locked="0"/>
    </xf>
    <xf numFmtId="9" fontId="43" fillId="0" borderId="23" xfId="70" applyFont="1" applyFill="1" applyBorder="1" applyAlignment="1" applyProtection="1">
      <alignment horizontal="center" vertical="center" wrapText="1"/>
      <protection locked="0"/>
    </xf>
    <xf numFmtId="172" fontId="43" fillId="0" borderId="23" xfId="46" applyNumberFormat="1" applyFont="1" applyFill="1" applyBorder="1" applyAlignment="1" applyProtection="1">
      <alignment horizontal="center" vertical="center" wrapText="1"/>
      <protection locked="0"/>
    </xf>
    <xf numFmtId="172" fontId="43" fillId="0" borderId="47" xfId="46" applyNumberFormat="1" applyFont="1" applyFill="1" applyBorder="1" applyAlignment="1" applyProtection="1">
      <alignment horizontal="center" vertical="top" wrapText="1"/>
      <protection locked="0"/>
    </xf>
    <xf numFmtId="0" fontId="41" fillId="35" borderId="14" xfId="0" applyFont="1" applyFill="1" applyBorder="1" applyAlignment="1" applyProtection="1">
      <alignment horizontal="center" vertical="top" wrapText="1"/>
      <protection/>
    </xf>
    <xf numFmtId="172" fontId="43" fillId="0" borderId="14" xfId="46" applyNumberFormat="1" applyFont="1" applyFill="1" applyBorder="1" applyAlignment="1" applyProtection="1">
      <alignment horizontal="center" vertical="center" wrapText="1"/>
      <protection/>
    </xf>
    <xf numFmtId="172" fontId="43" fillId="0" borderId="27" xfId="46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73" fontId="14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 indent="5"/>
    </xf>
    <xf numFmtId="173" fontId="7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/>
    </xf>
    <xf numFmtId="173" fontId="7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left" vertical="center" wrapText="1" indent="1"/>
      <protection locked="0"/>
    </xf>
    <xf numFmtId="173" fontId="14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5"/>
    </xf>
    <xf numFmtId="173" fontId="7" fillId="0" borderId="12" xfId="0" applyNumberFormat="1" applyFont="1" applyFill="1" applyBorder="1" applyAlignment="1" applyProtection="1">
      <alignment horizontal="right" vertical="center"/>
      <protection locked="0"/>
    </xf>
    <xf numFmtId="165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61" applyFont="1" applyFill="1" applyAlignment="1">
      <alignment horizontal="right"/>
      <protection/>
    </xf>
    <xf numFmtId="174" fontId="15" fillId="0" borderId="80" xfId="61" applyNumberFormat="1" applyFont="1" applyFill="1" applyBorder="1" applyAlignment="1">
      <alignment vertical="center"/>
      <protection/>
    </xf>
    <xf numFmtId="174" fontId="15" fillId="0" borderId="81" xfId="61" applyNumberFormat="1" applyFont="1" applyFill="1" applyBorder="1" applyAlignment="1">
      <alignment vertical="center"/>
      <protection/>
    </xf>
    <xf numFmtId="37" fontId="16" fillId="0" borderId="82" xfId="61" applyNumberFormat="1" applyFont="1" applyFill="1" applyBorder="1" applyAlignment="1">
      <alignment horizontal="left" indent="1"/>
      <protection/>
    </xf>
    <xf numFmtId="174" fontId="16" fillId="0" borderId="83" xfId="49" applyNumberFormat="1" applyFont="1" applyFill="1" applyBorder="1" applyAlignment="1" applyProtection="1">
      <alignment vertical="center"/>
      <protection locked="0"/>
    </xf>
    <xf numFmtId="174" fontId="16" fillId="0" borderId="83" xfId="61" applyNumberFormat="1" applyFont="1" applyFill="1" applyBorder="1">
      <alignment/>
      <protection/>
    </xf>
    <xf numFmtId="174" fontId="16" fillId="0" borderId="83" xfId="49" applyNumberFormat="1" applyFont="1" applyFill="1" applyBorder="1" applyAlignment="1" applyProtection="1">
      <alignment/>
      <protection locked="0"/>
    </xf>
    <xf numFmtId="174" fontId="16" fillId="0" borderId="84" xfId="61" applyNumberFormat="1" applyFont="1" applyFill="1" applyBorder="1">
      <alignment/>
      <protection/>
    </xf>
    <xf numFmtId="174" fontId="16" fillId="0" borderId="83" xfId="61" applyNumberFormat="1" applyFont="1" applyFill="1" applyBorder="1" applyAlignment="1" applyProtection="1">
      <alignment vertical="center"/>
      <protection locked="0"/>
    </xf>
    <xf numFmtId="174" fontId="16" fillId="0" borderId="83" xfId="61" applyNumberFormat="1" applyFont="1" applyFill="1" applyBorder="1" applyProtection="1">
      <alignment/>
      <protection locked="0"/>
    </xf>
    <xf numFmtId="174" fontId="14" fillId="0" borderId="80" xfId="61" applyNumberFormat="1" applyFont="1" applyFill="1" applyBorder="1" applyAlignment="1">
      <alignment horizontal="center" vertical="center" wrapText="1"/>
      <protection/>
    </xf>
    <xf numFmtId="174" fontId="15" fillId="0" borderId="80" xfId="61" applyNumberFormat="1" applyFont="1" applyFill="1" applyBorder="1" applyAlignment="1">
      <alignment horizontal="center" vertical="center" wrapText="1"/>
      <protection/>
    </xf>
    <xf numFmtId="174" fontId="15" fillId="0" borderId="81" xfId="61" applyNumberFormat="1" applyFont="1" applyFill="1" applyBorder="1" applyAlignment="1">
      <alignment horizontal="center" vertical="center" wrapText="1"/>
      <protection/>
    </xf>
    <xf numFmtId="0" fontId="16" fillId="0" borderId="82" xfId="61" applyFont="1" applyFill="1" applyBorder="1" applyAlignment="1">
      <alignment horizontal="left" indent="1"/>
      <protection/>
    </xf>
    <xf numFmtId="174" fontId="16" fillId="0" borderId="85" xfId="61" applyNumberFormat="1" applyFont="1" applyFill="1" applyBorder="1" applyAlignment="1" applyProtection="1">
      <alignment vertical="center"/>
      <protection locked="0"/>
    </xf>
    <xf numFmtId="174" fontId="16" fillId="0" borderId="85" xfId="61" applyNumberFormat="1" applyFont="1" applyFill="1" applyBorder="1">
      <alignment/>
      <protection/>
    </xf>
    <xf numFmtId="174" fontId="16" fillId="0" borderId="86" xfId="61" applyNumberFormat="1" applyFont="1" applyFill="1" applyBorder="1">
      <alignment/>
      <protection/>
    </xf>
    <xf numFmtId="174" fontId="15" fillId="0" borderId="87" xfId="61" applyNumberFormat="1" applyFont="1" applyFill="1" applyBorder="1" applyAlignment="1">
      <alignment vertical="center"/>
      <protection/>
    </xf>
    <xf numFmtId="174" fontId="15" fillId="0" borderId="88" xfId="61" applyNumberFormat="1" applyFont="1" applyFill="1" applyBorder="1" applyAlignment="1">
      <alignment vertical="center"/>
      <protection/>
    </xf>
    <xf numFmtId="0" fontId="22" fillId="0" borderId="89" xfId="61" applyFont="1" applyFill="1" applyBorder="1" applyAlignment="1">
      <alignment horizontal="center" vertical="center"/>
      <protection/>
    </xf>
    <xf numFmtId="0" fontId="31" fillId="0" borderId="90" xfId="61" applyNumberFormat="1" applyFont="1" applyFill="1" applyBorder="1" applyAlignment="1" applyProtection="1">
      <alignment horizontal="center" vertical="center"/>
      <protection/>
    </xf>
    <xf numFmtId="0" fontId="31" fillId="0" borderId="91" xfId="61" applyNumberFormat="1" applyFont="1" applyFill="1" applyBorder="1" applyAlignment="1" applyProtection="1">
      <alignment horizontal="center" vertical="center"/>
      <protection/>
    </xf>
    <xf numFmtId="0" fontId="31" fillId="0" borderId="92" xfId="61" applyNumberFormat="1" applyFont="1" applyFill="1" applyBorder="1" applyAlignment="1" applyProtection="1">
      <alignment horizontal="center" vertical="center"/>
      <protection/>
    </xf>
    <xf numFmtId="169" fontId="16" fillId="0" borderId="93" xfId="61" applyNumberFormat="1" applyFont="1" applyFill="1" applyBorder="1" applyAlignment="1">
      <alignment horizontal="center" vertical="center"/>
      <protection/>
    </xf>
    <xf numFmtId="0" fontId="16" fillId="0" borderId="94" xfId="61" applyFont="1" applyFill="1" applyBorder="1" applyAlignment="1">
      <alignment horizontal="left" vertical="center" wrapText="1"/>
      <protection/>
    </xf>
    <xf numFmtId="174" fontId="16" fillId="0" borderId="94" xfId="61" applyNumberFormat="1" applyFont="1" applyFill="1" applyBorder="1" applyAlignment="1" applyProtection="1">
      <alignment horizontal="right" vertical="center"/>
      <protection locked="0"/>
    </xf>
    <xf numFmtId="174" fontId="16" fillId="0" borderId="95" xfId="61" applyNumberFormat="1" applyFont="1" applyFill="1" applyBorder="1" applyAlignment="1" applyProtection="1">
      <alignment horizontal="right" vertical="center"/>
      <protection locked="0"/>
    </xf>
    <xf numFmtId="169" fontId="16" fillId="0" borderId="96" xfId="61" applyNumberFormat="1" applyFont="1" applyFill="1" applyBorder="1" applyAlignment="1">
      <alignment horizontal="center" vertical="center"/>
      <protection/>
    </xf>
    <xf numFmtId="0" fontId="16" fillId="0" borderId="83" xfId="61" applyFont="1" applyFill="1" applyBorder="1" applyAlignment="1">
      <alignment horizontal="left" vertical="center" wrapText="1"/>
      <protection/>
    </xf>
    <xf numFmtId="174" fontId="16" fillId="0" borderId="83" xfId="61" applyNumberFormat="1" applyFont="1" applyFill="1" applyBorder="1" applyAlignment="1" applyProtection="1">
      <alignment horizontal="right" vertical="center"/>
      <protection locked="0"/>
    </xf>
    <xf numFmtId="174" fontId="16" fillId="0" borderId="97" xfId="61" applyNumberFormat="1" applyFont="1" applyFill="1" applyBorder="1" applyAlignment="1" applyProtection="1">
      <alignment horizontal="right" vertical="center"/>
      <protection locked="0"/>
    </xf>
    <xf numFmtId="169" fontId="16" fillId="0" borderId="98" xfId="61" applyNumberFormat="1" applyFont="1" applyFill="1" applyBorder="1" applyAlignment="1">
      <alignment horizontal="center" vertical="center"/>
      <protection/>
    </xf>
    <xf numFmtId="0" fontId="16" fillId="0" borderId="85" xfId="61" applyFont="1" applyFill="1" applyBorder="1" applyAlignment="1">
      <alignment horizontal="left" vertical="center" wrapText="1"/>
      <protection/>
    </xf>
    <xf numFmtId="174" fontId="16" fillId="0" borderId="85" xfId="61" applyNumberFormat="1" applyFont="1" applyFill="1" applyBorder="1" applyAlignment="1" applyProtection="1">
      <alignment horizontal="right" vertical="center"/>
      <protection locked="0"/>
    </xf>
    <xf numFmtId="174" fontId="16" fillId="0" borderId="99" xfId="61" applyNumberFormat="1" applyFont="1" applyFill="1" applyBorder="1" applyAlignment="1" applyProtection="1">
      <alignment horizontal="right" vertical="center"/>
      <protection locked="0"/>
    </xf>
    <xf numFmtId="169" fontId="15" fillId="0" borderId="100" xfId="61" applyNumberFormat="1" applyFont="1" applyFill="1" applyBorder="1" applyAlignment="1">
      <alignment horizontal="center" vertical="center"/>
      <protection/>
    </xf>
    <xf numFmtId="0" fontId="15" fillId="0" borderId="80" xfId="61" applyFont="1" applyFill="1" applyBorder="1" applyAlignment="1">
      <alignment horizontal="left" vertical="center" wrapText="1"/>
      <protection/>
    </xf>
    <xf numFmtId="174" fontId="45" fillId="0" borderId="80" xfId="61" applyNumberFormat="1" applyFont="1" applyFill="1" applyBorder="1" applyAlignment="1">
      <alignment vertical="center"/>
      <protection/>
    </xf>
    <xf numFmtId="174" fontId="45" fillId="0" borderId="101" xfId="61" applyNumberFormat="1" applyFont="1" applyFill="1" applyBorder="1" applyAlignment="1">
      <alignment vertical="center"/>
      <protection/>
    </xf>
    <xf numFmtId="174" fontId="16" fillId="0" borderId="94" xfId="61" applyNumberFormat="1" applyFont="1" applyFill="1" applyBorder="1" applyAlignment="1" applyProtection="1">
      <alignment vertical="center"/>
      <protection locked="0"/>
    </xf>
    <xf numFmtId="174" fontId="16" fillId="0" borderId="95" xfId="61" applyNumberFormat="1" applyFont="1" applyFill="1" applyBorder="1" applyAlignment="1" applyProtection="1">
      <alignment vertical="center"/>
      <protection locked="0"/>
    </xf>
    <xf numFmtId="174" fontId="16" fillId="0" borderId="99" xfId="61" applyNumberFormat="1" applyFont="1" applyFill="1" applyBorder="1" applyAlignment="1" applyProtection="1">
      <alignment vertical="center"/>
      <protection locked="0"/>
    </xf>
    <xf numFmtId="174" fontId="16" fillId="0" borderId="97" xfId="61" applyNumberFormat="1" applyFont="1" applyFill="1" applyBorder="1" applyAlignment="1" applyProtection="1">
      <alignment vertical="center"/>
      <protection locked="0"/>
    </xf>
    <xf numFmtId="0" fontId="16" fillId="0" borderId="83" xfId="61" applyFont="1" applyFill="1" applyBorder="1" applyAlignment="1" quotePrefix="1">
      <alignment horizontal="left" vertical="center" wrapText="1"/>
      <protection/>
    </xf>
    <xf numFmtId="174" fontId="45" fillId="0" borderId="80" xfId="61" applyNumberFormat="1" applyFont="1" applyFill="1" applyBorder="1" applyAlignment="1" applyProtection="1">
      <alignment vertical="center"/>
      <protection/>
    </xf>
    <xf numFmtId="174" fontId="45" fillId="0" borderId="101" xfId="61" applyNumberFormat="1" applyFont="1" applyFill="1" applyBorder="1" applyAlignment="1" applyProtection="1">
      <alignment vertical="center"/>
      <protection/>
    </xf>
    <xf numFmtId="0" fontId="16" fillId="0" borderId="102" xfId="61" applyFont="1" applyFill="1" applyBorder="1" applyAlignment="1">
      <alignment horizontal="left" vertical="center" wrapText="1"/>
      <protection/>
    </xf>
    <xf numFmtId="169" fontId="15" fillId="0" borderId="103" xfId="61" applyNumberFormat="1" applyFont="1" applyFill="1" applyBorder="1" applyAlignment="1">
      <alignment horizontal="center" vertical="center"/>
      <protection/>
    </xf>
    <xf numFmtId="0" fontId="15" fillId="0" borderId="104" xfId="61" applyFont="1" applyFill="1" applyBorder="1" applyAlignment="1">
      <alignment horizontal="left" vertical="center" wrapText="1"/>
      <protection/>
    </xf>
    <xf numFmtId="174" fontId="45" fillId="0" borderId="104" xfId="61" applyNumberFormat="1" applyFont="1" applyFill="1" applyBorder="1" applyAlignment="1" applyProtection="1">
      <alignment vertical="center"/>
      <protection/>
    </xf>
    <xf numFmtId="174" fontId="45" fillId="0" borderId="105" xfId="61" applyNumberFormat="1" applyFont="1" applyFill="1" applyBorder="1" applyAlignment="1" applyProtection="1">
      <alignment vertical="center"/>
      <protection/>
    </xf>
    <xf numFmtId="169" fontId="15" fillId="0" borderId="106" xfId="61" applyNumberFormat="1" applyFont="1" applyFill="1" applyBorder="1" applyAlignment="1">
      <alignment horizontal="center" vertical="center"/>
      <protection/>
    </xf>
    <xf numFmtId="0" fontId="15" fillId="0" borderId="107" xfId="61" applyFont="1" applyFill="1" applyBorder="1" applyAlignment="1">
      <alignment horizontal="left" vertical="center" wrapText="1"/>
      <protection/>
    </xf>
    <xf numFmtId="169" fontId="15" fillId="0" borderId="100" xfId="61" applyNumberFormat="1" applyFont="1" applyFill="1" applyBorder="1" applyAlignment="1">
      <alignment horizontal="center" vertical="center"/>
      <protection/>
    </xf>
    <xf numFmtId="169" fontId="15" fillId="0" borderId="103" xfId="61" applyNumberFormat="1" applyFont="1" applyFill="1" applyBorder="1" applyAlignment="1">
      <alignment horizontal="center" vertical="center"/>
      <protection/>
    </xf>
    <xf numFmtId="174" fontId="45" fillId="36" borderId="104" xfId="61" applyNumberFormat="1" applyFont="1" applyFill="1" applyBorder="1" applyAlignment="1" applyProtection="1">
      <alignment vertical="center"/>
      <protection/>
    </xf>
    <xf numFmtId="169" fontId="16" fillId="0" borderId="108" xfId="61" applyNumberFormat="1" applyFont="1" applyFill="1" applyBorder="1" applyAlignment="1">
      <alignment horizontal="center" vertical="center"/>
      <protection/>
    </xf>
    <xf numFmtId="0" fontId="25" fillId="0" borderId="90" xfId="63" applyFont="1" applyFill="1" applyBorder="1" applyAlignment="1">
      <alignment horizontal="center" vertical="center" wrapText="1"/>
      <protection/>
    </xf>
    <xf numFmtId="0" fontId="25" fillId="0" borderId="91" xfId="63" applyFont="1" applyFill="1" applyBorder="1" applyAlignment="1">
      <alignment horizontal="center" vertical="center" wrapText="1"/>
      <protection/>
    </xf>
    <xf numFmtId="0" fontId="25" fillId="0" borderId="92" xfId="63" applyFont="1" applyFill="1" applyBorder="1" applyAlignment="1">
      <alignment horizontal="center" vertical="center" wrapText="1"/>
      <protection/>
    </xf>
    <xf numFmtId="0" fontId="18" fillId="0" borderId="93" xfId="63" applyFont="1" applyFill="1" applyBorder="1" applyAlignment="1">
      <alignment vertical="center" wrapText="1"/>
      <protection/>
    </xf>
    <xf numFmtId="0" fontId="17" fillId="0" borderId="94" xfId="63" applyFont="1" applyFill="1" applyBorder="1" applyAlignment="1">
      <alignment horizontal="center" vertical="center" wrapText="1"/>
      <protection/>
    </xf>
    <xf numFmtId="170" fontId="18" fillId="0" borderId="94" xfId="63" applyNumberFormat="1" applyFont="1" applyFill="1" applyBorder="1" applyAlignment="1">
      <alignment horizontal="right" vertical="center" wrapText="1"/>
      <protection/>
    </xf>
    <xf numFmtId="170" fontId="18" fillId="0" borderId="109" xfId="63" applyNumberFormat="1" applyFont="1" applyFill="1" applyBorder="1" applyAlignment="1">
      <alignment horizontal="right" vertical="center" wrapText="1"/>
      <protection/>
    </xf>
    <xf numFmtId="0" fontId="25" fillId="0" borderId="96" xfId="63" applyFont="1" applyFill="1" applyBorder="1" applyAlignment="1">
      <alignment vertical="center" wrapText="1"/>
      <protection/>
    </xf>
    <xf numFmtId="0" fontId="17" fillId="0" borderId="83" xfId="63" applyFont="1" applyFill="1" applyBorder="1" applyAlignment="1">
      <alignment horizontal="center" vertical="center" wrapText="1"/>
      <protection/>
    </xf>
    <xf numFmtId="170" fontId="17" fillId="0" borderId="83" xfId="63" applyNumberFormat="1" applyFont="1" applyFill="1" applyBorder="1" applyAlignment="1">
      <alignment horizontal="right" vertical="center" wrapText="1"/>
      <protection/>
    </xf>
    <xf numFmtId="170" fontId="18" fillId="0" borderId="110" xfId="63" applyNumberFormat="1" applyFont="1" applyFill="1" applyBorder="1" applyAlignment="1">
      <alignment horizontal="right" vertical="center" wrapText="1"/>
      <protection/>
    </xf>
    <xf numFmtId="0" fontId="36" fillId="0" borderId="96" xfId="63" applyFont="1" applyFill="1" applyBorder="1" applyAlignment="1">
      <alignment horizontal="left" vertical="center" wrapText="1" indent="1"/>
      <protection/>
    </xf>
    <xf numFmtId="170" fontId="17" fillId="0" borderId="83" xfId="63" applyNumberFormat="1" applyFont="1" applyFill="1" applyBorder="1" applyAlignment="1">
      <alignment horizontal="right" vertical="center" wrapText="1"/>
      <protection/>
    </xf>
    <xf numFmtId="170" fontId="17" fillId="0" borderId="110" xfId="63" applyNumberFormat="1" applyFont="1" applyFill="1" applyBorder="1" applyAlignment="1">
      <alignment horizontal="right" vertical="center" wrapText="1"/>
      <protection/>
    </xf>
    <xf numFmtId="0" fontId="17" fillId="0" borderId="96" xfId="63" applyFont="1" applyFill="1" applyBorder="1" applyAlignment="1">
      <alignment vertical="center" wrapText="1"/>
      <protection/>
    </xf>
    <xf numFmtId="170" fontId="17" fillId="0" borderId="83" xfId="63" applyNumberFormat="1" applyFont="1" applyFill="1" applyBorder="1" applyAlignment="1" applyProtection="1">
      <alignment horizontal="right" vertical="center" wrapText="1"/>
      <protection locked="0"/>
    </xf>
    <xf numFmtId="170" fontId="17" fillId="0" borderId="111" xfId="63" applyNumberFormat="1" applyFont="1" applyFill="1" applyBorder="1" applyAlignment="1">
      <alignment horizontal="right" vertical="center" wrapText="1"/>
      <protection/>
    </xf>
    <xf numFmtId="0" fontId="18" fillId="0" borderId="96" xfId="63" applyFont="1" applyFill="1" applyBorder="1" applyAlignment="1">
      <alignment vertical="center" wrapText="1"/>
      <protection/>
    </xf>
    <xf numFmtId="170" fontId="18" fillId="0" borderId="83" xfId="63" applyNumberFormat="1" applyFont="1" applyFill="1" applyBorder="1" applyAlignment="1">
      <alignment horizontal="right" vertical="center" wrapText="1"/>
      <protection/>
    </xf>
    <xf numFmtId="170" fontId="18" fillId="0" borderId="97" xfId="63" applyNumberFormat="1" applyFont="1" applyFill="1" applyBorder="1" applyAlignment="1">
      <alignment horizontal="right" vertical="center" wrapText="1"/>
      <protection/>
    </xf>
    <xf numFmtId="170" fontId="25" fillId="0" borderId="83" xfId="63" applyNumberFormat="1" applyFont="1" applyFill="1" applyBorder="1" applyAlignment="1">
      <alignment horizontal="right" vertical="center" wrapText="1"/>
      <protection/>
    </xf>
    <xf numFmtId="170" fontId="25" fillId="0" borderId="110" xfId="63" applyNumberFormat="1" applyFont="1" applyFill="1" applyBorder="1" applyAlignment="1">
      <alignment horizontal="right" vertical="center" wrapText="1"/>
      <protection/>
    </xf>
    <xf numFmtId="170" fontId="18" fillId="0" borderId="83" xfId="63" applyNumberFormat="1" applyFont="1" applyFill="1" applyBorder="1" applyAlignment="1" applyProtection="1">
      <alignment horizontal="right" vertical="center" wrapText="1"/>
      <protection locked="0"/>
    </xf>
    <xf numFmtId="170" fontId="25" fillId="0" borderId="111" xfId="63" applyNumberFormat="1" applyFont="1" applyFill="1" applyBorder="1" applyAlignment="1">
      <alignment horizontal="right" vertical="center" wrapText="1"/>
      <protection/>
    </xf>
    <xf numFmtId="170" fontId="25" fillId="0" borderId="83" xfId="63" applyNumberFormat="1" applyFont="1" applyFill="1" applyBorder="1" applyAlignment="1" applyProtection="1">
      <alignment horizontal="right" vertical="center" wrapText="1"/>
      <protection locked="0"/>
    </xf>
    <xf numFmtId="0" fontId="17" fillId="0" borderId="96" xfId="63" applyFont="1" applyFill="1" applyBorder="1" applyAlignment="1">
      <alignment horizontal="left" vertical="center" wrapText="1" indent="2"/>
      <protection/>
    </xf>
    <xf numFmtId="0" fontId="17" fillId="0" borderId="96" xfId="63" applyFont="1" applyFill="1" applyBorder="1" applyAlignment="1">
      <alignment horizontal="left" vertical="center" indent="2"/>
      <protection/>
    </xf>
    <xf numFmtId="170" fontId="25" fillId="0" borderId="97" xfId="63" applyNumberFormat="1" applyFont="1" applyFill="1" applyBorder="1" applyAlignment="1">
      <alignment horizontal="right" vertical="center" wrapText="1"/>
      <protection/>
    </xf>
    <xf numFmtId="170" fontId="17" fillId="0" borderId="97" xfId="63" applyNumberFormat="1" applyFont="1" applyFill="1" applyBorder="1" applyAlignment="1">
      <alignment horizontal="right" vertical="center" wrapText="1"/>
      <protection/>
    </xf>
    <xf numFmtId="0" fontId="17" fillId="0" borderId="96" xfId="63" applyFont="1" applyFill="1" applyBorder="1" applyAlignment="1">
      <alignment horizontal="left" vertical="center" wrapText="1" indent="3"/>
      <protection/>
    </xf>
    <xf numFmtId="170" fontId="17" fillId="0" borderId="97" xfId="63" applyNumberFormat="1" applyFont="1" applyFill="1" applyBorder="1" applyAlignment="1" applyProtection="1">
      <alignment horizontal="right" vertical="center" wrapText="1"/>
      <protection locked="0"/>
    </xf>
    <xf numFmtId="170" fontId="25" fillId="0" borderId="83" xfId="63" applyNumberFormat="1" applyFont="1" applyFill="1" applyBorder="1" applyAlignment="1" applyProtection="1">
      <alignment horizontal="right" vertical="center" wrapText="1"/>
      <protection/>
    </xf>
    <xf numFmtId="170" fontId="18" fillId="0" borderId="111" xfId="63" applyNumberFormat="1" applyFont="1" applyFill="1" applyBorder="1" applyAlignment="1">
      <alignment horizontal="right" vertical="center" wrapText="1"/>
      <protection/>
    </xf>
    <xf numFmtId="0" fontId="18" fillId="0" borderId="90" xfId="63" applyFont="1" applyFill="1" applyBorder="1" applyAlignment="1">
      <alignment vertical="center" wrapText="1"/>
      <protection/>
    </xf>
    <xf numFmtId="0" fontId="17" fillId="0" borderId="91" xfId="63" applyFont="1" applyFill="1" applyBorder="1" applyAlignment="1">
      <alignment horizontal="center" vertical="center" wrapText="1"/>
      <protection/>
    </xf>
    <xf numFmtId="170" fontId="18" fillId="0" borderId="112" xfId="63" applyNumberFormat="1" applyFont="1" applyFill="1" applyBorder="1" applyAlignment="1">
      <alignment horizontal="right" vertical="center" wrapText="1"/>
      <protection/>
    </xf>
    <xf numFmtId="170" fontId="18" fillId="0" borderId="91" xfId="63" applyNumberFormat="1" applyFont="1" applyFill="1" applyBorder="1" applyAlignment="1">
      <alignment horizontal="right" vertical="center" wrapText="1"/>
      <protection/>
    </xf>
    <xf numFmtId="170" fontId="18" fillId="0" borderId="113" xfId="63" applyNumberFormat="1" applyFont="1" applyFill="1" applyBorder="1" applyAlignment="1">
      <alignment horizontal="right" vertical="center" wrapText="1"/>
      <protection/>
    </xf>
    <xf numFmtId="174" fontId="16" fillId="0" borderId="85" xfId="61" applyNumberFormat="1" applyFont="1" applyFill="1" applyBorder="1" applyProtection="1">
      <alignment/>
      <protection locked="0"/>
    </xf>
    <xf numFmtId="37" fontId="16" fillId="0" borderId="114" xfId="61" applyNumberFormat="1" applyFont="1" applyFill="1" applyBorder="1" applyAlignment="1">
      <alignment horizontal="left" indent="1"/>
      <protection/>
    </xf>
    <xf numFmtId="37" fontId="16" fillId="0" borderId="115" xfId="61" applyNumberFormat="1" applyFont="1" applyFill="1" applyBorder="1" applyAlignment="1">
      <alignment horizontal="left" indent="1"/>
      <protection/>
    </xf>
    <xf numFmtId="174" fontId="16" fillId="0" borderId="94" xfId="61" applyNumberFormat="1" applyFont="1" applyFill="1" applyBorder="1">
      <alignment/>
      <protection/>
    </xf>
    <xf numFmtId="174" fontId="16" fillId="0" borderId="94" xfId="61" applyNumberFormat="1" applyFont="1" applyFill="1" applyBorder="1" applyProtection="1">
      <alignment/>
      <protection locked="0"/>
    </xf>
    <xf numFmtId="174" fontId="16" fillId="0" borderId="116" xfId="61" applyNumberFormat="1" applyFont="1" applyFill="1" applyBorder="1">
      <alignment/>
      <protection/>
    </xf>
    <xf numFmtId="174" fontId="15" fillId="0" borderId="83" xfId="61" applyNumberFormat="1" applyFont="1" applyFill="1" applyBorder="1" applyAlignment="1">
      <alignment vertical="center"/>
      <protection/>
    </xf>
    <xf numFmtId="174" fontId="15" fillId="0" borderId="84" xfId="61" applyNumberFormat="1" applyFont="1" applyFill="1" applyBorder="1" applyAlignment="1">
      <alignment vertical="center"/>
      <protection/>
    </xf>
    <xf numFmtId="174" fontId="16" fillId="0" borderId="94" xfId="49" applyNumberFormat="1" applyFont="1" applyFill="1" applyBorder="1" applyAlignment="1" applyProtection="1">
      <alignment vertical="center"/>
      <protection locked="0"/>
    </xf>
    <xf numFmtId="174" fontId="16" fillId="0" borderId="94" xfId="49" applyNumberFormat="1" applyFont="1" applyFill="1" applyBorder="1" applyAlignment="1" applyProtection="1" quotePrefix="1">
      <alignment horizontal="right"/>
      <protection locked="0"/>
    </xf>
    <xf numFmtId="37" fontId="15" fillId="0" borderId="117" xfId="61" applyNumberFormat="1" applyFont="1" applyFill="1" applyBorder="1" applyAlignment="1">
      <alignment horizontal="left" vertical="center" indent="1"/>
      <protection/>
    </xf>
    <xf numFmtId="174" fontId="15" fillId="0" borderId="89" xfId="61" applyNumberFormat="1" applyFont="1" applyFill="1" applyBorder="1" applyAlignment="1">
      <alignment vertical="center"/>
      <protection/>
    </xf>
    <xf numFmtId="174" fontId="15" fillId="0" borderId="89" xfId="61" applyNumberFormat="1" applyFont="1" applyFill="1" applyBorder="1" applyAlignment="1">
      <alignment horizontal="right" vertical="center"/>
      <protection/>
    </xf>
    <xf numFmtId="174" fontId="15" fillId="0" borderId="118" xfId="61" applyNumberFormat="1" applyFont="1" applyFill="1" applyBorder="1" applyAlignment="1">
      <alignment vertical="center"/>
      <protection/>
    </xf>
    <xf numFmtId="37" fontId="15" fillId="0" borderId="82" xfId="61" applyNumberFormat="1" applyFont="1" applyFill="1" applyBorder="1" applyAlignment="1">
      <alignment horizontal="left" indent="1"/>
      <protection/>
    </xf>
    <xf numFmtId="37" fontId="15" fillId="0" borderId="82" xfId="61" applyNumberFormat="1" applyFont="1" applyFill="1" applyBorder="1" applyAlignment="1">
      <alignment horizontal="left" wrapText="1" indent="1"/>
      <protection/>
    </xf>
    <xf numFmtId="174" fontId="15" fillId="0" borderId="83" xfId="61" applyNumberFormat="1" applyFont="1" applyFill="1" applyBorder="1" applyAlignment="1" applyProtection="1">
      <alignment vertical="center"/>
      <protection locked="0"/>
    </xf>
    <xf numFmtId="174" fontId="15" fillId="0" borderId="83" xfId="61" applyNumberFormat="1" applyFont="1" applyFill="1" applyBorder="1">
      <alignment/>
      <protection/>
    </xf>
    <xf numFmtId="174" fontId="15" fillId="0" borderId="83" xfId="61" applyNumberFormat="1" applyFont="1" applyFill="1" applyBorder="1" applyProtection="1">
      <alignment/>
      <protection locked="0"/>
    </xf>
    <xf numFmtId="174" fontId="15" fillId="0" borderId="84" xfId="61" applyNumberFormat="1" applyFont="1" applyFill="1" applyBorder="1">
      <alignment/>
      <protection/>
    </xf>
    <xf numFmtId="174" fontId="15" fillId="0" borderId="85" xfId="61" applyNumberFormat="1" applyFont="1" applyFill="1" applyBorder="1" applyAlignment="1" applyProtection="1">
      <alignment vertical="center"/>
      <protection locked="0"/>
    </xf>
    <xf numFmtId="174" fontId="15" fillId="0" borderId="85" xfId="61" applyNumberFormat="1" applyFont="1" applyFill="1" applyBorder="1">
      <alignment/>
      <protection/>
    </xf>
    <xf numFmtId="174" fontId="15" fillId="0" borderId="85" xfId="61" applyNumberFormat="1" applyFont="1" applyFill="1" applyBorder="1" applyProtection="1">
      <alignment/>
      <protection locked="0"/>
    </xf>
    <xf numFmtId="174" fontId="15" fillId="0" borderId="86" xfId="61" applyNumberFormat="1" applyFont="1" applyFill="1" applyBorder="1">
      <alignment/>
      <protection/>
    </xf>
    <xf numFmtId="174" fontId="16" fillId="0" borderId="104" xfId="61" applyNumberFormat="1" applyFont="1" applyFill="1" applyBorder="1" applyAlignment="1" applyProtection="1">
      <alignment vertical="center"/>
      <protection locked="0"/>
    </xf>
    <xf numFmtId="0" fontId="14" fillId="0" borderId="119" xfId="61" applyFont="1" applyFill="1" applyBorder="1" applyAlignment="1">
      <alignment horizontal="center" vertical="center" wrapText="1"/>
      <protection/>
    </xf>
    <xf numFmtId="0" fontId="15" fillId="0" borderId="119" xfId="61" applyFont="1" applyFill="1" applyBorder="1" applyAlignment="1">
      <alignment horizontal="center" vertical="center" wrapText="1"/>
      <protection/>
    </xf>
    <xf numFmtId="0" fontId="15" fillId="0" borderId="12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4" fontId="15" fillId="0" borderId="121" xfId="61" applyNumberFormat="1" applyFont="1" applyFill="1" applyBorder="1" applyAlignment="1">
      <alignment horizontal="right" vertical="center"/>
      <protection/>
    </xf>
    <xf numFmtId="37" fontId="15" fillId="0" borderId="122" xfId="61" applyNumberFormat="1" applyFont="1" applyFill="1" applyBorder="1" applyAlignment="1">
      <alignment horizontal="left" vertical="center" indent="1"/>
      <protection/>
    </xf>
    <xf numFmtId="37" fontId="15" fillId="0" borderId="123" xfId="61" applyNumberFormat="1" applyFont="1" applyFill="1" applyBorder="1" applyAlignment="1">
      <alignment horizontal="left" wrapText="1" indent="1"/>
      <protection/>
    </xf>
    <xf numFmtId="174" fontId="15" fillId="0" borderId="124" xfId="61" applyNumberFormat="1" applyFont="1" applyFill="1" applyBorder="1" applyAlignment="1">
      <alignment vertical="center"/>
      <protection/>
    </xf>
    <xf numFmtId="174" fontId="16" fillId="0" borderId="102" xfId="61" applyNumberFormat="1" applyFont="1" applyFill="1" applyBorder="1" applyAlignment="1" applyProtection="1">
      <alignment vertical="center"/>
      <protection locked="0"/>
    </xf>
    <xf numFmtId="174" fontId="16" fillId="0" borderId="92" xfId="61" applyNumberFormat="1" applyFont="1" applyFill="1" applyBorder="1" applyAlignment="1" applyProtection="1">
      <alignment vertical="center"/>
      <protection locked="0"/>
    </xf>
    <xf numFmtId="174" fontId="16" fillId="0" borderId="125" xfId="61" applyNumberFormat="1" applyFont="1" applyFill="1" applyBorder="1" applyAlignment="1" applyProtection="1">
      <alignment vertical="center"/>
      <protection locked="0"/>
    </xf>
    <xf numFmtId="0" fontId="16" fillId="0" borderId="115" xfId="61" applyFont="1" applyFill="1" applyBorder="1" applyAlignment="1">
      <alignment horizontal="left" indent="1"/>
      <protection/>
    </xf>
    <xf numFmtId="0" fontId="15" fillId="0" borderId="117" xfId="61" applyFont="1" applyFill="1" applyBorder="1" applyAlignment="1">
      <alignment horizontal="left" vertical="center" indent="1"/>
      <protection/>
    </xf>
    <xf numFmtId="0" fontId="15" fillId="0" borderId="82" xfId="61" applyFont="1" applyFill="1" applyBorder="1" applyAlignment="1">
      <alignment horizontal="left" indent="1"/>
      <protection/>
    </xf>
    <xf numFmtId="0" fontId="16" fillId="0" borderId="114" xfId="61" applyFont="1" applyFill="1" applyBorder="1" applyAlignment="1">
      <alignment horizontal="left" indent="1"/>
      <protection/>
    </xf>
    <xf numFmtId="0" fontId="15" fillId="0" borderId="114" xfId="61" applyFont="1" applyFill="1" applyBorder="1" applyAlignment="1">
      <alignment horizontal="left" indent="1"/>
      <protection/>
    </xf>
    <xf numFmtId="174" fontId="15" fillId="0" borderId="83" xfId="61" applyNumberFormat="1" applyFont="1" applyFill="1" applyBorder="1" applyAlignment="1">
      <alignment vertical="center"/>
      <protection/>
    </xf>
    <xf numFmtId="174" fontId="15" fillId="0" borderId="94" xfId="61" applyNumberFormat="1" applyFont="1" applyFill="1" applyBorder="1" applyAlignment="1" applyProtection="1">
      <alignment vertical="center"/>
      <protection locked="0"/>
    </xf>
    <xf numFmtId="174" fontId="15" fillId="0" borderId="94" xfId="61" applyNumberFormat="1" applyFont="1" applyFill="1" applyBorder="1">
      <alignment/>
      <protection/>
    </xf>
    <xf numFmtId="0" fontId="15" fillId="0" borderId="126" xfId="61" applyFont="1" applyFill="1" applyBorder="1" applyAlignment="1">
      <alignment horizontal="left" indent="1"/>
      <protection/>
    </xf>
    <xf numFmtId="174" fontId="16" fillId="0" borderId="116" xfId="61" applyNumberFormat="1" applyFont="1" applyFill="1" applyBorder="1" applyAlignment="1" applyProtection="1">
      <alignment vertical="center"/>
      <protection locked="0"/>
    </xf>
    <xf numFmtId="174" fontId="16" fillId="0" borderId="86" xfId="61" applyNumberFormat="1" applyFont="1" applyFill="1" applyBorder="1" applyAlignment="1" applyProtection="1">
      <alignment vertical="center"/>
      <protection locked="0"/>
    </xf>
    <xf numFmtId="174" fontId="16" fillId="0" borderId="127" xfId="61" applyNumberFormat="1" applyFont="1" applyFill="1" applyBorder="1" applyAlignment="1" applyProtection="1">
      <alignment vertical="center"/>
      <protection locked="0"/>
    </xf>
    <xf numFmtId="174" fontId="15" fillId="0" borderId="84" xfId="61" applyNumberFormat="1" applyFont="1" applyFill="1" applyBorder="1" applyAlignment="1">
      <alignment vertical="center"/>
      <protection/>
    </xf>
    <xf numFmtId="174" fontId="15" fillId="0" borderId="116" xfId="61" applyNumberFormat="1" applyFont="1" applyFill="1" applyBorder="1" applyAlignment="1" applyProtection="1">
      <alignment vertical="center"/>
      <protection locked="0"/>
    </xf>
    <xf numFmtId="174" fontId="15" fillId="0" borderId="86" xfId="61" applyNumberFormat="1" applyFont="1" applyFill="1" applyBorder="1" applyAlignment="1" applyProtection="1">
      <alignment vertical="center"/>
      <protection locked="0"/>
    </xf>
    <xf numFmtId="0" fontId="14" fillId="0" borderId="128" xfId="61" applyFont="1" applyFill="1" applyBorder="1" applyAlignment="1">
      <alignment horizontal="center" vertical="center" wrapText="1"/>
      <protection/>
    </xf>
    <xf numFmtId="174" fontId="16" fillId="0" borderId="129" xfId="49" applyNumberFormat="1" applyFont="1" applyFill="1" applyBorder="1" applyAlignment="1" applyProtection="1" quotePrefix="1">
      <alignment horizontal="right"/>
      <protection locked="0"/>
    </xf>
    <xf numFmtId="174" fontId="16" fillId="0" borderId="130" xfId="49" applyNumberFormat="1" applyFont="1" applyFill="1" applyBorder="1" applyAlignment="1" applyProtection="1">
      <alignment/>
      <protection locked="0"/>
    </xf>
    <xf numFmtId="174" fontId="16" fillId="0" borderId="130" xfId="61" applyNumberFormat="1" applyFont="1" applyFill="1" applyBorder="1" applyProtection="1">
      <alignment/>
      <protection locked="0"/>
    </xf>
    <xf numFmtId="174" fontId="16" fillId="0" borderId="131" xfId="61" applyNumberFormat="1" applyFont="1" applyFill="1" applyBorder="1" applyProtection="1">
      <alignment/>
      <protection locked="0"/>
    </xf>
    <xf numFmtId="174" fontId="16" fillId="0" borderId="129" xfId="61" applyNumberFormat="1" applyFont="1" applyFill="1" applyBorder="1" applyProtection="1">
      <alignment/>
      <protection locked="0"/>
    </xf>
    <xf numFmtId="174" fontId="15" fillId="0" borderId="130" xfId="61" applyNumberFormat="1" applyFont="1" applyFill="1" applyBorder="1" applyProtection="1">
      <alignment/>
      <protection locked="0"/>
    </xf>
    <xf numFmtId="174" fontId="15" fillId="0" borderId="131" xfId="61" applyNumberFormat="1" applyFont="1" applyFill="1" applyBorder="1" applyProtection="1">
      <alignment/>
      <protection locked="0"/>
    </xf>
    <xf numFmtId="174" fontId="15" fillId="0" borderId="132" xfId="61" applyNumberFormat="1" applyFont="1" applyFill="1" applyBorder="1" applyAlignment="1">
      <alignment vertical="center"/>
      <protection/>
    </xf>
    <xf numFmtId="174" fontId="14" fillId="0" borderId="132" xfId="61" applyNumberFormat="1" applyFont="1" applyFill="1" applyBorder="1" applyAlignment="1">
      <alignment horizontal="center" vertical="center" wrapText="1"/>
      <protection/>
    </xf>
    <xf numFmtId="174" fontId="15" fillId="0" borderId="121" xfId="61" applyNumberFormat="1" applyFont="1" applyFill="1" applyBorder="1" applyAlignment="1">
      <alignment vertical="center"/>
      <protection/>
    </xf>
    <xf numFmtId="174" fontId="15" fillId="0" borderId="130" xfId="61" applyNumberFormat="1" applyFont="1" applyFill="1" applyBorder="1" applyAlignment="1">
      <alignment vertical="center"/>
      <protection/>
    </xf>
    <xf numFmtId="174" fontId="16" fillId="0" borderId="133" xfId="61" applyNumberFormat="1" applyFont="1" applyFill="1" applyBorder="1" applyProtection="1">
      <alignment/>
      <protection locked="0"/>
    </xf>
    <xf numFmtId="174" fontId="15" fillId="0" borderId="130" xfId="61" applyNumberFormat="1" applyFont="1" applyFill="1" applyBorder="1" applyAlignment="1">
      <alignment vertical="center"/>
      <protection/>
    </xf>
    <xf numFmtId="174" fontId="15" fillId="0" borderId="129" xfId="61" applyNumberFormat="1" applyFont="1" applyFill="1" applyBorder="1" applyProtection="1">
      <alignment/>
      <protection locked="0"/>
    </xf>
    <xf numFmtId="174" fontId="15" fillId="0" borderId="134" xfId="61" applyNumberFormat="1" applyFont="1" applyFill="1" applyBorder="1" applyAlignment="1">
      <alignment vertical="center"/>
      <protection/>
    </xf>
    <xf numFmtId="0" fontId="15" fillId="0" borderId="118" xfId="61" applyFont="1" applyFill="1" applyBorder="1" applyAlignment="1">
      <alignment horizontal="left" vertical="center" indent="1"/>
      <protection/>
    </xf>
    <xf numFmtId="0" fontId="16" fillId="0" borderId="116" xfId="61" applyFont="1" applyFill="1" applyBorder="1" applyAlignment="1">
      <alignment horizontal="left" indent="3"/>
      <protection/>
    </xf>
    <xf numFmtId="0" fontId="16" fillId="0" borderId="84" xfId="61" applyFont="1" applyFill="1" applyBorder="1" applyAlignment="1">
      <alignment horizontal="left" indent="3"/>
      <protection/>
    </xf>
    <xf numFmtId="0" fontId="16" fillId="0" borderId="86" xfId="61" applyFont="1" applyFill="1" applyBorder="1" applyAlignment="1">
      <alignment horizontal="left" indent="3"/>
      <protection/>
    </xf>
    <xf numFmtId="0" fontId="15" fillId="0" borderId="127" xfId="61" applyFont="1" applyFill="1" applyBorder="1" applyAlignment="1">
      <alignment horizontal="left" vertical="center" indent="1"/>
      <protection/>
    </xf>
    <xf numFmtId="0" fontId="15" fillId="0" borderId="84" xfId="61" applyFont="1" applyFill="1" applyBorder="1" applyAlignment="1">
      <alignment horizontal="left" indent="1"/>
      <protection/>
    </xf>
    <xf numFmtId="0" fontId="14" fillId="0" borderId="81" xfId="61" applyFont="1" applyFill="1" applyBorder="1" applyAlignment="1">
      <alignment horizontal="left" vertical="center" indent="1"/>
      <protection/>
    </xf>
    <xf numFmtId="0" fontId="15" fillId="0" borderId="118" xfId="61" applyFont="1" applyFill="1" applyBorder="1" applyAlignment="1" quotePrefix="1">
      <alignment horizontal="left" vertical="center" indent="1"/>
      <protection/>
    </xf>
    <xf numFmtId="0" fontId="16" fillId="0" borderId="127" xfId="61" applyFont="1" applyFill="1" applyBorder="1" applyAlignment="1">
      <alignment horizontal="left" indent="3"/>
      <protection/>
    </xf>
    <xf numFmtId="0" fontId="15" fillId="0" borderId="84" xfId="61" applyFont="1" applyFill="1" applyBorder="1" applyAlignment="1" quotePrefix="1">
      <alignment horizontal="left" vertical="center" indent="1"/>
      <protection/>
    </xf>
    <xf numFmtId="0" fontId="15" fillId="0" borderId="86" xfId="61" applyFont="1" applyFill="1" applyBorder="1" applyAlignment="1">
      <alignment horizontal="left" indent="1"/>
      <protection/>
    </xf>
    <xf numFmtId="0" fontId="14" fillId="0" borderId="88" xfId="61" applyFont="1" applyFill="1" applyBorder="1" applyAlignment="1">
      <alignment horizontal="left" vertical="center" indent="1"/>
      <protection/>
    </xf>
    <xf numFmtId="0" fontId="15" fillId="0" borderId="84" xfId="61" applyFont="1" applyFill="1" applyBorder="1" applyAlignment="1">
      <alignment horizontal="left" vertical="center" wrapText="1" indent="1"/>
      <protection/>
    </xf>
    <xf numFmtId="0" fontId="15" fillId="0" borderId="116" xfId="61" applyFont="1" applyFill="1" applyBorder="1" applyAlignment="1">
      <alignment horizontal="left" wrapText="1" indent="1"/>
      <protection/>
    </xf>
    <xf numFmtId="0" fontId="15" fillId="0" borderId="84" xfId="61" applyFont="1" applyFill="1" applyBorder="1" applyAlignment="1">
      <alignment horizontal="left" wrapText="1" indent="1"/>
      <protection/>
    </xf>
    <xf numFmtId="0" fontId="15" fillId="0" borderId="83" xfId="61" applyFont="1" applyFill="1" applyBorder="1" applyAlignment="1">
      <alignment horizontal="left" vertical="center" wrapText="1"/>
      <protection/>
    </xf>
    <xf numFmtId="174" fontId="15" fillId="0" borderId="83" xfId="61" applyNumberFormat="1" applyFont="1" applyFill="1" applyBorder="1" applyAlignment="1" applyProtection="1">
      <alignment horizontal="right" vertical="center"/>
      <protection locked="0"/>
    </xf>
    <xf numFmtId="169" fontId="16" fillId="0" borderId="106" xfId="61" applyNumberFormat="1" applyFont="1" applyFill="1" applyBorder="1" applyAlignment="1">
      <alignment horizontal="center" vertical="center"/>
      <protection/>
    </xf>
    <xf numFmtId="169" fontId="16" fillId="0" borderId="103" xfId="61" applyNumberFormat="1" applyFont="1" applyFill="1" applyBorder="1" applyAlignment="1">
      <alignment horizontal="center" vertical="center"/>
      <protection/>
    </xf>
    <xf numFmtId="0" fontId="15" fillId="0" borderId="104" xfId="61" applyFont="1" applyFill="1" applyBorder="1" applyAlignment="1">
      <alignment horizontal="left" vertical="center" wrapText="1"/>
      <protection/>
    </xf>
    <xf numFmtId="174" fontId="16" fillId="0" borderId="105" xfId="61" applyNumberFormat="1" applyFont="1" applyFill="1" applyBorder="1" applyAlignment="1" applyProtection="1">
      <alignment vertical="center"/>
      <protection locked="0"/>
    </xf>
    <xf numFmtId="0" fontId="16" fillId="0" borderId="91" xfId="61" applyFont="1" applyFill="1" applyBorder="1" applyAlignment="1">
      <alignment horizontal="left" vertical="center" wrapText="1"/>
      <protection/>
    </xf>
    <xf numFmtId="174" fontId="16" fillId="37" borderId="91" xfId="61" applyNumberFormat="1" applyFont="1" applyFill="1" applyBorder="1" applyAlignment="1" applyProtection="1">
      <alignment vertical="center"/>
      <protection/>
    </xf>
    <xf numFmtId="174" fontId="15" fillId="0" borderId="97" xfId="61" applyNumberFormat="1" applyFont="1" applyFill="1" applyBorder="1" applyAlignment="1" applyProtection="1">
      <alignment horizontal="right" vertical="center"/>
      <protection locked="0"/>
    </xf>
    <xf numFmtId="0" fontId="49" fillId="0" borderId="83" xfId="0" applyFont="1" applyBorder="1" applyAlignment="1">
      <alignment horizontal="center" vertical="center" wrapText="1"/>
    </xf>
    <xf numFmtId="0" fontId="50" fillId="0" borderId="83" xfId="0" applyFont="1" applyBorder="1" applyAlignment="1">
      <alignment horizontal="center" vertical="center"/>
    </xf>
    <xf numFmtId="49" fontId="50" fillId="0" borderId="83" xfId="0" applyNumberFormat="1" applyFont="1" applyBorder="1" applyAlignment="1">
      <alignment horizontal="center" vertical="center"/>
    </xf>
    <xf numFmtId="49" fontId="49" fillId="0" borderId="83" xfId="0" applyNumberFormat="1" applyFont="1" applyBorder="1" applyAlignment="1">
      <alignment horizontal="center" vertical="center"/>
    </xf>
    <xf numFmtId="3" fontId="1" fillId="38" borderId="83" xfId="59" applyNumberFormat="1" applyFont="1" applyFill="1" applyBorder="1" applyAlignment="1">
      <alignment horizontal="center" vertical="center" wrapText="1"/>
      <protection/>
    </xf>
    <xf numFmtId="0" fontId="50" fillId="0" borderId="83" xfId="0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50" fillId="0" borderId="83" xfId="0" applyFont="1" applyBorder="1" applyAlignment="1" quotePrefix="1">
      <alignment horizontal="center" vertical="center"/>
    </xf>
    <xf numFmtId="169" fontId="49" fillId="0" borderId="83" xfId="0" applyNumberFormat="1" applyFont="1" applyFill="1" applyBorder="1" applyAlignment="1">
      <alignment horizontal="center" vertical="center" wrapText="1"/>
    </xf>
    <xf numFmtId="1" fontId="50" fillId="0" borderId="83" xfId="0" applyNumberFormat="1" applyFont="1" applyFill="1" applyBorder="1" applyAlignment="1">
      <alignment horizontal="center" vertical="center"/>
    </xf>
    <xf numFmtId="0" fontId="8" fillId="0" borderId="0" xfId="60" applyFont="1" applyFill="1" applyBorder="1" applyAlignment="1" applyProtection="1">
      <alignment horizontal="center"/>
      <protection/>
    </xf>
    <xf numFmtId="165" fontId="8" fillId="0" borderId="0" xfId="60" applyNumberFormat="1" applyFont="1" applyFill="1" applyBorder="1" applyAlignment="1" applyProtection="1">
      <alignment horizontal="center" vertical="center"/>
      <protection/>
    </xf>
    <xf numFmtId="0" fontId="14" fillId="0" borderId="13" xfId="60" applyFont="1" applyFill="1" applyBorder="1" applyAlignment="1" applyProtection="1">
      <alignment horizontal="center" vertical="center" wrapText="1"/>
      <protection/>
    </xf>
    <xf numFmtId="0" fontId="14" fillId="0" borderId="14" xfId="60" applyFont="1" applyFill="1" applyBorder="1" applyAlignment="1" applyProtection="1">
      <alignment horizontal="center" vertical="center" wrapText="1"/>
      <protection/>
    </xf>
    <xf numFmtId="165" fontId="14" fillId="0" borderId="64" xfId="6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center" textRotation="180" wrapText="1"/>
      <protection/>
    </xf>
    <xf numFmtId="165" fontId="14" fillId="0" borderId="40" xfId="0" applyNumberFormat="1" applyFont="1" applyFill="1" applyBorder="1" applyAlignment="1" applyProtection="1">
      <alignment horizontal="center" vertical="center" wrapText="1"/>
      <protection/>
    </xf>
    <xf numFmtId="165" fontId="14" fillId="0" borderId="13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13" fillId="0" borderId="10" xfId="0" applyNumberFormat="1" applyFont="1" applyFill="1" applyBorder="1" applyAlignment="1">
      <alignment horizontal="right" vertical="center"/>
    </xf>
    <xf numFmtId="165" fontId="22" fillId="0" borderId="62" xfId="0" applyNumberFormat="1" applyFont="1" applyFill="1" applyBorder="1" applyAlignment="1">
      <alignment horizontal="center" vertical="center" wrapText="1"/>
    </xf>
    <xf numFmtId="165" fontId="0" fillId="0" borderId="55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15" fillId="0" borderId="40" xfId="0" applyNumberFormat="1" applyFont="1" applyFill="1" applyBorder="1" applyAlignment="1">
      <alignment horizontal="center" vertical="center" wrapText="1"/>
    </xf>
    <xf numFmtId="165" fontId="15" fillId="0" borderId="40" xfId="0" applyNumberFormat="1" applyFont="1" applyFill="1" applyBorder="1" applyAlignment="1">
      <alignment horizontal="center" vertical="center"/>
    </xf>
    <xf numFmtId="165" fontId="14" fillId="0" borderId="4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25" fillId="0" borderId="63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center" textRotation="180"/>
    </xf>
    <xf numFmtId="0" fontId="0" fillId="0" borderId="0" xfId="0" applyFill="1" applyAlignment="1">
      <alignment/>
    </xf>
    <xf numFmtId="165" fontId="14" fillId="0" borderId="62" xfId="0" applyNumberFormat="1" applyFont="1" applyFill="1" applyBorder="1" applyAlignment="1">
      <alignment horizontal="center" vertical="center"/>
    </xf>
    <xf numFmtId="165" fontId="14" fillId="0" borderId="56" xfId="0" applyNumberFormat="1" applyFont="1" applyFill="1" applyBorder="1" applyAlignment="1">
      <alignment horizontal="center" vertical="center" wrapText="1"/>
    </xf>
    <xf numFmtId="165" fontId="22" fillId="0" borderId="62" xfId="0" applyNumberFormat="1" applyFont="1" applyFill="1" applyBorder="1" applyAlignment="1">
      <alignment horizontal="left" vertical="center" wrapText="1" indent="2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165" fontId="8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13" fillId="0" borderId="10" xfId="0" applyNumberFormat="1" applyFont="1" applyFill="1" applyBorder="1" applyAlignment="1" applyProtection="1">
      <alignment horizontal="right" wrapText="1"/>
      <protection/>
    </xf>
    <xf numFmtId="165" fontId="21" fillId="0" borderId="0" xfId="0" applyNumberFormat="1" applyFont="1" applyFill="1" applyBorder="1" applyAlignment="1">
      <alignment horizontal="center" textRotation="180" wrapText="1"/>
    </xf>
    <xf numFmtId="0" fontId="14" fillId="0" borderId="13" xfId="0" applyFont="1" applyFill="1" applyBorder="1" applyAlignment="1">
      <alignment horizontal="left" vertical="center" indent="2"/>
    </xf>
    <xf numFmtId="0" fontId="16" fillId="0" borderId="6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61" applyFont="1" applyFill="1" applyAlignment="1">
      <alignment horizontal="center" wrapText="1"/>
      <protection/>
    </xf>
    <xf numFmtId="0" fontId="8" fillId="0" borderId="0" xfId="61" applyFont="1" applyFill="1" applyAlignment="1">
      <alignment horizontal="center"/>
      <protection/>
    </xf>
    <xf numFmtId="0" fontId="8" fillId="0" borderId="135" xfId="61" applyFont="1" applyFill="1" applyBorder="1" applyAlignment="1">
      <alignment horizontal="center" vertical="center"/>
      <protection/>
    </xf>
    <xf numFmtId="0" fontId="8" fillId="0" borderId="136" xfId="61" applyFont="1" applyFill="1" applyBorder="1" applyAlignment="1">
      <alignment horizontal="center" vertical="center"/>
      <protection/>
    </xf>
    <xf numFmtId="0" fontId="8" fillId="0" borderId="137" xfId="61" applyFont="1" applyFill="1" applyBorder="1" applyAlignment="1">
      <alignment horizontal="center" vertical="center"/>
      <protection/>
    </xf>
    <xf numFmtId="0" fontId="8" fillId="0" borderId="138" xfId="61" applyFont="1" applyFill="1" applyBorder="1" applyAlignment="1">
      <alignment horizontal="center" vertical="center"/>
      <protection/>
    </xf>
    <xf numFmtId="0" fontId="8" fillId="0" borderId="139" xfId="61" applyFont="1" applyFill="1" applyBorder="1" applyAlignment="1">
      <alignment horizontal="center" vertical="center"/>
      <protection/>
    </xf>
    <xf numFmtId="0" fontId="48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13" fillId="0" borderId="140" xfId="61" applyFont="1" applyFill="1" applyBorder="1" applyAlignment="1">
      <alignment horizontal="right"/>
      <protection/>
    </xf>
    <xf numFmtId="0" fontId="22" fillId="0" borderId="106" xfId="61" applyFont="1" applyFill="1" applyBorder="1" applyAlignment="1" quotePrefix="1">
      <alignment horizontal="center" vertical="center" wrapText="1"/>
      <protection/>
    </xf>
    <xf numFmtId="0" fontId="22" fillId="0" borderId="108" xfId="61" applyFont="1" applyFill="1" applyBorder="1" applyAlignment="1" quotePrefix="1">
      <alignment horizontal="center" vertical="center" wrapText="1"/>
      <protection/>
    </xf>
    <xf numFmtId="0" fontId="22" fillId="0" borderId="107" xfId="61" applyFont="1" applyFill="1" applyBorder="1" applyAlignment="1">
      <alignment horizontal="center" vertical="center"/>
      <protection/>
    </xf>
    <xf numFmtId="0" fontId="22" fillId="0" borderId="102" xfId="61" applyFont="1" applyFill="1" applyBorder="1" applyAlignment="1">
      <alignment horizontal="center" vertical="center"/>
      <protection/>
    </xf>
    <xf numFmtId="0" fontId="22" fillId="0" borderId="141" xfId="61" applyFont="1" applyFill="1" applyBorder="1" applyAlignment="1">
      <alignment horizontal="center" vertical="center"/>
      <protection/>
    </xf>
    <xf numFmtId="0" fontId="22" fillId="0" borderId="125" xfId="61" applyFont="1" applyFill="1" applyBorder="1" applyAlignment="1">
      <alignment horizontal="center" vertical="center"/>
      <protection/>
    </xf>
    <xf numFmtId="0" fontId="22" fillId="0" borderId="142" xfId="61" applyFont="1" applyFill="1" applyBorder="1" applyAlignment="1">
      <alignment horizontal="center" vertical="center"/>
      <protection/>
    </xf>
    <xf numFmtId="0" fontId="22" fillId="0" borderId="131" xfId="61" applyFont="1" applyFill="1" applyBorder="1" applyAlignment="1">
      <alignment horizontal="center" vertical="center"/>
      <protection/>
    </xf>
    <xf numFmtId="0" fontId="49" fillId="0" borderId="83" xfId="0" applyFont="1" applyFill="1" applyBorder="1" applyAlignment="1">
      <alignment horizontal="right"/>
    </xf>
    <xf numFmtId="0" fontId="1" fillId="0" borderId="83" xfId="0" applyFont="1" applyBorder="1" applyAlignment="1">
      <alignment/>
    </xf>
    <xf numFmtId="0" fontId="49" fillId="0" borderId="83" xfId="0" applyFont="1" applyFill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169" fontId="49" fillId="0" borderId="142" xfId="0" applyNumberFormat="1" applyFont="1" applyFill="1" applyBorder="1" applyAlignment="1">
      <alignment horizontal="center" vertical="center"/>
    </xf>
    <xf numFmtId="169" fontId="49" fillId="0" borderId="143" xfId="0" applyNumberFormat="1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1" fontId="50" fillId="0" borderId="83" xfId="0" applyNumberFormat="1" applyFont="1" applyFill="1" applyBorder="1" applyAlignment="1">
      <alignment horizontal="center" vertical="center"/>
    </xf>
    <xf numFmtId="0" fontId="50" fillId="0" borderId="83" xfId="0" applyFont="1" applyBorder="1" applyAlignment="1">
      <alignment horizontal="left" vertical="center" wrapText="1"/>
    </xf>
    <xf numFmtId="49" fontId="50" fillId="0" borderId="83" xfId="0" applyNumberFormat="1" applyFont="1" applyBorder="1" applyAlignment="1">
      <alignment horizontal="center" vertical="center"/>
    </xf>
    <xf numFmtId="0" fontId="49" fillId="0" borderId="83" xfId="0" applyFont="1" applyBorder="1" applyAlignment="1">
      <alignment horizontal="left" vertical="center" wrapText="1"/>
    </xf>
    <xf numFmtId="3" fontId="1" fillId="38" borderId="83" xfId="59" applyNumberFormat="1" applyFont="1" applyFill="1" applyBorder="1" applyAlignment="1">
      <alignment horizontal="center" vertical="center" wrapText="1"/>
      <protection/>
    </xf>
    <xf numFmtId="0" fontId="52" fillId="0" borderId="83" xfId="0" applyFont="1" applyBorder="1" applyAlignment="1">
      <alignment horizontal="center" vertical="center" wrapText="1"/>
    </xf>
    <xf numFmtId="0" fontId="33" fillId="0" borderId="0" xfId="63" applyFont="1" applyFill="1" applyAlignment="1">
      <alignment horizontal="center" vertical="center" wrapText="1"/>
      <protection/>
    </xf>
    <xf numFmtId="0" fontId="33" fillId="0" borderId="0" xfId="63" applyFont="1" applyFill="1" applyAlignment="1">
      <alignment horizontal="center" vertical="center"/>
      <protection/>
    </xf>
    <xf numFmtId="0" fontId="34" fillId="0" borderId="0" xfId="63" applyFont="1" applyFill="1" applyBorder="1" applyAlignment="1">
      <alignment horizontal="right"/>
      <protection/>
    </xf>
    <xf numFmtId="0" fontId="35" fillId="0" borderId="106" xfId="63" applyFont="1" applyFill="1" applyBorder="1" applyAlignment="1">
      <alignment horizontal="center" vertical="center" wrapText="1"/>
      <protection/>
    </xf>
    <xf numFmtId="0" fontId="35" fillId="0" borderId="108" xfId="63" applyFont="1" applyFill="1" applyBorder="1" applyAlignment="1">
      <alignment horizontal="center" vertical="center" wrapText="1"/>
      <protection/>
    </xf>
    <xf numFmtId="0" fontId="35" fillId="0" borderId="93" xfId="63" applyFont="1" applyFill="1" applyBorder="1" applyAlignment="1">
      <alignment horizontal="center" vertical="center" wrapText="1"/>
      <protection/>
    </xf>
    <xf numFmtId="0" fontId="12" fillId="0" borderId="107" xfId="62" applyFont="1" applyFill="1" applyBorder="1" applyAlignment="1" applyProtection="1">
      <alignment horizontal="center" vertical="center" textRotation="90"/>
      <protection/>
    </xf>
    <xf numFmtId="0" fontId="12" fillId="0" borderId="102" xfId="62" applyFont="1" applyFill="1" applyBorder="1" applyAlignment="1" applyProtection="1">
      <alignment horizontal="center" vertical="center" textRotation="90"/>
      <protection/>
    </xf>
    <xf numFmtId="0" fontId="12" fillId="0" borderId="94" xfId="62" applyFont="1" applyFill="1" applyBorder="1" applyAlignment="1" applyProtection="1">
      <alignment horizontal="center" vertical="center" textRotation="90"/>
      <protection/>
    </xf>
    <xf numFmtId="0" fontId="34" fillId="0" borderId="89" xfId="63" applyFont="1" applyFill="1" applyBorder="1" applyAlignment="1">
      <alignment horizontal="center" vertical="center" wrapText="1"/>
      <protection/>
    </xf>
    <xf numFmtId="0" fontId="34" fillId="0" borderId="83" xfId="63" applyFont="1" applyFill="1" applyBorder="1" applyAlignment="1">
      <alignment horizontal="center" vertical="center" wrapText="1"/>
      <protection/>
    </xf>
    <xf numFmtId="0" fontId="34" fillId="0" borderId="141" xfId="63" applyFont="1" applyFill="1" applyBorder="1" applyAlignment="1">
      <alignment horizontal="center" vertical="center" wrapText="1"/>
      <protection/>
    </xf>
    <xf numFmtId="0" fontId="34" fillId="0" borderId="95" xfId="63" applyFont="1" applyFill="1" applyBorder="1" applyAlignment="1">
      <alignment horizontal="center" vertical="center" wrapText="1"/>
      <protection/>
    </xf>
    <xf numFmtId="0" fontId="34" fillId="0" borderId="83" xfId="63" applyFont="1" applyFill="1" applyBorder="1" applyAlignment="1">
      <alignment horizontal="center" wrapText="1"/>
      <protection/>
    </xf>
    <xf numFmtId="0" fontId="34" fillId="0" borderId="97" xfId="63" applyFont="1" applyFill="1" applyBorder="1" applyAlignment="1">
      <alignment horizontal="center" wrapText="1"/>
      <protection/>
    </xf>
    <xf numFmtId="0" fontId="50" fillId="0" borderId="83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right"/>
    </xf>
    <xf numFmtId="0" fontId="49" fillId="0" borderId="83" xfId="0" applyFont="1" applyBorder="1" applyAlignment="1">
      <alignment horizontal="center" vertical="center" wrapText="1"/>
    </xf>
    <xf numFmtId="49" fontId="49" fillId="0" borderId="83" xfId="0" applyNumberFormat="1" applyFont="1" applyBorder="1" applyAlignment="1">
      <alignment horizontal="center" vertical="center"/>
    </xf>
    <xf numFmtId="0" fontId="49" fillId="0" borderId="83" xfId="0" applyFont="1" applyFill="1" applyBorder="1" applyAlignment="1">
      <alignment horizontal="left" vertical="center" wrapText="1"/>
    </xf>
    <xf numFmtId="0" fontId="50" fillId="0" borderId="83" xfId="0" applyFont="1" applyBorder="1" applyAlignment="1" quotePrefix="1">
      <alignment horizontal="left" vertical="center" wrapText="1"/>
    </xf>
    <xf numFmtId="0" fontId="1" fillId="0" borderId="83" xfId="0" applyFont="1" applyBorder="1" applyAlignment="1">
      <alignment horizontal="center" vertical="center"/>
    </xf>
    <xf numFmtId="0" fontId="49" fillId="39" borderId="83" xfId="0" applyFont="1" applyFill="1" applyBorder="1" applyAlignment="1">
      <alignment horizontal="left" vertical="center" wrapText="1"/>
    </xf>
    <xf numFmtId="0" fontId="51" fillId="0" borderId="83" xfId="0" applyFont="1" applyFill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50" fillId="0" borderId="83" xfId="0" applyFont="1" applyFill="1" applyBorder="1" applyAlignment="1">
      <alignment horizontal="left" vertical="center" wrapText="1"/>
    </xf>
    <xf numFmtId="0" fontId="50" fillId="0" borderId="83" xfId="0" applyFont="1" applyFill="1" applyBorder="1" applyAlignment="1" quotePrefix="1">
      <alignment horizontal="left" vertical="center" wrapText="1"/>
    </xf>
    <xf numFmtId="0" fontId="50" fillId="0" borderId="8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 indent="1"/>
      <protection/>
    </xf>
    <xf numFmtId="165" fontId="14" fillId="0" borderId="14" xfId="0" applyNumberFormat="1" applyFont="1" applyFill="1" applyBorder="1" applyAlignment="1" applyProtection="1">
      <alignment horizontal="center" vertical="center" wrapText="1"/>
      <protection/>
    </xf>
    <xf numFmtId="165" fontId="14" fillId="0" borderId="64" xfId="0" applyNumberFormat="1" applyFont="1" applyFill="1" applyBorder="1" applyAlignment="1" applyProtection="1">
      <alignment horizontal="center" vertical="center"/>
      <protection/>
    </xf>
    <xf numFmtId="165" fontId="24" fillId="0" borderId="0" xfId="0" applyNumberFormat="1" applyFont="1" applyFill="1" applyBorder="1" applyAlignment="1">
      <alignment horizontal="center" textRotation="180" wrapText="1"/>
    </xf>
    <xf numFmtId="165" fontId="14" fillId="0" borderId="40" xfId="0" applyNumberFormat="1" applyFont="1" applyFill="1" applyBorder="1" applyAlignment="1">
      <alignment horizontal="center" vertical="center"/>
    </xf>
    <xf numFmtId="165" fontId="14" fillId="0" borderId="62" xfId="0" applyNumberFormat="1" applyFont="1" applyFill="1" applyBorder="1" applyAlignment="1">
      <alignment horizontal="center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 applyProtection="1">
      <alignment horizontal="left" vertical="center"/>
      <protection/>
    </xf>
    <xf numFmtId="0" fontId="14" fillId="0" borderId="56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0" fontId="14" fillId="0" borderId="6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4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/>
    </xf>
    <xf numFmtId="0" fontId="33" fillId="0" borderId="0" xfId="63" applyFont="1" applyFill="1" applyBorder="1" applyAlignment="1" applyProtection="1">
      <alignment horizontal="center" vertical="center" wrapText="1"/>
      <protection/>
    </xf>
    <xf numFmtId="0" fontId="34" fillId="0" borderId="0" xfId="63" applyFont="1" applyFill="1" applyBorder="1" applyAlignment="1" applyProtection="1">
      <alignment horizontal="right"/>
      <protection/>
    </xf>
    <xf numFmtId="0" fontId="35" fillId="0" borderId="31" xfId="63" applyFont="1" applyFill="1" applyBorder="1" applyAlignment="1" applyProtection="1">
      <alignment horizontal="center" vertical="center" wrapText="1"/>
      <protection/>
    </xf>
    <xf numFmtId="0" fontId="12" fillId="0" borderId="32" xfId="62" applyFont="1" applyFill="1" applyBorder="1" applyAlignment="1" applyProtection="1">
      <alignment horizontal="center" vertical="center" textRotation="90"/>
      <protection/>
    </xf>
    <xf numFmtId="0" fontId="34" fillId="0" borderId="32" xfId="63" applyFont="1" applyFill="1" applyBorder="1" applyAlignment="1" applyProtection="1">
      <alignment horizontal="center" vertical="center" wrapText="1"/>
      <protection/>
    </xf>
    <xf numFmtId="0" fontId="34" fillId="0" borderId="64" xfId="63" applyFont="1" applyFill="1" applyBorder="1" applyAlignment="1" applyProtection="1">
      <alignment horizontal="center" vertical="center" wrapText="1"/>
      <protection/>
    </xf>
    <xf numFmtId="0" fontId="34" fillId="0" borderId="44" xfId="63" applyFont="1" applyFill="1" applyBorder="1" applyAlignment="1" applyProtection="1">
      <alignment horizontal="center" wrapText="1"/>
      <protection/>
    </xf>
    <xf numFmtId="0" fontId="22" fillId="0" borderId="0" xfId="62" applyFont="1" applyFill="1" applyBorder="1" applyAlignment="1" applyProtection="1">
      <alignment horizontal="center" vertical="center" wrapText="1"/>
      <protection/>
    </xf>
    <xf numFmtId="0" fontId="8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right" vertical="center"/>
      <protection/>
    </xf>
    <xf numFmtId="0" fontId="8" fillId="0" borderId="31" xfId="62" applyFont="1" applyFill="1" applyBorder="1" applyAlignment="1" applyProtection="1">
      <alignment horizontal="center" vertical="center" wrapText="1"/>
      <protection/>
    </xf>
    <xf numFmtId="0" fontId="13" fillId="0" borderId="64" xfId="62" applyFont="1" applyFill="1" applyBorder="1" applyAlignment="1" applyProtection="1">
      <alignment horizontal="center" vertical="center" wrapText="1"/>
      <protection/>
    </xf>
    <xf numFmtId="0" fontId="33" fillId="0" borderId="0" xfId="63" applyFont="1" applyFill="1" applyBorder="1" applyAlignment="1">
      <alignment horizontal="center" vertical="center" wrapText="1"/>
      <protection/>
    </xf>
    <xf numFmtId="0" fontId="19" fillId="0" borderId="13" xfId="63" applyFont="1" applyFill="1" applyBorder="1" applyAlignment="1">
      <alignment horizontal="left"/>
      <protection/>
    </xf>
    <xf numFmtId="0" fontId="33" fillId="0" borderId="0" xfId="63" applyFont="1" applyFill="1" applyBorder="1" applyAlignment="1">
      <alignment horizontal="center" wrapText="1"/>
      <protection/>
    </xf>
    <xf numFmtId="0" fontId="19" fillId="0" borderId="13" xfId="63" applyFont="1" applyFill="1" applyBorder="1" applyAlignment="1">
      <alignment horizontal="left" indent="1"/>
      <protection/>
    </xf>
    <xf numFmtId="0" fontId="21" fillId="0" borderId="0" xfId="0" applyFont="1" applyBorder="1" applyAlignment="1" applyProtection="1">
      <alignment horizontal="center" textRotation="180"/>
      <protection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perhivatkozás" xfId="52"/>
    <cellStyle name="Hivatkozott cella" xfId="53"/>
    <cellStyle name="Jegyzet" xfId="54"/>
    <cellStyle name="Jó" xfId="55"/>
    <cellStyle name="Kimenet" xfId="56"/>
    <cellStyle name="Magyarázó szöveg" xfId="57"/>
    <cellStyle name="Már látott hiperhivatkozás" xfId="58"/>
    <cellStyle name="Normál_12dmelléklet" xfId="59"/>
    <cellStyle name="Normál_KVRENMUNKA" xfId="60"/>
    <cellStyle name="Normál_mint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1" customWidth="1"/>
    <col min="2" max="2" width="66.125" style="1" customWidth="1"/>
    <col min="3" max="16384" width="9.375" style="1" customWidth="1"/>
  </cols>
  <sheetData>
    <row r="1" ht="18.75">
      <c r="A1" s="2" t="s">
        <v>0</v>
      </c>
    </row>
    <row r="3" spans="1:2" ht="12.75">
      <c r="A3" s="3"/>
      <c r="B3" s="3"/>
    </row>
    <row r="4" spans="1:2" ht="15.75">
      <c r="A4" s="4" t="s">
        <v>1</v>
      </c>
      <c r="B4" s="5"/>
    </row>
    <row r="5" spans="1:2" s="6" customFormat="1" ht="12.75">
      <c r="A5" s="3"/>
      <c r="B5" s="3"/>
    </row>
    <row r="6" spans="1:2" ht="12.75">
      <c r="A6" s="3" t="s">
        <v>2</v>
      </c>
      <c r="B6" s="3" t="s">
        <v>3</v>
      </c>
    </row>
    <row r="7" spans="1:2" ht="12.75">
      <c r="A7" s="3" t="s">
        <v>4</v>
      </c>
      <c r="B7" s="3" t="s">
        <v>5</v>
      </c>
    </row>
    <row r="8" spans="1:2" ht="12.75">
      <c r="A8" s="3" t="s">
        <v>6</v>
      </c>
      <c r="B8" s="3" t="s">
        <v>7</v>
      </c>
    </row>
    <row r="9" spans="1:2" ht="12.75">
      <c r="A9" s="3"/>
      <c r="B9" s="3"/>
    </row>
    <row r="10" spans="1:2" ht="15.75">
      <c r="A10" s="4" t="str">
        <f>+CONCATENATE(LEFT(A4,4),". évi módosított előirányzat BEVÉTELEK")</f>
        <v>2014. évi módosított előirányzat BEVÉTELEK</v>
      </c>
      <c r="B10" s="5"/>
    </row>
    <row r="11" spans="1:2" ht="12.75">
      <c r="A11" s="3"/>
      <c r="B11" s="3"/>
    </row>
    <row r="12" spans="1:2" s="6" customFormat="1" ht="12.75">
      <c r="A12" s="3" t="s">
        <v>8</v>
      </c>
      <c r="B12" s="3" t="s">
        <v>9</v>
      </c>
    </row>
    <row r="13" spans="1:2" ht="12.75">
      <c r="A13" s="3" t="s">
        <v>10</v>
      </c>
      <c r="B13" s="3" t="s">
        <v>11</v>
      </c>
    </row>
    <row r="14" spans="1:2" ht="12.75">
      <c r="A14" s="3" t="s">
        <v>12</v>
      </c>
      <c r="B14" s="3" t="s">
        <v>13</v>
      </c>
    </row>
    <row r="15" spans="1:2" ht="12.75">
      <c r="A15" s="3"/>
      <c r="B15" s="3"/>
    </row>
    <row r="16" spans="1:2" ht="14.25">
      <c r="A16" s="7" t="str">
        <f>+CONCATENATE(LEFT(A4,4),". évi teljesítés BEVÉTELEK")</f>
        <v>2014. évi teljesítés BEVÉTELEK</v>
      </c>
      <c r="B16" s="5"/>
    </row>
    <row r="17" spans="1:2" ht="12.75">
      <c r="A17" s="3"/>
      <c r="B17" s="3"/>
    </row>
    <row r="18" spans="1:2" ht="12.75">
      <c r="A18" s="3" t="s">
        <v>14</v>
      </c>
      <c r="B18" s="3" t="s">
        <v>15</v>
      </c>
    </row>
    <row r="19" spans="1:2" ht="12.75">
      <c r="A19" s="3" t="s">
        <v>16</v>
      </c>
      <c r="B19" s="3" t="s">
        <v>17</v>
      </c>
    </row>
    <row r="20" spans="1:2" ht="12.75">
      <c r="A20" s="3" t="s">
        <v>18</v>
      </c>
      <c r="B20" s="3" t="s">
        <v>19</v>
      </c>
    </row>
    <row r="21" spans="1:2" ht="12.75">
      <c r="A21" s="3"/>
      <c r="B21" s="3"/>
    </row>
    <row r="22" spans="1:2" ht="15.75">
      <c r="A22" s="4" t="str">
        <f>+CONCATENATE(LEFT(A4,4),". évi eredeti előirányzat KIADÁSOK")</f>
        <v>2014. évi eredeti előirányzat KIADÁSOK</v>
      </c>
      <c r="B22" s="5"/>
    </row>
    <row r="23" spans="1:2" ht="12.75">
      <c r="A23" s="3"/>
      <c r="B23" s="3"/>
    </row>
    <row r="24" spans="1:2" ht="12.75">
      <c r="A24" s="3" t="s">
        <v>20</v>
      </c>
      <c r="B24" s="3" t="s">
        <v>21</v>
      </c>
    </row>
    <row r="25" spans="1:2" ht="12.75">
      <c r="A25" s="3" t="s">
        <v>22</v>
      </c>
      <c r="B25" s="3" t="s">
        <v>23</v>
      </c>
    </row>
    <row r="26" spans="1:2" ht="12.75">
      <c r="A26" s="3" t="s">
        <v>24</v>
      </c>
      <c r="B26" s="3" t="s">
        <v>25</v>
      </c>
    </row>
    <row r="27" spans="1:2" ht="12.75">
      <c r="A27" s="3"/>
      <c r="B27" s="3"/>
    </row>
    <row r="28" spans="1:2" ht="15.75">
      <c r="A28" s="4" t="str">
        <f>+CONCATENATE(LEFT(A4,4),". évi módosított előirányzat KIADÁSOK")</f>
        <v>2014. évi módosított előirányzat KIADÁSOK</v>
      </c>
      <c r="B28" s="5"/>
    </row>
    <row r="29" spans="1:2" ht="12.75">
      <c r="A29" s="3"/>
      <c r="B29" s="3"/>
    </row>
    <row r="30" spans="1:2" ht="12.75">
      <c r="A30" s="3" t="s">
        <v>26</v>
      </c>
      <c r="B30" s="3" t="s">
        <v>27</v>
      </c>
    </row>
    <row r="31" spans="1:2" ht="12.75">
      <c r="A31" s="3" t="s">
        <v>28</v>
      </c>
      <c r="B31" s="3" t="s">
        <v>29</v>
      </c>
    </row>
    <row r="32" spans="1:2" ht="12.75">
      <c r="A32" s="3" t="s">
        <v>30</v>
      </c>
      <c r="B32" s="3" t="s">
        <v>31</v>
      </c>
    </row>
    <row r="33" spans="1:2" ht="12.75">
      <c r="A33" s="3"/>
      <c r="B33" s="3"/>
    </row>
    <row r="34" spans="1:2" ht="15.75">
      <c r="A34" s="8" t="str">
        <f>+CONCATENATE(LEFT(A4,4),". évi teljesítés KIADÁSOK")</f>
        <v>2014. évi teljesítés KIADÁSOK</v>
      </c>
      <c r="B34" s="5"/>
    </row>
    <row r="35" spans="1:2" ht="12.75">
      <c r="A35" s="3"/>
      <c r="B35" s="3"/>
    </row>
    <row r="36" spans="1:2" ht="12.75">
      <c r="A36" s="3" t="s">
        <v>32</v>
      </c>
      <c r="B36" s="3" t="s">
        <v>33</v>
      </c>
    </row>
    <row r="37" spans="1:2" ht="12.75">
      <c r="A37" s="3" t="s">
        <v>34</v>
      </c>
      <c r="B37" s="3" t="s">
        <v>35</v>
      </c>
    </row>
    <row r="38" spans="1:2" ht="12.75">
      <c r="A38" s="3" t="s">
        <v>36</v>
      </c>
      <c r="B38" s="3" t="s">
        <v>37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+CONCATENATE("3.1. melléklet a 9/",LEFT(ÖSSZEFÜGGÉSEK!A4,4)+1,". (V.4.) önkormányzati rendelethez")</f>
        <v>3.1.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762</v>
      </c>
      <c r="C3" s="848"/>
      <c r="D3" s="848"/>
      <c r="E3" s="295" t="s">
        <v>425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 thickBot="1">
      <c r="A7" s="849" t="s">
        <v>295</v>
      </c>
      <c r="B7" s="849"/>
      <c r="C7" s="849"/>
      <c r="D7" s="849"/>
      <c r="E7" s="849"/>
    </row>
    <row r="8" spans="1:5" s="253" customFormat="1" ht="12" customHeight="1" thickBot="1">
      <c r="A8" s="247" t="s">
        <v>51</v>
      </c>
      <c r="B8" s="296" t="s">
        <v>451</v>
      </c>
      <c r="C8" s="138">
        <f>SUM(C9:C18)</f>
        <v>1589</v>
      </c>
      <c r="D8" s="123">
        <f>SUM(D9:D18)</f>
        <v>1802</v>
      </c>
      <c r="E8" s="138">
        <f>SUM(E9:E18)</f>
        <v>1299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620"/>
    </row>
    <row r="10" spans="1:5" s="253" customFormat="1" ht="12" customHeight="1">
      <c r="A10" s="301" t="s">
        <v>55</v>
      </c>
      <c r="B10" s="65" t="s">
        <v>112</v>
      </c>
      <c r="C10" s="113"/>
      <c r="D10" s="112">
        <v>130</v>
      </c>
      <c r="E10" s="113">
        <v>130</v>
      </c>
    </row>
    <row r="11" spans="1:5" s="253" customFormat="1" ht="12" customHeight="1">
      <c r="A11" s="301" t="s">
        <v>57</v>
      </c>
      <c r="B11" s="65" t="s">
        <v>114</v>
      </c>
      <c r="C11" s="113"/>
      <c r="D11" s="112">
        <v>215</v>
      </c>
      <c r="E11" s="113">
        <v>215</v>
      </c>
    </row>
    <row r="12" spans="1:5" s="253" customFormat="1" ht="12" customHeight="1">
      <c r="A12" s="301" t="s">
        <v>59</v>
      </c>
      <c r="B12" s="65" t="s">
        <v>116</v>
      </c>
      <c r="C12" s="113">
        <v>869</v>
      </c>
      <c r="D12" s="112">
        <v>729</v>
      </c>
      <c r="E12" s="113">
        <v>565</v>
      </c>
    </row>
    <row r="13" spans="1:5" s="253" customFormat="1" ht="12" customHeight="1">
      <c r="A13" s="301" t="s">
        <v>61</v>
      </c>
      <c r="B13" s="65" t="s">
        <v>118</v>
      </c>
      <c r="C13" s="113">
        <v>20</v>
      </c>
      <c r="D13" s="112">
        <v>28</v>
      </c>
      <c r="E13" s="113">
        <v>28</v>
      </c>
    </row>
    <row r="14" spans="1:5" s="253" customFormat="1" ht="12" customHeight="1">
      <c r="A14" s="301" t="s">
        <v>63</v>
      </c>
      <c r="B14" s="65" t="s">
        <v>452</v>
      </c>
      <c r="C14" s="113"/>
      <c r="D14" s="112"/>
      <c r="E14" s="113"/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13"/>
    </row>
    <row r="16" spans="1:5" s="255" customFormat="1" ht="12" customHeight="1">
      <c r="A16" s="301" t="s">
        <v>224</v>
      </c>
      <c r="B16" s="65" t="s">
        <v>124</v>
      </c>
      <c r="C16" s="621">
        <v>700</v>
      </c>
      <c r="D16" s="127">
        <v>700</v>
      </c>
      <c r="E16" s="621">
        <v>361</v>
      </c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13"/>
    </row>
    <row r="18" spans="1:5" s="255" customFormat="1" ht="12" customHeight="1" thickBot="1">
      <c r="A18" s="301" t="s">
        <v>228</v>
      </c>
      <c r="B18" s="82" t="s">
        <v>128</v>
      </c>
      <c r="C18" s="120"/>
      <c r="D18" s="119"/>
      <c r="E18" s="120"/>
    </row>
    <row r="19" spans="1:5" s="255" customFormat="1" ht="12" customHeight="1" thickBo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138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13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13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13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13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622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138">
        <f>+E26+E27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109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621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623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138">
        <f>+E30+E31+E32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109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621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623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622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1589</v>
      </c>
      <c r="D35" s="123">
        <f>+D8+D19+D24+D25+D29+D33+D34</f>
        <v>1802</v>
      </c>
      <c r="E35" s="297">
        <f>+E8+E19+E24+E25+E29+E33+E34</f>
        <v>1299</v>
      </c>
    </row>
    <row r="36" spans="1:5" s="253" customFormat="1" ht="12" customHeight="1">
      <c r="A36" s="310" t="s">
        <v>161</v>
      </c>
      <c r="B36" s="21" t="s">
        <v>464</v>
      </c>
      <c r="C36" s="297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9"/>
      <c r="D37" s="108"/>
      <c r="E37" s="109"/>
    </row>
    <row r="38" spans="1:5" s="255" customFormat="1" ht="12" customHeight="1">
      <c r="A38" s="306" t="s">
        <v>466</v>
      </c>
      <c r="B38" s="65" t="s">
        <v>467</v>
      </c>
      <c r="C38" s="621"/>
      <c r="D38" s="127"/>
      <c r="E38" s="621"/>
    </row>
    <row r="39" spans="1:5" s="255" customFormat="1" ht="12" customHeight="1">
      <c r="A39" s="301" t="s">
        <v>468</v>
      </c>
      <c r="B39" s="308" t="s">
        <v>469</v>
      </c>
      <c r="C39" s="623"/>
      <c r="D39" s="136"/>
      <c r="E39" s="623"/>
    </row>
    <row r="40" spans="1:5" s="255" customFormat="1" ht="15" customHeight="1">
      <c r="A40" s="310" t="s">
        <v>285</v>
      </c>
      <c r="B40" s="311" t="s">
        <v>470</v>
      </c>
      <c r="C40" s="297">
        <f>+C35+C36</f>
        <v>1589</v>
      </c>
      <c r="D40" s="123">
        <f>+D35+D36</f>
        <v>1802</v>
      </c>
      <c r="E40" s="297">
        <f>+E35+E36</f>
        <v>1299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 thickBot="1">
      <c r="A43" s="849" t="s">
        <v>296</v>
      </c>
      <c r="B43" s="849"/>
      <c r="C43" s="849"/>
      <c r="D43" s="849"/>
      <c r="E43" s="849"/>
    </row>
    <row r="44" spans="1:5" s="273" customFormat="1" ht="12" customHeight="1" thickBot="1">
      <c r="A44" s="247" t="s">
        <v>51</v>
      </c>
      <c r="B44" s="21" t="s">
        <v>471</v>
      </c>
      <c r="C44" s="138">
        <f>SUM(C45:C49)</f>
        <v>8839</v>
      </c>
      <c r="D44" s="123">
        <f>SUM(D45:D49)</f>
        <v>8729</v>
      </c>
      <c r="E44" s="138">
        <f>SUM(E45:E49)</f>
        <v>8638</v>
      </c>
    </row>
    <row r="45" spans="1:5" ht="12" customHeight="1">
      <c r="A45" s="301" t="s">
        <v>53</v>
      </c>
      <c r="B45" s="81" t="s">
        <v>215</v>
      </c>
      <c r="C45" s="109">
        <v>2860</v>
      </c>
      <c r="D45" s="108">
        <v>3028</v>
      </c>
      <c r="E45" s="109">
        <v>3028</v>
      </c>
    </row>
    <row r="46" spans="1:5" ht="12" customHeight="1">
      <c r="A46" s="301" t="s">
        <v>55</v>
      </c>
      <c r="B46" s="65" t="s">
        <v>216</v>
      </c>
      <c r="C46" s="113">
        <v>748</v>
      </c>
      <c r="D46" s="112">
        <v>810</v>
      </c>
      <c r="E46" s="113">
        <v>810</v>
      </c>
    </row>
    <row r="47" spans="1:5" ht="12" customHeight="1">
      <c r="A47" s="301" t="s">
        <v>57</v>
      </c>
      <c r="B47" s="65" t="s">
        <v>217</v>
      </c>
      <c r="C47" s="113">
        <v>4845</v>
      </c>
      <c r="D47" s="112">
        <v>4308</v>
      </c>
      <c r="E47" s="113">
        <v>4217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 thickBot="1">
      <c r="A49" s="301" t="s">
        <v>61</v>
      </c>
      <c r="B49" s="65" t="s">
        <v>220</v>
      </c>
      <c r="C49" s="113">
        <v>386</v>
      </c>
      <c r="D49" s="112">
        <v>583</v>
      </c>
      <c r="E49" s="113">
        <v>583</v>
      </c>
    </row>
    <row r="50" spans="1:5" ht="12" customHeight="1" thickBot="1">
      <c r="A50" s="247" t="s">
        <v>65</v>
      </c>
      <c r="B50" s="21" t="s">
        <v>472</v>
      </c>
      <c r="C50" s="138">
        <f>SUM(C51:C53)</f>
        <v>4400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>
        <v>4400</v>
      </c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 thickBot="1">
      <c r="A54" s="301" t="s">
        <v>73</v>
      </c>
      <c r="B54" s="65" t="s">
        <v>474</v>
      </c>
      <c r="C54" s="113"/>
      <c r="D54" s="112"/>
      <c r="E54" s="113"/>
    </row>
    <row r="55" spans="1:5" ht="12" customHeight="1" thickBot="1">
      <c r="A55" s="247" t="s">
        <v>79</v>
      </c>
      <c r="B55" s="312" t="s">
        <v>475</v>
      </c>
      <c r="C55" s="138">
        <f>+C44+C50</f>
        <v>13239</v>
      </c>
      <c r="D55" s="123">
        <f>+D44+D50</f>
        <v>8729</v>
      </c>
      <c r="E55" s="138">
        <f>+E44+E50</f>
        <v>8638</v>
      </c>
    </row>
    <row r="56" spans="3:5" ht="13.5" thickBot="1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25" sqref="E25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+CONCATENATE("3.2. melléklet a 9/",LEFT(ÖSSZEFÜGGÉSEK!A4,4)+1,". (V.4.) önkormányzati rendelethez")</f>
        <v>3.2.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763</v>
      </c>
      <c r="C3" s="848"/>
      <c r="D3" s="848"/>
      <c r="E3" s="295" t="s">
        <v>443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>
        <v>655</v>
      </c>
      <c r="D24" s="304">
        <v>7149</v>
      </c>
      <c r="E24" s="305">
        <v>5001</v>
      </c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655</v>
      </c>
      <c r="D35" s="123">
        <f>+D8+D19+D24+D25+D29+D33+D34</f>
        <v>7149</v>
      </c>
      <c r="E35" s="297">
        <f>+E8+E19+E24+E25+E29+E33+E34</f>
        <v>5001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655</v>
      </c>
      <c r="D40" s="123">
        <f>+D35+D36</f>
        <v>7149</v>
      </c>
      <c r="E40" s="297">
        <f>+E35+E36</f>
        <v>5001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138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138">
        <f>+E44+E50</f>
        <v>0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+CONCATENATE("3.3. melléklet a 9/",LEFT(ÖSSZEFÜGGÉSEK!A4,4)+1,". (V.4.) önkormányzati rendelethez")</f>
        <v>3.3.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764</v>
      </c>
      <c r="C3" s="848"/>
      <c r="D3" s="848"/>
      <c r="E3" s="295" t="s">
        <v>446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605</v>
      </c>
      <c r="D44" s="123">
        <f>SUM(D45:D49)</f>
        <v>457</v>
      </c>
      <c r="E44" s="138">
        <f>SUM(E45:E49)</f>
        <v>414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605</v>
      </c>
      <c r="D47" s="112">
        <v>457</v>
      </c>
      <c r="E47" s="113">
        <v>414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605</v>
      </c>
      <c r="D55" s="123">
        <f>+D44+D50</f>
        <v>457</v>
      </c>
      <c r="E55" s="138">
        <f>+E44+E50</f>
        <v>414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8" sqref="D5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+CONCATENATE("3.4. melléklet a 9/",LEFT(ÖSSZEFÜGGÉSEK!A4,4)+1,". (V.4.) önkormányzati rendelethez")</f>
        <v>3.4.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765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4803</v>
      </c>
      <c r="D8" s="123">
        <f>SUM(D9:D18)</f>
        <v>2504</v>
      </c>
      <c r="E8" s="297">
        <f>SUM(E9:E18)</f>
        <v>2504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>
        <v>4803</v>
      </c>
      <c r="D18" s="119">
        <v>2504</v>
      </c>
      <c r="E18" s="303">
        <v>2504</v>
      </c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4803</v>
      </c>
      <c r="D35" s="123">
        <f>+D8+D19+D24+D25+D29+D33+D34</f>
        <v>2504</v>
      </c>
      <c r="E35" s="297">
        <f>+E8+E19+E24+E25+E29+E33+E34</f>
        <v>2504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4803</v>
      </c>
      <c r="D40" s="123">
        <f>+D35+D36</f>
        <v>2504</v>
      </c>
      <c r="E40" s="297">
        <f>+E35+E36</f>
        <v>2504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5896</v>
      </c>
      <c r="D44" s="123">
        <f>SUM(D45:D49)</f>
        <v>3032</v>
      </c>
      <c r="E44" s="138">
        <f>SUM(E45:E49)</f>
        <v>3032</v>
      </c>
    </row>
    <row r="45" spans="1:5" ht="12" customHeight="1">
      <c r="A45" s="301" t="s">
        <v>53</v>
      </c>
      <c r="B45" s="81" t="s">
        <v>215</v>
      </c>
      <c r="C45" s="109">
        <v>4616</v>
      </c>
      <c r="D45" s="108">
        <v>2663</v>
      </c>
      <c r="E45" s="109">
        <v>2663</v>
      </c>
    </row>
    <row r="46" spans="1:5" ht="12" customHeight="1">
      <c r="A46" s="301" t="s">
        <v>55</v>
      </c>
      <c r="B46" s="65" t="s">
        <v>216</v>
      </c>
      <c r="C46" s="113">
        <v>1280</v>
      </c>
      <c r="D46" s="112">
        <v>369</v>
      </c>
      <c r="E46" s="113">
        <v>369</v>
      </c>
    </row>
    <row r="47" spans="1:5" ht="12" customHeight="1">
      <c r="A47" s="301" t="s">
        <v>57</v>
      </c>
      <c r="B47" s="65" t="s">
        <v>217</v>
      </c>
      <c r="C47" s="113"/>
      <c r="D47" s="112"/>
      <c r="E47" s="113"/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5896</v>
      </c>
      <c r="D55" s="123">
        <f>+D44+D50</f>
        <v>3032</v>
      </c>
      <c r="E55" s="138">
        <f>+E44+E50</f>
        <v>3032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>
        <v>4</v>
      </c>
      <c r="D58" s="288">
        <v>2</v>
      </c>
      <c r="E58" s="314">
        <v>2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9" sqref="D5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+CONCATENATE("3.5. melléklet a 9/",LEFT(ÖSSZEFÜGGÉSEK!A4,4)+1,". (V.4.) önkormányzati rendelethez")</f>
        <v>3.5.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766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3131</v>
      </c>
      <c r="D8" s="123">
        <f>SUM(D9:D18)</f>
        <v>5674</v>
      </c>
      <c r="E8" s="297">
        <f>SUM(E9:E18)</f>
        <v>5674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>
        <v>3131</v>
      </c>
      <c r="D18" s="119">
        <v>5674</v>
      </c>
      <c r="E18" s="303">
        <v>5674</v>
      </c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3131</v>
      </c>
      <c r="D35" s="123">
        <f>+D8+D19+D24+D25+D29+D33+D34</f>
        <v>5674</v>
      </c>
      <c r="E35" s="297">
        <f>+E8+E19+E24+E25+E29+E33+E34</f>
        <v>5674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3131</v>
      </c>
      <c r="D40" s="123">
        <f>+D35+D36</f>
        <v>5674</v>
      </c>
      <c r="E40" s="297">
        <f>+E35+E36</f>
        <v>5674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4945</v>
      </c>
      <c r="D44" s="123">
        <f>SUM(D45:D49)</f>
        <v>6064</v>
      </c>
      <c r="E44" s="138">
        <f>SUM(E45:E49)</f>
        <v>6064</v>
      </c>
    </row>
    <row r="45" spans="1:5" ht="12" customHeight="1">
      <c r="A45" s="301" t="s">
        <v>53</v>
      </c>
      <c r="B45" s="81" t="s">
        <v>215</v>
      </c>
      <c r="C45" s="109">
        <v>3861</v>
      </c>
      <c r="D45" s="108">
        <v>5273</v>
      </c>
      <c r="E45" s="109">
        <v>5273</v>
      </c>
    </row>
    <row r="46" spans="1:5" ht="12" customHeight="1">
      <c r="A46" s="301" t="s">
        <v>55</v>
      </c>
      <c r="B46" s="65" t="s">
        <v>216</v>
      </c>
      <c r="C46" s="113">
        <v>1084</v>
      </c>
      <c r="D46" s="112">
        <v>791</v>
      </c>
      <c r="E46" s="113">
        <v>791</v>
      </c>
    </row>
    <row r="47" spans="1:5" ht="12" customHeight="1">
      <c r="A47" s="301" t="s">
        <v>57</v>
      </c>
      <c r="B47" s="65" t="s">
        <v>217</v>
      </c>
      <c r="C47" s="113"/>
      <c r="D47" s="112"/>
      <c r="E47" s="113"/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4945</v>
      </c>
      <c r="D55" s="123">
        <f>+D44+D50</f>
        <v>6064</v>
      </c>
      <c r="E55" s="138">
        <f>+E44+E50</f>
        <v>6064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>
        <v>4</v>
      </c>
      <c r="D58" s="288">
        <v>6</v>
      </c>
      <c r="E58" s="314">
        <v>6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3" sqref="D53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+CONCATENATE("3.6. melléklet a 9/",LEFT(ÖSSZEFÜGGÉSEK!A4,4)+1,". (V.4.) önkormányzati rendelethez")</f>
        <v>3.6.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767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138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3545</v>
      </c>
      <c r="D50" s="123">
        <f>SUM(D51:D53)</f>
        <v>18287</v>
      </c>
      <c r="E50" s="138">
        <f>SUM(E51:E53)</f>
        <v>18287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>
        <v>3545</v>
      </c>
      <c r="D52" s="112">
        <v>18287</v>
      </c>
      <c r="E52" s="113">
        <v>18287</v>
      </c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3545</v>
      </c>
      <c r="D55" s="123">
        <f>+D44+D50</f>
        <v>18287</v>
      </c>
      <c r="E55" s="138">
        <f>+E44+E50</f>
        <v>18287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+CONCATENATE("3.7. melléklet a 9/",LEFT(ÖSSZEFÜGGÉSEK!A4,4)+1,". (V.4.) önkormányzati rendelethez")</f>
        <v>3.7.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768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123</v>
      </c>
      <c r="E44" s="138">
        <f>SUM(E45:E49)</f>
        <v>123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>
        <v>123</v>
      </c>
      <c r="E47" s="113">
        <v>123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7586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>
        <v>7586</v>
      </c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7586</v>
      </c>
      <c r="D55" s="123">
        <f>+D44+D50</f>
        <v>123</v>
      </c>
      <c r="E55" s="138">
        <f>+E44+E50</f>
        <v>123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+CONCATENATE("3.8. melléklet a 9/",LEFT(ÖSSZEFÜGGÉSEK!A4,4)+1,". (V.4.) önkormányzati rendelethez")</f>
        <v>3.8.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769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1926</v>
      </c>
      <c r="D44" s="123">
        <f>SUM(D45:D49)</f>
        <v>1851</v>
      </c>
      <c r="E44" s="138">
        <f>SUM(E45:E49)</f>
        <v>1691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1926</v>
      </c>
      <c r="D47" s="112">
        <v>1851</v>
      </c>
      <c r="E47" s="113">
        <v>1691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1926</v>
      </c>
      <c r="D55" s="123">
        <f>+D44+D50</f>
        <v>1851</v>
      </c>
      <c r="E55" s="138">
        <f>+E44+E50</f>
        <v>1691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8" sqref="D5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+CONCATENATE("3.9. melléklet a 9/",LEFT(ÖSSZEFÜGGÉSEK!A4,4)+1,". (V.4.) önkormányzati rendelethez")</f>
        <v>3.9.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770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38">
        <f>SUM(C9:C18)</f>
        <v>255</v>
      </c>
      <c r="D8" s="123">
        <f>SUM(D9:D18)</f>
        <v>517</v>
      </c>
      <c r="E8" s="297">
        <f>SUM(E9:E18)</f>
        <v>517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3">
        <v>200</v>
      </c>
      <c r="D10" s="112">
        <v>407</v>
      </c>
      <c r="E10" s="137">
        <v>407</v>
      </c>
    </row>
    <row r="11" spans="1:5" s="253" customFormat="1" ht="12" customHeight="1">
      <c r="A11" s="301" t="s">
        <v>57</v>
      </c>
      <c r="B11" s="65" t="s">
        <v>114</v>
      </c>
      <c r="C11" s="113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3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3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3">
        <v>55</v>
      </c>
      <c r="D14" s="112">
        <v>110</v>
      </c>
      <c r="E14" s="137">
        <v>110</v>
      </c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621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20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255</v>
      </c>
      <c r="D35" s="123">
        <f>+D8+D19+D24+D25+D29+D33+D34</f>
        <v>517</v>
      </c>
      <c r="E35" s="297">
        <f>+E8+E19+E24+E25+E29+E33+E34</f>
        <v>517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255</v>
      </c>
      <c r="D40" s="123">
        <f>+D35+D36</f>
        <v>517</v>
      </c>
      <c r="E40" s="297">
        <f>+E35+E36</f>
        <v>517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2814</v>
      </c>
      <c r="D44" s="123">
        <f>SUM(D45:D49)</f>
        <v>3802</v>
      </c>
      <c r="E44" s="138">
        <f>SUM(E45:E49)</f>
        <v>3801</v>
      </c>
    </row>
    <row r="45" spans="1:5" ht="12" customHeight="1">
      <c r="A45" s="301" t="s">
        <v>53</v>
      </c>
      <c r="B45" s="81" t="s">
        <v>215</v>
      </c>
      <c r="C45" s="109">
        <v>1311</v>
      </c>
      <c r="D45" s="108">
        <v>2055</v>
      </c>
      <c r="E45" s="109">
        <v>2055</v>
      </c>
    </row>
    <row r="46" spans="1:5" ht="12" customHeight="1">
      <c r="A46" s="301" t="s">
        <v>55</v>
      </c>
      <c r="B46" s="65" t="s">
        <v>216</v>
      </c>
      <c r="C46" s="113">
        <v>362</v>
      </c>
      <c r="D46" s="112">
        <v>575</v>
      </c>
      <c r="E46" s="113">
        <v>575</v>
      </c>
    </row>
    <row r="47" spans="1:5" ht="12" customHeight="1">
      <c r="A47" s="301" t="s">
        <v>57</v>
      </c>
      <c r="B47" s="65" t="s">
        <v>217</v>
      </c>
      <c r="C47" s="113">
        <v>1141</v>
      </c>
      <c r="D47" s="112">
        <v>1172</v>
      </c>
      <c r="E47" s="113">
        <v>1171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2814</v>
      </c>
      <c r="D55" s="123">
        <f>+D44+D50</f>
        <v>3802</v>
      </c>
      <c r="E55" s="138">
        <f>+E44+E50</f>
        <v>3801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>
        <v>1</v>
      </c>
      <c r="D57" s="288">
        <v>1</v>
      </c>
      <c r="E57" s="314">
        <v>1</v>
      </c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+CONCATENATE("3.10. melléklet a 9/",LEFT(ÖSSZEFÜGGÉSEK!A4,4)+1,". (V.4.) önkormányzati rendelethez")</f>
        <v>3.10.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771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4533</v>
      </c>
      <c r="D8" s="123">
        <f>SUM(D9:D18)</f>
        <v>5184</v>
      </c>
      <c r="E8" s="297">
        <f>SUM(E9:E18)</f>
        <v>5184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>
        <v>4533</v>
      </c>
      <c r="D18" s="119">
        <v>5184</v>
      </c>
      <c r="E18" s="303">
        <v>5184</v>
      </c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4533</v>
      </c>
      <c r="D35" s="123">
        <f>+D8+D19+D24+D25+D29+D33+D34</f>
        <v>5184</v>
      </c>
      <c r="E35" s="297">
        <f>+E8+E19+E24+E25+E29+E33+E34</f>
        <v>5184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4533</v>
      </c>
      <c r="D40" s="123">
        <f>+D35+D36</f>
        <v>5184</v>
      </c>
      <c r="E40" s="297">
        <f>+E35+E36</f>
        <v>5184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4533</v>
      </c>
      <c r="D44" s="123">
        <f>SUM(D45:D49)</f>
        <v>4419</v>
      </c>
      <c r="E44" s="138">
        <f>SUM(E45:E49)</f>
        <v>4398</v>
      </c>
    </row>
    <row r="45" spans="1:5" ht="12" customHeight="1">
      <c r="A45" s="301" t="s">
        <v>53</v>
      </c>
      <c r="B45" s="81" t="s">
        <v>215</v>
      </c>
      <c r="C45" s="109">
        <v>2258</v>
      </c>
      <c r="D45" s="108">
        <v>2324</v>
      </c>
      <c r="E45" s="109">
        <v>2324</v>
      </c>
    </row>
    <row r="46" spans="1:5" ht="12" customHeight="1">
      <c r="A46" s="301" t="s">
        <v>55</v>
      </c>
      <c r="B46" s="65" t="s">
        <v>216</v>
      </c>
      <c r="C46" s="113">
        <v>616</v>
      </c>
      <c r="D46" s="112">
        <v>641</v>
      </c>
      <c r="E46" s="113">
        <v>641</v>
      </c>
    </row>
    <row r="47" spans="1:5" ht="12" customHeight="1">
      <c r="A47" s="301" t="s">
        <v>57</v>
      </c>
      <c r="B47" s="65" t="s">
        <v>217</v>
      </c>
      <c r="C47" s="113">
        <v>1459</v>
      </c>
      <c r="D47" s="112">
        <v>1165</v>
      </c>
      <c r="E47" s="113">
        <v>1144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>
        <v>200</v>
      </c>
      <c r="D49" s="112">
        <v>289</v>
      </c>
      <c r="E49" s="113">
        <v>289</v>
      </c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4533</v>
      </c>
      <c r="D55" s="123">
        <f>+D44+D50</f>
        <v>4419</v>
      </c>
      <c r="E55" s="138">
        <f>+E44+E50</f>
        <v>4398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>
        <v>1</v>
      </c>
      <c r="D57" s="288">
        <v>1</v>
      </c>
      <c r="E57" s="314">
        <v>1</v>
      </c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50390625" style="9" customWidth="1"/>
    <col min="2" max="2" width="60.875" style="9" customWidth="1"/>
    <col min="3" max="5" width="15.875" style="10" customWidth="1"/>
    <col min="6" max="16384" width="9.375" style="11" customWidth="1"/>
  </cols>
  <sheetData>
    <row r="1" spans="1:5" ht="15.75" customHeight="1">
      <c r="A1" s="822" t="s">
        <v>38</v>
      </c>
      <c r="B1" s="822"/>
      <c r="C1" s="822"/>
      <c r="D1" s="822"/>
      <c r="E1" s="822"/>
    </row>
    <row r="2" spans="1:5" ht="15.75" customHeight="1">
      <c r="A2" s="12" t="s">
        <v>39</v>
      </c>
      <c r="B2" s="12"/>
      <c r="C2" s="13"/>
      <c r="D2" s="13"/>
      <c r="E2" s="13" t="s">
        <v>40</v>
      </c>
    </row>
    <row r="3" spans="1:5" ht="15.75" customHeight="1">
      <c r="A3" s="823" t="s">
        <v>41</v>
      </c>
      <c r="B3" s="824" t="s">
        <v>42</v>
      </c>
      <c r="C3" s="825" t="str">
        <f>+CONCATENATE(LEFT(ÖSSZEFÜGGÉSEK!A4,4),". évi")</f>
        <v>2014. évi</v>
      </c>
      <c r="D3" s="825"/>
      <c r="E3" s="825"/>
    </row>
    <row r="4" spans="1:5" ht="37.5" customHeight="1">
      <c r="A4" s="823"/>
      <c r="B4" s="824"/>
      <c r="C4" s="14" t="s">
        <v>43</v>
      </c>
      <c r="D4" s="14" t="s">
        <v>44</v>
      </c>
      <c r="E4" s="15" t="s">
        <v>45</v>
      </c>
    </row>
    <row r="5" spans="1:5" s="19" customFormat="1" ht="12" customHeight="1">
      <c r="A5" s="16" t="s">
        <v>46</v>
      </c>
      <c r="B5" s="17" t="s">
        <v>47</v>
      </c>
      <c r="C5" s="17" t="s">
        <v>48</v>
      </c>
      <c r="D5" s="17" t="s">
        <v>49</v>
      </c>
      <c r="E5" s="18" t="s">
        <v>50</v>
      </c>
    </row>
    <row r="6" spans="1:5" s="24" customFormat="1" ht="12" customHeight="1">
      <c r="A6" s="20" t="s">
        <v>51</v>
      </c>
      <c r="B6" s="21" t="s">
        <v>52</v>
      </c>
      <c r="C6" s="22">
        <f>SUM(C7:C12)</f>
        <v>34441</v>
      </c>
      <c r="D6" s="22">
        <f>SUM(D7:D12)</f>
        <v>35854</v>
      </c>
      <c r="E6" s="23">
        <f>SUM(E7:E12)</f>
        <v>35854</v>
      </c>
    </row>
    <row r="7" spans="1:5" s="24" customFormat="1" ht="12" customHeight="1">
      <c r="A7" s="25" t="s">
        <v>53</v>
      </c>
      <c r="B7" s="26" t="s">
        <v>54</v>
      </c>
      <c r="C7" s="27">
        <v>11006</v>
      </c>
      <c r="D7" s="27">
        <v>15961</v>
      </c>
      <c r="E7" s="28">
        <v>15961</v>
      </c>
    </row>
    <row r="8" spans="1:5" s="24" customFormat="1" ht="12" customHeight="1">
      <c r="A8" s="29" t="s">
        <v>55</v>
      </c>
      <c r="B8" s="30" t="s">
        <v>56</v>
      </c>
      <c r="C8" s="31"/>
      <c r="D8" s="31"/>
      <c r="E8" s="32"/>
    </row>
    <row r="9" spans="1:5" s="24" customFormat="1" ht="12" customHeight="1">
      <c r="A9" s="29" t="s">
        <v>57</v>
      </c>
      <c r="B9" s="30" t="s">
        <v>58</v>
      </c>
      <c r="C9" s="31">
        <v>13326</v>
      </c>
      <c r="D9" s="31">
        <v>17913</v>
      </c>
      <c r="E9" s="32">
        <v>17913</v>
      </c>
    </row>
    <row r="10" spans="1:5" s="24" customFormat="1" ht="12" customHeight="1">
      <c r="A10" s="29" t="s">
        <v>59</v>
      </c>
      <c r="B10" s="30" t="s">
        <v>60</v>
      </c>
      <c r="C10" s="31"/>
      <c r="D10" s="31">
        <v>682</v>
      </c>
      <c r="E10" s="32">
        <v>682</v>
      </c>
    </row>
    <row r="11" spans="1:5" s="24" customFormat="1" ht="12" customHeight="1">
      <c r="A11" s="29" t="s">
        <v>61</v>
      </c>
      <c r="B11" s="30" t="s">
        <v>62</v>
      </c>
      <c r="C11" s="31"/>
      <c r="D11" s="31">
        <v>33</v>
      </c>
      <c r="E11" s="32">
        <v>33</v>
      </c>
    </row>
    <row r="12" spans="1:5" s="24" customFormat="1" ht="12" customHeight="1">
      <c r="A12" s="33" t="s">
        <v>63</v>
      </c>
      <c r="B12" s="34" t="s">
        <v>64</v>
      </c>
      <c r="C12" s="35">
        <v>10109</v>
      </c>
      <c r="D12" s="35">
        <v>1265</v>
      </c>
      <c r="E12" s="36">
        <v>1265</v>
      </c>
    </row>
    <row r="13" spans="1:5" s="24" customFormat="1" ht="12" customHeight="1">
      <c r="A13" s="20" t="s">
        <v>65</v>
      </c>
      <c r="B13" s="37" t="s">
        <v>66</v>
      </c>
      <c r="C13" s="22">
        <f>SUM(C14:C18)</f>
        <v>13370</v>
      </c>
      <c r="D13" s="22">
        <f>SUM(D14:D18)</f>
        <v>15569</v>
      </c>
      <c r="E13" s="23">
        <f>SUM(E14:E18)</f>
        <v>15569</v>
      </c>
    </row>
    <row r="14" spans="1:5" s="24" customFormat="1" ht="12" customHeight="1">
      <c r="A14" s="25" t="s">
        <v>67</v>
      </c>
      <c r="B14" s="26" t="s">
        <v>68</v>
      </c>
      <c r="C14" s="27"/>
      <c r="D14" s="27"/>
      <c r="E14" s="28"/>
    </row>
    <row r="15" spans="1:5" s="24" customFormat="1" ht="12" customHeight="1">
      <c r="A15" s="29" t="s">
        <v>69</v>
      </c>
      <c r="B15" s="30" t="s">
        <v>70</v>
      </c>
      <c r="C15" s="31"/>
      <c r="D15" s="31"/>
      <c r="E15" s="32"/>
    </row>
    <row r="16" spans="1:5" s="24" customFormat="1" ht="12" customHeight="1">
      <c r="A16" s="29" t="s">
        <v>71</v>
      </c>
      <c r="B16" s="30" t="s">
        <v>72</v>
      </c>
      <c r="C16" s="31"/>
      <c r="D16" s="31"/>
      <c r="E16" s="32"/>
    </row>
    <row r="17" spans="1:5" s="24" customFormat="1" ht="12" customHeight="1">
      <c r="A17" s="29" t="s">
        <v>73</v>
      </c>
      <c r="B17" s="30" t="s">
        <v>74</v>
      </c>
      <c r="C17" s="31"/>
      <c r="D17" s="31"/>
      <c r="E17" s="32"/>
    </row>
    <row r="18" spans="1:5" s="24" customFormat="1" ht="12" customHeight="1">
      <c r="A18" s="29" t="s">
        <v>75</v>
      </c>
      <c r="B18" s="30" t="s">
        <v>76</v>
      </c>
      <c r="C18" s="31">
        <v>13370</v>
      </c>
      <c r="D18" s="31">
        <v>15569</v>
      </c>
      <c r="E18" s="32">
        <v>15569</v>
      </c>
    </row>
    <row r="19" spans="1:5" s="24" customFormat="1" ht="12" customHeight="1">
      <c r="A19" s="33" t="s">
        <v>77</v>
      </c>
      <c r="B19" s="34" t="s">
        <v>78</v>
      </c>
      <c r="C19" s="35"/>
      <c r="D19" s="35"/>
      <c r="E19" s="36"/>
    </row>
    <row r="20" spans="1:5" s="24" customFormat="1" ht="19.5" customHeight="1">
      <c r="A20" s="20" t="s">
        <v>79</v>
      </c>
      <c r="B20" s="21" t="s">
        <v>80</v>
      </c>
      <c r="C20" s="22">
        <f>SUM(C21:C25)</f>
        <v>9015</v>
      </c>
      <c r="D20" s="22">
        <f>SUM(D21:D25)</f>
        <v>9015</v>
      </c>
      <c r="E20" s="23">
        <f>SUM(E21:E25)</f>
        <v>8946</v>
      </c>
    </row>
    <row r="21" spans="1:5" s="24" customFormat="1" ht="12" customHeight="1">
      <c r="A21" s="25" t="s">
        <v>81</v>
      </c>
      <c r="B21" s="26" t="s">
        <v>82</v>
      </c>
      <c r="C21" s="27"/>
      <c r="D21" s="27"/>
      <c r="E21" s="28"/>
    </row>
    <row r="22" spans="1:5" s="24" customFormat="1" ht="12" customHeight="1">
      <c r="A22" s="29" t="s">
        <v>83</v>
      </c>
      <c r="B22" s="30" t="s">
        <v>84</v>
      </c>
      <c r="C22" s="31"/>
      <c r="D22" s="31"/>
      <c r="E22" s="32"/>
    </row>
    <row r="23" spans="1:5" s="24" customFormat="1" ht="12" customHeight="1">
      <c r="A23" s="29" t="s">
        <v>85</v>
      </c>
      <c r="B23" s="30" t="s">
        <v>86</v>
      </c>
      <c r="C23" s="31"/>
      <c r="D23" s="31"/>
      <c r="E23" s="32"/>
    </row>
    <row r="24" spans="1:5" s="24" customFormat="1" ht="12" customHeight="1">
      <c r="A24" s="29" t="s">
        <v>87</v>
      </c>
      <c r="B24" s="30" t="s">
        <v>88</v>
      </c>
      <c r="C24" s="31"/>
      <c r="D24" s="31"/>
      <c r="E24" s="32"/>
    </row>
    <row r="25" spans="1:5" s="24" customFormat="1" ht="12" customHeight="1">
      <c r="A25" s="29" t="s">
        <v>89</v>
      </c>
      <c r="B25" s="30" t="s">
        <v>90</v>
      </c>
      <c r="C25" s="31">
        <v>9015</v>
      </c>
      <c r="D25" s="31">
        <v>9015</v>
      </c>
      <c r="E25" s="32">
        <v>8946</v>
      </c>
    </row>
    <row r="26" spans="1:5" s="24" customFormat="1" ht="12" customHeight="1">
      <c r="A26" s="33" t="s">
        <v>91</v>
      </c>
      <c r="B26" s="38" t="s">
        <v>92</v>
      </c>
      <c r="C26" s="35"/>
      <c r="D26" s="35"/>
      <c r="E26" s="36"/>
    </row>
    <row r="27" spans="1:5" s="24" customFormat="1" ht="12" customHeight="1">
      <c r="A27" s="20" t="s">
        <v>93</v>
      </c>
      <c r="B27" s="21" t="s">
        <v>94</v>
      </c>
      <c r="C27" s="22">
        <f>+C28+C31+C32+C33</f>
        <v>3372</v>
      </c>
      <c r="D27" s="22">
        <f>+D28+D31+D32+D33</f>
        <v>7149</v>
      </c>
      <c r="E27" s="23">
        <f>+E28+E31+E32+E33</f>
        <v>5001</v>
      </c>
    </row>
    <row r="28" spans="1:5" s="24" customFormat="1" ht="12" customHeight="1">
      <c r="A28" s="25" t="s">
        <v>95</v>
      </c>
      <c r="B28" s="26" t="s">
        <v>96</v>
      </c>
      <c r="C28" s="39">
        <f>+C29+C30</f>
        <v>2717</v>
      </c>
      <c r="D28" s="39">
        <f>+D29+D30</f>
        <v>4369</v>
      </c>
      <c r="E28" s="40">
        <f>+E29+E30</f>
        <v>4041</v>
      </c>
    </row>
    <row r="29" spans="1:5" s="24" customFormat="1" ht="12" customHeight="1">
      <c r="A29" s="29" t="s">
        <v>97</v>
      </c>
      <c r="B29" s="30" t="s">
        <v>98</v>
      </c>
      <c r="C29" s="31">
        <v>2717</v>
      </c>
      <c r="D29" s="31"/>
      <c r="E29" s="32"/>
    </row>
    <row r="30" spans="1:5" s="24" customFormat="1" ht="12" customHeight="1">
      <c r="A30" s="29" t="s">
        <v>99</v>
      </c>
      <c r="B30" s="30" t="s">
        <v>100</v>
      </c>
      <c r="C30" s="31"/>
      <c r="D30" s="31">
        <v>4369</v>
      </c>
      <c r="E30" s="32">
        <v>4041</v>
      </c>
    </row>
    <row r="31" spans="1:5" s="24" customFormat="1" ht="12" customHeight="1">
      <c r="A31" s="29" t="s">
        <v>101</v>
      </c>
      <c r="B31" s="30" t="s">
        <v>102</v>
      </c>
      <c r="C31" s="31">
        <v>655</v>
      </c>
      <c r="D31" s="31">
        <v>1899</v>
      </c>
      <c r="E31" s="32">
        <v>923</v>
      </c>
    </row>
    <row r="32" spans="1:5" s="24" customFormat="1" ht="12" customHeight="1">
      <c r="A32" s="29" t="s">
        <v>103</v>
      </c>
      <c r="B32" s="30" t="s">
        <v>104</v>
      </c>
      <c r="C32" s="31"/>
      <c r="D32" s="31"/>
      <c r="E32" s="32"/>
    </row>
    <row r="33" spans="1:5" s="24" customFormat="1" ht="12" customHeight="1">
      <c r="A33" s="33" t="s">
        <v>105</v>
      </c>
      <c r="B33" s="38" t="s">
        <v>106</v>
      </c>
      <c r="C33" s="35"/>
      <c r="D33" s="35">
        <v>881</v>
      </c>
      <c r="E33" s="36">
        <v>37</v>
      </c>
    </row>
    <row r="34" spans="1:5" s="24" customFormat="1" ht="12" customHeight="1">
      <c r="A34" s="20" t="s">
        <v>107</v>
      </c>
      <c r="B34" s="21" t="s">
        <v>108</v>
      </c>
      <c r="C34" s="22">
        <f>SUM(C35:C44)</f>
        <v>4567</v>
      </c>
      <c r="D34" s="22">
        <f>SUM(D35:D44)</f>
        <v>5227</v>
      </c>
      <c r="E34" s="23">
        <f>SUM(E35:E44)</f>
        <v>3785</v>
      </c>
    </row>
    <row r="35" spans="1:5" s="24" customFormat="1" ht="12" customHeight="1">
      <c r="A35" s="25" t="s">
        <v>109</v>
      </c>
      <c r="B35" s="26" t="s">
        <v>110</v>
      </c>
      <c r="C35" s="27"/>
      <c r="D35" s="27"/>
      <c r="E35" s="28"/>
    </row>
    <row r="36" spans="1:5" s="24" customFormat="1" ht="12" customHeight="1">
      <c r="A36" s="29" t="s">
        <v>111</v>
      </c>
      <c r="B36" s="30" t="s">
        <v>112</v>
      </c>
      <c r="C36" s="31">
        <v>2083</v>
      </c>
      <c r="D36" s="31">
        <v>2083</v>
      </c>
      <c r="E36" s="32">
        <v>1369</v>
      </c>
    </row>
    <row r="37" spans="1:5" s="24" customFormat="1" ht="12" customHeight="1">
      <c r="A37" s="29" t="s">
        <v>113</v>
      </c>
      <c r="B37" s="30" t="s">
        <v>114</v>
      </c>
      <c r="C37" s="31"/>
      <c r="D37" s="31">
        <v>323</v>
      </c>
      <c r="E37" s="32">
        <v>323</v>
      </c>
    </row>
    <row r="38" spans="1:5" s="24" customFormat="1" ht="12" customHeight="1">
      <c r="A38" s="29" t="s">
        <v>115</v>
      </c>
      <c r="B38" s="30" t="s">
        <v>116</v>
      </c>
      <c r="C38" s="31">
        <v>969</v>
      </c>
      <c r="D38" s="31">
        <v>969</v>
      </c>
      <c r="E38" s="32">
        <v>723</v>
      </c>
    </row>
    <row r="39" spans="1:5" s="24" customFormat="1" ht="12" customHeight="1">
      <c r="A39" s="29" t="s">
        <v>117</v>
      </c>
      <c r="B39" s="30" t="s">
        <v>118</v>
      </c>
      <c r="C39" s="31">
        <v>200</v>
      </c>
      <c r="D39" s="31">
        <v>537</v>
      </c>
      <c r="E39" s="32">
        <v>537</v>
      </c>
    </row>
    <row r="40" spans="1:5" s="24" customFormat="1" ht="12" customHeight="1">
      <c r="A40" s="29" t="s">
        <v>119</v>
      </c>
      <c r="B40" s="30" t="s">
        <v>120</v>
      </c>
      <c r="C40" s="31">
        <v>615</v>
      </c>
      <c r="D40" s="31">
        <v>615</v>
      </c>
      <c r="E40" s="32">
        <v>472</v>
      </c>
    </row>
    <row r="41" spans="1:5" s="24" customFormat="1" ht="12" customHeight="1">
      <c r="A41" s="29" t="s">
        <v>121</v>
      </c>
      <c r="B41" s="30" t="s">
        <v>122</v>
      </c>
      <c r="C41" s="31"/>
      <c r="D41" s="31"/>
      <c r="E41" s="32"/>
    </row>
    <row r="42" spans="1:5" s="24" customFormat="1" ht="12" customHeight="1">
      <c r="A42" s="29" t="s">
        <v>123</v>
      </c>
      <c r="B42" s="30" t="s">
        <v>124</v>
      </c>
      <c r="C42" s="31">
        <v>700</v>
      </c>
      <c r="D42" s="31">
        <v>700</v>
      </c>
      <c r="E42" s="32">
        <v>361</v>
      </c>
    </row>
    <row r="43" spans="1:5" s="24" customFormat="1" ht="12" customHeight="1">
      <c r="A43" s="29" t="s">
        <v>125</v>
      </c>
      <c r="B43" s="30" t="s">
        <v>126</v>
      </c>
      <c r="C43" s="31"/>
      <c r="D43" s="31"/>
      <c r="E43" s="32"/>
    </row>
    <row r="44" spans="1:5" s="24" customFormat="1" ht="12" customHeight="1">
      <c r="A44" s="33" t="s">
        <v>127</v>
      </c>
      <c r="B44" s="34" t="s">
        <v>128</v>
      </c>
      <c r="C44" s="35"/>
      <c r="D44" s="35"/>
      <c r="E44" s="36"/>
    </row>
    <row r="45" spans="1:5" s="24" customFormat="1" ht="12" customHeight="1">
      <c r="A45" s="20" t="s">
        <v>129</v>
      </c>
      <c r="B45" s="21" t="s">
        <v>130</v>
      </c>
      <c r="C45" s="22">
        <f>SUM(C46:C50)</f>
        <v>0</v>
      </c>
      <c r="D45" s="22">
        <f>SUM(D46:D50)</f>
        <v>0</v>
      </c>
      <c r="E45" s="23">
        <f>SUM(E46:E50)</f>
        <v>0</v>
      </c>
    </row>
    <row r="46" spans="1:5" s="24" customFormat="1" ht="12" customHeight="1">
      <c r="A46" s="25" t="s">
        <v>131</v>
      </c>
      <c r="B46" s="26" t="s">
        <v>132</v>
      </c>
      <c r="C46" s="27"/>
      <c r="D46" s="27"/>
      <c r="E46" s="28"/>
    </row>
    <row r="47" spans="1:5" s="24" customFormat="1" ht="12" customHeight="1">
      <c r="A47" s="29" t="s">
        <v>133</v>
      </c>
      <c r="B47" s="30" t="s">
        <v>134</v>
      </c>
      <c r="C47" s="31"/>
      <c r="D47" s="31"/>
      <c r="E47" s="32"/>
    </row>
    <row r="48" spans="1:5" s="24" customFormat="1" ht="12" customHeight="1">
      <c r="A48" s="29" t="s">
        <v>135</v>
      </c>
      <c r="B48" s="30" t="s">
        <v>136</v>
      </c>
      <c r="C48" s="31"/>
      <c r="D48" s="31"/>
      <c r="E48" s="32"/>
    </row>
    <row r="49" spans="1:5" s="24" customFormat="1" ht="12" customHeight="1">
      <c r="A49" s="29" t="s">
        <v>137</v>
      </c>
      <c r="B49" s="30" t="s">
        <v>138</v>
      </c>
      <c r="C49" s="31"/>
      <c r="D49" s="31"/>
      <c r="E49" s="32"/>
    </row>
    <row r="50" spans="1:5" s="24" customFormat="1" ht="12" customHeight="1">
      <c r="A50" s="33" t="s">
        <v>139</v>
      </c>
      <c r="B50" s="34" t="s">
        <v>140</v>
      </c>
      <c r="C50" s="35"/>
      <c r="D50" s="35"/>
      <c r="E50" s="36"/>
    </row>
    <row r="51" spans="1:5" s="24" customFormat="1" ht="17.25" customHeight="1">
      <c r="A51" s="20" t="s">
        <v>141</v>
      </c>
      <c r="B51" s="21" t="s">
        <v>142</v>
      </c>
      <c r="C51" s="22">
        <f>SUM(C52:C54)</f>
        <v>0</v>
      </c>
      <c r="D51" s="22">
        <f>SUM(D52:D54)</f>
        <v>0</v>
      </c>
      <c r="E51" s="23">
        <f>SUM(E52:E54)</f>
        <v>0</v>
      </c>
    </row>
    <row r="52" spans="1:5" s="24" customFormat="1" ht="12" customHeight="1">
      <c r="A52" s="25" t="s">
        <v>143</v>
      </c>
      <c r="B52" s="26" t="s">
        <v>144</v>
      </c>
      <c r="C52" s="27"/>
      <c r="D52" s="27"/>
      <c r="E52" s="28"/>
    </row>
    <row r="53" spans="1:5" s="24" customFormat="1" ht="12" customHeight="1">
      <c r="A53" s="29" t="s">
        <v>145</v>
      </c>
      <c r="B53" s="30" t="s">
        <v>146</v>
      </c>
      <c r="C53" s="31"/>
      <c r="D53" s="31"/>
      <c r="E53" s="32"/>
    </row>
    <row r="54" spans="1:5" s="24" customFormat="1" ht="12" customHeight="1">
      <c r="A54" s="29" t="s">
        <v>147</v>
      </c>
      <c r="B54" s="30" t="s">
        <v>148</v>
      </c>
      <c r="C54" s="31"/>
      <c r="D54" s="31"/>
      <c r="E54" s="32"/>
    </row>
    <row r="55" spans="1:5" s="24" customFormat="1" ht="12" customHeight="1">
      <c r="A55" s="33" t="s">
        <v>149</v>
      </c>
      <c r="B55" s="34" t="s">
        <v>150</v>
      </c>
      <c r="C55" s="35"/>
      <c r="D55" s="35"/>
      <c r="E55" s="36"/>
    </row>
    <row r="56" spans="1:5" s="24" customFormat="1" ht="12" customHeight="1">
      <c r="A56" s="20" t="s">
        <v>151</v>
      </c>
      <c r="B56" s="37" t="s">
        <v>152</v>
      </c>
      <c r="C56" s="22">
        <f>SUM(C57:C59)</f>
        <v>0</v>
      </c>
      <c r="D56" s="22">
        <f>SUM(D57:D59)</f>
        <v>0</v>
      </c>
      <c r="E56" s="23">
        <f>SUM(E57:E59)</f>
        <v>0</v>
      </c>
    </row>
    <row r="57" spans="1:5" s="24" customFormat="1" ht="12" customHeight="1">
      <c r="A57" s="25" t="s">
        <v>153</v>
      </c>
      <c r="B57" s="26" t="s">
        <v>154</v>
      </c>
      <c r="C57" s="31"/>
      <c r="D57" s="31"/>
      <c r="E57" s="32"/>
    </row>
    <row r="58" spans="1:5" s="24" customFormat="1" ht="12" customHeight="1">
      <c r="A58" s="29" t="s">
        <v>155</v>
      </c>
      <c r="B58" s="30" t="s">
        <v>156</v>
      </c>
      <c r="C58" s="31"/>
      <c r="D58" s="31"/>
      <c r="E58" s="32"/>
    </row>
    <row r="59" spans="1:5" s="24" customFormat="1" ht="12" customHeight="1">
      <c r="A59" s="29" t="s">
        <v>157</v>
      </c>
      <c r="B59" s="30" t="s">
        <v>158</v>
      </c>
      <c r="C59" s="31"/>
      <c r="D59" s="31"/>
      <c r="E59" s="32"/>
    </row>
    <row r="60" spans="1:5" s="24" customFormat="1" ht="12" customHeight="1">
      <c r="A60" s="33" t="s">
        <v>159</v>
      </c>
      <c r="B60" s="34" t="s">
        <v>160</v>
      </c>
      <c r="C60" s="31"/>
      <c r="D60" s="31"/>
      <c r="E60" s="32"/>
    </row>
    <row r="61" spans="1:5" s="24" customFormat="1" ht="12" customHeight="1">
      <c r="A61" s="20" t="s">
        <v>161</v>
      </c>
      <c r="B61" s="21" t="s">
        <v>162</v>
      </c>
      <c r="C61" s="22">
        <f>+C6+C13+C20+C27+C34+C45+C51+C56</f>
        <v>64765</v>
      </c>
      <c r="D61" s="22">
        <f>+D6+D13+D20+D27+D34+D45+D51+D56</f>
        <v>72814</v>
      </c>
      <c r="E61" s="23">
        <f>+E6+E13+E20+E27+E34+E45+E51+E56</f>
        <v>69155</v>
      </c>
    </row>
    <row r="62" spans="1:5" s="24" customFormat="1" ht="12" customHeight="1">
      <c r="A62" s="41" t="s">
        <v>163</v>
      </c>
      <c r="B62" s="37" t="s">
        <v>164</v>
      </c>
      <c r="C62" s="22">
        <f>+C63+C64+C65</f>
        <v>0</v>
      </c>
      <c r="D62" s="22">
        <f>+D63+D64+D65</f>
        <v>0</v>
      </c>
      <c r="E62" s="23">
        <f>+E63+E64+E65</f>
        <v>0</v>
      </c>
    </row>
    <row r="63" spans="1:5" s="24" customFormat="1" ht="12" customHeight="1">
      <c r="A63" s="25" t="s">
        <v>165</v>
      </c>
      <c r="B63" s="26" t="s">
        <v>166</v>
      </c>
      <c r="C63" s="31"/>
      <c r="D63" s="31"/>
      <c r="E63" s="32"/>
    </row>
    <row r="64" spans="1:5" s="24" customFormat="1" ht="12" customHeight="1">
      <c r="A64" s="29" t="s">
        <v>167</v>
      </c>
      <c r="B64" s="30" t="s">
        <v>168</v>
      </c>
      <c r="C64" s="31"/>
      <c r="D64" s="31"/>
      <c r="E64" s="32"/>
    </row>
    <row r="65" spans="1:5" s="24" customFormat="1" ht="12" customHeight="1">
      <c r="A65" s="33" t="s">
        <v>169</v>
      </c>
      <c r="B65" s="42" t="s">
        <v>170</v>
      </c>
      <c r="C65" s="31"/>
      <c r="D65" s="31"/>
      <c r="E65" s="32"/>
    </row>
    <row r="66" spans="1:5" s="24" customFormat="1" ht="12" customHeight="1">
      <c r="A66" s="41" t="s">
        <v>171</v>
      </c>
      <c r="B66" s="37" t="s">
        <v>172</v>
      </c>
      <c r="C66" s="22">
        <f>+C67+C68+C69+C70</f>
        <v>0</v>
      </c>
      <c r="D66" s="22">
        <f>+D67+D68+D69+D70</f>
        <v>0</v>
      </c>
      <c r="E66" s="23">
        <f>+E67+E68+E69+E70</f>
        <v>0</v>
      </c>
    </row>
    <row r="67" spans="1:5" s="24" customFormat="1" ht="13.5" customHeight="1">
      <c r="A67" s="25" t="s">
        <v>173</v>
      </c>
      <c r="B67" s="26" t="s">
        <v>174</v>
      </c>
      <c r="C67" s="31"/>
      <c r="D67" s="31"/>
      <c r="E67" s="32"/>
    </row>
    <row r="68" spans="1:5" s="24" customFormat="1" ht="12" customHeight="1">
      <c r="A68" s="29" t="s">
        <v>175</v>
      </c>
      <c r="B68" s="30" t="s">
        <v>176</v>
      </c>
      <c r="C68" s="31"/>
      <c r="D68" s="31"/>
      <c r="E68" s="32"/>
    </row>
    <row r="69" spans="1:5" s="24" customFormat="1" ht="12" customHeight="1">
      <c r="A69" s="29" t="s">
        <v>177</v>
      </c>
      <c r="B69" s="30" t="s">
        <v>178</v>
      </c>
      <c r="C69" s="31"/>
      <c r="D69" s="31"/>
      <c r="E69" s="32"/>
    </row>
    <row r="70" spans="1:5" s="24" customFormat="1" ht="12" customHeight="1">
      <c r="A70" s="33" t="s">
        <v>179</v>
      </c>
      <c r="B70" s="34" t="s">
        <v>180</v>
      </c>
      <c r="C70" s="31"/>
      <c r="D70" s="31"/>
      <c r="E70" s="32"/>
    </row>
    <row r="71" spans="1:5" s="24" customFormat="1" ht="12" customHeight="1">
      <c r="A71" s="41" t="s">
        <v>181</v>
      </c>
      <c r="B71" s="37" t="s">
        <v>182</v>
      </c>
      <c r="C71" s="22">
        <f>+C72+C73</f>
        <v>33366</v>
      </c>
      <c r="D71" s="22">
        <f>+D72+D73</f>
        <v>33366</v>
      </c>
      <c r="E71" s="23">
        <f>+E72+E73</f>
        <v>33366</v>
      </c>
    </row>
    <row r="72" spans="1:5" s="24" customFormat="1" ht="12" customHeight="1">
      <c r="A72" s="25" t="s">
        <v>183</v>
      </c>
      <c r="B72" s="26" t="s">
        <v>184</v>
      </c>
      <c r="C72" s="31">
        <v>33366</v>
      </c>
      <c r="D72" s="31">
        <v>33366</v>
      </c>
      <c r="E72" s="32">
        <v>33366</v>
      </c>
    </row>
    <row r="73" spans="1:5" s="24" customFormat="1" ht="12" customHeight="1">
      <c r="A73" s="33" t="s">
        <v>185</v>
      </c>
      <c r="B73" s="34" t="s">
        <v>186</v>
      </c>
      <c r="C73" s="31"/>
      <c r="D73" s="31"/>
      <c r="E73" s="32"/>
    </row>
    <row r="74" spans="1:5" s="24" customFormat="1" ht="12" customHeight="1">
      <c r="A74" s="41" t="s">
        <v>187</v>
      </c>
      <c r="B74" s="37" t="s">
        <v>188</v>
      </c>
      <c r="C74" s="22">
        <f>+C75+C76+C77</f>
        <v>0</v>
      </c>
      <c r="D74" s="22">
        <f>+D75+D76+D77</f>
        <v>1024</v>
      </c>
      <c r="E74" s="23">
        <f>+E75+E76+E77</f>
        <v>1024</v>
      </c>
    </row>
    <row r="75" spans="1:5" s="24" customFormat="1" ht="12" customHeight="1">
      <c r="A75" s="25" t="s">
        <v>189</v>
      </c>
      <c r="B75" s="26" t="s">
        <v>190</v>
      </c>
      <c r="C75" s="31"/>
      <c r="D75" s="31">
        <v>1024</v>
      </c>
      <c r="E75" s="32">
        <v>1024</v>
      </c>
    </row>
    <row r="76" spans="1:5" s="24" customFormat="1" ht="12" customHeight="1">
      <c r="A76" s="29" t="s">
        <v>191</v>
      </c>
      <c r="B76" s="30" t="s">
        <v>192</v>
      </c>
      <c r="C76" s="31"/>
      <c r="D76" s="31"/>
      <c r="E76" s="32"/>
    </row>
    <row r="77" spans="1:5" s="24" customFormat="1" ht="12" customHeight="1">
      <c r="A77" s="33" t="s">
        <v>193</v>
      </c>
      <c r="B77" s="38" t="s">
        <v>194</v>
      </c>
      <c r="C77" s="31"/>
      <c r="D77" s="31"/>
      <c r="E77" s="32"/>
    </row>
    <row r="78" spans="1:5" s="24" customFormat="1" ht="12" customHeight="1">
      <c r="A78" s="41" t="s">
        <v>195</v>
      </c>
      <c r="B78" s="37" t="s">
        <v>196</v>
      </c>
      <c r="C78" s="22">
        <f>+C79+C80+C81+C82</f>
        <v>0</v>
      </c>
      <c r="D78" s="22">
        <f>+D79+D80+D81+D82</f>
        <v>0</v>
      </c>
      <c r="E78" s="23">
        <f>+E79+E80+E81+E82</f>
        <v>0</v>
      </c>
    </row>
    <row r="79" spans="1:5" s="24" customFormat="1" ht="12" customHeight="1">
      <c r="A79" s="43" t="s">
        <v>197</v>
      </c>
      <c r="B79" s="26" t="s">
        <v>198</v>
      </c>
      <c r="C79" s="31"/>
      <c r="D79" s="31"/>
      <c r="E79" s="32"/>
    </row>
    <row r="80" spans="1:5" s="24" customFormat="1" ht="12" customHeight="1">
      <c r="A80" s="44" t="s">
        <v>199</v>
      </c>
      <c r="B80" s="30" t="s">
        <v>200</v>
      </c>
      <c r="C80" s="31"/>
      <c r="D80" s="31"/>
      <c r="E80" s="32"/>
    </row>
    <row r="81" spans="1:5" s="24" customFormat="1" ht="12" customHeight="1">
      <c r="A81" s="44" t="s">
        <v>201</v>
      </c>
      <c r="B81" s="30" t="s">
        <v>202</v>
      </c>
      <c r="C81" s="31"/>
      <c r="D81" s="31"/>
      <c r="E81" s="32"/>
    </row>
    <row r="82" spans="1:5" s="24" customFormat="1" ht="12" customHeight="1">
      <c r="A82" s="45" t="s">
        <v>203</v>
      </c>
      <c r="B82" s="38" t="s">
        <v>204</v>
      </c>
      <c r="C82" s="31"/>
      <c r="D82" s="31"/>
      <c r="E82" s="32"/>
    </row>
    <row r="83" spans="1:5" s="24" customFormat="1" ht="12" customHeight="1">
      <c r="A83" s="41" t="s">
        <v>205</v>
      </c>
      <c r="B83" s="37" t="s">
        <v>206</v>
      </c>
      <c r="C83" s="46"/>
      <c r="D83" s="46"/>
      <c r="E83" s="47"/>
    </row>
    <row r="84" spans="1:5" s="24" customFormat="1" ht="12" customHeight="1">
      <c r="A84" s="41" t="s">
        <v>207</v>
      </c>
      <c r="B84" s="48" t="s">
        <v>208</v>
      </c>
      <c r="C84" s="22">
        <f>+C62+C66+C71+C74+C78+C83</f>
        <v>33366</v>
      </c>
      <c r="D84" s="22">
        <f>+D62+D66+D71+D74+D78+D83</f>
        <v>34390</v>
      </c>
      <c r="E84" s="23">
        <f>+E62+E66+E71+E74+E78+E83</f>
        <v>34390</v>
      </c>
    </row>
    <row r="85" spans="1:5" s="24" customFormat="1" ht="12" customHeight="1">
      <c r="A85" s="49" t="s">
        <v>209</v>
      </c>
      <c r="B85" s="50" t="s">
        <v>210</v>
      </c>
      <c r="C85" s="22">
        <f>+C61+C84</f>
        <v>98131</v>
      </c>
      <c r="D85" s="22">
        <f>+D61+D84</f>
        <v>107204</v>
      </c>
      <c r="E85" s="23">
        <f>+E61+E84</f>
        <v>103545</v>
      </c>
    </row>
    <row r="86" spans="1:5" s="24" customFormat="1" ht="12" customHeight="1">
      <c r="A86" s="51"/>
      <c r="B86" s="51"/>
      <c r="C86" s="52"/>
      <c r="D86" s="52"/>
      <c r="E86" s="52"/>
    </row>
    <row r="87" spans="1:5" ht="16.5" customHeight="1">
      <c r="A87" s="822" t="s">
        <v>211</v>
      </c>
      <c r="B87" s="822"/>
      <c r="C87" s="822"/>
      <c r="D87" s="822"/>
      <c r="E87" s="822"/>
    </row>
    <row r="88" spans="1:5" s="55" customFormat="1" ht="16.5" customHeight="1">
      <c r="A88" s="53" t="s">
        <v>212</v>
      </c>
      <c r="B88" s="53"/>
      <c r="C88" s="54"/>
      <c r="D88" s="54"/>
      <c r="E88" s="54" t="s">
        <v>40</v>
      </c>
    </row>
    <row r="89" spans="1:5" s="55" customFormat="1" ht="16.5" customHeight="1">
      <c r="A89" s="823" t="s">
        <v>41</v>
      </c>
      <c r="B89" s="824" t="s">
        <v>213</v>
      </c>
      <c r="C89" s="825" t="str">
        <f>+C3</f>
        <v>2014. évi</v>
      </c>
      <c r="D89" s="825"/>
      <c r="E89" s="825"/>
    </row>
    <row r="90" spans="1:5" ht="37.5" customHeight="1">
      <c r="A90" s="823"/>
      <c r="B90" s="824"/>
      <c r="C90" s="14" t="s">
        <v>43</v>
      </c>
      <c r="D90" s="14" t="s">
        <v>44</v>
      </c>
      <c r="E90" s="15" t="s">
        <v>45</v>
      </c>
    </row>
    <row r="91" spans="1:5" s="19" customFormat="1" ht="12" customHeight="1">
      <c r="A91" s="16" t="s">
        <v>46</v>
      </c>
      <c r="B91" s="17" t="s">
        <v>47</v>
      </c>
      <c r="C91" s="17" t="s">
        <v>48</v>
      </c>
      <c r="D91" s="17" t="s">
        <v>49</v>
      </c>
      <c r="E91" s="56" t="s">
        <v>50</v>
      </c>
    </row>
    <row r="92" spans="1:5" ht="12" customHeight="1">
      <c r="A92" s="57" t="s">
        <v>51</v>
      </c>
      <c r="B92" s="58" t="s">
        <v>214</v>
      </c>
      <c r="C92" s="59">
        <f>SUM(C93:C97)</f>
        <v>62274</v>
      </c>
      <c r="D92" s="59">
        <f>SUM(D93:D97)</f>
        <v>63443</v>
      </c>
      <c r="E92" s="60">
        <f>SUM(E93:E97)</f>
        <v>62461</v>
      </c>
    </row>
    <row r="93" spans="1:5" ht="12" customHeight="1">
      <c r="A93" s="61" t="s">
        <v>53</v>
      </c>
      <c r="B93" s="62" t="s">
        <v>215</v>
      </c>
      <c r="C93" s="63">
        <v>19734</v>
      </c>
      <c r="D93" s="63">
        <v>21294</v>
      </c>
      <c r="E93" s="64">
        <v>21294</v>
      </c>
    </row>
    <row r="94" spans="1:5" ht="12" customHeight="1">
      <c r="A94" s="29" t="s">
        <v>55</v>
      </c>
      <c r="B94" s="65" t="s">
        <v>216</v>
      </c>
      <c r="C94" s="31">
        <v>5416</v>
      </c>
      <c r="D94" s="31">
        <v>4646</v>
      </c>
      <c r="E94" s="32">
        <v>4646</v>
      </c>
    </row>
    <row r="95" spans="1:5" ht="12" customHeight="1">
      <c r="A95" s="29" t="s">
        <v>57</v>
      </c>
      <c r="B95" s="65" t="s">
        <v>217</v>
      </c>
      <c r="C95" s="35">
        <v>20820</v>
      </c>
      <c r="D95" s="35">
        <v>19777</v>
      </c>
      <c r="E95" s="36">
        <v>18795</v>
      </c>
    </row>
    <row r="96" spans="1:5" ht="12" customHeight="1">
      <c r="A96" s="29" t="s">
        <v>59</v>
      </c>
      <c r="B96" s="66" t="s">
        <v>218</v>
      </c>
      <c r="C96" s="35">
        <v>14261</v>
      </c>
      <c r="D96" s="35">
        <v>13765</v>
      </c>
      <c r="E96" s="36">
        <v>13765</v>
      </c>
    </row>
    <row r="97" spans="1:5" ht="12" customHeight="1">
      <c r="A97" s="29" t="s">
        <v>219</v>
      </c>
      <c r="B97" s="67" t="s">
        <v>220</v>
      </c>
      <c r="C97" s="35">
        <v>2043</v>
      </c>
      <c r="D97" s="35">
        <v>3961</v>
      </c>
      <c r="E97" s="36">
        <v>3961</v>
      </c>
    </row>
    <row r="98" spans="1:5" ht="12" customHeight="1">
      <c r="A98" s="29" t="s">
        <v>63</v>
      </c>
      <c r="B98" s="65" t="s">
        <v>221</v>
      </c>
      <c r="C98" s="35"/>
      <c r="D98" s="35"/>
      <c r="E98" s="36"/>
    </row>
    <row r="99" spans="1:5" ht="12" customHeight="1">
      <c r="A99" s="29" t="s">
        <v>222</v>
      </c>
      <c r="B99" s="68" t="s">
        <v>223</v>
      </c>
      <c r="C99" s="35"/>
      <c r="D99" s="35"/>
      <c r="E99" s="36"/>
    </row>
    <row r="100" spans="1:5" ht="12" customHeight="1">
      <c r="A100" s="29" t="s">
        <v>224</v>
      </c>
      <c r="B100" s="69" t="s">
        <v>225</v>
      </c>
      <c r="C100" s="35"/>
      <c r="D100" s="35"/>
      <c r="E100" s="36"/>
    </row>
    <row r="101" spans="1:5" ht="12" customHeight="1">
      <c r="A101" s="29" t="s">
        <v>226</v>
      </c>
      <c r="B101" s="69" t="s">
        <v>227</v>
      </c>
      <c r="C101" s="35"/>
      <c r="D101" s="35"/>
      <c r="E101" s="36"/>
    </row>
    <row r="102" spans="1:5" ht="12" customHeight="1">
      <c r="A102" s="29" t="s">
        <v>228</v>
      </c>
      <c r="B102" s="68" t="s">
        <v>229</v>
      </c>
      <c r="C102" s="35"/>
      <c r="D102" s="35">
        <v>2467</v>
      </c>
      <c r="E102" s="36">
        <v>2467</v>
      </c>
    </row>
    <row r="103" spans="1:5" ht="12" customHeight="1">
      <c r="A103" s="29" t="s">
        <v>230</v>
      </c>
      <c r="B103" s="68" t="s">
        <v>231</v>
      </c>
      <c r="C103" s="35"/>
      <c r="D103" s="35"/>
      <c r="E103" s="36"/>
    </row>
    <row r="104" spans="1:5" ht="12" customHeight="1">
      <c r="A104" s="29" t="s">
        <v>232</v>
      </c>
      <c r="B104" s="69" t="s">
        <v>233</v>
      </c>
      <c r="C104" s="35"/>
      <c r="D104" s="35"/>
      <c r="E104" s="36"/>
    </row>
    <row r="105" spans="1:5" ht="12" customHeight="1">
      <c r="A105" s="70" t="s">
        <v>234</v>
      </c>
      <c r="B105" s="71" t="s">
        <v>235</v>
      </c>
      <c r="C105" s="35"/>
      <c r="D105" s="35"/>
      <c r="E105" s="36"/>
    </row>
    <row r="106" spans="1:5" ht="12" customHeight="1">
      <c r="A106" s="29" t="s">
        <v>236</v>
      </c>
      <c r="B106" s="71" t="s">
        <v>237</v>
      </c>
      <c r="C106" s="35"/>
      <c r="D106" s="35"/>
      <c r="E106" s="36"/>
    </row>
    <row r="107" spans="1:5" ht="12" customHeight="1">
      <c r="A107" s="72" t="s">
        <v>238</v>
      </c>
      <c r="B107" s="73" t="s">
        <v>239</v>
      </c>
      <c r="C107" s="74">
        <v>2043</v>
      </c>
      <c r="D107" s="74">
        <v>1494</v>
      </c>
      <c r="E107" s="75">
        <v>1494</v>
      </c>
    </row>
    <row r="108" spans="1:5" ht="12" customHeight="1">
      <c r="A108" s="20" t="s">
        <v>65</v>
      </c>
      <c r="B108" s="76" t="s">
        <v>240</v>
      </c>
      <c r="C108" s="22">
        <f>+C109+C111+C113</f>
        <v>27531</v>
      </c>
      <c r="D108" s="22">
        <f>+D109+D111+D113</f>
        <v>23402</v>
      </c>
      <c r="E108" s="23">
        <f>+E109+E111+E113</f>
        <v>23402</v>
      </c>
    </row>
    <row r="109" spans="1:5" ht="12" customHeight="1">
      <c r="A109" s="25" t="s">
        <v>67</v>
      </c>
      <c r="B109" s="65" t="s">
        <v>241</v>
      </c>
      <c r="C109" s="27">
        <v>2500</v>
      </c>
      <c r="D109" s="27">
        <v>467</v>
      </c>
      <c r="E109" s="28">
        <v>467</v>
      </c>
    </row>
    <row r="110" spans="1:5" ht="12" customHeight="1">
      <c r="A110" s="25" t="s">
        <v>69</v>
      </c>
      <c r="B110" s="77" t="s">
        <v>242</v>
      </c>
      <c r="C110" s="27"/>
      <c r="D110" s="27"/>
      <c r="E110" s="28"/>
    </row>
    <row r="111" spans="1:5" ht="15.75">
      <c r="A111" s="25" t="s">
        <v>71</v>
      </c>
      <c r="B111" s="77" t="s">
        <v>243</v>
      </c>
      <c r="C111" s="31">
        <v>25031</v>
      </c>
      <c r="D111" s="31">
        <v>22935</v>
      </c>
      <c r="E111" s="32">
        <v>22935</v>
      </c>
    </row>
    <row r="112" spans="1:5" ht="12" customHeight="1">
      <c r="A112" s="25" t="s">
        <v>73</v>
      </c>
      <c r="B112" s="77" t="s">
        <v>244</v>
      </c>
      <c r="C112" s="31"/>
      <c r="D112" s="31"/>
      <c r="E112" s="32"/>
    </row>
    <row r="113" spans="1:5" ht="12" customHeight="1">
      <c r="A113" s="25" t="s">
        <v>75</v>
      </c>
      <c r="B113" s="38" t="s">
        <v>245</v>
      </c>
      <c r="C113" s="31"/>
      <c r="D113" s="31"/>
      <c r="E113" s="32"/>
    </row>
    <row r="114" spans="1:5" ht="21.75" customHeight="1">
      <c r="A114" s="25" t="s">
        <v>77</v>
      </c>
      <c r="B114" s="78" t="s">
        <v>246</v>
      </c>
      <c r="C114" s="31"/>
      <c r="D114" s="31"/>
      <c r="E114" s="32"/>
    </row>
    <row r="115" spans="1:5" ht="24" customHeight="1">
      <c r="A115" s="25" t="s">
        <v>247</v>
      </c>
      <c r="B115" s="79" t="s">
        <v>248</v>
      </c>
      <c r="C115" s="31"/>
      <c r="D115" s="31"/>
      <c r="E115" s="32"/>
    </row>
    <row r="116" spans="1:5" ht="12" customHeight="1">
      <c r="A116" s="25" t="s">
        <v>249</v>
      </c>
      <c r="B116" s="69" t="s">
        <v>227</v>
      </c>
      <c r="C116" s="31"/>
      <c r="D116" s="31"/>
      <c r="E116" s="32"/>
    </row>
    <row r="117" spans="1:5" ht="12" customHeight="1">
      <c r="A117" s="25" t="s">
        <v>250</v>
      </c>
      <c r="B117" s="69" t="s">
        <v>251</v>
      </c>
      <c r="C117" s="31"/>
      <c r="D117" s="31"/>
      <c r="E117" s="32"/>
    </row>
    <row r="118" spans="1:5" ht="12" customHeight="1">
      <c r="A118" s="25" t="s">
        <v>252</v>
      </c>
      <c r="B118" s="69" t="s">
        <v>253</v>
      </c>
      <c r="C118" s="31"/>
      <c r="D118" s="31"/>
      <c r="E118" s="32"/>
    </row>
    <row r="119" spans="1:5" s="80" customFormat="1" ht="12" customHeight="1">
      <c r="A119" s="25" t="s">
        <v>254</v>
      </c>
      <c r="B119" s="69" t="s">
        <v>233</v>
      </c>
      <c r="C119" s="31"/>
      <c r="D119" s="31"/>
      <c r="E119" s="32"/>
    </row>
    <row r="120" spans="1:5" ht="12" customHeight="1">
      <c r="A120" s="25" t="s">
        <v>255</v>
      </c>
      <c r="B120" s="69" t="s">
        <v>256</v>
      </c>
      <c r="C120" s="31"/>
      <c r="D120" s="31"/>
      <c r="E120" s="32"/>
    </row>
    <row r="121" spans="1:5" ht="12" customHeight="1">
      <c r="A121" s="70" t="s">
        <v>257</v>
      </c>
      <c r="B121" s="69" t="s">
        <v>258</v>
      </c>
      <c r="C121" s="35"/>
      <c r="D121" s="35"/>
      <c r="E121" s="36"/>
    </row>
    <row r="122" spans="1:5" ht="12" customHeight="1">
      <c r="A122" s="20" t="s">
        <v>79</v>
      </c>
      <c r="B122" s="21" t="s">
        <v>259</v>
      </c>
      <c r="C122" s="22">
        <f>+C123+C124</f>
        <v>8326</v>
      </c>
      <c r="D122" s="22">
        <f>+D123+D124</f>
        <v>20359</v>
      </c>
      <c r="E122" s="23">
        <f>+E123+E124</f>
        <v>0</v>
      </c>
    </row>
    <row r="123" spans="1:5" ht="12" customHeight="1">
      <c r="A123" s="25" t="s">
        <v>81</v>
      </c>
      <c r="B123" s="81" t="s">
        <v>260</v>
      </c>
      <c r="C123" s="27">
        <v>8326</v>
      </c>
      <c r="D123" s="27">
        <v>20359</v>
      </c>
      <c r="E123" s="28"/>
    </row>
    <row r="124" spans="1:5" ht="12" customHeight="1">
      <c r="A124" s="33" t="s">
        <v>83</v>
      </c>
      <c r="B124" s="77" t="s">
        <v>261</v>
      </c>
      <c r="C124" s="35"/>
      <c r="D124" s="35"/>
      <c r="E124" s="36"/>
    </row>
    <row r="125" spans="1:5" ht="12" customHeight="1">
      <c r="A125" s="20" t="s">
        <v>262</v>
      </c>
      <c r="B125" s="21" t="s">
        <v>263</v>
      </c>
      <c r="C125" s="22">
        <f>+C92+C108+C122</f>
        <v>98131</v>
      </c>
      <c r="D125" s="22">
        <f>+D92+D108+D122</f>
        <v>107204</v>
      </c>
      <c r="E125" s="23">
        <f>+E92+E108+E122</f>
        <v>85863</v>
      </c>
    </row>
    <row r="126" spans="1:5" ht="12" customHeight="1">
      <c r="A126" s="20" t="s">
        <v>107</v>
      </c>
      <c r="B126" s="21" t="s">
        <v>264</v>
      </c>
      <c r="C126" s="22">
        <f>+C127+C128+C129</f>
        <v>0</v>
      </c>
      <c r="D126" s="22">
        <f>+D127+D128+D129</f>
        <v>0</v>
      </c>
      <c r="E126" s="23">
        <f>+E127+E128+E129</f>
        <v>0</v>
      </c>
    </row>
    <row r="127" spans="1:5" ht="12" customHeight="1">
      <c r="A127" s="25" t="s">
        <v>109</v>
      </c>
      <c r="B127" s="81" t="s">
        <v>265</v>
      </c>
      <c r="C127" s="31"/>
      <c r="D127" s="31"/>
      <c r="E127" s="32"/>
    </row>
    <row r="128" spans="1:5" ht="12" customHeight="1">
      <c r="A128" s="25" t="s">
        <v>111</v>
      </c>
      <c r="B128" s="81" t="s">
        <v>266</v>
      </c>
      <c r="C128" s="31"/>
      <c r="D128" s="31"/>
      <c r="E128" s="32"/>
    </row>
    <row r="129" spans="1:5" ht="12" customHeight="1">
      <c r="A129" s="70" t="s">
        <v>113</v>
      </c>
      <c r="B129" s="82" t="s">
        <v>267</v>
      </c>
      <c r="C129" s="31"/>
      <c r="D129" s="31"/>
      <c r="E129" s="32"/>
    </row>
    <row r="130" spans="1:5" ht="12" customHeight="1">
      <c r="A130" s="20" t="s">
        <v>129</v>
      </c>
      <c r="B130" s="21" t="s">
        <v>268</v>
      </c>
      <c r="C130" s="22">
        <f>+C131+C132+C134+C133</f>
        <v>0</v>
      </c>
      <c r="D130" s="22">
        <f>+D131+D132+D134+D133</f>
        <v>0</v>
      </c>
      <c r="E130" s="23">
        <f>+E131+E132+E134+E133</f>
        <v>0</v>
      </c>
    </row>
    <row r="131" spans="1:5" ht="12" customHeight="1">
      <c r="A131" s="25" t="s">
        <v>131</v>
      </c>
      <c r="B131" s="81" t="s">
        <v>269</v>
      </c>
      <c r="C131" s="31"/>
      <c r="D131" s="31"/>
      <c r="E131" s="32"/>
    </row>
    <row r="132" spans="1:5" ht="12" customHeight="1">
      <c r="A132" s="25" t="s">
        <v>133</v>
      </c>
      <c r="B132" s="81" t="s">
        <v>270</v>
      </c>
      <c r="C132" s="31"/>
      <c r="D132" s="31"/>
      <c r="E132" s="32"/>
    </row>
    <row r="133" spans="1:5" ht="12" customHeight="1">
      <c r="A133" s="25" t="s">
        <v>135</v>
      </c>
      <c r="B133" s="81" t="s">
        <v>271</v>
      </c>
      <c r="C133" s="31"/>
      <c r="D133" s="31"/>
      <c r="E133" s="32"/>
    </row>
    <row r="134" spans="1:5" ht="12" customHeight="1">
      <c r="A134" s="70" t="s">
        <v>137</v>
      </c>
      <c r="B134" s="82" t="s">
        <v>272</v>
      </c>
      <c r="C134" s="31"/>
      <c r="D134" s="31"/>
      <c r="E134" s="32"/>
    </row>
    <row r="135" spans="1:5" ht="12" customHeight="1">
      <c r="A135" s="20" t="s">
        <v>273</v>
      </c>
      <c r="B135" s="21" t="s">
        <v>274</v>
      </c>
      <c r="C135" s="22">
        <f>+C136+C137+C138+C139</f>
        <v>0</v>
      </c>
      <c r="D135" s="22">
        <f>+D136+D137+D138+D139</f>
        <v>0</v>
      </c>
      <c r="E135" s="23">
        <f>+E136+E137+E138+E139</f>
        <v>0</v>
      </c>
    </row>
    <row r="136" spans="1:5" ht="12" customHeight="1">
      <c r="A136" s="25" t="s">
        <v>143</v>
      </c>
      <c r="B136" s="81" t="s">
        <v>275</v>
      </c>
      <c r="C136" s="31"/>
      <c r="D136" s="31"/>
      <c r="E136" s="32"/>
    </row>
    <row r="137" spans="1:5" ht="12" customHeight="1">
      <c r="A137" s="25" t="s">
        <v>145</v>
      </c>
      <c r="B137" s="81" t="s">
        <v>276</v>
      </c>
      <c r="C137" s="31"/>
      <c r="D137" s="31"/>
      <c r="E137" s="32"/>
    </row>
    <row r="138" spans="1:5" ht="12" customHeight="1">
      <c r="A138" s="25" t="s">
        <v>147</v>
      </c>
      <c r="B138" s="81" t="s">
        <v>277</v>
      </c>
      <c r="C138" s="31"/>
      <c r="D138" s="31"/>
      <c r="E138" s="32"/>
    </row>
    <row r="139" spans="1:5" ht="12" customHeight="1">
      <c r="A139" s="70" t="s">
        <v>149</v>
      </c>
      <c r="B139" s="82" t="s">
        <v>278</v>
      </c>
      <c r="C139" s="31"/>
      <c r="D139" s="31"/>
      <c r="E139" s="32"/>
    </row>
    <row r="140" spans="1:9" ht="15" customHeight="1">
      <c r="A140" s="20" t="s">
        <v>151</v>
      </c>
      <c r="B140" s="21" t="s">
        <v>279</v>
      </c>
      <c r="C140" s="83">
        <f>+C141+C142+C143+C144</f>
        <v>0</v>
      </c>
      <c r="D140" s="83">
        <f>+D141+D142+D143+D144</f>
        <v>0</v>
      </c>
      <c r="E140" s="84">
        <f>+E141+E142+E143+E144</f>
        <v>0</v>
      </c>
      <c r="F140" s="85"/>
      <c r="G140" s="86"/>
      <c r="H140" s="86"/>
      <c r="I140" s="86"/>
    </row>
    <row r="141" spans="1:5" s="24" customFormat="1" ht="12.75" customHeight="1">
      <c r="A141" s="25" t="s">
        <v>153</v>
      </c>
      <c r="B141" s="81" t="s">
        <v>280</v>
      </c>
      <c r="C141" s="31"/>
      <c r="D141" s="31"/>
      <c r="E141" s="32"/>
    </row>
    <row r="142" spans="1:5" ht="12.75" customHeight="1">
      <c r="A142" s="25" t="s">
        <v>155</v>
      </c>
      <c r="B142" s="81" t="s">
        <v>281</v>
      </c>
      <c r="C142" s="31"/>
      <c r="D142" s="31"/>
      <c r="E142" s="32"/>
    </row>
    <row r="143" spans="1:5" ht="12.75" customHeight="1">
      <c r="A143" s="25" t="s">
        <v>157</v>
      </c>
      <c r="B143" s="81" t="s">
        <v>282</v>
      </c>
      <c r="C143" s="31"/>
      <c r="D143" s="31"/>
      <c r="E143" s="32"/>
    </row>
    <row r="144" spans="1:5" ht="12.75" customHeight="1">
      <c r="A144" s="25" t="s">
        <v>159</v>
      </c>
      <c r="B144" s="81" t="s">
        <v>283</v>
      </c>
      <c r="C144" s="31"/>
      <c r="D144" s="31"/>
      <c r="E144" s="32"/>
    </row>
    <row r="145" spans="1:5" ht="15.75">
      <c r="A145" s="20" t="s">
        <v>161</v>
      </c>
      <c r="B145" s="21" t="s">
        <v>284</v>
      </c>
      <c r="C145" s="87">
        <f>+C126+C130+C135+C140</f>
        <v>0</v>
      </c>
      <c r="D145" s="87">
        <f>+D126+D130+D135+D140</f>
        <v>0</v>
      </c>
      <c r="E145" s="88">
        <f>+E126+E130+E135+E140</f>
        <v>0</v>
      </c>
    </row>
    <row r="146" spans="1:5" ht="15.75">
      <c r="A146" s="89" t="s">
        <v>285</v>
      </c>
      <c r="B146" s="90" t="s">
        <v>286</v>
      </c>
      <c r="C146" s="87">
        <f>+C125+C145</f>
        <v>98131</v>
      </c>
      <c r="D146" s="87">
        <f>+D125+D145</f>
        <v>107204</v>
      </c>
      <c r="E146" s="88">
        <f>+E125+E145</f>
        <v>85863</v>
      </c>
    </row>
    <row r="148" spans="1:5" ht="18.75" customHeight="1">
      <c r="A148" s="821" t="s">
        <v>287</v>
      </c>
      <c r="B148" s="821"/>
      <c r="C148" s="821"/>
      <c r="D148" s="821"/>
      <c r="E148" s="821"/>
    </row>
    <row r="149" spans="1:5" ht="13.5" customHeight="1">
      <c r="A149" s="91" t="s">
        <v>288</v>
      </c>
      <c r="B149" s="91"/>
      <c r="C149" s="11"/>
      <c r="E149" s="13" t="s">
        <v>40</v>
      </c>
    </row>
    <row r="150" spans="1:5" ht="21">
      <c r="A150" s="20">
        <v>1</v>
      </c>
      <c r="B150" s="76" t="s">
        <v>289</v>
      </c>
      <c r="C150" s="92">
        <f>+C61-C125</f>
        <v>-33366</v>
      </c>
      <c r="D150" s="92">
        <f>+D61-D125</f>
        <v>-34390</v>
      </c>
      <c r="E150" s="92">
        <f>+E61-E125</f>
        <v>-16708</v>
      </c>
    </row>
    <row r="151" spans="1:5" ht="21">
      <c r="A151" s="20" t="s">
        <v>65</v>
      </c>
      <c r="B151" s="76" t="s">
        <v>290</v>
      </c>
      <c r="C151" s="92">
        <f>+C84-C145</f>
        <v>33366</v>
      </c>
      <c r="D151" s="92">
        <f>+D84-D145</f>
        <v>34390</v>
      </c>
      <c r="E151" s="92">
        <f>+E84-E145</f>
        <v>34390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CE,Félkövér"&amp;12Vanyola Önkormányzat
2014. ÉVI ZÁRSZÁMADÁSÁNAK PÉNZÜGYI MÉRLEGE&amp;R&amp;"Times New Roman CE,Félkövér dőlt"&amp;11 1.1. melléklet a 9/2015. (V.4.) önkormányzati rendelethez</oddHeader>
  </headerFooter>
  <rowBreaks count="1" manualBreakCount="1"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19" sqref="E1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+CONCATENATE("3.11. melléklet a 9/",LEFT(ÖSSZEFÜGGÉSEK!A4,4)+1,". (V.4.) önkormányzati rendelethez")</f>
        <v>3.11.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772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153</v>
      </c>
      <c r="D8" s="123">
        <f>SUM(D9:D18)</f>
        <v>153</v>
      </c>
      <c r="E8" s="297">
        <f>SUM(E9:E18)</f>
        <v>153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>
        <v>153</v>
      </c>
      <c r="D18" s="119">
        <v>153</v>
      </c>
      <c r="E18" s="303">
        <v>153</v>
      </c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153</v>
      </c>
      <c r="D35" s="123">
        <f>+D8+D19+D24+D25+D29+D33+D34</f>
        <v>153</v>
      </c>
      <c r="E35" s="297">
        <f>+E8+E19+E24+E25+E29+E33+E34</f>
        <v>153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153</v>
      </c>
      <c r="D40" s="123">
        <f>+D35+D36</f>
        <v>153</v>
      </c>
      <c r="E40" s="297">
        <f>+E35+E36</f>
        <v>153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153</v>
      </c>
      <c r="D44" s="123">
        <f>SUM(D45:D49)</f>
        <v>153</v>
      </c>
      <c r="E44" s="138">
        <f>SUM(E45:E49)</f>
        <v>153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>
        <v>153</v>
      </c>
      <c r="D49" s="112">
        <v>153</v>
      </c>
      <c r="E49" s="113">
        <v>153</v>
      </c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153</v>
      </c>
      <c r="D55" s="123">
        <f>+D44+D50</f>
        <v>153</v>
      </c>
      <c r="E55" s="138">
        <f>+E44+E50</f>
        <v>153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4">
      <selection activeCell="D53" sqref="D53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+CONCATENATE("3.12. melléklet a 9/",LEFT(ÖSSZEFÜGGÉSEK!A4,4)+1,". (V.4.) önkormányzati rendelethez")</f>
        <v>3.12.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773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9015</v>
      </c>
      <c r="D19" s="123">
        <f>SUM(D20:D22)</f>
        <v>9015</v>
      </c>
      <c r="E19" s="297">
        <f>SUM(E20:E22)</f>
        <v>8946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>
        <v>9015</v>
      </c>
      <c r="D22" s="112">
        <v>9015</v>
      </c>
      <c r="E22" s="137">
        <v>8946</v>
      </c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9015</v>
      </c>
      <c r="D35" s="123">
        <f>+D8+D19+D24+D25+D29+D33+D34</f>
        <v>9015</v>
      </c>
      <c r="E35" s="297">
        <f>+E8+E19+E24+E25+E29+E33+E34</f>
        <v>8946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9015</v>
      </c>
      <c r="D40" s="123">
        <f>+D35+D36</f>
        <v>9015</v>
      </c>
      <c r="E40" s="297">
        <f>+E35+E36</f>
        <v>8946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656</v>
      </c>
      <c r="D44" s="123">
        <f>SUM(D45:D49)</f>
        <v>721</v>
      </c>
      <c r="E44" s="138">
        <f>SUM(E45:E49)</f>
        <v>721</v>
      </c>
    </row>
    <row r="45" spans="1:5" ht="12" customHeight="1">
      <c r="A45" s="301" t="s">
        <v>53</v>
      </c>
      <c r="B45" s="81" t="s">
        <v>215</v>
      </c>
      <c r="C45" s="109">
        <v>89</v>
      </c>
      <c r="D45" s="108">
        <v>94</v>
      </c>
      <c r="E45" s="109">
        <v>94</v>
      </c>
    </row>
    <row r="46" spans="1:5" ht="12" customHeight="1">
      <c r="A46" s="301" t="s">
        <v>55</v>
      </c>
      <c r="B46" s="65" t="s">
        <v>216</v>
      </c>
      <c r="C46" s="113">
        <v>22</v>
      </c>
      <c r="D46" s="112">
        <v>22</v>
      </c>
      <c r="E46" s="113">
        <v>22</v>
      </c>
    </row>
    <row r="47" spans="1:5" ht="12" customHeight="1">
      <c r="A47" s="301" t="s">
        <v>57</v>
      </c>
      <c r="B47" s="65" t="s">
        <v>217</v>
      </c>
      <c r="C47" s="113">
        <v>545</v>
      </c>
      <c r="D47" s="112">
        <v>605</v>
      </c>
      <c r="E47" s="113">
        <v>605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9500</v>
      </c>
      <c r="D50" s="123">
        <f>SUM(D51:D53)</f>
        <v>5115</v>
      </c>
      <c r="E50" s="138">
        <f>SUM(E51:E53)</f>
        <v>5115</v>
      </c>
    </row>
    <row r="51" spans="1:5" s="273" customFormat="1" ht="12" customHeight="1">
      <c r="A51" s="301" t="s">
        <v>67</v>
      </c>
      <c r="B51" s="81" t="s">
        <v>241</v>
      </c>
      <c r="C51" s="109">
        <v>2500</v>
      </c>
      <c r="D51" s="108">
        <v>467</v>
      </c>
      <c r="E51" s="109">
        <v>467</v>
      </c>
    </row>
    <row r="52" spans="1:5" ht="12" customHeight="1">
      <c r="A52" s="301" t="s">
        <v>69</v>
      </c>
      <c r="B52" s="65" t="s">
        <v>243</v>
      </c>
      <c r="C52" s="113">
        <v>7000</v>
      </c>
      <c r="D52" s="112">
        <v>4648</v>
      </c>
      <c r="E52" s="113">
        <v>4648</v>
      </c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10156</v>
      </c>
      <c r="D55" s="123">
        <f>+D44+D50</f>
        <v>5836</v>
      </c>
      <c r="E55" s="138">
        <f>+E44+E50</f>
        <v>5836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0" sqref="D50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+CONCATENATE("3.13. melléklet a 9/",LEFT(ÖSSZEFÜGGÉSEK!A4,4)+1,". (V.4.) önkormányzati rendelethez")</f>
        <v>3.13.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774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800</v>
      </c>
      <c r="D44" s="123">
        <f>SUM(D45:D49)</f>
        <v>243</v>
      </c>
      <c r="E44" s="138">
        <f>SUM(E45:E49)</f>
        <v>243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>
        <v>800</v>
      </c>
      <c r="D49" s="112">
        <v>243</v>
      </c>
      <c r="E49" s="113">
        <v>243</v>
      </c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800</v>
      </c>
      <c r="D55" s="123">
        <f>+D44+D50</f>
        <v>243</v>
      </c>
      <c r="E55" s="138">
        <f>+E44+E50</f>
        <v>243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28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+CONCATENATE("3.14. melléklet a 9/",LEFT(ÖSSZEFÜGGÉSEK!A4,4)+1,". (V.4.) önkormányzati rendelethez")</f>
        <v>3.14.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775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682</v>
      </c>
      <c r="D44" s="123">
        <f>SUM(D45:D49)</f>
        <v>448</v>
      </c>
      <c r="E44" s="138">
        <f>SUM(E45:E49)</f>
        <v>443</v>
      </c>
    </row>
    <row r="45" spans="1:5" ht="12" customHeight="1">
      <c r="A45" s="301" t="s">
        <v>53</v>
      </c>
      <c r="B45" s="81" t="s">
        <v>215</v>
      </c>
      <c r="C45" s="109">
        <v>314</v>
      </c>
      <c r="D45" s="108">
        <v>256</v>
      </c>
      <c r="E45" s="109">
        <v>256</v>
      </c>
    </row>
    <row r="46" spans="1:5" ht="12" customHeight="1">
      <c r="A46" s="301" t="s">
        <v>55</v>
      </c>
      <c r="B46" s="65" t="s">
        <v>216</v>
      </c>
      <c r="C46" s="113">
        <v>76</v>
      </c>
      <c r="D46" s="112">
        <v>62</v>
      </c>
      <c r="E46" s="113">
        <v>62</v>
      </c>
    </row>
    <row r="47" spans="1:5" ht="12" customHeight="1">
      <c r="A47" s="301" t="s">
        <v>57</v>
      </c>
      <c r="B47" s="65" t="s">
        <v>217</v>
      </c>
      <c r="C47" s="113">
        <v>292</v>
      </c>
      <c r="D47" s="112">
        <v>130</v>
      </c>
      <c r="E47" s="113">
        <v>125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682</v>
      </c>
      <c r="D55" s="123">
        <f>+D44+D50</f>
        <v>448</v>
      </c>
      <c r="E55" s="138">
        <f>+E44+E50</f>
        <v>443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13" sqref="E13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+CONCATENATE("3.15. melléklet a 9/",LEFT(ÖSSZEFÜGGÉSEK!A4,4)+1,". (V.4.) önkormányzati rendelethez")</f>
        <v>3.15.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776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100</v>
      </c>
      <c r="D8" s="123">
        <f>SUM(D9:D18)</f>
        <v>100</v>
      </c>
      <c r="E8" s="297">
        <f>SUM(E9:E18)</f>
        <v>18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>
        <v>100</v>
      </c>
      <c r="D12" s="112">
        <v>100</v>
      </c>
      <c r="E12" s="137">
        <v>18</v>
      </c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100</v>
      </c>
      <c r="D35" s="123">
        <f>+D8+D19+D24+D25+D29+D33+D34</f>
        <v>100</v>
      </c>
      <c r="E35" s="297">
        <f>+E8+E19+E24+E25+E29+E33+E34</f>
        <v>18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100</v>
      </c>
      <c r="D40" s="123">
        <f>+D35+D36</f>
        <v>100</v>
      </c>
      <c r="E40" s="297">
        <f>+E35+E36</f>
        <v>18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700</v>
      </c>
      <c r="D44" s="123">
        <f>SUM(D45:D49)</f>
        <v>1032</v>
      </c>
      <c r="E44" s="138">
        <f>SUM(E45:E49)</f>
        <v>995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700</v>
      </c>
      <c r="D47" s="112">
        <v>1032</v>
      </c>
      <c r="E47" s="113">
        <v>995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700</v>
      </c>
      <c r="D55" s="123">
        <f>+D44+D50</f>
        <v>1032</v>
      </c>
      <c r="E55" s="138">
        <f>+E44+E50</f>
        <v>995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0" sqref="D50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+CONCATENATE("3.16. melléklet a 9/",LEFT(ÖSSZEFÜGGÉSEK!A4,4)+1,". (V.4.) önkormányzati rendelethez")</f>
        <v>3.16.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777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504</v>
      </c>
      <c r="D44" s="123">
        <f>SUM(D45:D49)</f>
        <v>809</v>
      </c>
      <c r="E44" s="138">
        <f>SUM(E45:E49)</f>
        <v>809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>
        <v>504</v>
      </c>
      <c r="D49" s="112">
        <v>809</v>
      </c>
      <c r="E49" s="113">
        <v>809</v>
      </c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504</v>
      </c>
      <c r="D55" s="123">
        <f>+D44+D50</f>
        <v>809</v>
      </c>
      <c r="E55" s="138">
        <f>+E44+E50</f>
        <v>809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+CONCATENATE("3.17. melléklet a 9/",LEFT(ÖSSZEFÜGGÉSEK!A4,4)+1,". (V.4.) önkormányzati rendelethez")</f>
        <v>3.17.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778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1000</v>
      </c>
      <c r="D44" s="123">
        <f>SUM(D45:D49)</f>
        <v>1061</v>
      </c>
      <c r="E44" s="138">
        <f>SUM(E45:E49)</f>
        <v>1044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1000</v>
      </c>
      <c r="D47" s="112">
        <v>1061</v>
      </c>
      <c r="E47" s="113">
        <v>1044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1000</v>
      </c>
      <c r="D55" s="123">
        <f>+D44+D50</f>
        <v>1061</v>
      </c>
      <c r="E55" s="138">
        <f>+E44+E50</f>
        <v>1044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+CONCATENATE("3.18. melléklet a 9/",LEFT(ÖSSZEFÜGGÉSEK!A4,4)+1,". (V.4.) önkormányzati rendelethez")</f>
        <v>3.18.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779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750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>
        <v>750</v>
      </c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750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750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1550</v>
      </c>
      <c r="D44" s="123">
        <f>SUM(D45:D49)</f>
        <v>1969</v>
      </c>
      <c r="E44" s="138">
        <f>SUM(E45:E49)</f>
        <v>1855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1550</v>
      </c>
      <c r="D47" s="112">
        <v>1969</v>
      </c>
      <c r="E47" s="113">
        <v>1855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1550</v>
      </c>
      <c r="D55" s="123">
        <f>+D44+D50</f>
        <v>1969</v>
      </c>
      <c r="E55" s="138">
        <f>+E44+E50</f>
        <v>1855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50" sqref="D50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+CONCATENATE("3.19. melléklet a 9/",LEFT(ÖSSZEFÜGGÉSEK!A4,4)+1,". (V.4.) önkormányzati rendelethez")</f>
        <v>3.19.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50" t="s">
        <v>780</v>
      </c>
      <c r="C3" s="850"/>
      <c r="D3" s="850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200</v>
      </c>
      <c r="D44" s="123">
        <f>SUM(D45:D49)</f>
        <v>1909</v>
      </c>
      <c r="E44" s="138">
        <f>SUM(E45:E49)</f>
        <v>1909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>
        <v>200</v>
      </c>
      <c r="D47" s="112">
        <v>25</v>
      </c>
      <c r="E47" s="113">
        <v>25</v>
      </c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>
        <v>1884</v>
      </c>
      <c r="E49" s="113">
        <v>1884</v>
      </c>
    </row>
    <row r="50" spans="1:5" ht="12" customHeight="1">
      <c r="A50" s="247" t="s">
        <v>65</v>
      </c>
      <c r="B50" s="21" t="s">
        <v>472</v>
      </c>
      <c r="C50" s="123">
        <f>SUM(C51:C53)</f>
        <v>2500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>
        <v>2500</v>
      </c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2700</v>
      </c>
      <c r="D55" s="123">
        <f>+D44+D50</f>
        <v>1909</v>
      </c>
      <c r="E55" s="138">
        <f>+E44+E50</f>
        <v>1909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+CONCATENATE("3.20. melléklet a 9/",LEFT(ÖSSZEFÜGGÉSEK!A4,4)+1,". (V.4.) önkormányzati rendelethez")</f>
        <v>3.20.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781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38">
        <f>SUM(C9:C18)</f>
        <v>235</v>
      </c>
      <c r="D8" s="123">
        <f>SUM(D9:D18)</f>
        <v>423</v>
      </c>
      <c r="E8" s="297">
        <f>SUM(E9:E18)</f>
        <v>400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3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3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3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3">
        <v>185</v>
      </c>
      <c r="D13" s="112">
        <v>162</v>
      </c>
      <c r="E13" s="137">
        <v>149</v>
      </c>
    </row>
    <row r="14" spans="1:5" s="253" customFormat="1" ht="12" customHeight="1">
      <c r="A14" s="301" t="s">
        <v>63</v>
      </c>
      <c r="B14" s="65" t="s">
        <v>452</v>
      </c>
      <c r="C14" s="113">
        <v>50</v>
      </c>
      <c r="D14" s="112">
        <v>50</v>
      </c>
      <c r="E14" s="137">
        <v>40</v>
      </c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621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20"/>
      <c r="D18" s="119">
        <v>211</v>
      </c>
      <c r="E18" s="303">
        <v>211</v>
      </c>
    </row>
    <row r="19" spans="1:5" s="255" customFormat="1" ht="12" customHeigh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235</v>
      </c>
      <c r="D35" s="123">
        <f>+D8+D19+D24+D25+D29+D33+D34</f>
        <v>423</v>
      </c>
      <c r="E35" s="297">
        <f>+E8+E19+E24+E25+E29+E33+E34</f>
        <v>400</v>
      </c>
    </row>
    <row r="36" spans="1:5" s="253" customFormat="1" ht="12" customHeight="1">
      <c r="A36" s="310" t="s">
        <v>161</v>
      </c>
      <c r="B36" s="21" t="s">
        <v>464</v>
      </c>
      <c r="C36" s="297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9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621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623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297">
        <f>+C35+C36</f>
        <v>235</v>
      </c>
      <c r="D40" s="123">
        <f>+D35+D36</f>
        <v>423</v>
      </c>
      <c r="E40" s="297">
        <f>+E35+E36</f>
        <v>400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1961</v>
      </c>
      <c r="D44" s="123">
        <f>SUM(D45:D49)</f>
        <v>2110</v>
      </c>
      <c r="E44" s="138">
        <f>SUM(E45:E49)</f>
        <v>2050</v>
      </c>
    </row>
    <row r="45" spans="1:5" ht="12" customHeight="1">
      <c r="A45" s="301" t="s">
        <v>53</v>
      </c>
      <c r="B45" s="81" t="s">
        <v>215</v>
      </c>
      <c r="C45" s="109">
        <v>696</v>
      </c>
      <c r="D45" s="108">
        <v>905</v>
      </c>
      <c r="E45" s="109">
        <v>905</v>
      </c>
    </row>
    <row r="46" spans="1:5" ht="12" customHeight="1">
      <c r="A46" s="301" t="s">
        <v>55</v>
      </c>
      <c r="B46" s="65" t="s">
        <v>216</v>
      </c>
      <c r="C46" s="113">
        <v>193</v>
      </c>
      <c r="D46" s="112">
        <v>250</v>
      </c>
      <c r="E46" s="113">
        <v>250</v>
      </c>
    </row>
    <row r="47" spans="1:5" ht="12" customHeight="1">
      <c r="A47" s="301" t="s">
        <v>57</v>
      </c>
      <c r="B47" s="65" t="s">
        <v>217</v>
      </c>
      <c r="C47" s="113">
        <v>1072</v>
      </c>
      <c r="D47" s="112">
        <v>955</v>
      </c>
      <c r="E47" s="113">
        <v>895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1961</v>
      </c>
      <c r="D55" s="123">
        <f>+D44+D50</f>
        <v>2110</v>
      </c>
      <c r="E55" s="138">
        <f>+E44+E50</f>
        <v>2050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SheetLayoutView="100" zoomScalePageLayoutView="0" workbookViewId="0" topLeftCell="A1">
      <selection activeCell="J1" sqref="J1:J30"/>
    </sheetView>
  </sheetViews>
  <sheetFormatPr defaultColWidth="9.00390625" defaultRowHeight="12.75"/>
  <cols>
    <col min="1" max="1" width="6.875" style="93" customWidth="1"/>
    <col min="2" max="2" width="55.125" style="94" customWidth="1"/>
    <col min="3" max="5" width="16.375" style="93" customWidth="1"/>
    <col min="6" max="6" width="55.125" style="93" customWidth="1"/>
    <col min="7" max="9" width="16.375" style="93" customWidth="1"/>
    <col min="10" max="10" width="4.875" style="93" customWidth="1"/>
    <col min="11" max="16384" width="9.375" style="93" customWidth="1"/>
  </cols>
  <sheetData>
    <row r="1" spans="2:10" ht="39.75" customHeight="1">
      <c r="B1" s="826" t="s">
        <v>293</v>
      </c>
      <c r="C1" s="826"/>
      <c r="D1" s="826"/>
      <c r="E1" s="826"/>
      <c r="F1" s="826"/>
      <c r="G1" s="826"/>
      <c r="H1" s="826"/>
      <c r="I1" s="826"/>
      <c r="J1" s="827" t="str">
        <f>+CONCATENATE("2.1. melléklet a 9/",LEFT('1.mell.'!C3,4)+1,". (V.4.) önkormányzati rendelethez")</f>
        <v>2.1. melléklet a 9/2015. (V.4.) önkormányzati rendelethez</v>
      </c>
    </row>
    <row r="2" spans="7:10" ht="13.5">
      <c r="G2" s="95"/>
      <c r="H2" s="95"/>
      <c r="I2" s="95" t="s">
        <v>294</v>
      </c>
      <c r="J2" s="827"/>
    </row>
    <row r="3" spans="1:10" ht="18" customHeight="1">
      <c r="A3" s="828" t="s">
        <v>41</v>
      </c>
      <c r="B3" s="829" t="s">
        <v>295</v>
      </c>
      <c r="C3" s="829"/>
      <c r="D3" s="829"/>
      <c r="E3" s="829"/>
      <c r="F3" s="828" t="s">
        <v>296</v>
      </c>
      <c r="G3" s="828"/>
      <c r="H3" s="828"/>
      <c r="I3" s="828"/>
      <c r="J3" s="827"/>
    </row>
    <row r="4" spans="1:10" s="100" customFormat="1" ht="35.25" customHeight="1">
      <c r="A4" s="828"/>
      <c r="B4" s="96" t="s">
        <v>297</v>
      </c>
      <c r="C4" s="97" t="str">
        <f>+CONCATENATE(LEFT('1.mell.'!C3,4),". évi eredeti előirányzat")</f>
        <v>2014. évi eredeti előirányzat</v>
      </c>
      <c r="D4" s="98" t="str">
        <f>+CONCATENATE(LEFT('1.mell.'!C3,4),". évi módosított előirányzat")</f>
        <v>2014. évi módosított előirányzat</v>
      </c>
      <c r="E4" s="97" t="str">
        <f>+CONCATENATE(LEFT('1.mell.'!C3,4),". évi teljesítés")</f>
        <v>2014. évi teljesítés</v>
      </c>
      <c r="F4" s="96" t="s">
        <v>297</v>
      </c>
      <c r="G4" s="97" t="str">
        <f>+C4</f>
        <v>2014. évi eredeti előirányzat</v>
      </c>
      <c r="H4" s="98" t="str">
        <f>+D4</f>
        <v>2014. évi módosított előirányzat</v>
      </c>
      <c r="I4" s="99" t="str">
        <f>+E4</f>
        <v>2014. évi teljesítés</v>
      </c>
      <c r="J4" s="827"/>
    </row>
    <row r="5" spans="1:10" s="105" customFormat="1" ht="12" customHeight="1">
      <c r="A5" s="101" t="s">
        <v>46</v>
      </c>
      <c r="B5" s="102" t="s">
        <v>47</v>
      </c>
      <c r="C5" s="103" t="s">
        <v>48</v>
      </c>
      <c r="D5" s="103" t="s">
        <v>49</v>
      </c>
      <c r="E5" s="103" t="s">
        <v>50</v>
      </c>
      <c r="F5" s="102" t="s">
        <v>298</v>
      </c>
      <c r="G5" s="103" t="s">
        <v>299</v>
      </c>
      <c r="H5" s="103" t="s">
        <v>300</v>
      </c>
      <c r="I5" s="104" t="s">
        <v>301</v>
      </c>
      <c r="J5" s="827"/>
    </row>
    <row r="6" spans="1:10" ht="15" customHeight="1">
      <c r="A6" s="106" t="s">
        <v>51</v>
      </c>
      <c r="B6" s="107" t="s">
        <v>302</v>
      </c>
      <c r="C6" s="108">
        <v>34441</v>
      </c>
      <c r="D6" s="108">
        <v>35854</v>
      </c>
      <c r="E6" s="108">
        <v>35854</v>
      </c>
      <c r="F6" s="107" t="s">
        <v>303</v>
      </c>
      <c r="G6" s="108">
        <v>19734</v>
      </c>
      <c r="H6" s="108">
        <v>21294</v>
      </c>
      <c r="I6" s="109">
        <v>21294</v>
      </c>
      <c r="J6" s="827"/>
    </row>
    <row r="7" spans="1:10" ht="15" customHeight="1">
      <c r="A7" s="110" t="s">
        <v>65</v>
      </c>
      <c r="B7" s="111" t="s">
        <v>304</v>
      </c>
      <c r="C7" s="112">
        <v>13370</v>
      </c>
      <c r="D7" s="112">
        <v>15569</v>
      </c>
      <c r="E7" s="112">
        <v>15569</v>
      </c>
      <c r="F7" s="111" t="s">
        <v>216</v>
      </c>
      <c r="G7" s="112">
        <v>5416</v>
      </c>
      <c r="H7" s="112">
        <v>4646</v>
      </c>
      <c r="I7" s="113">
        <v>4646</v>
      </c>
      <c r="J7" s="827"/>
    </row>
    <row r="8" spans="1:10" ht="15" customHeight="1">
      <c r="A8" s="110" t="s">
        <v>79</v>
      </c>
      <c r="B8" s="111" t="s">
        <v>305</v>
      </c>
      <c r="C8" s="112"/>
      <c r="D8" s="112"/>
      <c r="E8" s="112"/>
      <c r="F8" s="111" t="s">
        <v>306</v>
      </c>
      <c r="G8" s="112">
        <v>20820</v>
      </c>
      <c r="H8" s="112">
        <v>19777</v>
      </c>
      <c r="I8" s="113">
        <v>18795</v>
      </c>
      <c r="J8" s="827"/>
    </row>
    <row r="9" spans="1:10" ht="15" customHeight="1">
      <c r="A9" s="110" t="s">
        <v>262</v>
      </c>
      <c r="B9" s="111" t="s">
        <v>307</v>
      </c>
      <c r="C9" s="112">
        <v>3372</v>
      </c>
      <c r="D9" s="112">
        <v>7149</v>
      </c>
      <c r="E9" s="112">
        <v>5001</v>
      </c>
      <c r="F9" s="111" t="s">
        <v>218</v>
      </c>
      <c r="G9" s="112">
        <v>14261</v>
      </c>
      <c r="H9" s="112">
        <v>13765</v>
      </c>
      <c r="I9" s="113">
        <v>13765</v>
      </c>
      <c r="J9" s="827"/>
    </row>
    <row r="10" spans="1:10" ht="15" customHeight="1">
      <c r="A10" s="110" t="s">
        <v>107</v>
      </c>
      <c r="B10" s="114" t="s">
        <v>308</v>
      </c>
      <c r="C10" s="112"/>
      <c r="D10" s="112"/>
      <c r="E10" s="112"/>
      <c r="F10" s="111" t="s">
        <v>220</v>
      </c>
      <c r="G10" s="112">
        <v>2043</v>
      </c>
      <c r="H10" s="112">
        <v>3961</v>
      </c>
      <c r="I10" s="113">
        <v>3961</v>
      </c>
      <c r="J10" s="827"/>
    </row>
    <row r="11" spans="1:10" ht="15" customHeight="1">
      <c r="A11" s="110" t="s">
        <v>129</v>
      </c>
      <c r="B11" s="111" t="s">
        <v>309</v>
      </c>
      <c r="C11" s="115"/>
      <c r="D11" s="115"/>
      <c r="E11" s="115"/>
      <c r="F11" s="111" t="s">
        <v>310</v>
      </c>
      <c r="G11" s="112">
        <v>8326</v>
      </c>
      <c r="H11" s="112">
        <v>20359</v>
      </c>
      <c r="I11" s="113"/>
      <c r="J11" s="827"/>
    </row>
    <row r="12" spans="1:10" ht="15" customHeight="1">
      <c r="A12" s="110" t="s">
        <v>273</v>
      </c>
      <c r="B12" s="111" t="s">
        <v>128</v>
      </c>
      <c r="C12" s="112">
        <v>4567</v>
      </c>
      <c r="D12" s="112">
        <v>5227</v>
      </c>
      <c r="E12" s="112">
        <v>3785</v>
      </c>
      <c r="F12" s="116"/>
      <c r="G12" s="112"/>
      <c r="H12" s="112"/>
      <c r="I12" s="113"/>
      <c r="J12" s="827"/>
    </row>
    <row r="13" spans="1:10" ht="15" customHeight="1">
      <c r="A13" s="110" t="s">
        <v>151</v>
      </c>
      <c r="B13" s="116"/>
      <c r="C13" s="112"/>
      <c r="D13" s="112"/>
      <c r="E13" s="112"/>
      <c r="F13" s="116"/>
      <c r="G13" s="112"/>
      <c r="H13" s="112"/>
      <c r="I13" s="113"/>
      <c r="J13" s="827"/>
    </row>
    <row r="14" spans="1:10" ht="15" customHeight="1">
      <c r="A14" s="110" t="s">
        <v>161</v>
      </c>
      <c r="B14" s="117"/>
      <c r="C14" s="115"/>
      <c r="D14" s="115"/>
      <c r="E14" s="115"/>
      <c r="F14" s="116"/>
      <c r="G14" s="112"/>
      <c r="H14" s="112"/>
      <c r="I14" s="113"/>
      <c r="J14" s="827"/>
    </row>
    <row r="15" spans="1:10" ht="15" customHeight="1">
      <c r="A15" s="110" t="s">
        <v>285</v>
      </c>
      <c r="B15" s="116"/>
      <c r="C15" s="112"/>
      <c r="D15" s="112"/>
      <c r="E15" s="112"/>
      <c r="F15" s="116"/>
      <c r="G15" s="112"/>
      <c r="H15" s="112"/>
      <c r="I15" s="113"/>
      <c r="J15" s="827"/>
    </row>
    <row r="16" spans="1:10" ht="15" customHeight="1">
      <c r="A16" s="110" t="s">
        <v>311</v>
      </c>
      <c r="B16" s="116"/>
      <c r="C16" s="112"/>
      <c r="D16" s="112"/>
      <c r="E16" s="112"/>
      <c r="F16" s="116"/>
      <c r="G16" s="112"/>
      <c r="H16" s="112"/>
      <c r="I16" s="113"/>
      <c r="J16" s="827"/>
    </row>
    <row r="17" spans="1:10" ht="15" customHeight="1">
      <c r="A17" s="110" t="s">
        <v>312</v>
      </c>
      <c r="B17" s="118"/>
      <c r="C17" s="119"/>
      <c r="D17" s="119"/>
      <c r="E17" s="119"/>
      <c r="F17" s="116"/>
      <c r="G17" s="119"/>
      <c r="H17" s="119"/>
      <c r="I17" s="120"/>
      <c r="J17" s="827"/>
    </row>
    <row r="18" spans="1:10" ht="17.25" customHeight="1">
      <c r="A18" s="121" t="s">
        <v>313</v>
      </c>
      <c r="B18" s="122" t="s">
        <v>314</v>
      </c>
      <c r="C18" s="123">
        <f>+C6+C7+C9+C10+C12+C13+C14+C15+C16+C17</f>
        <v>55750</v>
      </c>
      <c r="D18" s="123">
        <f>+D6+D7+D9+D10+D12+D13+D14+D15+D16+D17</f>
        <v>63799</v>
      </c>
      <c r="E18" s="123">
        <f>+E6+E7+E9+E10+E12+E13+E14+E15+E16+E17</f>
        <v>60209</v>
      </c>
      <c r="F18" s="122" t="s">
        <v>315</v>
      </c>
      <c r="G18" s="123">
        <f>SUM(G6:G17)</f>
        <v>70600</v>
      </c>
      <c r="H18" s="123">
        <f>SUM(H6:H17)</f>
        <v>83802</v>
      </c>
      <c r="I18" s="123">
        <f>SUM(I6:I17)</f>
        <v>62461</v>
      </c>
      <c r="J18" s="827"/>
    </row>
    <row r="19" spans="1:10" ht="15" customHeight="1">
      <c r="A19" s="124" t="s">
        <v>316</v>
      </c>
      <c r="B19" s="125" t="s">
        <v>317</v>
      </c>
      <c r="C19" s="126">
        <f>+C20+C21+C22+C23</f>
        <v>0</v>
      </c>
      <c r="D19" s="126">
        <f>+D20+D21+D22+D23</f>
        <v>0</v>
      </c>
      <c r="E19" s="126">
        <f>+E20+E21+E22+E23</f>
        <v>0</v>
      </c>
      <c r="F19" s="111" t="s">
        <v>318</v>
      </c>
      <c r="G19" s="127"/>
      <c r="H19" s="127"/>
      <c r="I19" s="127"/>
      <c r="J19" s="827"/>
    </row>
    <row r="20" spans="1:10" ht="15" customHeight="1">
      <c r="A20" s="110" t="s">
        <v>319</v>
      </c>
      <c r="B20" s="111" t="s">
        <v>320</v>
      </c>
      <c r="C20" s="112"/>
      <c r="D20" s="112"/>
      <c r="E20" s="112"/>
      <c r="F20" s="111" t="s">
        <v>321</v>
      </c>
      <c r="G20" s="112"/>
      <c r="H20" s="112"/>
      <c r="I20" s="112"/>
      <c r="J20" s="827"/>
    </row>
    <row r="21" spans="1:10" ht="15" customHeight="1">
      <c r="A21" s="110" t="s">
        <v>322</v>
      </c>
      <c r="B21" s="111" t="s">
        <v>323</v>
      </c>
      <c r="C21" s="112"/>
      <c r="D21" s="112"/>
      <c r="E21" s="112"/>
      <c r="F21" s="111" t="s">
        <v>324</v>
      </c>
      <c r="G21" s="112"/>
      <c r="H21" s="112"/>
      <c r="I21" s="112"/>
      <c r="J21" s="827"/>
    </row>
    <row r="22" spans="1:10" ht="15" customHeight="1">
      <c r="A22" s="110" t="s">
        <v>325</v>
      </c>
      <c r="B22" s="111" t="s">
        <v>326</v>
      </c>
      <c r="C22" s="112"/>
      <c r="D22" s="112"/>
      <c r="E22" s="112"/>
      <c r="F22" s="111" t="s">
        <v>327</v>
      </c>
      <c r="G22" s="112"/>
      <c r="H22" s="112"/>
      <c r="I22" s="112"/>
      <c r="J22" s="827"/>
    </row>
    <row r="23" spans="1:10" ht="15" customHeight="1">
      <c r="A23" s="110" t="s">
        <v>328</v>
      </c>
      <c r="B23" s="111" t="s">
        <v>329</v>
      </c>
      <c r="C23" s="112"/>
      <c r="D23" s="112"/>
      <c r="E23" s="112"/>
      <c r="F23" s="125" t="s">
        <v>330</v>
      </c>
      <c r="G23" s="112"/>
      <c r="H23" s="112"/>
      <c r="I23" s="112"/>
      <c r="J23" s="827"/>
    </row>
    <row r="24" spans="1:10" ht="15" customHeight="1">
      <c r="A24" s="110" t="s">
        <v>331</v>
      </c>
      <c r="B24" s="111" t="s">
        <v>332</v>
      </c>
      <c r="C24" s="128">
        <f>+C25+C26</f>
        <v>0</v>
      </c>
      <c r="D24" s="128">
        <f>+D25+D26</f>
        <v>0</v>
      </c>
      <c r="E24" s="128">
        <f>+E25+E26</f>
        <v>0</v>
      </c>
      <c r="F24" s="111" t="s">
        <v>333</v>
      </c>
      <c r="G24" s="112"/>
      <c r="H24" s="112"/>
      <c r="I24" s="112"/>
      <c r="J24" s="827"/>
    </row>
    <row r="25" spans="1:10" ht="15" customHeight="1">
      <c r="A25" s="124" t="s">
        <v>334</v>
      </c>
      <c r="B25" s="125" t="s">
        <v>335</v>
      </c>
      <c r="C25" s="127"/>
      <c r="D25" s="127"/>
      <c r="E25" s="127"/>
      <c r="F25" s="107" t="s">
        <v>336</v>
      </c>
      <c r="G25" s="127"/>
      <c r="H25" s="127"/>
      <c r="I25" s="127"/>
      <c r="J25" s="827"/>
    </row>
    <row r="26" spans="1:10" ht="15" customHeight="1">
      <c r="A26" s="110" t="s">
        <v>337</v>
      </c>
      <c r="B26" s="111" t="s">
        <v>338</v>
      </c>
      <c r="C26" s="112"/>
      <c r="D26" s="112"/>
      <c r="E26" s="112"/>
      <c r="F26" s="116"/>
      <c r="G26" s="112"/>
      <c r="H26" s="112"/>
      <c r="I26" s="112"/>
      <c r="J26" s="827"/>
    </row>
    <row r="27" spans="1:10" ht="17.25" customHeight="1">
      <c r="A27" s="121" t="s">
        <v>339</v>
      </c>
      <c r="B27" s="122" t="s">
        <v>340</v>
      </c>
      <c r="C27" s="123">
        <f>+C19+C24</f>
        <v>0</v>
      </c>
      <c r="D27" s="123">
        <f>+D19+D24</f>
        <v>0</v>
      </c>
      <c r="E27" s="123">
        <f>+E19+E24</f>
        <v>0</v>
      </c>
      <c r="F27" s="122" t="s">
        <v>341</v>
      </c>
      <c r="G27" s="123">
        <f>SUM(G19:G26)</f>
        <v>0</v>
      </c>
      <c r="H27" s="123">
        <f>SUM(H19:H26)</f>
        <v>0</v>
      </c>
      <c r="I27" s="123">
        <f>SUM(I19:I26)</f>
        <v>0</v>
      </c>
      <c r="J27" s="827"/>
    </row>
    <row r="28" spans="1:10" ht="17.25" customHeight="1">
      <c r="A28" s="121" t="s">
        <v>342</v>
      </c>
      <c r="B28" s="129" t="s">
        <v>343</v>
      </c>
      <c r="C28" s="130">
        <f>+C18+C27</f>
        <v>55750</v>
      </c>
      <c r="D28" s="130">
        <f>+D18+D27</f>
        <v>63799</v>
      </c>
      <c r="E28" s="131">
        <f>+E18+E27</f>
        <v>60209</v>
      </c>
      <c r="F28" s="129" t="s">
        <v>344</v>
      </c>
      <c r="G28" s="130">
        <f>+G18+G27</f>
        <v>70600</v>
      </c>
      <c r="H28" s="130">
        <f>+H18+H27</f>
        <v>83802</v>
      </c>
      <c r="I28" s="130">
        <f>+I18+I27</f>
        <v>62461</v>
      </c>
      <c r="J28" s="827"/>
    </row>
    <row r="29" spans="1:10" ht="17.25" customHeight="1">
      <c r="A29" s="121" t="s">
        <v>345</v>
      </c>
      <c r="B29" s="129" t="s">
        <v>346</v>
      </c>
      <c r="C29" s="130">
        <f>IF(C18-G18&lt;0,G18-C18,"-")</f>
        <v>14850</v>
      </c>
      <c r="D29" s="130">
        <f>IF(D18-H18&lt;0,H18-D18,"-")</f>
        <v>20003</v>
      </c>
      <c r="E29" s="131">
        <f>IF(E18-I18&lt;0,I18-E18,"-")</f>
        <v>2252</v>
      </c>
      <c r="F29" s="129" t="s">
        <v>347</v>
      </c>
      <c r="G29" s="130" t="str">
        <f>IF(C18-G18&gt;0,C18-G18,"-")</f>
        <v>-</v>
      </c>
      <c r="H29" s="130" t="str">
        <f>IF(D18-H18&gt;0,D18-H18,"-")</f>
        <v>-</v>
      </c>
      <c r="I29" s="130" t="str">
        <f>IF(E18-I18&gt;0,E18-I18,"-")</f>
        <v>-</v>
      </c>
      <c r="J29" s="827"/>
    </row>
    <row r="30" spans="1:10" ht="17.25" customHeight="1">
      <c r="A30" s="121" t="s">
        <v>348</v>
      </c>
      <c r="B30" s="129" t="s">
        <v>349</v>
      </c>
      <c r="C30" s="130">
        <f>IF(C28-G28&lt;0,G28-C28,"-")</f>
        <v>14850</v>
      </c>
      <c r="D30" s="130">
        <f>IF(D28-H28&lt;0,H28-D28,"-")</f>
        <v>20003</v>
      </c>
      <c r="E30" s="131">
        <f>IF(E28-I28&lt;0,I28-E28,"-")</f>
        <v>2252</v>
      </c>
      <c r="F30" s="129" t="s">
        <v>350</v>
      </c>
      <c r="G30" s="130" t="str">
        <f>IF(C28-G28&gt;0,C28-G28,"-")</f>
        <v>-</v>
      </c>
      <c r="H30" s="130" t="str">
        <f>IF(D28-H28&gt;0,D28-H28,"-")</f>
        <v>-</v>
      </c>
      <c r="I30" s="130" t="str">
        <f>IF(E28-I28&gt;0,E28-I28,"-")</f>
        <v>-</v>
      </c>
      <c r="J30" s="827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I55" sqref="I55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+CONCATENATE("3.21. melléklet a 9/",LEFT(ÖSSZEFÜGGÉSEK!A4,4)+1,". (V.4.) önkormányzati rendelethez")</f>
        <v>3.21.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782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38">
        <f>SUM(C9:C18)</f>
        <v>224</v>
      </c>
      <c r="D8" s="123">
        <f>SUM(D9:D18)</f>
        <v>1413</v>
      </c>
      <c r="E8" s="297">
        <f>SUM(E9:E18)</f>
        <v>1417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3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3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3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3">
        <v>176</v>
      </c>
      <c r="D13" s="112">
        <v>191</v>
      </c>
      <c r="E13" s="137">
        <v>191</v>
      </c>
    </row>
    <row r="14" spans="1:5" s="253" customFormat="1" ht="12" customHeight="1">
      <c r="A14" s="301" t="s">
        <v>63</v>
      </c>
      <c r="B14" s="65" t="s">
        <v>452</v>
      </c>
      <c r="C14" s="113">
        <v>48</v>
      </c>
      <c r="D14" s="112">
        <v>48</v>
      </c>
      <c r="E14" s="137">
        <v>52</v>
      </c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621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20"/>
      <c r="D18" s="119">
        <v>1174</v>
      </c>
      <c r="E18" s="303">
        <v>1174</v>
      </c>
    </row>
    <row r="19" spans="1:5" s="255" customFormat="1" ht="12" customHeigh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224</v>
      </c>
      <c r="D35" s="123">
        <f>+D8+D19+D24+D25+D29+D33+D34</f>
        <v>1413</v>
      </c>
      <c r="E35" s="297">
        <f>+E8+E19+E24+E25+E29+E33+E34</f>
        <v>1417</v>
      </c>
    </row>
    <row r="36" spans="1:5" s="253" customFormat="1" ht="12" customHeight="1">
      <c r="A36" s="310" t="s">
        <v>161</v>
      </c>
      <c r="B36" s="21" t="s">
        <v>464</v>
      </c>
      <c r="C36" s="297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9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621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623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297">
        <f>+C35+C36</f>
        <v>224</v>
      </c>
      <c r="D40" s="123">
        <f>+D35+D36</f>
        <v>1413</v>
      </c>
      <c r="E40" s="297">
        <f>+E35+E36</f>
        <v>1417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4538</v>
      </c>
      <c r="D44" s="123">
        <f>SUM(D45:D49)</f>
        <v>4614</v>
      </c>
      <c r="E44" s="138">
        <f>SUM(E45:E49)</f>
        <v>4337</v>
      </c>
    </row>
    <row r="45" spans="1:5" ht="12" customHeight="1">
      <c r="A45" s="301" t="s">
        <v>53</v>
      </c>
      <c r="B45" s="81" t="s">
        <v>215</v>
      </c>
      <c r="C45" s="109">
        <v>1221</v>
      </c>
      <c r="D45" s="108">
        <v>1588</v>
      </c>
      <c r="E45" s="109">
        <v>1588</v>
      </c>
    </row>
    <row r="46" spans="1:5" ht="12" customHeight="1">
      <c r="A46" s="301" t="s">
        <v>55</v>
      </c>
      <c r="B46" s="65" t="s">
        <v>216</v>
      </c>
      <c r="C46" s="113">
        <v>338</v>
      </c>
      <c r="D46" s="112">
        <v>439</v>
      </c>
      <c r="E46" s="113">
        <v>439</v>
      </c>
    </row>
    <row r="47" spans="1:5" ht="12" customHeight="1">
      <c r="A47" s="301" t="s">
        <v>57</v>
      </c>
      <c r="B47" s="65" t="s">
        <v>217</v>
      </c>
      <c r="C47" s="113">
        <v>2979</v>
      </c>
      <c r="D47" s="112">
        <v>2587</v>
      </c>
      <c r="E47" s="113">
        <v>2310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4538</v>
      </c>
      <c r="D55" s="123">
        <f>+D44+D50</f>
        <v>4614</v>
      </c>
      <c r="E55" s="138">
        <f>+E44+E50</f>
        <v>4337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>
        <v>1</v>
      </c>
      <c r="D57" s="288">
        <v>1</v>
      </c>
      <c r="E57" s="314">
        <v>1</v>
      </c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49" sqref="E4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+CONCATENATE("3.22. melléklet a 9/",LEFT(ÖSSZEFÜGGÉSEK!A4,4)+1,". (V.4.) önkormányzati rendelethez")</f>
        <v>3.22.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783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200</v>
      </c>
      <c r="D44" s="123">
        <f>SUM(D45:D49)</f>
        <v>265</v>
      </c>
      <c r="E44" s="138">
        <f>SUM(E45:E49)</f>
        <v>265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>
        <v>200</v>
      </c>
      <c r="D48" s="112">
        <v>265</v>
      </c>
      <c r="E48" s="113">
        <v>265</v>
      </c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200</v>
      </c>
      <c r="D55" s="123">
        <f>+D44+D50</f>
        <v>265</v>
      </c>
      <c r="E55" s="138">
        <f>+E44+E50</f>
        <v>265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23" sqref="E23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+CONCATENATE("3.23. melléklet a 9/",LEFT(ÖSSZEFÜGGÉSEK!A4,4)+1,". (V.4.) önkormányzati rendelethez")</f>
        <v>3.23.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784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899</v>
      </c>
      <c r="E19" s="297">
        <f>SUM(E20:E22)</f>
        <v>899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>
        <v>899</v>
      </c>
      <c r="E22" s="137">
        <v>899</v>
      </c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899</v>
      </c>
      <c r="E35" s="297">
        <f>+E8+E19+E24+E25+E29+E33+E34</f>
        <v>899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899</v>
      </c>
      <c r="E40" s="297">
        <f>+E35+E36</f>
        <v>899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899</v>
      </c>
      <c r="E44" s="138">
        <f>SUM(E45:E49)</f>
        <v>899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>
        <v>899</v>
      </c>
      <c r="E48" s="113">
        <v>899</v>
      </c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899</v>
      </c>
      <c r="E55" s="138">
        <f>+E44+E50</f>
        <v>899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49" sqref="E4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+CONCATENATE("3.24. melléklet a 9/",LEFT(ÖSSZEFÜGGÉSEK!A4,4)+1,". (V.4.) önkormányzati rendelethez")</f>
        <v>3.24.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785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9739</v>
      </c>
      <c r="D44" s="123">
        <f>SUM(D45:D49)</f>
        <v>8331</v>
      </c>
      <c r="E44" s="138">
        <f>SUM(E45:E49)</f>
        <v>8331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>
        <v>9739</v>
      </c>
      <c r="D48" s="112">
        <v>8331</v>
      </c>
      <c r="E48" s="113">
        <v>8331</v>
      </c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9739</v>
      </c>
      <c r="D55" s="123">
        <f>+D44+D50</f>
        <v>8331</v>
      </c>
      <c r="E55" s="138">
        <f>+E44+E50</f>
        <v>8331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C49" sqref="C4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+CONCATENATE("3.25. melléklet a 9/",LEFT(ÖSSZEFÜGGÉSEK!A4,4)+1,". (V.4.) önkormányzati rendelethez")</f>
        <v>3.25.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786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2622</v>
      </c>
      <c r="D44" s="123">
        <f>SUM(D45:D49)</f>
        <v>2684</v>
      </c>
      <c r="E44" s="138">
        <f>SUM(E45:E49)</f>
        <v>2684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>
        <v>2622</v>
      </c>
      <c r="D48" s="112">
        <v>2684</v>
      </c>
      <c r="E48" s="113">
        <v>2684</v>
      </c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2622</v>
      </c>
      <c r="D55" s="123">
        <f>+D44+D50</f>
        <v>2684</v>
      </c>
      <c r="E55" s="138">
        <f>+E44+E50</f>
        <v>2684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+CONCATENATE("3.26. melléklet a 9/",LEFT(ÖSSZEFÜGGÉSEK!A4,4)+1,". (V.4.) önkormányzati rendelethez")</f>
        <v>3.26.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787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38">
        <f>SUM(C9:C18)</f>
        <v>1700</v>
      </c>
      <c r="D8" s="123">
        <f>SUM(D9:D18)</f>
        <v>1645</v>
      </c>
      <c r="E8" s="297">
        <f>SUM(E9:E18)</f>
        <v>993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3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3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3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3">
        <v>1338</v>
      </c>
      <c r="D13" s="112">
        <v>1338</v>
      </c>
      <c r="E13" s="137">
        <v>782</v>
      </c>
    </row>
    <row r="14" spans="1:5" s="253" customFormat="1" ht="12" customHeight="1">
      <c r="A14" s="301" t="s">
        <v>63</v>
      </c>
      <c r="B14" s="65" t="s">
        <v>452</v>
      </c>
      <c r="C14" s="113">
        <v>362</v>
      </c>
      <c r="D14" s="112">
        <v>307</v>
      </c>
      <c r="E14" s="137">
        <v>211</v>
      </c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621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20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1700</v>
      </c>
      <c r="D35" s="123">
        <f>+D8+D19+D24+D25+D29+D33+D34</f>
        <v>1645</v>
      </c>
      <c r="E35" s="297">
        <f>+E8+E19+E24+E25+E29+E33+E34</f>
        <v>993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1700</v>
      </c>
      <c r="D40" s="123">
        <f>+D35+D36</f>
        <v>1645</v>
      </c>
      <c r="E40" s="297">
        <f>+E35+E36</f>
        <v>993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2344</v>
      </c>
      <c r="D44" s="123">
        <f>SUM(D45:D49)</f>
        <v>2504</v>
      </c>
      <c r="E44" s="138">
        <f>SUM(E45:E49)</f>
        <v>2354</v>
      </c>
    </row>
    <row r="45" spans="1:5" ht="12" customHeight="1">
      <c r="A45" s="301" t="s">
        <v>53</v>
      </c>
      <c r="B45" s="81" t="s">
        <v>215</v>
      </c>
      <c r="C45" s="109">
        <v>832</v>
      </c>
      <c r="D45" s="108">
        <v>1082</v>
      </c>
      <c r="E45" s="109">
        <v>1082</v>
      </c>
    </row>
    <row r="46" spans="1:5" ht="12" customHeight="1">
      <c r="A46" s="301" t="s">
        <v>55</v>
      </c>
      <c r="B46" s="65" t="s">
        <v>216</v>
      </c>
      <c r="C46" s="113">
        <v>231</v>
      </c>
      <c r="D46" s="112">
        <v>300</v>
      </c>
      <c r="E46" s="113">
        <v>300</v>
      </c>
    </row>
    <row r="47" spans="1:5" ht="12" customHeight="1">
      <c r="A47" s="301" t="s">
        <v>57</v>
      </c>
      <c r="B47" s="65" t="s">
        <v>217</v>
      </c>
      <c r="C47" s="113">
        <v>1281</v>
      </c>
      <c r="D47" s="112">
        <v>1122</v>
      </c>
      <c r="E47" s="113">
        <v>972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2344</v>
      </c>
      <c r="D55" s="123">
        <f>+D44+D50</f>
        <v>2504</v>
      </c>
      <c r="E55" s="138">
        <f>+E44+E50</f>
        <v>2354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>
        <v>1</v>
      </c>
      <c r="D57" s="288">
        <v>1</v>
      </c>
      <c r="E57" s="314">
        <v>1</v>
      </c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+CONCATENATE("3.27. melléklet a 9/",LEFT(ÖSSZEFÜGGÉSEK!A4,4)+1,". (V.4.) önkormányzati rendelethez")</f>
        <v>3.27.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788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3010</v>
      </c>
      <c r="D44" s="123">
        <f>SUM(D45:D49)</f>
        <v>3286</v>
      </c>
      <c r="E44" s="138">
        <f>SUM(E45:E49)</f>
        <v>3286</v>
      </c>
    </row>
    <row r="45" spans="1:5" ht="12" customHeight="1">
      <c r="A45" s="301" t="s">
        <v>53</v>
      </c>
      <c r="B45" s="81" t="s">
        <v>215</v>
      </c>
      <c r="C45" s="109">
        <v>1549</v>
      </c>
      <c r="D45" s="108">
        <v>1859</v>
      </c>
      <c r="E45" s="109">
        <v>1859</v>
      </c>
    </row>
    <row r="46" spans="1:5" ht="12" customHeight="1">
      <c r="A46" s="301" t="s">
        <v>55</v>
      </c>
      <c r="B46" s="65" t="s">
        <v>216</v>
      </c>
      <c r="C46" s="113">
        <v>431</v>
      </c>
      <c r="D46" s="112">
        <v>341</v>
      </c>
      <c r="E46" s="113">
        <v>341</v>
      </c>
    </row>
    <row r="47" spans="1:5" ht="12" customHeight="1">
      <c r="A47" s="301" t="s">
        <v>57</v>
      </c>
      <c r="B47" s="65" t="s">
        <v>217</v>
      </c>
      <c r="C47" s="113">
        <v>1030</v>
      </c>
      <c r="D47" s="112">
        <v>1086</v>
      </c>
      <c r="E47" s="113">
        <v>1086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3010</v>
      </c>
      <c r="D55" s="123">
        <f>+D44+D50</f>
        <v>3286</v>
      </c>
      <c r="E55" s="138">
        <f>+E44+E50</f>
        <v>3286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>
        <v>1</v>
      </c>
      <c r="D57" s="288">
        <v>1</v>
      </c>
      <c r="E57" s="314">
        <v>1</v>
      </c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9" sqref="D49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+CONCATENATE("3.28. melléklet a 9/",LEFT(ÖSSZEFÜGGÉSEK!A4,4)+1,". (V.4.) önkormányzati rendelethez")</f>
        <v>3.28.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789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0</v>
      </c>
      <c r="D40" s="123">
        <f>+D35+D36</f>
        <v>0</v>
      </c>
      <c r="E40" s="297">
        <f>+E35+E36</f>
        <v>0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1600</v>
      </c>
      <c r="D44" s="123">
        <f>SUM(D45:D49)</f>
        <v>1586</v>
      </c>
      <c r="E44" s="138">
        <f>SUM(E45:E49)</f>
        <v>1586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>
        <v>1600</v>
      </c>
      <c r="D48" s="112">
        <v>1586</v>
      </c>
      <c r="E48" s="113">
        <v>1586</v>
      </c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1600</v>
      </c>
      <c r="D55" s="123">
        <f>+D44+D50</f>
        <v>1586</v>
      </c>
      <c r="E55" s="138">
        <f>+E44+E50</f>
        <v>1586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D48" sqref="D48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+CONCATENATE("3.29. melléklet a 9/",LEFT(ÖSSZEFÜGGÉSEK!A4,4)+1,". (V.4.) önkormányzati rendelethez")</f>
        <v>3.29.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790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38">
        <f>SUM(C9:C18)</f>
        <v>464</v>
      </c>
      <c r="D8" s="123">
        <f>SUM(D9:D18)</f>
        <v>464</v>
      </c>
      <c r="E8" s="297">
        <f>SUM(E9:E18)</f>
        <v>278</v>
      </c>
    </row>
    <row r="9" spans="1:5" s="253" customFormat="1" ht="12" customHeight="1">
      <c r="A9" s="298" t="s">
        <v>53</v>
      </c>
      <c r="B9" s="62" t="s">
        <v>110</v>
      </c>
      <c r="C9" s="620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3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3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3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3">
        <v>364</v>
      </c>
      <c r="D13" s="112">
        <v>364</v>
      </c>
      <c r="E13" s="137">
        <v>219</v>
      </c>
    </row>
    <row r="14" spans="1:5" s="253" customFormat="1" ht="12" customHeight="1">
      <c r="A14" s="301" t="s">
        <v>63</v>
      </c>
      <c r="B14" s="65" t="s">
        <v>452</v>
      </c>
      <c r="C14" s="113">
        <v>100</v>
      </c>
      <c r="D14" s="112">
        <v>100</v>
      </c>
      <c r="E14" s="137">
        <v>59</v>
      </c>
    </row>
    <row r="15" spans="1:5" s="255" customFormat="1" ht="12" customHeight="1">
      <c r="A15" s="301" t="s">
        <v>222</v>
      </c>
      <c r="B15" s="82" t="s">
        <v>453</v>
      </c>
      <c r="C15" s="113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621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3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20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38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3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3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3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3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622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38">
        <f>+C26+C27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9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621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623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38">
        <f>+C30+C31+C32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9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621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623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622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5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297">
        <f>+C8+C19+C24+C25+C29+C33+C34</f>
        <v>464</v>
      </c>
      <c r="D35" s="123">
        <f>+D8+D19+D24+D25+D29+D33+D34</f>
        <v>464</v>
      </c>
      <c r="E35" s="297">
        <f>+E8+E19+E24+E25+E29+E33+E34</f>
        <v>278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0</v>
      </c>
      <c r="D36" s="123">
        <f>+D37+D38+D39</f>
        <v>0</v>
      </c>
      <c r="E36" s="297">
        <f>+E37+E38+E39</f>
        <v>0</v>
      </c>
    </row>
    <row r="37" spans="1:5" s="253" customFormat="1" ht="12" customHeight="1">
      <c r="A37" s="306" t="s">
        <v>465</v>
      </c>
      <c r="B37" s="81" t="s">
        <v>363</v>
      </c>
      <c r="C37" s="108"/>
      <c r="D37" s="108"/>
      <c r="E37" s="307"/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464</v>
      </c>
      <c r="D40" s="123">
        <f>+D35+D36</f>
        <v>464</v>
      </c>
      <c r="E40" s="297">
        <f>+E35+E36</f>
        <v>278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38">
        <f>SUM(C45:C49)</f>
        <v>357</v>
      </c>
      <c r="D44" s="123">
        <f>SUM(D45:D49)</f>
        <v>337</v>
      </c>
      <c r="E44" s="138">
        <f>SUM(E45:E49)</f>
        <v>336</v>
      </c>
    </row>
    <row r="45" spans="1:5" ht="12" customHeight="1">
      <c r="A45" s="301" t="s">
        <v>53</v>
      </c>
      <c r="B45" s="81" t="s">
        <v>215</v>
      </c>
      <c r="C45" s="109">
        <v>127</v>
      </c>
      <c r="D45" s="108">
        <v>167</v>
      </c>
      <c r="E45" s="109">
        <v>167</v>
      </c>
    </row>
    <row r="46" spans="1:5" ht="12" customHeight="1">
      <c r="A46" s="301" t="s">
        <v>55</v>
      </c>
      <c r="B46" s="65" t="s">
        <v>216</v>
      </c>
      <c r="C46" s="113">
        <v>35</v>
      </c>
      <c r="D46" s="112">
        <v>46</v>
      </c>
      <c r="E46" s="113">
        <v>46</v>
      </c>
    </row>
    <row r="47" spans="1:5" ht="12" customHeight="1">
      <c r="A47" s="301" t="s">
        <v>57</v>
      </c>
      <c r="B47" s="65" t="s">
        <v>217</v>
      </c>
      <c r="C47" s="113">
        <v>195</v>
      </c>
      <c r="D47" s="112">
        <v>124</v>
      </c>
      <c r="E47" s="113">
        <v>123</v>
      </c>
    </row>
    <row r="48" spans="1:5" ht="12" customHeight="1">
      <c r="A48" s="301" t="s">
        <v>59</v>
      </c>
      <c r="B48" s="65" t="s">
        <v>218</v>
      </c>
      <c r="C48" s="113"/>
      <c r="D48" s="112"/>
      <c r="E48" s="113"/>
    </row>
    <row r="49" spans="1:5" ht="12" customHeight="1">
      <c r="A49" s="301" t="s">
        <v>61</v>
      </c>
      <c r="B49" s="65" t="s">
        <v>220</v>
      </c>
      <c r="C49" s="113"/>
      <c r="D49" s="112"/>
      <c r="E49" s="113"/>
    </row>
    <row r="50" spans="1:5" ht="12" customHeight="1">
      <c r="A50" s="247" t="s">
        <v>65</v>
      </c>
      <c r="B50" s="21" t="s">
        <v>472</v>
      </c>
      <c r="C50" s="138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9"/>
      <c r="D51" s="108"/>
      <c r="E51" s="109"/>
    </row>
    <row r="52" spans="1:5" ht="12" customHeight="1">
      <c r="A52" s="301" t="s">
        <v>69</v>
      </c>
      <c r="B52" s="65" t="s">
        <v>243</v>
      </c>
      <c r="C52" s="113"/>
      <c r="D52" s="112"/>
      <c r="E52" s="113"/>
    </row>
    <row r="53" spans="1:5" ht="12" customHeight="1">
      <c r="A53" s="301" t="s">
        <v>71</v>
      </c>
      <c r="B53" s="65" t="s">
        <v>473</v>
      </c>
      <c r="C53" s="113"/>
      <c r="D53" s="112"/>
      <c r="E53" s="113"/>
    </row>
    <row r="54" spans="1:5" ht="12" customHeight="1">
      <c r="A54" s="301" t="s">
        <v>73</v>
      </c>
      <c r="B54" s="65" t="s">
        <v>474</v>
      </c>
      <c r="C54" s="113"/>
      <c r="D54" s="112"/>
      <c r="E54" s="113"/>
    </row>
    <row r="55" spans="1:5" ht="12" customHeight="1">
      <c r="A55" s="247" t="s">
        <v>79</v>
      </c>
      <c r="B55" s="312" t="s">
        <v>475</v>
      </c>
      <c r="C55" s="138">
        <f>+C44+C50</f>
        <v>357</v>
      </c>
      <c r="D55" s="123">
        <f>+D44+D50</f>
        <v>337</v>
      </c>
      <c r="E55" s="138">
        <f>+E44+E50</f>
        <v>336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B3" sqref="B3:D3"/>
    </sheetView>
  </sheetViews>
  <sheetFormatPr defaultColWidth="9.00390625" defaultRowHeight="12.75"/>
  <cols>
    <col min="1" max="1" width="16.00390625" style="292" customWidth="1"/>
    <col min="2" max="2" width="59.37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+CONCATENATE("3.30. melléklet a 9/",LEFT(ÖSSZEFÜGGÉSEK!A4,4)+1,". (V.4.) önkormányzati rendelethez")</f>
        <v>3.30. melléklet a 9/2015. (V.4.) önkormányzati rendelethez</v>
      </c>
    </row>
    <row r="2" spans="1:5" s="237" customFormat="1" ht="25.5" customHeight="1">
      <c r="A2" s="235" t="s">
        <v>449</v>
      </c>
      <c r="B2" s="847" t="s">
        <v>424</v>
      </c>
      <c r="C2" s="847"/>
      <c r="D2" s="847"/>
      <c r="E2" s="294" t="s">
        <v>443</v>
      </c>
    </row>
    <row r="3" spans="1:5" s="237" customFormat="1" ht="24">
      <c r="A3" s="238" t="s">
        <v>450</v>
      </c>
      <c r="B3" s="848" t="s">
        <v>791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123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299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112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112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112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112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112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112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127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112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1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123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112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112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112"/>
      <c r="E22" s="137"/>
    </row>
    <row r="23" spans="1:5" s="255" customFormat="1" ht="12" customHeight="1">
      <c r="A23" s="301" t="s">
        <v>73</v>
      </c>
      <c r="B23" s="65" t="s">
        <v>457</v>
      </c>
      <c r="C23" s="112"/>
      <c r="D23" s="112"/>
      <c r="E23" s="137"/>
    </row>
    <row r="24" spans="1:5" s="255" customFormat="1" ht="12" customHeight="1">
      <c r="A24" s="247" t="s">
        <v>79</v>
      </c>
      <c r="B24" s="21" t="s">
        <v>307</v>
      </c>
      <c r="C24" s="304"/>
      <c r="D24" s="304"/>
      <c r="E24" s="305"/>
    </row>
    <row r="25" spans="1:5" s="255" customFormat="1" ht="12" customHeight="1">
      <c r="A25" s="247" t="s">
        <v>262</v>
      </c>
      <c r="B25" s="21" t="s">
        <v>458</v>
      </c>
      <c r="C25" s="123">
        <f>SUM(C26:C27)</f>
        <v>0</v>
      </c>
      <c r="D25" s="123">
        <f>SUM(D26:D27)</f>
        <v>0</v>
      </c>
      <c r="E25" s="297">
        <f>SUM(E26:E27)</f>
        <v>0</v>
      </c>
    </row>
    <row r="26" spans="1:5" s="255" customFormat="1" ht="12" customHeight="1">
      <c r="A26" s="306" t="s">
        <v>95</v>
      </c>
      <c r="B26" s="81" t="s">
        <v>455</v>
      </c>
      <c r="C26" s="108"/>
      <c r="D26" s="108"/>
      <c r="E26" s="307"/>
    </row>
    <row r="27" spans="1:5" s="255" customFormat="1" ht="12" customHeight="1">
      <c r="A27" s="306" t="s">
        <v>101</v>
      </c>
      <c r="B27" s="65" t="s">
        <v>459</v>
      </c>
      <c r="C27" s="127"/>
      <c r="D27" s="127"/>
      <c r="E27" s="302"/>
    </row>
    <row r="28" spans="1:5" s="255" customFormat="1" ht="12" customHeight="1">
      <c r="A28" s="301" t="s">
        <v>103</v>
      </c>
      <c r="B28" s="308" t="s">
        <v>460</v>
      </c>
      <c r="C28" s="136"/>
      <c r="D28" s="136"/>
      <c r="E28" s="309"/>
    </row>
    <row r="29" spans="1:5" s="255" customFormat="1" ht="12" customHeight="1">
      <c r="A29" s="247" t="s">
        <v>107</v>
      </c>
      <c r="B29" s="21" t="s">
        <v>461</v>
      </c>
      <c r="C29" s="123">
        <f>SUM(C30:C32)</f>
        <v>0</v>
      </c>
      <c r="D29" s="123">
        <f>SUM(D30:D32)</f>
        <v>0</v>
      </c>
      <c r="E29" s="297">
        <f>SUM(E30:E32)</f>
        <v>0</v>
      </c>
    </row>
    <row r="30" spans="1:5" s="255" customFormat="1" ht="12" customHeight="1">
      <c r="A30" s="306" t="s">
        <v>109</v>
      </c>
      <c r="B30" s="81" t="s">
        <v>132</v>
      </c>
      <c r="C30" s="108"/>
      <c r="D30" s="108"/>
      <c r="E30" s="307"/>
    </row>
    <row r="31" spans="1:5" s="255" customFormat="1" ht="12" customHeight="1">
      <c r="A31" s="306" t="s">
        <v>111</v>
      </c>
      <c r="B31" s="65" t="s">
        <v>134</v>
      </c>
      <c r="C31" s="127"/>
      <c r="D31" s="127"/>
      <c r="E31" s="302"/>
    </row>
    <row r="32" spans="1:5" s="255" customFormat="1" ht="12" customHeight="1">
      <c r="A32" s="301" t="s">
        <v>113</v>
      </c>
      <c r="B32" s="308" t="s">
        <v>136</v>
      </c>
      <c r="C32" s="136"/>
      <c r="D32" s="136"/>
      <c r="E32" s="309"/>
    </row>
    <row r="33" spans="1:5" s="255" customFormat="1" ht="12" customHeight="1">
      <c r="A33" s="247" t="s">
        <v>129</v>
      </c>
      <c r="B33" s="21" t="s">
        <v>308</v>
      </c>
      <c r="C33" s="304"/>
      <c r="D33" s="304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04"/>
      <c r="E34" s="305"/>
    </row>
    <row r="35" spans="1:5" s="253" customFormat="1" ht="12" customHeight="1">
      <c r="A35" s="247" t="s">
        <v>151</v>
      </c>
      <c r="B35" s="21" t="s">
        <v>463</v>
      </c>
      <c r="C35" s="123">
        <f>+C8+C19+C24+C25+C29+C33+C34</f>
        <v>0</v>
      </c>
      <c r="D35" s="123">
        <f>+D8+D19+D24+D25+D29+D33+D34</f>
        <v>0</v>
      </c>
      <c r="E35" s="297">
        <f>+E8+E19+E24+E25+E29+E33+E34</f>
        <v>0</v>
      </c>
    </row>
    <row r="36" spans="1:5" s="253" customFormat="1" ht="12" customHeight="1">
      <c r="A36" s="310" t="s">
        <v>161</v>
      </c>
      <c r="B36" s="21" t="s">
        <v>464</v>
      </c>
      <c r="C36" s="123">
        <f>+C37+C38+C39</f>
        <v>33366</v>
      </c>
      <c r="D36" s="123">
        <f>+D37+D38+D39</f>
        <v>33366</v>
      </c>
      <c r="E36" s="297">
        <f>+E37+E38+E39</f>
        <v>33366</v>
      </c>
    </row>
    <row r="37" spans="1:5" s="253" customFormat="1" ht="12" customHeight="1">
      <c r="A37" s="306" t="s">
        <v>465</v>
      </c>
      <c r="B37" s="81" t="s">
        <v>363</v>
      </c>
      <c r="C37" s="108">
        <v>33366</v>
      </c>
      <c r="D37" s="108">
        <v>33366</v>
      </c>
      <c r="E37" s="307">
        <v>33366</v>
      </c>
    </row>
    <row r="38" spans="1:5" s="255" customFormat="1" ht="12" customHeight="1">
      <c r="A38" s="306" t="s">
        <v>466</v>
      </c>
      <c r="B38" s="65" t="s">
        <v>467</v>
      </c>
      <c r="C38" s="127"/>
      <c r="D38" s="127"/>
      <c r="E38" s="302"/>
    </row>
    <row r="39" spans="1:5" s="255" customFormat="1" ht="12" customHeight="1">
      <c r="A39" s="301" t="s">
        <v>468</v>
      </c>
      <c r="B39" s="308" t="s">
        <v>469</v>
      </c>
      <c r="C39" s="136"/>
      <c r="D39" s="136"/>
      <c r="E39" s="309"/>
    </row>
    <row r="40" spans="1:5" s="255" customFormat="1" ht="15" customHeight="1">
      <c r="A40" s="310" t="s">
        <v>285</v>
      </c>
      <c r="B40" s="311" t="s">
        <v>470</v>
      </c>
      <c r="C40" s="123">
        <f>+C35+C36</f>
        <v>33366</v>
      </c>
      <c r="D40" s="123">
        <f>+D35+D36</f>
        <v>33366</v>
      </c>
      <c r="E40" s="297">
        <f>+E35+E36</f>
        <v>33366</v>
      </c>
    </row>
    <row r="41" spans="1:5" s="255" customFormat="1" ht="15" customHeight="1">
      <c r="A41" s="265"/>
      <c r="B41" s="266"/>
      <c r="C41" s="267"/>
      <c r="D41" s="267"/>
      <c r="E41" s="267"/>
    </row>
    <row r="42" spans="1:5" ht="12.75">
      <c r="A42" s="268"/>
      <c r="B42" s="269"/>
      <c r="C42" s="270"/>
      <c r="D42" s="270"/>
      <c r="E42" s="270"/>
    </row>
    <row r="43" spans="1:5" s="251" customFormat="1" ht="16.5" customHeight="1">
      <c r="A43" s="849" t="s">
        <v>296</v>
      </c>
      <c r="B43" s="849"/>
      <c r="C43" s="849"/>
      <c r="D43" s="849"/>
      <c r="E43" s="849"/>
    </row>
    <row r="44" spans="1:5" s="273" customFormat="1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138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109"/>
    </row>
    <row r="46" spans="1:5" ht="12" customHeight="1">
      <c r="A46" s="301" t="s">
        <v>55</v>
      </c>
      <c r="B46" s="65" t="s">
        <v>216</v>
      </c>
      <c r="C46" s="112"/>
      <c r="D46" s="112"/>
      <c r="E46" s="113"/>
    </row>
    <row r="47" spans="1:5" ht="12" customHeight="1">
      <c r="A47" s="301" t="s">
        <v>57</v>
      </c>
      <c r="B47" s="65" t="s">
        <v>217</v>
      </c>
      <c r="C47" s="112"/>
      <c r="D47" s="112"/>
      <c r="E47" s="113"/>
    </row>
    <row r="48" spans="1:5" ht="12" customHeight="1">
      <c r="A48" s="301" t="s">
        <v>59</v>
      </c>
      <c r="B48" s="65" t="s">
        <v>218</v>
      </c>
      <c r="C48" s="112"/>
      <c r="D48" s="112"/>
      <c r="E48" s="113"/>
    </row>
    <row r="49" spans="1:5" ht="12" customHeight="1">
      <c r="A49" s="301" t="s">
        <v>61</v>
      </c>
      <c r="B49" s="65" t="s">
        <v>220</v>
      </c>
      <c r="C49" s="112"/>
      <c r="D49" s="112"/>
      <c r="E49" s="113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138">
        <f>SUM(E51:E53)</f>
        <v>0</v>
      </c>
    </row>
    <row r="51" spans="1:5" s="273" customFormat="1" ht="12" customHeight="1">
      <c r="A51" s="301" t="s">
        <v>67</v>
      </c>
      <c r="B51" s="81" t="s">
        <v>241</v>
      </c>
      <c r="C51" s="108"/>
      <c r="D51" s="108"/>
      <c r="E51" s="109"/>
    </row>
    <row r="52" spans="1:5" ht="12" customHeight="1">
      <c r="A52" s="301" t="s">
        <v>69</v>
      </c>
      <c r="B52" s="65" t="s">
        <v>243</v>
      </c>
      <c r="C52" s="112"/>
      <c r="D52" s="112"/>
      <c r="E52" s="113"/>
    </row>
    <row r="53" spans="1:5" ht="12" customHeight="1">
      <c r="A53" s="301" t="s">
        <v>71</v>
      </c>
      <c r="B53" s="65" t="s">
        <v>473</v>
      </c>
      <c r="C53" s="112"/>
      <c r="D53" s="112"/>
      <c r="E53" s="113"/>
    </row>
    <row r="54" spans="1:5" ht="12" customHeight="1">
      <c r="A54" s="301" t="s">
        <v>73</v>
      </c>
      <c r="B54" s="65" t="s">
        <v>474</v>
      </c>
      <c r="C54" s="112"/>
      <c r="D54" s="112"/>
      <c r="E54" s="113"/>
    </row>
    <row r="55" spans="1:5" ht="12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138">
        <f>+E44+E50</f>
        <v>0</v>
      </c>
    </row>
    <row r="56" spans="3:5" ht="12.75">
      <c r="C56" s="313"/>
      <c r="D56" s="313"/>
      <c r="E56" s="313"/>
    </row>
    <row r="57" spans="1:5" ht="15" customHeight="1">
      <c r="A57" s="286" t="s">
        <v>440</v>
      </c>
      <c r="B57" s="287"/>
      <c r="C57" s="288"/>
      <c r="D57" s="288"/>
      <c r="E57" s="314"/>
    </row>
    <row r="58" spans="1:5" ht="14.25" customHeight="1">
      <c r="A58" s="286" t="s">
        <v>441</v>
      </c>
      <c r="B58" s="287"/>
      <c r="C58" s="288"/>
      <c r="D58" s="288"/>
      <c r="E58" s="3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A1">
      <selection activeCell="J34" sqref="J34"/>
    </sheetView>
  </sheetViews>
  <sheetFormatPr defaultColWidth="9.00390625" defaultRowHeight="12.75"/>
  <cols>
    <col min="1" max="1" width="6.875" style="93" customWidth="1"/>
    <col min="2" max="2" width="55.125" style="94" customWidth="1"/>
    <col min="3" max="5" width="16.375" style="93" customWidth="1"/>
    <col min="6" max="6" width="55.125" style="93" customWidth="1"/>
    <col min="7" max="9" width="16.375" style="93" customWidth="1"/>
    <col min="10" max="10" width="4.875" style="93" customWidth="1"/>
    <col min="11" max="16384" width="9.375" style="93" customWidth="1"/>
  </cols>
  <sheetData>
    <row r="1" spans="2:10" ht="39.75" customHeight="1">
      <c r="B1" s="826" t="s">
        <v>351</v>
      </c>
      <c r="C1" s="826"/>
      <c r="D1" s="826"/>
      <c r="E1" s="826"/>
      <c r="F1" s="826"/>
      <c r="G1" s="826"/>
      <c r="H1" s="826"/>
      <c r="I1" s="826"/>
      <c r="J1" s="830" t="str">
        <f>+CONCATENATE("2.2. melléklet a 9/",LEFT('1.mell.'!C3,4)+1,". (V.4.) önkormányzati rendelethez")</f>
        <v>2.2. melléklet a 9/2015. (V.4.) önkormányzati rendelethez</v>
      </c>
    </row>
    <row r="2" spans="7:10" ht="13.5">
      <c r="G2" s="95"/>
      <c r="H2" s="95"/>
      <c r="I2" s="95" t="s">
        <v>294</v>
      </c>
      <c r="J2" s="830"/>
    </row>
    <row r="3" spans="1:10" ht="24" customHeight="1">
      <c r="A3" s="828" t="s">
        <v>41</v>
      </c>
      <c r="B3" s="829" t="s">
        <v>295</v>
      </c>
      <c r="C3" s="829"/>
      <c r="D3" s="829"/>
      <c r="E3" s="829"/>
      <c r="F3" s="828" t="s">
        <v>296</v>
      </c>
      <c r="G3" s="828"/>
      <c r="H3" s="828"/>
      <c r="I3" s="828"/>
      <c r="J3" s="830"/>
    </row>
    <row r="4" spans="1:10" s="100" customFormat="1" ht="35.25" customHeight="1">
      <c r="A4" s="828"/>
      <c r="B4" s="96" t="s">
        <v>297</v>
      </c>
      <c r="C4" s="97" t="str">
        <f>+'2.1.sz.mell  '!C4</f>
        <v>2014. évi eredeti előirányzat</v>
      </c>
      <c r="D4" s="98" t="str">
        <f>+'2.1.sz.mell  '!D4</f>
        <v>2014. évi módosított előirányzat</v>
      </c>
      <c r="E4" s="97" t="str">
        <f>+'2.1.sz.mell  '!E4</f>
        <v>2014. évi teljesítés</v>
      </c>
      <c r="F4" s="96" t="s">
        <v>297</v>
      </c>
      <c r="G4" s="97" t="str">
        <f>+'2.1.sz.mell  '!C4</f>
        <v>2014. évi eredeti előirányzat</v>
      </c>
      <c r="H4" s="98" t="str">
        <f>+'2.1.sz.mell  '!D4</f>
        <v>2014. évi módosított előirányzat</v>
      </c>
      <c r="I4" s="99" t="str">
        <f>+'2.1.sz.mell  '!E4</f>
        <v>2014. évi teljesítés</v>
      </c>
      <c r="J4" s="830"/>
    </row>
    <row r="5" spans="1:10" s="100" customFormat="1" ht="12.75">
      <c r="A5" s="101" t="s">
        <v>46</v>
      </c>
      <c r="B5" s="102" t="s">
        <v>47</v>
      </c>
      <c r="C5" s="103" t="s">
        <v>48</v>
      </c>
      <c r="D5" s="103" t="s">
        <v>49</v>
      </c>
      <c r="E5" s="103" t="s">
        <v>50</v>
      </c>
      <c r="F5" s="102" t="s">
        <v>298</v>
      </c>
      <c r="G5" s="103" t="s">
        <v>299</v>
      </c>
      <c r="H5" s="103" t="s">
        <v>300</v>
      </c>
      <c r="I5" s="104" t="s">
        <v>301</v>
      </c>
      <c r="J5" s="830"/>
    </row>
    <row r="6" spans="1:10" ht="12.75" customHeight="1">
      <c r="A6" s="106" t="s">
        <v>51</v>
      </c>
      <c r="B6" s="107" t="s">
        <v>352</v>
      </c>
      <c r="C6" s="108">
        <v>9015</v>
      </c>
      <c r="D6" s="108">
        <v>9015</v>
      </c>
      <c r="E6" s="108">
        <v>8946</v>
      </c>
      <c r="F6" s="107" t="s">
        <v>241</v>
      </c>
      <c r="G6" s="108">
        <v>2500</v>
      </c>
      <c r="H6" s="108">
        <v>467</v>
      </c>
      <c r="I6" s="109">
        <v>467</v>
      </c>
      <c r="J6" s="830"/>
    </row>
    <row r="7" spans="1:10" ht="12.75">
      <c r="A7" s="110" t="s">
        <v>65</v>
      </c>
      <c r="B7" s="111" t="s">
        <v>353</v>
      </c>
      <c r="C7" s="112"/>
      <c r="D7" s="112"/>
      <c r="E7" s="112"/>
      <c r="F7" s="111" t="s">
        <v>354</v>
      </c>
      <c r="G7" s="112"/>
      <c r="H7" s="112"/>
      <c r="I7" s="113"/>
      <c r="J7" s="830"/>
    </row>
    <row r="8" spans="1:10" ht="12.75" customHeight="1">
      <c r="A8" s="110" t="s">
        <v>79</v>
      </c>
      <c r="B8" s="111" t="s">
        <v>355</v>
      </c>
      <c r="C8" s="112"/>
      <c r="D8" s="112"/>
      <c r="E8" s="112"/>
      <c r="F8" s="111" t="s">
        <v>243</v>
      </c>
      <c r="G8" s="112">
        <v>25031</v>
      </c>
      <c r="H8" s="112">
        <v>22935</v>
      </c>
      <c r="I8" s="113">
        <v>22935</v>
      </c>
      <c r="J8" s="830"/>
    </row>
    <row r="9" spans="1:10" ht="12.75" customHeight="1">
      <c r="A9" s="110" t="s">
        <v>262</v>
      </c>
      <c r="B9" s="111" t="s">
        <v>356</v>
      </c>
      <c r="C9" s="112"/>
      <c r="D9" s="112"/>
      <c r="E9" s="112"/>
      <c r="F9" s="111" t="s">
        <v>357</v>
      </c>
      <c r="G9" s="112"/>
      <c r="H9" s="112"/>
      <c r="I9" s="113"/>
      <c r="J9" s="830"/>
    </row>
    <row r="10" spans="1:10" ht="12.75" customHeight="1">
      <c r="A10" s="110" t="s">
        <v>107</v>
      </c>
      <c r="B10" s="111" t="s">
        <v>358</v>
      </c>
      <c r="C10" s="112"/>
      <c r="D10" s="112"/>
      <c r="E10" s="112"/>
      <c r="F10" s="111" t="s">
        <v>245</v>
      </c>
      <c r="G10" s="112"/>
      <c r="H10" s="112"/>
      <c r="I10" s="113"/>
      <c r="J10" s="830"/>
    </row>
    <row r="11" spans="1:10" ht="12.75" customHeight="1">
      <c r="A11" s="110" t="s">
        <v>129</v>
      </c>
      <c r="B11" s="111" t="s">
        <v>359</v>
      </c>
      <c r="C11" s="115"/>
      <c r="D11" s="115"/>
      <c r="E11" s="115"/>
      <c r="F11" s="132"/>
      <c r="G11" s="112"/>
      <c r="H11" s="112"/>
      <c r="I11" s="113"/>
      <c r="J11" s="830"/>
    </row>
    <row r="12" spans="1:10" ht="12.75" customHeight="1">
      <c r="A12" s="110" t="s">
        <v>273</v>
      </c>
      <c r="B12" s="116"/>
      <c r="C12" s="112"/>
      <c r="D12" s="112"/>
      <c r="E12" s="112"/>
      <c r="F12" s="132"/>
      <c r="G12" s="112"/>
      <c r="H12" s="112"/>
      <c r="I12" s="113"/>
      <c r="J12" s="830"/>
    </row>
    <row r="13" spans="1:10" ht="12.75" customHeight="1">
      <c r="A13" s="110" t="s">
        <v>151</v>
      </c>
      <c r="B13" s="116"/>
      <c r="C13" s="112"/>
      <c r="D13" s="112"/>
      <c r="E13" s="112"/>
      <c r="F13" s="132"/>
      <c r="G13" s="112"/>
      <c r="H13" s="112"/>
      <c r="I13" s="113"/>
      <c r="J13" s="830"/>
    </row>
    <row r="14" spans="1:10" ht="12.75" customHeight="1">
      <c r="A14" s="110" t="s">
        <v>161</v>
      </c>
      <c r="B14" s="133"/>
      <c r="C14" s="115"/>
      <c r="D14" s="115"/>
      <c r="E14" s="115"/>
      <c r="F14" s="132"/>
      <c r="G14" s="112"/>
      <c r="H14" s="112"/>
      <c r="I14" s="113"/>
      <c r="J14" s="830"/>
    </row>
    <row r="15" spans="1:10" ht="12.75">
      <c r="A15" s="110" t="s">
        <v>285</v>
      </c>
      <c r="B15" s="116"/>
      <c r="C15" s="115"/>
      <c r="D15" s="115"/>
      <c r="E15" s="115"/>
      <c r="F15" s="132"/>
      <c r="G15" s="112"/>
      <c r="H15" s="112"/>
      <c r="I15" s="113"/>
      <c r="J15" s="830"/>
    </row>
    <row r="16" spans="1:10" ht="12.75" customHeight="1">
      <c r="A16" s="124" t="s">
        <v>311</v>
      </c>
      <c r="B16" s="134"/>
      <c r="C16" s="135"/>
      <c r="D16" s="136"/>
      <c r="E16" s="137"/>
      <c r="F16" s="125" t="s">
        <v>310</v>
      </c>
      <c r="G16" s="112"/>
      <c r="H16" s="112"/>
      <c r="I16" s="113"/>
      <c r="J16" s="830"/>
    </row>
    <row r="17" spans="1:10" ht="15.75" customHeight="1">
      <c r="A17" s="121" t="s">
        <v>312</v>
      </c>
      <c r="B17" s="122" t="s">
        <v>360</v>
      </c>
      <c r="C17" s="123">
        <f>+C6+C8+C9+C11+C12+C13+C14+C15+C16</f>
        <v>9015</v>
      </c>
      <c r="D17" s="123">
        <f>+D6+D8+D9+D11+D12+D13+D14+D15+D16</f>
        <v>9015</v>
      </c>
      <c r="E17" s="123">
        <f>+E6+E8+E9+E11+E12+E13+E14+E15+E16</f>
        <v>8946</v>
      </c>
      <c r="F17" s="122" t="s">
        <v>361</v>
      </c>
      <c r="G17" s="123">
        <f>+G6+G8+G10+G11+G12+G13+G14+G15+G16</f>
        <v>27531</v>
      </c>
      <c r="H17" s="123">
        <f>+H6+H8+H10+H11+H12+H13+H14+H15+H16</f>
        <v>23402</v>
      </c>
      <c r="I17" s="138">
        <f>+I6+I8+I10+I11+I12+I13+I14+I15+I16</f>
        <v>23402</v>
      </c>
      <c r="J17" s="830"/>
    </row>
    <row r="18" spans="1:10" ht="12.75" customHeight="1">
      <c r="A18" s="106" t="s">
        <v>313</v>
      </c>
      <c r="B18" s="139" t="s">
        <v>362</v>
      </c>
      <c r="C18" s="140">
        <f>+C19+C20+C21+C22+C23</f>
        <v>33366</v>
      </c>
      <c r="D18" s="140">
        <f>+D19+D20+D21+D22+D23</f>
        <v>34390</v>
      </c>
      <c r="E18" s="140">
        <f>+E19+E20+E21+E22+E23</f>
        <v>34390</v>
      </c>
      <c r="F18" s="111" t="s">
        <v>318</v>
      </c>
      <c r="G18" s="108"/>
      <c r="H18" s="108"/>
      <c r="I18" s="109"/>
      <c r="J18" s="830"/>
    </row>
    <row r="19" spans="1:10" ht="12.75" customHeight="1">
      <c r="A19" s="110" t="s">
        <v>316</v>
      </c>
      <c r="B19" s="141" t="s">
        <v>363</v>
      </c>
      <c r="C19" s="112">
        <v>33366</v>
      </c>
      <c r="D19" s="112">
        <v>33366</v>
      </c>
      <c r="E19" s="112">
        <v>33366</v>
      </c>
      <c r="F19" s="111" t="s">
        <v>364</v>
      </c>
      <c r="G19" s="112"/>
      <c r="H19" s="112"/>
      <c r="I19" s="113"/>
      <c r="J19" s="830"/>
    </row>
    <row r="20" spans="1:10" ht="12.75" customHeight="1">
      <c r="A20" s="106" t="s">
        <v>319</v>
      </c>
      <c r="B20" s="141" t="s">
        <v>365</v>
      </c>
      <c r="C20" s="112"/>
      <c r="D20" s="112"/>
      <c r="E20" s="112"/>
      <c r="F20" s="111" t="s">
        <v>324</v>
      </c>
      <c r="G20" s="112"/>
      <c r="H20" s="112"/>
      <c r="I20" s="113"/>
      <c r="J20" s="830"/>
    </row>
    <row r="21" spans="1:10" ht="12.75" customHeight="1">
      <c r="A21" s="110" t="s">
        <v>322</v>
      </c>
      <c r="B21" s="141" t="s">
        <v>366</v>
      </c>
      <c r="C21" s="112"/>
      <c r="D21" s="112"/>
      <c r="E21" s="112"/>
      <c r="F21" s="111" t="s">
        <v>327</v>
      </c>
      <c r="G21" s="112"/>
      <c r="H21" s="112"/>
      <c r="I21" s="113"/>
      <c r="J21" s="830"/>
    </row>
    <row r="22" spans="1:10" ht="12.75" customHeight="1">
      <c r="A22" s="106" t="s">
        <v>325</v>
      </c>
      <c r="B22" s="141" t="s">
        <v>367</v>
      </c>
      <c r="C22" s="112"/>
      <c r="D22" s="112"/>
      <c r="E22" s="112"/>
      <c r="F22" s="125" t="s">
        <v>330</v>
      </c>
      <c r="G22" s="112"/>
      <c r="H22" s="112"/>
      <c r="I22" s="113"/>
      <c r="J22" s="830"/>
    </row>
    <row r="23" spans="1:10" ht="12.75" customHeight="1">
      <c r="A23" s="110" t="s">
        <v>328</v>
      </c>
      <c r="B23" s="142" t="s">
        <v>368</v>
      </c>
      <c r="C23" s="112"/>
      <c r="D23" s="112">
        <v>1024</v>
      </c>
      <c r="E23" s="112">
        <v>1024</v>
      </c>
      <c r="F23" s="111" t="s">
        <v>369</v>
      </c>
      <c r="G23" s="112"/>
      <c r="H23" s="112"/>
      <c r="I23" s="113"/>
      <c r="J23" s="830"/>
    </row>
    <row r="24" spans="1:10" ht="12.75" customHeight="1">
      <c r="A24" s="106" t="s">
        <v>331</v>
      </c>
      <c r="B24" s="143" t="s">
        <v>370</v>
      </c>
      <c r="C24" s="128">
        <f>+C25+C26+C27+C28+C29</f>
        <v>0</v>
      </c>
      <c r="D24" s="128">
        <f>+D25+D26+D27+D28+D29</f>
        <v>0</v>
      </c>
      <c r="E24" s="128">
        <f>+E25+E26+E27+E28+E29</f>
        <v>0</v>
      </c>
      <c r="F24" s="107" t="s">
        <v>336</v>
      </c>
      <c r="G24" s="112"/>
      <c r="H24" s="112"/>
      <c r="I24" s="113"/>
      <c r="J24" s="830"/>
    </row>
    <row r="25" spans="1:10" ht="12.75" customHeight="1">
      <c r="A25" s="110" t="s">
        <v>334</v>
      </c>
      <c r="B25" s="142" t="s">
        <v>371</v>
      </c>
      <c r="C25" s="112"/>
      <c r="D25" s="112"/>
      <c r="E25" s="112"/>
      <c r="F25" s="107" t="s">
        <v>372</v>
      </c>
      <c r="G25" s="112"/>
      <c r="H25" s="112"/>
      <c r="I25" s="113"/>
      <c r="J25" s="830"/>
    </row>
    <row r="26" spans="1:10" ht="12.75" customHeight="1">
      <c r="A26" s="106" t="s">
        <v>337</v>
      </c>
      <c r="B26" s="142" t="s">
        <v>373</v>
      </c>
      <c r="C26" s="112"/>
      <c r="D26" s="112"/>
      <c r="E26" s="112"/>
      <c r="F26" s="144"/>
      <c r="G26" s="112"/>
      <c r="H26" s="112"/>
      <c r="I26" s="113"/>
      <c r="J26" s="830"/>
    </row>
    <row r="27" spans="1:10" ht="12.75" customHeight="1">
      <c r="A27" s="110" t="s">
        <v>339</v>
      </c>
      <c r="B27" s="141" t="s">
        <v>374</v>
      </c>
      <c r="C27" s="112"/>
      <c r="D27" s="112"/>
      <c r="E27" s="112"/>
      <c r="F27" s="144"/>
      <c r="G27" s="112"/>
      <c r="H27" s="112"/>
      <c r="I27" s="113"/>
      <c r="J27" s="830"/>
    </row>
    <row r="28" spans="1:10" ht="12.75" customHeight="1">
      <c r="A28" s="106" t="s">
        <v>342</v>
      </c>
      <c r="B28" s="145" t="s">
        <v>375</v>
      </c>
      <c r="C28" s="112"/>
      <c r="D28" s="112"/>
      <c r="E28" s="112"/>
      <c r="F28" s="116"/>
      <c r="G28" s="112"/>
      <c r="H28" s="112"/>
      <c r="I28" s="113"/>
      <c r="J28" s="830"/>
    </row>
    <row r="29" spans="1:10" ht="12.75" customHeight="1">
      <c r="A29" s="110" t="s">
        <v>345</v>
      </c>
      <c r="B29" s="146" t="s">
        <v>376</v>
      </c>
      <c r="C29" s="112"/>
      <c r="D29" s="112"/>
      <c r="E29" s="112"/>
      <c r="F29" s="144"/>
      <c r="G29" s="112"/>
      <c r="H29" s="112"/>
      <c r="I29" s="113"/>
      <c r="J29" s="830"/>
    </row>
    <row r="30" spans="1:10" ht="16.5" customHeight="1">
      <c r="A30" s="121" t="s">
        <v>348</v>
      </c>
      <c r="B30" s="122" t="s">
        <v>377</v>
      </c>
      <c r="C30" s="123">
        <f>+C18+C24</f>
        <v>33366</v>
      </c>
      <c r="D30" s="123">
        <f>+D18+D24</f>
        <v>34390</v>
      </c>
      <c r="E30" s="123">
        <f>+E18+E24</f>
        <v>34390</v>
      </c>
      <c r="F30" s="122" t="s">
        <v>378</v>
      </c>
      <c r="G30" s="123">
        <f>SUM(G18:G29)</f>
        <v>0</v>
      </c>
      <c r="H30" s="123">
        <f>SUM(H18:H29)</f>
        <v>0</v>
      </c>
      <c r="I30" s="138">
        <f>SUM(I18:I29)</f>
        <v>0</v>
      </c>
      <c r="J30" s="830"/>
    </row>
    <row r="31" spans="1:10" ht="16.5" customHeight="1">
      <c r="A31" s="121" t="s">
        <v>379</v>
      </c>
      <c r="B31" s="129" t="s">
        <v>380</v>
      </c>
      <c r="C31" s="130">
        <f>+C17+C30</f>
        <v>42381</v>
      </c>
      <c r="D31" s="130">
        <f>+D17+D30</f>
        <v>43405</v>
      </c>
      <c r="E31" s="131">
        <f>+E17+E30</f>
        <v>43336</v>
      </c>
      <c r="F31" s="129" t="s">
        <v>381</v>
      </c>
      <c r="G31" s="130">
        <f>+G17+G30</f>
        <v>27531</v>
      </c>
      <c r="H31" s="130">
        <f>+H17+H30</f>
        <v>23402</v>
      </c>
      <c r="I31" s="147">
        <f>+I17+I30</f>
        <v>23402</v>
      </c>
      <c r="J31" s="830"/>
    </row>
    <row r="32" spans="1:10" ht="16.5" customHeight="1">
      <c r="A32" s="121" t="s">
        <v>382</v>
      </c>
      <c r="B32" s="129" t="s">
        <v>346</v>
      </c>
      <c r="C32" s="130">
        <f>IF(C17-G17&lt;0,G17-C17,"-")</f>
        <v>18516</v>
      </c>
      <c r="D32" s="130">
        <f>IF(D17-H17&lt;0,H17-D17,"-")</f>
        <v>14387</v>
      </c>
      <c r="E32" s="131">
        <f>IF(E17-I17&lt;0,I17-E17,"-")</f>
        <v>14456</v>
      </c>
      <c r="F32" s="129" t="s">
        <v>347</v>
      </c>
      <c r="G32" s="130" t="str">
        <f>IF(C17-G17&gt;0,C17-G17,"-")</f>
        <v>-</v>
      </c>
      <c r="H32" s="130" t="str">
        <f>IF(D17-H17&gt;0,D17-H17,"-")</f>
        <v>-</v>
      </c>
      <c r="I32" s="147" t="str">
        <f>IF(E17-I17&gt;0,E17-I17,"-")</f>
        <v>-</v>
      </c>
      <c r="J32" s="830"/>
    </row>
    <row r="33" spans="1:10" ht="16.5" customHeight="1">
      <c r="A33" s="121" t="s">
        <v>383</v>
      </c>
      <c r="B33" s="129" t="s">
        <v>349</v>
      </c>
      <c r="C33" s="130" t="str">
        <f>IF(C26-G26&lt;0,G26-C26,"-")</f>
        <v>-</v>
      </c>
      <c r="D33" s="130" t="str">
        <f>IF(D26-H26&lt;0,H26-D26,"-")</f>
        <v>-</v>
      </c>
      <c r="E33" s="131" t="str">
        <f>IF(E26-I26&lt;0,I26-E26,"-")</f>
        <v>-</v>
      </c>
      <c r="F33" s="129" t="s">
        <v>350</v>
      </c>
      <c r="G33" s="130" t="str">
        <f>IF(C26-G26&gt;0,C26-G26,"-")</f>
        <v>-</v>
      </c>
      <c r="H33" s="130" t="str">
        <f>IF(D26-H26&gt;0,D26-H26,"-")</f>
        <v>-</v>
      </c>
      <c r="I33" s="147" t="str">
        <f>IF(E26-I26&gt;0,E26-I26,"-")</f>
        <v>-</v>
      </c>
      <c r="J33" s="830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14.875" style="226" customWidth="1"/>
    <col min="2" max="2" width="65.375" style="227" customWidth="1"/>
    <col min="3" max="5" width="17.00390625" style="228" customWidth="1"/>
    <col min="6" max="16384" width="9.375" style="229" customWidth="1"/>
  </cols>
  <sheetData>
    <row r="1" spans="1:5" s="234" customFormat="1" ht="16.5" customHeight="1">
      <c r="A1" s="230"/>
      <c r="B1" s="231"/>
      <c r="C1" s="232"/>
      <c r="D1" s="233"/>
      <c r="E1" s="232" t="str">
        <f>+CONCATENATE("3.31. melléklet a 9/",LEFT(ÖSSZEFÜGGÉSEK!A4,4)+1,". (V.4.) önkormányzati rendelethez")</f>
        <v>3.31. melléklet a 9/2015. (V.4.) önkormányzati rendelethez</v>
      </c>
    </row>
    <row r="2" spans="1:5" s="237" customFormat="1" ht="15.75" customHeight="1">
      <c r="A2" s="235" t="s">
        <v>297</v>
      </c>
      <c r="B2" s="847" t="s">
        <v>424</v>
      </c>
      <c r="C2" s="847"/>
      <c r="D2" s="847"/>
      <c r="E2" s="236" t="s">
        <v>425</v>
      </c>
    </row>
    <row r="3" spans="1:5" s="237" customFormat="1" ht="24">
      <c r="A3" s="238" t="s">
        <v>426</v>
      </c>
      <c r="B3" s="848" t="s">
        <v>792</v>
      </c>
      <c r="C3" s="848"/>
      <c r="D3" s="848"/>
      <c r="E3" s="239" t="s">
        <v>425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1" customFormat="1" ht="12" customHeight="1">
      <c r="A8" s="16" t="s">
        <v>51</v>
      </c>
      <c r="B8" s="21" t="s">
        <v>52</v>
      </c>
      <c r="C8" s="22">
        <f>SUM(C9:C14)</f>
        <v>34441</v>
      </c>
      <c r="D8" s="22">
        <f>SUM(D9:D14)</f>
        <v>35854</v>
      </c>
      <c r="E8" s="23">
        <f>SUM(E9:E14)</f>
        <v>35854</v>
      </c>
    </row>
    <row r="9" spans="1:5" s="253" customFormat="1" ht="12" customHeight="1">
      <c r="A9" s="252" t="s">
        <v>53</v>
      </c>
      <c r="B9" s="26" t="s">
        <v>54</v>
      </c>
      <c r="C9" s="27">
        <v>15961</v>
      </c>
      <c r="D9" s="27">
        <v>15961</v>
      </c>
      <c r="E9" s="28">
        <v>15961</v>
      </c>
    </row>
    <row r="10" spans="1:5" s="255" customFormat="1" ht="12" customHeight="1">
      <c r="A10" s="254" t="s">
        <v>55</v>
      </c>
      <c r="B10" s="30" t="s">
        <v>56</v>
      </c>
      <c r="C10" s="31"/>
      <c r="D10" s="31"/>
      <c r="E10" s="32"/>
    </row>
    <row r="11" spans="1:5" s="255" customFormat="1" ht="12" customHeight="1">
      <c r="A11" s="254" t="s">
        <v>57</v>
      </c>
      <c r="B11" s="30" t="s">
        <v>58</v>
      </c>
      <c r="C11" s="31">
        <v>17798</v>
      </c>
      <c r="D11" s="31">
        <v>17913</v>
      </c>
      <c r="E11" s="32">
        <v>17913</v>
      </c>
    </row>
    <row r="12" spans="1:5" s="255" customFormat="1" ht="12" customHeight="1">
      <c r="A12" s="254" t="s">
        <v>59</v>
      </c>
      <c r="B12" s="30" t="s">
        <v>60</v>
      </c>
      <c r="C12" s="31">
        <v>682</v>
      </c>
      <c r="D12" s="31">
        <v>682</v>
      </c>
      <c r="E12" s="32">
        <v>682</v>
      </c>
    </row>
    <row r="13" spans="1:5" s="255" customFormat="1" ht="12" customHeight="1">
      <c r="A13" s="254" t="s">
        <v>61</v>
      </c>
      <c r="B13" s="30" t="s">
        <v>62</v>
      </c>
      <c r="C13" s="31"/>
      <c r="D13" s="31">
        <v>33</v>
      </c>
      <c r="E13" s="32">
        <v>33</v>
      </c>
    </row>
    <row r="14" spans="1:5" s="253" customFormat="1" ht="12" customHeight="1">
      <c r="A14" s="256" t="s">
        <v>63</v>
      </c>
      <c r="B14" s="38" t="s">
        <v>64</v>
      </c>
      <c r="C14" s="35"/>
      <c r="D14" s="35">
        <v>1265</v>
      </c>
      <c r="E14" s="36">
        <v>1265</v>
      </c>
    </row>
    <row r="15" spans="1:5" s="253" customFormat="1" ht="12" customHeight="1">
      <c r="A15" s="16" t="s">
        <v>65</v>
      </c>
      <c r="B15" s="37" t="s">
        <v>66</v>
      </c>
      <c r="C15" s="22">
        <f>SUM(C16:C20)</f>
        <v>0</v>
      </c>
      <c r="D15" s="22">
        <f>SUM(D16:D20)</f>
        <v>18</v>
      </c>
      <c r="E15" s="23">
        <f>SUM(E16:E20)</f>
        <v>18</v>
      </c>
    </row>
    <row r="16" spans="1:5" s="253" customFormat="1" ht="12" customHeight="1">
      <c r="A16" s="252" t="s">
        <v>67</v>
      </c>
      <c r="B16" s="26" t="s">
        <v>68</v>
      </c>
      <c r="C16" s="27"/>
      <c r="D16" s="27"/>
      <c r="E16" s="28"/>
    </row>
    <row r="17" spans="1:5" s="253" customFormat="1" ht="12" customHeight="1">
      <c r="A17" s="254" t="s">
        <v>69</v>
      </c>
      <c r="B17" s="30" t="s">
        <v>70</v>
      </c>
      <c r="C17" s="31"/>
      <c r="D17" s="31"/>
      <c r="E17" s="32"/>
    </row>
    <row r="18" spans="1:5" s="253" customFormat="1" ht="12" customHeight="1">
      <c r="A18" s="254" t="s">
        <v>71</v>
      </c>
      <c r="B18" s="30" t="s">
        <v>72</v>
      </c>
      <c r="C18" s="31"/>
      <c r="D18" s="31"/>
      <c r="E18" s="32"/>
    </row>
    <row r="19" spans="1:5" s="253" customFormat="1" ht="12" customHeight="1">
      <c r="A19" s="254" t="s">
        <v>73</v>
      </c>
      <c r="B19" s="30" t="s">
        <v>74</v>
      </c>
      <c r="C19" s="31"/>
      <c r="D19" s="31"/>
      <c r="E19" s="32"/>
    </row>
    <row r="20" spans="1:5" s="253" customFormat="1" ht="12" customHeight="1">
      <c r="A20" s="254" t="s">
        <v>75</v>
      </c>
      <c r="B20" s="30" t="s">
        <v>76</v>
      </c>
      <c r="C20" s="31"/>
      <c r="D20" s="31">
        <v>18</v>
      </c>
      <c r="E20" s="32">
        <v>18</v>
      </c>
    </row>
    <row r="21" spans="1:5" s="255" customFormat="1" ht="12" customHeight="1">
      <c r="A21" s="256" t="s">
        <v>77</v>
      </c>
      <c r="B21" s="38" t="s">
        <v>78</v>
      </c>
      <c r="C21" s="35"/>
      <c r="D21" s="35"/>
      <c r="E21" s="36"/>
    </row>
    <row r="22" spans="1:5" s="255" customFormat="1" ht="12" customHeight="1">
      <c r="A22" s="16" t="s">
        <v>79</v>
      </c>
      <c r="B22" s="21" t="s">
        <v>80</v>
      </c>
      <c r="C22" s="22">
        <f>SUM(C23:C27)</f>
        <v>0</v>
      </c>
      <c r="D22" s="22">
        <f>SUM(D23:D27)</f>
        <v>0</v>
      </c>
      <c r="E22" s="23">
        <f>SUM(E23:E27)</f>
        <v>0</v>
      </c>
    </row>
    <row r="23" spans="1:5" s="255" customFormat="1" ht="12" customHeight="1">
      <c r="A23" s="252" t="s">
        <v>81</v>
      </c>
      <c r="B23" s="26" t="s">
        <v>82</v>
      </c>
      <c r="C23" s="27"/>
      <c r="D23" s="27"/>
      <c r="E23" s="28"/>
    </row>
    <row r="24" spans="1:5" s="253" customFormat="1" ht="12" customHeight="1">
      <c r="A24" s="254" t="s">
        <v>83</v>
      </c>
      <c r="B24" s="30" t="s">
        <v>84</v>
      </c>
      <c r="C24" s="31"/>
      <c r="D24" s="31"/>
      <c r="E24" s="32"/>
    </row>
    <row r="25" spans="1:5" s="255" customFormat="1" ht="12" customHeight="1">
      <c r="A25" s="254" t="s">
        <v>85</v>
      </c>
      <c r="B25" s="30" t="s">
        <v>86</v>
      </c>
      <c r="C25" s="31"/>
      <c r="D25" s="31"/>
      <c r="E25" s="32"/>
    </row>
    <row r="26" spans="1:5" s="255" customFormat="1" ht="12" customHeight="1">
      <c r="A26" s="254" t="s">
        <v>87</v>
      </c>
      <c r="B26" s="30" t="s">
        <v>88</v>
      </c>
      <c r="C26" s="31"/>
      <c r="D26" s="31"/>
      <c r="E26" s="32"/>
    </row>
    <row r="27" spans="1:5" s="255" customFormat="1" ht="12" customHeight="1">
      <c r="A27" s="254" t="s">
        <v>89</v>
      </c>
      <c r="B27" s="30" t="s">
        <v>90</v>
      </c>
      <c r="C27" s="31"/>
      <c r="D27" s="31"/>
      <c r="E27" s="32"/>
    </row>
    <row r="28" spans="1:5" s="255" customFormat="1" ht="12" customHeight="1">
      <c r="A28" s="256" t="s">
        <v>91</v>
      </c>
      <c r="B28" s="34" t="s">
        <v>92</v>
      </c>
      <c r="C28" s="35"/>
      <c r="D28" s="35"/>
      <c r="E28" s="36"/>
    </row>
    <row r="29" spans="1:5" s="255" customFormat="1" ht="12" customHeight="1">
      <c r="A29" s="16" t="s">
        <v>93</v>
      </c>
      <c r="B29" s="21" t="s">
        <v>94</v>
      </c>
      <c r="C29" s="22">
        <f>+C30+C33+C34+C35</f>
        <v>2717</v>
      </c>
      <c r="D29" s="22">
        <f>+D30+D33+D34+D35</f>
        <v>0</v>
      </c>
      <c r="E29" s="23">
        <f>+E30+E33+E34+E35</f>
        <v>0</v>
      </c>
    </row>
    <row r="30" spans="1:5" s="255" customFormat="1" ht="12" customHeight="1">
      <c r="A30" s="252" t="s">
        <v>95</v>
      </c>
      <c r="B30" s="26" t="s">
        <v>96</v>
      </c>
      <c r="C30" s="39">
        <f>+C31+C32</f>
        <v>2717</v>
      </c>
      <c r="D30" s="39">
        <f>+D31+D32</f>
        <v>0</v>
      </c>
      <c r="E30" s="40">
        <f>+E31+E32</f>
        <v>0</v>
      </c>
    </row>
    <row r="31" spans="1:5" s="255" customFormat="1" ht="12" customHeight="1">
      <c r="A31" s="254" t="s">
        <v>97</v>
      </c>
      <c r="B31" s="30" t="s">
        <v>98</v>
      </c>
      <c r="C31" s="31"/>
      <c r="D31" s="31"/>
      <c r="E31" s="32"/>
    </row>
    <row r="32" spans="1:5" s="255" customFormat="1" ht="12" customHeight="1">
      <c r="A32" s="254" t="s">
        <v>99</v>
      </c>
      <c r="B32" s="30" t="s">
        <v>100</v>
      </c>
      <c r="C32" s="31">
        <v>2717</v>
      </c>
      <c r="D32" s="31"/>
      <c r="E32" s="32"/>
    </row>
    <row r="33" spans="1:5" s="255" customFormat="1" ht="12" customHeight="1">
      <c r="A33" s="254" t="s">
        <v>101</v>
      </c>
      <c r="B33" s="30" t="s">
        <v>102</v>
      </c>
      <c r="C33" s="31"/>
      <c r="D33" s="31"/>
      <c r="E33" s="32"/>
    </row>
    <row r="34" spans="1:5" s="255" customFormat="1" ht="12" customHeight="1">
      <c r="A34" s="254" t="s">
        <v>103</v>
      </c>
      <c r="B34" s="30" t="s">
        <v>104</v>
      </c>
      <c r="C34" s="31"/>
      <c r="D34" s="31"/>
      <c r="E34" s="32"/>
    </row>
    <row r="35" spans="1:5" s="255" customFormat="1" ht="12" customHeight="1">
      <c r="A35" s="256" t="s">
        <v>105</v>
      </c>
      <c r="B35" s="34" t="s">
        <v>106</v>
      </c>
      <c r="C35" s="35"/>
      <c r="D35" s="35"/>
      <c r="E35" s="36"/>
    </row>
    <row r="36" spans="1:5" s="255" customFormat="1" ht="12" customHeight="1">
      <c r="A36" s="16" t="s">
        <v>107</v>
      </c>
      <c r="B36" s="21" t="s">
        <v>108</v>
      </c>
      <c r="C36" s="22">
        <f>SUM(C37:C46)</f>
        <v>0</v>
      </c>
      <c r="D36" s="22">
        <f>SUM(D37:D46)</f>
        <v>0</v>
      </c>
      <c r="E36" s="23">
        <f>SUM(E37:E46)</f>
        <v>0</v>
      </c>
    </row>
    <row r="37" spans="1:5" s="255" customFormat="1" ht="12" customHeight="1">
      <c r="A37" s="252" t="s">
        <v>109</v>
      </c>
      <c r="B37" s="26" t="s">
        <v>110</v>
      </c>
      <c r="C37" s="27"/>
      <c r="D37" s="27"/>
      <c r="E37" s="28"/>
    </row>
    <row r="38" spans="1:5" s="255" customFormat="1" ht="12" customHeight="1">
      <c r="A38" s="254" t="s">
        <v>111</v>
      </c>
      <c r="B38" s="30" t="s">
        <v>112</v>
      </c>
      <c r="C38" s="31"/>
      <c r="D38" s="31"/>
      <c r="E38" s="32"/>
    </row>
    <row r="39" spans="1:5" s="255" customFormat="1" ht="12" customHeight="1">
      <c r="A39" s="254" t="s">
        <v>113</v>
      </c>
      <c r="B39" s="30" t="s">
        <v>114</v>
      </c>
      <c r="C39" s="31"/>
      <c r="D39" s="31"/>
      <c r="E39" s="32"/>
    </row>
    <row r="40" spans="1:5" s="255" customFormat="1" ht="12" customHeight="1">
      <c r="A40" s="254" t="s">
        <v>115</v>
      </c>
      <c r="B40" s="30" t="s">
        <v>116</v>
      </c>
      <c r="C40" s="31"/>
      <c r="D40" s="31"/>
      <c r="E40" s="32"/>
    </row>
    <row r="41" spans="1:5" s="255" customFormat="1" ht="12" customHeight="1">
      <c r="A41" s="254" t="s">
        <v>117</v>
      </c>
      <c r="B41" s="30" t="s">
        <v>118</v>
      </c>
      <c r="C41" s="31"/>
      <c r="D41" s="31"/>
      <c r="E41" s="32"/>
    </row>
    <row r="42" spans="1:5" s="255" customFormat="1" ht="12" customHeight="1">
      <c r="A42" s="254" t="s">
        <v>119</v>
      </c>
      <c r="B42" s="30" t="s">
        <v>120</v>
      </c>
      <c r="C42" s="31"/>
      <c r="D42" s="31"/>
      <c r="E42" s="32"/>
    </row>
    <row r="43" spans="1:5" s="255" customFormat="1" ht="12" customHeight="1">
      <c r="A43" s="254" t="s">
        <v>121</v>
      </c>
      <c r="B43" s="30" t="s">
        <v>122</v>
      </c>
      <c r="C43" s="31"/>
      <c r="D43" s="31"/>
      <c r="E43" s="32"/>
    </row>
    <row r="44" spans="1:5" s="255" customFormat="1" ht="12" customHeight="1">
      <c r="A44" s="254" t="s">
        <v>123</v>
      </c>
      <c r="B44" s="30" t="s">
        <v>124</v>
      </c>
      <c r="C44" s="31"/>
      <c r="D44" s="31"/>
      <c r="E44" s="32"/>
    </row>
    <row r="45" spans="1:5" s="255" customFormat="1" ht="12" customHeight="1">
      <c r="A45" s="254" t="s">
        <v>125</v>
      </c>
      <c r="B45" s="30" t="s">
        <v>126</v>
      </c>
      <c r="C45" s="31"/>
      <c r="D45" s="31"/>
      <c r="E45" s="32"/>
    </row>
    <row r="46" spans="1:5" s="253" customFormat="1" ht="12" customHeight="1">
      <c r="A46" s="256" t="s">
        <v>127</v>
      </c>
      <c r="B46" s="34" t="s">
        <v>128</v>
      </c>
      <c r="C46" s="35"/>
      <c r="D46" s="35"/>
      <c r="E46" s="36"/>
    </row>
    <row r="47" spans="1:5" s="255" customFormat="1" ht="12" customHeight="1">
      <c r="A47" s="16" t="s">
        <v>129</v>
      </c>
      <c r="B47" s="21" t="s">
        <v>130</v>
      </c>
      <c r="C47" s="22">
        <f>SUM(C48:C52)</f>
        <v>0</v>
      </c>
      <c r="D47" s="22">
        <f>SUM(D48:D52)</f>
        <v>0</v>
      </c>
      <c r="E47" s="23">
        <f>SUM(E48:E52)</f>
        <v>0</v>
      </c>
    </row>
    <row r="48" spans="1:5" s="255" customFormat="1" ht="12" customHeight="1">
      <c r="A48" s="252" t="s">
        <v>131</v>
      </c>
      <c r="B48" s="26" t="s">
        <v>132</v>
      </c>
      <c r="C48" s="27"/>
      <c r="D48" s="27"/>
      <c r="E48" s="28"/>
    </row>
    <row r="49" spans="1:5" s="255" customFormat="1" ht="12" customHeight="1">
      <c r="A49" s="254" t="s">
        <v>133</v>
      </c>
      <c r="B49" s="30" t="s">
        <v>134</v>
      </c>
      <c r="C49" s="31"/>
      <c r="D49" s="31"/>
      <c r="E49" s="32"/>
    </row>
    <row r="50" spans="1:5" s="255" customFormat="1" ht="12" customHeight="1">
      <c r="A50" s="254" t="s">
        <v>135</v>
      </c>
      <c r="B50" s="30" t="s">
        <v>136</v>
      </c>
      <c r="C50" s="31"/>
      <c r="D50" s="31"/>
      <c r="E50" s="32"/>
    </row>
    <row r="51" spans="1:5" s="255" customFormat="1" ht="12" customHeight="1">
      <c r="A51" s="254" t="s">
        <v>137</v>
      </c>
      <c r="B51" s="30" t="s">
        <v>138</v>
      </c>
      <c r="C51" s="31"/>
      <c r="D51" s="31"/>
      <c r="E51" s="32"/>
    </row>
    <row r="52" spans="1:5" s="255" customFormat="1" ht="12" customHeight="1">
      <c r="A52" s="256" t="s">
        <v>139</v>
      </c>
      <c r="B52" s="34" t="s">
        <v>140</v>
      </c>
      <c r="C52" s="35"/>
      <c r="D52" s="35"/>
      <c r="E52" s="36"/>
    </row>
    <row r="53" spans="1:5" s="255" customFormat="1" ht="12" customHeight="1">
      <c r="A53" s="16" t="s">
        <v>141</v>
      </c>
      <c r="B53" s="21" t="s">
        <v>142</v>
      </c>
      <c r="C53" s="22">
        <f>SUM(C54:C56)</f>
        <v>0</v>
      </c>
      <c r="D53" s="22">
        <f>SUM(D54:D56)</f>
        <v>0</v>
      </c>
      <c r="E53" s="23">
        <f>SUM(E54:E56)</f>
        <v>0</v>
      </c>
    </row>
    <row r="54" spans="1:5" s="253" customFormat="1" ht="12" customHeight="1">
      <c r="A54" s="252" t="s">
        <v>143</v>
      </c>
      <c r="B54" s="26" t="s">
        <v>144</v>
      </c>
      <c r="C54" s="27"/>
      <c r="D54" s="27"/>
      <c r="E54" s="28"/>
    </row>
    <row r="55" spans="1:5" s="253" customFormat="1" ht="12" customHeight="1">
      <c r="A55" s="254" t="s">
        <v>145</v>
      </c>
      <c r="B55" s="30" t="s">
        <v>146</v>
      </c>
      <c r="C55" s="31"/>
      <c r="D55" s="31"/>
      <c r="E55" s="32"/>
    </row>
    <row r="56" spans="1:5" s="253" customFormat="1" ht="12" customHeight="1">
      <c r="A56" s="254" t="s">
        <v>147</v>
      </c>
      <c r="B56" s="30" t="s">
        <v>148</v>
      </c>
      <c r="C56" s="31"/>
      <c r="D56" s="31"/>
      <c r="E56" s="32"/>
    </row>
    <row r="57" spans="1:5" s="253" customFormat="1" ht="12" customHeight="1">
      <c r="A57" s="256" t="s">
        <v>149</v>
      </c>
      <c r="B57" s="34" t="s">
        <v>150</v>
      </c>
      <c r="C57" s="35"/>
      <c r="D57" s="35"/>
      <c r="E57" s="36"/>
    </row>
    <row r="58" spans="1:5" s="255" customFormat="1" ht="12" customHeight="1">
      <c r="A58" s="16" t="s">
        <v>151</v>
      </c>
      <c r="B58" s="37" t="s">
        <v>152</v>
      </c>
      <c r="C58" s="22">
        <f>SUM(C59:C61)</f>
        <v>0</v>
      </c>
      <c r="D58" s="22">
        <f>SUM(D59:D61)</f>
        <v>0</v>
      </c>
      <c r="E58" s="23">
        <f>SUM(E59:E61)</f>
        <v>0</v>
      </c>
    </row>
    <row r="59" spans="1:5" s="255" customFormat="1" ht="12" customHeight="1">
      <c r="A59" s="252" t="s">
        <v>153</v>
      </c>
      <c r="B59" s="26" t="s">
        <v>154</v>
      </c>
      <c r="C59" s="31"/>
      <c r="D59" s="31"/>
      <c r="E59" s="32"/>
    </row>
    <row r="60" spans="1:5" s="255" customFormat="1" ht="12" customHeight="1">
      <c r="A60" s="254" t="s">
        <v>155</v>
      </c>
      <c r="B60" s="30" t="s">
        <v>431</v>
      </c>
      <c r="C60" s="31"/>
      <c r="D60" s="31"/>
      <c r="E60" s="32"/>
    </row>
    <row r="61" spans="1:5" s="255" customFormat="1" ht="12" customHeight="1">
      <c r="A61" s="254" t="s">
        <v>157</v>
      </c>
      <c r="B61" s="30" t="s">
        <v>158</v>
      </c>
      <c r="C61" s="31"/>
      <c r="D61" s="31"/>
      <c r="E61" s="32"/>
    </row>
    <row r="62" spans="1:5" s="255" customFormat="1" ht="12" customHeight="1">
      <c r="A62" s="256" t="s">
        <v>159</v>
      </c>
      <c r="B62" s="34" t="s">
        <v>160</v>
      </c>
      <c r="C62" s="31"/>
      <c r="D62" s="31"/>
      <c r="E62" s="32"/>
    </row>
    <row r="63" spans="1:5" s="255" customFormat="1" ht="12" customHeight="1">
      <c r="A63" s="16" t="s">
        <v>161</v>
      </c>
      <c r="B63" s="21" t="s">
        <v>162</v>
      </c>
      <c r="C63" s="22">
        <f>+C8+C15+C22+C29+C36+C47+C53+C58</f>
        <v>37158</v>
      </c>
      <c r="D63" s="22">
        <f>+D8+D15+D22+D29+D36+D47+D53+D58</f>
        <v>35872</v>
      </c>
      <c r="E63" s="23">
        <f>+E8+E15+E22+E29+E36+E47+E53+E58</f>
        <v>35872</v>
      </c>
    </row>
    <row r="64" spans="1:5" s="255" customFormat="1" ht="12" customHeight="1">
      <c r="A64" s="257" t="s">
        <v>432</v>
      </c>
      <c r="B64" s="37" t="s">
        <v>164</v>
      </c>
      <c r="C64" s="22">
        <f>SUM(C65:C67)</f>
        <v>0</v>
      </c>
      <c r="D64" s="22">
        <f>SUM(D65:D67)</f>
        <v>0</v>
      </c>
      <c r="E64" s="23">
        <f>SUM(E65:E67)</f>
        <v>0</v>
      </c>
    </row>
    <row r="65" spans="1:5" s="255" customFormat="1" ht="12" customHeight="1">
      <c r="A65" s="252" t="s">
        <v>165</v>
      </c>
      <c r="B65" s="26" t="s">
        <v>166</v>
      </c>
      <c r="C65" s="31"/>
      <c r="D65" s="31"/>
      <c r="E65" s="32"/>
    </row>
    <row r="66" spans="1:5" s="255" customFormat="1" ht="12" customHeight="1">
      <c r="A66" s="254" t="s">
        <v>167</v>
      </c>
      <c r="B66" s="30" t="s">
        <v>168</v>
      </c>
      <c r="C66" s="31"/>
      <c r="D66" s="31"/>
      <c r="E66" s="32"/>
    </row>
    <row r="67" spans="1:5" s="255" customFormat="1" ht="12" customHeight="1">
      <c r="A67" s="256" t="s">
        <v>169</v>
      </c>
      <c r="B67" s="258" t="s">
        <v>433</v>
      </c>
      <c r="C67" s="31"/>
      <c r="D67" s="31"/>
      <c r="E67" s="32"/>
    </row>
    <row r="68" spans="1:5" s="255" customFormat="1" ht="12" customHeight="1">
      <c r="A68" s="257" t="s">
        <v>171</v>
      </c>
      <c r="B68" s="37" t="s">
        <v>172</v>
      </c>
      <c r="C68" s="22">
        <f>SUM(C69:C72)</f>
        <v>0</v>
      </c>
      <c r="D68" s="22">
        <f>SUM(D69:D72)</f>
        <v>0</v>
      </c>
      <c r="E68" s="23">
        <f>SUM(E69:E72)</f>
        <v>0</v>
      </c>
    </row>
    <row r="69" spans="1:5" s="255" customFormat="1" ht="12" customHeight="1">
      <c r="A69" s="252" t="s">
        <v>173</v>
      </c>
      <c r="B69" s="26" t="s">
        <v>174</v>
      </c>
      <c r="C69" s="31"/>
      <c r="D69" s="31"/>
      <c r="E69" s="32"/>
    </row>
    <row r="70" spans="1:5" s="255" customFormat="1" ht="12" customHeight="1">
      <c r="A70" s="254" t="s">
        <v>175</v>
      </c>
      <c r="B70" s="30" t="s">
        <v>176</v>
      </c>
      <c r="C70" s="31"/>
      <c r="D70" s="31"/>
      <c r="E70" s="32"/>
    </row>
    <row r="71" spans="1:5" s="255" customFormat="1" ht="12" customHeight="1">
      <c r="A71" s="254" t="s">
        <v>177</v>
      </c>
      <c r="B71" s="30" t="s">
        <v>178</v>
      </c>
      <c r="C71" s="31"/>
      <c r="D71" s="31"/>
      <c r="E71" s="32"/>
    </row>
    <row r="72" spans="1:5" s="255" customFormat="1" ht="12" customHeight="1">
      <c r="A72" s="256" t="s">
        <v>179</v>
      </c>
      <c r="B72" s="34" t="s">
        <v>180</v>
      </c>
      <c r="C72" s="31"/>
      <c r="D72" s="31"/>
      <c r="E72" s="32"/>
    </row>
    <row r="73" spans="1:5" s="255" customFormat="1" ht="12" customHeight="1">
      <c r="A73" s="257" t="s">
        <v>181</v>
      </c>
      <c r="B73" s="37" t="s">
        <v>182</v>
      </c>
      <c r="C73" s="22">
        <f>SUM(C74:C75)</f>
        <v>0</v>
      </c>
      <c r="D73" s="22">
        <f>SUM(D74:D75)</f>
        <v>0</v>
      </c>
      <c r="E73" s="23">
        <f>SUM(E74:E75)</f>
        <v>0</v>
      </c>
    </row>
    <row r="74" spans="1:5" s="255" customFormat="1" ht="12" customHeight="1">
      <c r="A74" s="252" t="s">
        <v>183</v>
      </c>
      <c r="B74" s="26" t="s">
        <v>184</v>
      </c>
      <c r="C74" s="31"/>
      <c r="D74" s="31"/>
      <c r="E74" s="32"/>
    </row>
    <row r="75" spans="1:5" s="255" customFormat="1" ht="12" customHeight="1">
      <c r="A75" s="256" t="s">
        <v>185</v>
      </c>
      <c r="B75" s="34" t="s">
        <v>186</v>
      </c>
      <c r="C75" s="31"/>
      <c r="D75" s="31"/>
      <c r="E75" s="32"/>
    </row>
    <row r="76" spans="1:5" s="255" customFormat="1" ht="12" customHeight="1">
      <c r="A76" s="257" t="s">
        <v>187</v>
      </c>
      <c r="B76" s="37" t="s">
        <v>188</v>
      </c>
      <c r="C76" s="22">
        <f>SUM(C77:C79)</f>
        <v>0</v>
      </c>
      <c r="D76" s="22">
        <f>SUM(D77:D79)</f>
        <v>0</v>
      </c>
      <c r="E76" s="23">
        <f>SUM(E77:E79)</f>
        <v>1024</v>
      </c>
    </row>
    <row r="77" spans="1:5" s="255" customFormat="1" ht="12" customHeight="1">
      <c r="A77" s="252" t="s">
        <v>189</v>
      </c>
      <c r="B77" s="26" t="s">
        <v>190</v>
      </c>
      <c r="C77" s="31"/>
      <c r="D77" s="31"/>
      <c r="E77" s="32">
        <v>1024</v>
      </c>
    </row>
    <row r="78" spans="1:5" s="255" customFormat="1" ht="12" customHeight="1">
      <c r="A78" s="254" t="s">
        <v>191</v>
      </c>
      <c r="B78" s="30" t="s">
        <v>192</v>
      </c>
      <c r="C78" s="31"/>
      <c r="D78" s="31"/>
      <c r="E78" s="32"/>
    </row>
    <row r="79" spans="1:5" s="255" customFormat="1" ht="12" customHeight="1">
      <c r="A79" s="256" t="s">
        <v>193</v>
      </c>
      <c r="B79" s="34" t="s">
        <v>194</v>
      </c>
      <c r="C79" s="31"/>
      <c r="D79" s="31"/>
      <c r="E79" s="32"/>
    </row>
    <row r="80" spans="1:5" s="255" customFormat="1" ht="12" customHeight="1">
      <c r="A80" s="257" t="s">
        <v>195</v>
      </c>
      <c r="B80" s="37" t="s">
        <v>196</v>
      </c>
      <c r="C80" s="22">
        <f>SUM(C81:C84)</f>
        <v>0</v>
      </c>
      <c r="D80" s="22">
        <f>SUM(D81:D84)</f>
        <v>0</v>
      </c>
      <c r="E80" s="23">
        <f>SUM(E81:E84)</f>
        <v>0</v>
      </c>
    </row>
    <row r="81" spans="1:5" s="255" customFormat="1" ht="12" customHeight="1">
      <c r="A81" s="259" t="s">
        <v>197</v>
      </c>
      <c r="B81" s="26" t="s">
        <v>198</v>
      </c>
      <c r="C81" s="31"/>
      <c r="D81" s="31"/>
      <c r="E81" s="32"/>
    </row>
    <row r="82" spans="1:5" s="255" customFormat="1" ht="12" customHeight="1">
      <c r="A82" s="260" t="s">
        <v>199</v>
      </c>
      <c r="B82" s="30" t="s">
        <v>200</v>
      </c>
      <c r="C82" s="31"/>
      <c r="D82" s="31"/>
      <c r="E82" s="32"/>
    </row>
    <row r="83" spans="1:5" s="255" customFormat="1" ht="12" customHeight="1">
      <c r="A83" s="260" t="s">
        <v>201</v>
      </c>
      <c r="B83" s="30" t="s">
        <v>202</v>
      </c>
      <c r="C83" s="31"/>
      <c r="D83" s="31"/>
      <c r="E83" s="32"/>
    </row>
    <row r="84" spans="1:5" s="255" customFormat="1" ht="12" customHeight="1">
      <c r="A84" s="261" t="s">
        <v>203</v>
      </c>
      <c r="B84" s="34" t="s">
        <v>204</v>
      </c>
      <c r="C84" s="31"/>
      <c r="D84" s="31"/>
      <c r="E84" s="32"/>
    </row>
    <row r="85" spans="1:5" s="255" customFormat="1" ht="12" customHeight="1">
      <c r="A85" s="257" t="s">
        <v>205</v>
      </c>
      <c r="B85" s="37" t="s">
        <v>206</v>
      </c>
      <c r="C85" s="46"/>
      <c r="D85" s="46"/>
      <c r="E85" s="47"/>
    </row>
    <row r="86" spans="1:5" s="255" customFormat="1" ht="12" customHeight="1">
      <c r="A86" s="257" t="s">
        <v>207</v>
      </c>
      <c r="B86" s="262" t="s">
        <v>208</v>
      </c>
      <c r="C86" s="22">
        <f>+C64+C68+C73+C76+C80+C85</f>
        <v>0</v>
      </c>
      <c r="D86" s="22">
        <f>+D64+D68+D73+D76+D80+D85</f>
        <v>0</v>
      </c>
      <c r="E86" s="23">
        <f>+E64+E68+E73+E76+E80+E85</f>
        <v>1024</v>
      </c>
    </row>
    <row r="87" spans="1:5" s="255" customFormat="1" ht="12" customHeight="1">
      <c r="A87" s="263" t="s">
        <v>209</v>
      </c>
      <c r="B87" s="264" t="s">
        <v>434</v>
      </c>
      <c r="C87" s="22">
        <f>+C63+C86</f>
        <v>37158</v>
      </c>
      <c r="D87" s="22">
        <f>+D63+D86</f>
        <v>35872</v>
      </c>
      <c r="E87" s="23">
        <f>+E63+E86</f>
        <v>36896</v>
      </c>
    </row>
    <row r="88" spans="1:5" s="255" customFormat="1" ht="15" customHeight="1">
      <c r="A88" s="265"/>
      <c r="B88" s="266"/>
      <c r="C88" s="267"/>
      <c r="D88" s="267"/>
      <c r="E88" s="267"/>
    </row>
    <row r="89" spans="1:5" ht="12.75">
      <c r="A89" s="268"/>
      <c r="B89" s="269"/>
      <c r="C89" s="270"/>
      <c r="D89" s="270"/>
      <c r="E89" s="270"/>
    </row>
    <row r="90" spans="1:5" s="251" customFormat="1" ht="16.5" customHeight="1">
      <c r="A90" s="849" t="s">
        <v>296</v>
      </c>
      <c r="B90" s="849"/>
      <c r="C90" s="849"/>
      <c r="D90" s="849"/>
      <c r="E90" s="849"/>
    </row>
    <row r="91" spans="1:5" s="273" customFormat="1" ht="12" customHeight="1">
      <c r="A91" s="271" t="s">
        <v>51</v>
      </c>
      <c r="B91" s="58" t="s">
        <v>214</v>
      </c>
      <c r="C91" s="272">
        <f>SUM(C92:C96)</f>
        <v>0</v>
      </c>
      <c r="D91" s="272">
        <f>SUM(D92:D96)</f>
        <v>0</v>
      </c>
      <c r="E91" s="272">
        <f>SUM(E92:E96)</f>
        <v>0</v>
      </c>
    </row>
    <row r="92" spans="1:5" ht="12" customHeight="1">
      <c r="A92" s="274" t="s">
        <v>53</v>
      </c>
      <c r="B92" s="62" t="s">
        <v>215</v>
      </c>
      <c r="C92" s="275"/>
      <c r="D92" s="275"/>
      <c r="E92" s="275"/>
    </row>
    <row r="93" spans="1:5" ht="12" customHeight="1">
      <c r="A93" s="254" t="s">
        <v>55</v>
      </c>
      <c r="B93" s="65" t="s">
        <v>216</v>
      </c>
      <c r="C93" s="276"/>
      <c r="D93" s="276"/>
      <c r="E93" s="276"/>
    </row>
    <row r="94" spans="1:5" ht="12" customHeight="1">
      <c r="A94" s="254" t="s">
        <v>57</v>
      </c>
      <c r="B94" s="65" t="s">
        <v>217</v>
      </c>
      <c r="C94" s="277"/>
      <c r="D94" s="277"/>
      <c r="E94" s="277"/>
    </row>
    <row r="95" spans="1:5" ht="12" customHeight="1">
      <c r="A95" s="254" t="s">
        <v>59</v>
      </c>
      <c r="B95" s="66" t="s">
        <v>218</v>
      </c>
      <c r="C95" s="277"/>
      <c r="D95" s="277"/>
      <c r="E95" s="277"/>
    </row>
    <row r="96" spans="1:5" ht="12" customHeight="1">
      <c r="A96" s="254" t="s">
        <v>219</v>
      </c>
      <c r="B96" s="67" t="s">
        <v>220</v>
      </c>
      <c r="C96" s="277"/>
      <c r="D96" s="277"/>
      <c r="E96" s="277"/>
    </row>
    <row r="97" spans="1:5" ht="12" customHeight="1">
      <c r="A97" s="254" t="s">
        <v>63</v>
      </c>
      <c r="B97" s="65" t="s">
        <v>221</v>
      </c>
      <c r="C97" s="277"/>
      <c r="D97" s="277"/>
      <c r="E97" s="277"/>
    </row>
    <row r="98" spans="1:5" ht="12" customHeight="1">
      <c r="A98" s="254" t="s">
        <v>222</v>
      </c>
      <c r="B98" s="68" t="s">
        <v>223</v>
      </c>
      <c r="C98" s="277"/>
      <c r="D98" s="277"/>
      <c r="E98" s="277"/>
    </row>
    <row r="99" spans="1:5" ht="12" customHeight="1">
      <c r="A99" s="254" t="s">
        <v>224</v>
      </c>
      <c r="B99" s="69" t="s">
        <v>225</v>
      </c>
      <c r="C99" s="277"/>
      <c r="D99" s="277"/>
      <c r="E99" s="277"/>
    </row>
    <row r="100" spans="1:5" ht="12" customHeight="1">
      <c r="A100" s="254" t="s">
        <v>226</v>
      </c>
      <c r="B100" s="69" t="s">
        <v>227</v>
      </c>
      <c r="C100" s="277"/>
      <c r="D100" s="277"/>
      <c r="E100" s="277"/>
    </row>
    <row r="101" spans="1:5" ht="12" customHeight="1">
      <c r="A101" s="254" t="s">
        <v>228</v>
      </c>
      <c r="B101" s="68" t="s">
        <v>229</v>
      </c>
      <c r="C101" s="277"/>
      <c r="D101" s="277"/>
      <c r="E101" s="277"/>
    </row>
    <row r="102" spans="1:5" ht="12" customHeight="1">
      <c r="A102" s="254" t="s">
        <v>230</v>
      </c>
      <c r="B102" s="68" t="s">
        <v>231</v>
      </c>
      <c r="C102" s="277"/>
      <c r="D102" s="277"/>
      <c r="E102" s="277"/>
    </row>
    <row r="103" spans="1:5" ht="12" customHeight="1">
      <c r="A103" s="254" t="s">
        <v>232</v>
      </c>
      <c r="B103" s="69" t="s">
        <v>233</v>
      </c>
      <c r="C103" s="277"/>
      <c r="D103" s="277"/>
      <c r="E103" s="277"/>
    </row>
    <row r="104" spans="1:5" ht="12" customHeight="1">
      <c r="A104" s="278" t="s">
        <v>234</v>
      </c>
      <c r="B104" s="71" t="s">
        <v>235</v>
      </c>
      <c r="C104" s="277"/>
      <c r="D104" s="277"/>
      <c r="E104" s="277"/>
    </row>
    <row r="105" spans="1:5" ht="12" customHeight="1">
      <c r="A105" s="254" t="s">
        <v>236</v>
      </c>
      <c r="B105" s="71" t="s">
        <v>237</v>
      </c>
      <c r="C105" s="277"/>
      <c r="D105" s="277"/>
      <c r="E105" s="277"/>
    </row>
    <row r="106" spans="1:5" s="273" customFormat="1" ht="12" customHeight="1">
      <c r="A106" s="279" t="s">
        <v>238</v>
      </c>
      <c r="B106" s="73" t="s">
        <v>239</v>
      </c>
      <c r="C106" s="280"/>
      <c r="D106" s="280"/>
      <c r="E106" s="280"/>
    </row>
    <row r="107" spans="1:5" ht="12" customHeight="1">
      <c r="A107" s="16" t="s">
        <v>65</v>
      </c>
      <c r="B107" s="76" t="s">
        <v>240</v>
      </c>
      <c r="C107" s="92">
        <f>+C108+C110+C112</f>
        <v>0</v>
      </c>
      <c r="D107" s="92">
        <f>+D108+D110+D112</f>
        <v>0</v>
      </c>
      <c r="E107" s="92">
        <f>+E108+E110+E112</f>
        <v>0</v>
      </c>
    </row>
    <row r="108" spans="1:5" ht="12" customHeight="1">
      <c r="A108" s="252" t="s">
        <v>67</v>
      </c>
      <c r="B108" s="65" t="s">
        <v>241</v>
      </c>
      <c r="C108" s="281"/>
      <c r="D108" s="281"/>
      <c r="E108" s="281"/>
    </row>
    <row r="109" spans="1:5" ht="12" customHeight="1">
      <c r="A109" s="252" t="s">
        <v>69</v>
      </c>
      <c r="B109" s="77" t="s">
        <v>242</v>
      </c>
      <c r="C109" s="281"/>
      <c r="D109" s="281"/>
      <c r="E109" s="281"/>
    </row>
    <row r="110" spans="1:5" ht="12" customHeight="1">
      <c r="A110" s="252" t="s">
        <v>71</v>
      </c>
      <c r="B110" s="77" t="s">
        <v>243</v>
      </c>
      <c r="C110" s="276"/>
      <c r="D110" s="276"/>
      <c r="E110" s="276"/>
    </row>
    <row r="111" spans="1:5" ht="12" customHeight="1">
      <c r="A111" s="252" t="s">
        <v>73</v>
      </c>
      <c r="B111" s="77" t="s">
        <v>244</v>
      </c>
      <c r="C111" s="32"/>
      <c r="D111" s="32"/>
      <c r="E111" s="32"/>
    </row>
    <row r="112" spans="1:5" ht="12" customHeight="1">
      <c r="A112" s="252" t="s">
        <v>75</v>
      </c>
      <c r="B112" s="38" t="s">
        <v>245</v>
      </c>
      <c r="C112" s="32"/>
      <c r="D112" s="32"/>
      <c r="E112" s="32"/>
    </row>
    <row r="113" spans="1:5" ht="12" customHeight="1">
      <c r="A113" s="252" t="s">
        <v>77</v>
      </c>
      <c r="B113" s="78" t="s">
        <v>246</v>
      </c>
      <c r="C113" s="32"/>
      <c r="D113" s="32"/>
      <c r="E113" s="32"/>
    </row>
    <row r="114" spans="1:5" ht="12" customHeight="1">
      <c r="A114" s="252" t="s">
        <v>247</v>
      </c>
      <c r="B114" s="79" t="s">
        <v>248</v>
      </c>
      <c r="C114" s="32"/>
      <c r="D114" s="32"/>
      <c r="E114" s="32"/>
    </row>
    <row r="115" spans="1:5" ht="12" customHeight="1">
      <c r="A115" s="252" t="s">
        <v>249</v>
      </c>
      <c r="B115" s="69" t="s">
        <v>227</v>
      </c>
      <c r="C115" s="32"/>
      <c r="D115" s="32"/>
      <c r="E115" s="32"/>
    </row>
    <row r="116" spans="1:5" ht="12" customHeight="1">
      <c r="A116" s="252" t="s">
        <v>250</v>
      </c>
      <c r="B116" s="69" t="s">
        <v>251</v>
      </c>
      <c r="C116" s="32"/>
      <c r="D116" s="32"/>
      <c r="E116" s="32"/>
    </row>
    <row r="117" spans="1:5" ht="12" customHeight="1">
      <c r="A117" s="252" t="s">
        <v>252</v>
      </c>
      <c r="B117" s="69" t="s">
        <v>253</v>
      </c>
      <c r="C117" s="32"/>
      <c r="D117" s="32"/>
      <c r="E117" s="32"/>
    </row>
    <row r="118" spans="1:5" ht="12" customHeight="1">
      <c r="A118" s="252" t="s">
        <v>254</v>
      </c>
      <c r="B118" s="69" t="s">
        <v>233</v>
      </c>
      <c r="C118" s="32"/>
      <c r="D118" s="32"/>
      <c r="E118" s="32"/>
    </row>
    <row r="119" spans="1:5" ht="12" customHeight="1">
      <c r="A119" s="252" t="s">
        <v>255</v>
      </c>
      <c r="B119" s="69" t="s">
        <v>256</v>
      </c>
      <c r="C119" s="32"/>
      <c r="D119" s="32"/>
      <c r="E119" s="32"/>
    </row>
    <row r="120" spans="1:5" ht="12" customHeight="1">
      <c r="A120" s="278" t="s">
        <v>257</v>
      </c>
      <c r="B120" s="69" t="s">
        <v>258</v>
      </c>
      <c r="C120" s="36"/>
      <c r="D120" s="36"/>
      <c r="E120" s="36"/>
    </row>
    <row r="121" spans="1:5" ht="12" customHeight="1">
      <c r="A121" s="16" t="s">
        <v>79</v>
      </c>
      <c r="B121" s="21" t="s">
        <v>259</v>
      </c>
      <c r="C121" s="92">
        <f>+C122+C123</f>
        <v>0</v>
      </c>
      <c r="D121" s="92">
        <f>+D122+D123</f>
        <v>0</v>
      </c>
      <c r="E121" s="92">
        <f>+E122+E123</f>
        <v>0</v>
      </c>
    </row>
    <row r="122" spans="1:5" ht="12" customHeight="1">
      <c r="A122" s="252" t="s">
        <v>81</v>
      </c>
      <c r="B122" s="81" t="s">
        <v>260</v>
      </c>
      <c r="C122" s="281"/>
      <c r="D122" s="281"/>
      <c r="E122" s="281"/>
    </row>
    <row r="123" spans="1:5" ht="12" customHeight="1">
      <c r="A123" s="256" t="s">
        <v>83</v>
      </c>
      <c r="B123" s="77" t="s">
        <v>261</v>
      </c>
      <c r="C123" s="277"/>
      <c r="D123" s="277"/>
      <c r="E123" s="277"/>
    </row>
    <row r="124" spans="1:5" ht="12" customHeight="1">
      <c r="A124" s="16" t="s">
        <v>262</v>
      </c>
      <c r="B124" s="21" t="s">
        <v>263</v>
      </c>
      <c r="C124" s="92">
        <f>+C91+C107+C121</f>
        <v>0</v>
      </c>
      <c r="D124" s="92">
        <f>+D91+D107+D121</f>
        <v>0</v>
      </c>
      <c r="E124" s="92">
        <f>+E91+E107+E121</f>
        <v>0</v>
      </c>
    </row>
    <row r="125" spans="1:5" ht="12" customHeight="1">
      <c r="A125" s="16" t="s">
        <v>107</v>
      </c>
      <c r="B125" s="21" t="s">
        <v>435</v>
      </c>
      <c r="C125" s="92">
        <f>+C126+C127+C128</f>
        <v>0</v>
      </c>
      <c r="D125" s="92">
        <f>+D126+D127+D128</f>
        <v>0</v>
      </c>
      <c r="E125" s="92">
        <f>+E126+E127+E128</f>
        <v>0</v>
      </c>
    </row>
    <row r="126" spans="1:5" ht="12" customHeight="1">
      <c r="A126" s="252" t="s">
        <v>109</v>
      </c>
      <c r="B126" s="81" t="s">
        <v>265</v>
      </c>
      <c r="C126" s="32"/>
      <c r="D126" s="32"/>
      <c r="E126" s="32"/>
    </row>
    <row r="127" spans="1:5" ht="12" customHeight="1">
      <c r="A127" s="252" t="s">
        <v>111</v>
      </c>
      <c r="B127" s="81" t="s">
        <v>266</v>
      </c>
      <c r="C127" s="32"/>
      <c r="D127" s="32"/>
      <c r="E127" s="32"/>
    </row>
    <row r="128" spans="1:5" ht="12" customHeight="1">
      <c r="A128" s="278" t="s">
        <v>113</v>
      </c>
      <c r="B128" s="82" t="s">
        <v>267</v>
      </c>
      <c r="C128" s="32"/>
      <c r="D128" s="32"/>
      <c r="E128" s="32"/>
    </row>
    <row r="129" spans="1:5" ht="12" customHeight="1">
      <c r="A129" s="16" t="s">
        <v>129</v>
      </c>
      <c r="B129" s="21" t="s">
        <v>268</v>
      </c>
      <c r="C129" s="92">
        <f>+C130+C131+C132+C133</f>
        <v>0</v>
      </c>
      <c r="D129" s="92">
        <f>+D130+D131+D132+D133</f>
        <v>0</v>
      </c>
      <c r="E129" s="92">
        <f>+E130+E131+E132+E133</f>
        <v>0</v>
      </c>
    </row>
    <row r="130" spans="1:5" ht="12" customHeight="1">
      <c r="A130" s="252" t="s">
        <v>131</v>
      </c>
      <c r="B130" s="81" t="s">
        <v>269</v>
      </c>
      <c r="C130" s="32"/>
      <c r="D130" s="32"/>
      <c r="E130" s="32"/>
    </row>
    <row r="131" spans="1:5" ht="12" customHeight="1">
      <c r="A131" s="252" t="s">
        <v>133</v>
      </c>
      <c r="B131" s="81" t="s">
        <v>270</v>
      </c>
      <c r="C131" s="32"/>
      <c r="D131" s="32"/>
      <c r="E131" s="32"/>
    </row>
    <row r="132" spans="1:5" ht="12" customHeight="1">
      <c r="A132" s="252" t="s">
        <v>135</v>
      </c>
      <c r="B132" s="81" t="s">
        <v>271</v>
      </c>
      <c r="C132" s="32"/>
      <c r="D132" s="32"/>
      <c r="E132" s="32"/>
    </row>
    <row r="133" spans="1:5" s="273" customFormat="1" ht="12" customHeight="1">
      <c r="A133" s="278" t="s">
        <v>137</v>
      </c>
      <c r="B133" s="82" t="s">
        <v>272</v>
      </c>
      <c r="C133" s="32"/>
      <c r="D133" s="32"/>
      <c r="E133" s="32"/>
    </row>
    <row r="134" spans="1:11" ht="12.75">
      <c r="A134" s="16" t="s">
        <v>273</v>
      </c>
      <c r="B134" s="21" t="s">
        <v>436</v>
      </c>
      <c r="C134" s="92">
        <f>+C135+C136+C137+C139+C138</f>
        <v>0</v>
      </c>
      <c r="D134" s="92">
        <f>+D135+D136+D137+D139+D138</f>
        <v>0</v>
      </c>
      <c r="E134" s="92">
        <f>+E135+E136+E137+E139+E138</f>
        <v>0</v>
      </c>
      <c r="K134" s="282"/>
    </row>
    <row r="135" spans="1:5" ht="12.75">
      <c r="A135" s="252" t="s">
        <v>143</v>
      </c>
      <c r="B135" s="81" t="s">
        <v>275</v>
      </c>
      <c r="C135" s="32"/>
      <c r="D135" s="32"/>
      <c r="E135" s="32"/>
    </row>
    <row r="136" spans="1:5" ht="12" customHeight="1">
      <c r="A136" s="252" t="s">
        <v>145</v>
      </c>
      <c r="B136" s="81" t="s">
        <v>276</v>
      </c>
      <c r="C136" s="32"/>
      <c r="D136" s="32"/>
      <c r="E136" s="32"/>
    </row>
    <row r="137" spans="1:5" s="273" customFormat="1" ht="12" customHeight="1">
      <c r="A137" s="252" t="s">
        <v>147</v>
      </c>
      <c r="B137" s="81" t="s">
        <v>437</v>
      </c>
      <c r="C137" s="32"/>
      <c r="D137" s="32"/>
      <c r="E137" s="32"/>
    </row>
    <row r="138" spans="1:5" s="273" customFormat="1" ht="12" customHeight="1">
      <c r="A138" s="252" t="s">
        <v>149</v>
      </c>
      <c r="B138" s="81" t="s">
        <v>277</v>
      </c>
      <c r="C138" s="32"/>
      <c r="D138" s="32"/>
      <c r="E138" s="32"/>
    </row>
    <row r="139" spans="1:5" s="273" customFormat="1" ht="12" customHeight="1">
      <c r="A139" s="278" t="s">
        <v>438</v>
      </c>
      <c r="B139" s="82" t="s">
        <v>278</v>
      </c>
      <c r="C139" s="32"/>
      <c r="D139" s="32"/>
      <c r="E139" s="32"/>
    </row>
    <row r="140" spans="1:5" s="273" customFormat="1" ht="12" customHeight="1">
      <c r="A140" s="16" t="s">
        <v>151</v>
      </c>
      <c r="B140" s="21" t="s">
        <v>439</v>
      </c>
      <c r="C140" s="283">
        <f>+C141+C142+C143+C144</f>
        <v>0</v>
      </c>
      <c r="D140" s="283">
        <f>+D141+D142+D143+D144</f>
        <v>0</v>
      </c>
      <c r="E140" s="283">
        <f>+E141+E142+E143+E144</f>
        <v>0</v>
      </c>
    </row>
    <row r="141" spans="1:5" s="273" customFormat="1" ht="12" customHeight="1">
      <c r="A141" s="252" t="s">
        <v>153</v>
      </c>
      <c r="B141" s="81" t="s">
        <v>280</v>
      </c>
      <c r="C141" s="32"/>
      <c r="D141" s="32"/>
      <c r="E141" s="32"/>
    </row>
    <row r="142" spans="1:5" s="273" customFormat="1" ht="12" customHeight="1">
      <c r="A142" s="252" t="s">
        <v>155</v>
      </c>
      <c r="B142" s="81" t="s">
        <v>281</v>
      </c>
      <c r="C142" s="32"/>
      <c r="D142" s="32"/>
      <c r="E142" s="32"/>
    </row>
    <row r="143" spans="1:5" s="273" customFormat="1" ht="12" customHeight="1">
      <c r="A143" s="252" t="s">
        <v>157</v>
      </c>
      <c r="B143" s="81" t="s">
        <v>282</v>
      </c>
      <c r="C143" s="32"/>
      <c r="D143" s="32"/>
      <c r="E143" s="32"/>
    </row>
    <row r="144" spans="1:5" ht="12.75" customHeight="1">
      <c r="A144" s="252" t="s">
        <v>159</v>
      </c>
      <c r="B144" s="81" t="s">
        <v>283</v>
      </c>
      <c r="C144" s="32"/>
      <c r="D144" s="32"/>
      <c r="E144" s="32"/>
    </row>
    <row r="145" spans="1:5" ht="12" customHeight="1">
      <c r="A145" s="16" t="s">
        <v>161</v>
      </c>
      <c r="B145" s="21" t="s">
        <v>284</v>
      </c>
      <c r="C145" s="284">
        <f>+C125+C129+C134+C140</f>
        <v>0</v>
      </c>
      <c r="D145" s="284">
        <f>+D125+D129+D134+D140</f>
        <v>0</v>
      </c>
      <c r="E145" s="284">
        <f>+E125+E129+E134+E140</f>
        <v>0</v>
      </c>
    </row>
    <row r="146" spans="1:5" ht="15" customHeight="1">
      <c r="A146" s="285" t="s">
        <v>285</v>
      </c>
      <c r="B146" s="90" t="s">
        <v>286</v>
      </c>
      <c r="C146" s="284">
        <f>+C124+C145</f>
        <v>0</v>
      </c>
      <c r="D146" s="284">
        <f>+D124+D145</f>
        <v>0</v>
      </c>
      <c r="E146" s="284">
        <f>+E124+E145</f>
        <v>0</v>
      </c>
    </row>
    <row r="148" spans="1:5" ht="15" customHeight="1">
      <c r="A148" s="286" t="s">
        <v>440</v>
      </c>
      <c r="B148" s="287"/>
      <c r="C148" s="288"/>
      <c r="D148" s="289"/>
      <c r="E148" s="290"/>
    </row>
    <row r="149" spans="1:5" ht="14.25" customHeight="1">
      <c r="A149" s="286" t="s">
        <v>441</v>
      </c>
      <c r="B149" s="287"/>
      <c r="C149" s="288"/>
      <c r="D149" s="289"/>
      <c r="E149" s="290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9.625" style="154" customWidth="1"/>
    <col min="2" max="7" width="15.625" style="155" customWidth="1"/>
    <col min="8" max="8" width="5.125" style="155" customWidth="1"/>
    <col min="9" max="16384" width="9.375" style="155" customWidth="1"/>
  </cols>
  <sheetData>
    <row r="1" spans="1:8" ht="18" customHeight="1">
      <c r="A1" s="851" t="s">
        <v>385</v>
      </c>
      <c r="B1" s="851"/>
      <c r="C1" s="851"/>
      <c r="D1" s="851"/>
      <c r="E1" s="851"/>
      <c r="F1" s="851"/>
      <c r="G1" s="851"/>
      <c r="H1" s="852" t="str">
        <f>+CONCATENATE("4. melléklet a 9/",LEFT(ÖSSZEFÜGGÉSEK!A4,4)+1,". (V.4.) önkormányzati rendelethez")</f>
        <v>4. melléklet a 9/2015. (V.4.) önkormányzati rendelethez</v>
      </c>
    </row>
    <row r="2" spans="1:8" ht="22.5" customHeight="1">
      <c r="A2" s="94"/>
      <c r="B2" s="93"/>
      <c r="C2" s="93"/>
      <c r="D2" s="93"/>
      <c r="E2" s="93"/>
      <c r="F2" s="853" t="s">
        <v>294</v>
      </c>
      <c r="G2" s="853"/>
      <c r="H2" s="852"/>
    </row>
    <row r="3" spans="1:8" s="158" customFormat="1" ht="50.25" customHeight="1">
      <c r="A3" s="96" t="s">
        <v>386</v>
      </c>
      <c r="B3" s="97" t="s">
        <v>387</v>
      </c>
      <c r="C3" s="97" t="s">
        <v>388</v>
      </c>
      <c r="D3" s="97" t="str">
        <f>+CONCATENATE("Felhasználás ",LEFT(ÖSSZEFÜGGÉSEK!A4,4)-1,". XII.31-ig")</f>
        <v>Felhasználás 2013. XII.31-ig</v>
      </c>
      <c r="E3" s="97" t="str">
        <f>+CONCATENATE(LEFT(ÖSSZEFÜGGÉSEK!A4,4),". évi módosított előirányzat")</f>
        <v>2014. évi módosított előirányzat</v>
      </c>
      <c r="F3" s="156" t="str">
        <f>+CONCATENATE(LEFT(ÖSSZEFÜGGÉSEK!A4,4),". évi teljesítés")</f>
        <v>2014. évi teljesítés</v>
      </c>
      <c r="G3" s="157" t="str">
        <f>+CONCATENATE("Összes teljesítés ",LEFT(ÖSSZEFÜGGÉSEK!A4,4),". dec. 31-ig")</f>
        <v>Összes teljesítés 2014. dec. 31-ig</v>
      </c>
      <c r="H3" s="852"/>
    </row>
    <row r="4" spans="1:8" s="93" customFormat="1" ht="12" customHeight="1">
      <c r="A4" s="159" t="s">
        <v>46</v>
      </c>
      <c r="B4" s="160" t="s">
        <v>47</v>
      </c>
      <c r="C4" s="160" t="s">
        <v>48</v>
      </c>
      <c r="D4" s="160" t="s">
        <v>49</v>
      </c>
      <c r="E4" s="160" t="s">
        <v>50</v>
      </c>
      <c r="F4" s="161" t="s">
        <v>298</v>
      </c>
      <c r="G4" s="162" t="s">
        <v>389</v>
      </c>
      <c r="H4" s="852"/>
    </row>
    <row r="5" spans="1:8" ht="15.75" customHeight="1">
      <c r="A5" s="116" t="s">
        <v>390</v>
      </c>
      <c r="B5" s="163">
        <v>467</v>
      </c>
      <c r="C5" s="164">
        <v>2015</v>
      </c>
      <c r="D5" s="163"/>
      <c r="E5" s="163">
        <v>467</v>
      </c>
      <c r="F5" s="165">
        <v>467</v>
      </c>
      <c r="G5" s="166">
        <f aca="true" t="shared" si="0" ref="G5:G23">+D5+F5</f>
        <v>467</v>
      </c>
      <c r="H5" s="852"/>
    </row>
    <row r="6" spans="1:8" ht="15.75" customHeight="1">
      <c r="A6" s="116"/>
      <c r="B6" s="163"/>
      <c r="C6" s="164"/>
      <c r="D6" s="163"/>
      <c r="E6" s="163"/>
      <c r="F6" s="165"/>
      <c r="G6" s="166">
        <f t="shared" si="0"/>
        <v>0</v>
      </c>
      <c r="H6" s="852"/>
    </row>
    <row r="7" spans="1:8" ht="15.75" customHeight="1">
      <c r="A7" s="116"/>
      <c r="B7" s="163"/>
      <c r="C7" s="164"/>
      <c r="D7" s="163"/>
      <c r="E7" s="163"/>
      <c r="F7" s="165"/>
      <c r="G7" s="166">
        <f t="shared" si="0"/>
        <v>0</v>
      </c>
      <c r="H7" s="852"/>
    </row>
    <row r="8" spans="1:8" ht="15.75" customHeight="1">
      <c r="A8" s="167"/>
      <c r="B8" s="163"/>
      <c r="C8" s="164"/>
      <c r="D8" s="163"/>
      <c r="E8" s="163"/>
      <c r="F8" s="165"/>
      <c r="G8" s="166">
        <f t="shared" si="0"/>
        <v>0</v>
      </c>
      <c r="H8" s="852"/>
    </row>
    <row r="9" spans="1:8" ht="15.75" customHeight="1">
      <c r="A9" s="116"/>
      <c r="B9" s="163"/>
      <c r="C9" s="164"/>
      <c r="D9" s="163"/>
      <c r="E9" s="163"/>
      <c r="F9" s="165"/>
      <c r="G9" s="166">
        <f t="shared" si="0"/>
        <v>0</v>
      </c>
      <c r="H9" s="852"/>
    </row>
    <row r="10" spans="1:8" ht="15.75" customHeight="1">
      <c r="A10" s="167"/>
      <c r="B10" s="163"/>
      <c r="C10" s="164"/>
      <c r="D10" s="163"/>
      <c r="E10" s="163"/>
      <c r="F10" s="165"/>
      <c r="G10" s="166">
        <f t="shared" si="0"/>
        <v>0</v>
      </c>
      <c r="H10" s="852"/>
    </row>
    <row r="11" spans="1:8" ht="15.75" customHeight="1">
      <c r="A11" s="116"/>
      <c r="B11" s="163"/>
      <c r="C11" s="164"/>
      <c r="D11" s="163"/>
      <c r="E11" s="163"/>
      <c r="F11" s="165"/>
      <c r="G11" s="166">
        <f t="shared" si="0"/>
        <v>0</v>
      </c>
      <c r="H11" s="852"/>
    </row>
    <row r="12" spans="1:8" ht="15.75" customHeight="1">
      <c r="A12" s="116"/>
      <c r="B12" s="163"/>
      <c r="C12" s="164"/>
      <c r="D12" s="163"/>
      <c r="E12" s="163"/>
      <c r="F12" s="165"/>
      <c r="G12" s="166">
        <f t="shared" si="0"/>
        <v>0</v>
      </c>
      <c r="H12" s="852"/>
    </row>
    <row r="13" spans="1:8" ht="15.75" customHeight="1">
      <c r="A13" s="116"/>
      <c r="B13" s="163"/>
      <c r="C13" s="164"/>
      <c r="D13" s="163"/>
      <c r="E13" s="163"/>
      <c r="F13" s="165"/>
      <c r="G13" s="166">
        <f t="shared" si="0"/>
        <v>0</v>
      </c>
      <c r="H13" s="852"/>
    </row>
    <row r="14" spans="1:8" ht="15.75" customHeight="1">
      <c r="A14" s="116"/>
      <c r="B14" s="163"/>
      <c r="C14" s="164"/>
      <c r="D14" s="163"/>
      <c r="E14" s="163"/>
      <c r="F14" s="165"/>
      <c r="G14" s="166">
        <f t="shared" si="0"/>
        <v>0</v>
      </c>
      <c r="H14" s="852"/>
    </row>
    <row r="15" spans="1:8" ht="15.75" customHeight="1">
      <c r="A15" s="116"/>
      <c r="B15" s="163"/>
      <c r="C15" s="164"/>
      <c r="D15" s="163"/>
      <c r="E15" s="163"/>
      <c r="F15" s="165"/>
      <c r="G15" s="166">
        <f t="shared" si="0"/>
        <v>0</v>
      </c>
      <c r="H15" s="852"/>
    </row>
    <row r="16" spans="1:8" ht="15.75" customHeight="1">
      <c r="A16" s="116"/>
      <c r="B16" s="163"/>
      <c r="C16" s="164"/>
      <c r="D16" s="163"/>
      <c r="E16" s="163"/>
      <c r="F16" s="165"/>
      <c r="G16" s="166">
        <f t="shared" si="0"/>
        <v>0</v>
      </c>
      <c r="H16" s="852"/>
    </row>
    <row r="17" spans="1:8" ht="15.75" customHeight="1">
      <c r="A17" s="116"/>
      <c r="B17" s="163"/>
      <c r="C17" s="164"/>
      <c r="D17" s="163"/>
      <c r="E17" s="163"/>
      <c r="F17" s="165"/>
      <c r="G17" s="166">
        <f t="shared" si="0"/>
        <v>0</v>
      </c>
      <c r="H17" s="852"/>
    </row>
    <row r="18" spans="1:8" ht="15.75" customHeight="1">
      <c r="A18" s="116"/>
      <c r="B18" s="163"/>
      <c r="C18" s="164"/>
      <c r="D18" s="163"/>
      <c r="E18" s="163"/>
      <c r="F18" s="165"/>
      <c r="G18" s="166">
        <f t="shared" si="0"/>
        <v>0</v>
      </c>
      <c r="H18" s="852"/>
    </row>
    <row r="19" spans="1:8" ht="15.75" customHeight="1">
      <c r="A19" s="116"/>
      <c r="B19" s="163"/>
      <c r="C19" s="164"/>
      <c r="D19" s="163"/>
      <c r="E19" s="163"/>
      <c r="F19" s="165"/>
      <c r="G19" s="166">
        <f t="shared" si="0"/>
        <v>0</v>
      </c>
      <c r="H19" s="852"/>
    </row>
    <row r="20" spans="1:8" ht="15.75" customHeight="1">
      <c r="A20" s="116"/>
      <c r="B20" s="163"/>
      <c r="C20" s="164"/>
      <c r="D20" s="163"/>
      <c r="E20" s="163"/>
      <c r="F20" s="165"/>
      <c r="G20" s="166">
        <f t="shared" si="0"/>
        <v>0</v>
      </c>
      <c r="H20" s="852"/>
    </row>
    <row r="21" spans="1:8" ht="15.75" customHeight="1">
      <c r="A21" s="116"/>
      <c r="B21" s="163"/>
      <c r="C21" s="164"/>
      <c r="D21" s="163"/>
      <c r="E21" s="163"/>
      <c r="F21" s="165"/>
      <c r="G21" s="166">
        <f t="shared" si="0"/>
        <v>0</v>
      </c>
      <c r="H21" s="852"/>
    </row>
    <row r="22" spans="1:8" ht="15.75" customHeight="1">
      <c r="A22" s="116"/>
      <c r="B22" s="163"/>
      <c r="C22" s="164"/>
      <c r="D22" s="163"/>
      <c r="E22" s="163"/>
      <c r="F22" s="165"/>
      <c r="G22" s="166">
        <f t="shared" si="0"/>
        <v>0</v>
      </c>
      <c r="H22" s="852"/>
    </row>
    <row r="23" spans="1:8" ht="15.75" customHeight="1">
      <c r="A23" s="118"/>
      <c r="B23" s="168"/>
      <c r="C23" s="169"/>
      <c r="D23" s="168"/>
      <c r="E23" s="168"/>
      <c r="F23" s="170"/>
      <c r="G23" s="166">
        <f t="shared" si="0"/>
        <v>0</v>
      </c>
      <c r="H23" s="852"/>
    </row>
    <row r="24" spans="1:8" s="175" customFormat="1" ht="18" customHeight="1">
      <c r="A24" s="171" t="s">
        <v>391</v>
      </c>
      <c r="B24" s="172">
        <f>SUM(B5:B23)</f>
        <v>467</v>
      </c>
      <c r="C24" s="173"/>
      <c r="D24" s="172">
        <f>SUM(D5:D23)</f>
        <v>0</v>
      </c>
      <c r="E24" s="172">
        <f>SUM(E5:E23)</f>
        <v>467</v>
      </c>
      <c r="F24" s="172">
        <f>SUM(F5:F23)</f>
        <v>467</v>
      </c>
      <c r="G24" s="174">
        <f>SUM(G5:G23)</f>
        <v>467</v>
      </c>
      <c r="H24" s="852"/>
    </row>
  </sheetData>
  <sheetProtection sheet="1"/>
  <mergeCells count="3">
    <mergeCell ref="A1:G1"/>
    <mergeCell ref="H1:H24"/>
    <mergeCell ref="F2:G2"/>
  </mergeCells>
  <printOptions horizontalCentered="1"/>
  <pageMargins left="0.7875" right="0.7875" top="1" bottom="0.9840277777777777" header="0.5118055555555555" footer="0.5118055555555555"/>
  <pageSetup horizontalDpi="300" verticalDpi="300" orientation="landscape" paperSize="9" scale="10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zoomScaleSheetLayoutView="130" zoomScalePageLayoutView="0" workbookViewId="0" topLeftCell="A1">
      <selection activeCell="H25" sqref="H25"/>
    </sheetView>
  </sheetViews>
  <sheetFormatPr defaultColWidth="9.00390625" defaultRowHeight="12.75"/>
  <cols>
    <col min="1" max="1" width="48.125" style="154" customWidth="1"/>
    <col min="2" max="7" width="15.875" style="155" customWidth="1"/>
    <col min="8" max="8" width="4.125" style="155" customWidth="1"/>
    <col min="9" max="9" width="13.875" style="155" customWidth="1"/>
    <col min="10" max="16384" width="9.375" style="155" customWidth="1"/>
  </cols>
  <sheetData>
    <row r="1" spans="1:8" ht="24.75" customHeight="1">
      <c r="A1" s="851" t="s">
        <v>392</v>
      </c>
      <c r="B1" s="851"/>
      <c r="C1" s="851"/>
      <c r="D1" s="851"/>
      <c r="E1" s="851"/>
      <c r="F1" s="851"/>
      <c r="G1" s="851"/>
      <c r="H1" s="854" t="str">
        <f>+CONCATENATE("5. melléklet a 9/",LEFT(ÖSSZEFÜGGÉSEK!A4,4)+1,". (V.4.) önkormányzati rendelethez")</f>
        <v>5. melléklet a 9/2015. (V.4.) önkormányzati rendelethez</v>
      </c>
    </row>
    <row r="2" spans="1:8" ht="23.25" customHeight="1">
      <c r="A2" s="94"/>
      <c r="B2" s="93"/>
      <c r="C2" s="93"/>
      <c r="D2" s="93"/>
      <c r="E2" s="93"/>
      <c r="F2" s="853" t="s">
        <v>294</v>
      </c>
      <c r="G2" s="853"/>
      <c r="H2" s="854"/>
    </row>
    <row r="3" spans="1:8" s="158" customFormat="1" ht="48.75" customHeight="1">
      <c r="A3" s="96" t="s">
        <v>393</v>
      </c>
      <c r="B3" s="97" t="s">
        <v>387</v>
      </c>
      <c r="C3" s="97" t="s">
        <v>388</v>
      </c>
      <c r="D3" s="97" t="str">
        <f>+'4. melléklet'!D3</f>
        <v>Felhasználás 2013. XII.31-ig</v>
      </c>
      <c r="E3" s="97" t="str">
        <f>+'4. melléklet'!E3</f>
        <v>2014. évi módosított előirányzat</v>
      </c>
      <c r="F3" s="156" t="str">
        <f>+'4. melléklet'!F3</f>
        <v>2014. évi teljesítés</v>
      </c>
      <c r="G3" s="157" t="str">
        <f>+'4. melléklet'!G3</f>
        <v>Összes teljesítés 2014. dec. 31-ig</v>
      </c>
      <c r="H3" s="854"/>
    </row>
    <row r="4" spans="1:8" s="93" customFormat="1" ht="15" customHeight="1">
      <c r="A4" s="159" t="s">
        <v>46</v>
      </c>
      <c r="B4" s="160" t="s">
        <v>47</v>
      </c>
      <c r="C4" s="160" t="s">
        <v>48</v>
      </c>
      <c r="D4" s="160" t="s">
        <v>49</v>
      </c>
      <c r="E4" s="160" t="s">
        <v>50</v>
      </c>
      <c r="F4" s="161" t="s">
        <v>298</v>
      </c>
      <c r="G4" s="162" t="s">
        <v>389</v>
      </c>
      <c r="H4" s="854"/>
    </row>
    <row r="5" spans="1:8" ht="15.75" customHeight="1">
      <c r="A5" s="176" t="s">
        <v>755</v>
      </c>
      <c r="B5" s="163">
        <v>3913</v>
      </c>
      <c r="C5" s="177">
        <v>2014</v>
      </c>
      <c r="D5" s="163"/>
      <c r="E5" s="163">
        <v>3913</v>
      </c>
      <c r="F5" s="165">
        <v>3913</v>
      </c>
      <c r="G5" s="166">
        <f aca="true" t="shared" si="0" ref="G5:G23">+D5+F5</f>
        <v>3913</v>
      </c>
      <c r="H5" s="854"/>
    </row>
    <row r="6" spans="1:8" ht="15.75" customHeight="1">
      <c r="A6" s="176" t="s">
        <v>756</v>
      </c>
      <c r="B6" s="163">
        <v>2328</v>
      </c>
      <c r="C6" s="177">
        <v>2014</v>
      </c>
      <c r="D6" s="163"/>
      <c r="E6" s="163">
        <v>2328</v>
      </c>
      <c r="F6" s="165">
        <v>2328</v>
      </c>
      <c r="G6" s="166">
        <f t="shared" si="0"/>
        <v>2328</v>
      </c>
      <c r="H6" s="854"/>
    </row>
    <row r="7" spans="1:8" ht="15.75" customHeight="1">
      <c r="A7" s="176" t="s">
        <v>757</v>
      </c>
      <c r="B7" s="163">
        <v>1214</v>
      </c>
      <c r="C7" s="177">
        <v>2014</v>
      </c>
      <c r="D7" s="163"/>
      <c r="E7" s="163">
        <v>1214</v>
      </c>
      <c r="F7" s="165">
        <v>1214</v>
      </c>
      <c r="G7" s="166">
        <f t="shared" si="0"/>
        <v>1214</v>
      </c>
      <c r="H7" s="854"/>
    </row>
    <row r="8" spans="1:8" ht="15.75" customHeight="1">
      <c r="A8" s="176" t="s">
        <v>758</v>
      </c>
      <c r="B8" s="163">
        <v>3306</v>
      </c>
      <c r="C8" s="177">
        <v>2014</v>
      </c>
      <c r="D8" s="163"/>
      <c r="E8" s="163">
        <v>3306</v>
      </c>
      <c r="F8" s="165">
        <v>3306</v>
      </c>
      <c r="G8" s="166">
        <f t="shared" si="0"/>
        <v>3306</v>
      </c>
      <c r="H8" s="854"/>
    </row>
    <row r="9" spans="1:8" ht="15.75" customHeight="1">
      <c r="A9" s="176" t="s">
        <v>759</v>
      </c>
      <c r="B9" s="163">
        <v>2204</v>
      </c>
      <c r="C9" s="177">
        <v>2014</v>
      </c>
      <c r="D9" s="163"/>
      <c r="E9" s="163">
        <v>2204</v>
      </c>
      <c r="F9" s="165">
        <v>2204</v>
      </c>
      <c r="G9" s="166">
        <f t="shared" si="0"/>
        <v>2204</v>
      </c>
      <c r="H9" s="854"/>
    </row>
    <row r="10" spans="1:8" ht="15.75" customHeight="1">
      <c r="A10" s="176" t="s">
        <v>760</v>
      </c>
      <c r="B10" s="163">
        <v>5322</v>
      </c>
      <c r="C10" s="177">
        <v>2014</v>
      </c>
      <c r="D10" s="163"/>
      <c r="E10" s="163">
        <v>5322</v>
      </c>
      <c r="F10" s="165">
        <v>5322</v>
      </c>
      <c r="G10" s="166">
        <f t="shared" si="0"/>
        <v>5322</v>
      </c>
      <c r="H10" s="854"/>
    </row>
    <row r="11" spans="1:8" ht="15.75" customHeight="1">
      <c r="A11" s="176" t="s">
        <v>761</v>
      </c>
      <c r="B11" s="163">
        <v>4648</v>
      </c>
      <c r="C11" s="177">
        <v>2014</v>
      </c>
      <c r="D11" s="163"/>
      <c r="E11" s="163">
        <v>4648</v>
      </c>
      <c r="F11" s="165">
        <v>4648</v>
      </c>
      <c r="G11" s="166">
        <f t="shared" si="0"/>
        <v>4648</v>
      </c>
      <c r="H11" s="854"/>
    </row>
    <row r="12" spans="1:8" ht="15.75" customHeight="1">
      <c r="A12" s="176"/>
      <c r="B12" s="163"/>
      <c r="C12" s="177"/>
      <c r="D12" s="163"/>
      <c r="E12" s="163"/>
      <c r="F12" s="165"/>
      <c r="G12" s="166">
        <f t="shared" si="0"/>
        <v>0</v>
      </c>
      <c r="H12" s="854"/>
    </row>
    <row r="13" spans="1:8" ht="15.75" customHeight="1">
      <c r="A13" s="176"/>
      <c r="B13" s="163"/>
      <c r="C13" s="177"/>
      <c r="D13" s="163"/>
      <c r="E13" s="163"/>
      <c r="F13" s="165"/>
      <c r="G13" s="166">
        <f t="shared" si="0"/>
        <v>0</v>
      </c>
      <c r="H13" s="854"/>
    </row>
    <row r="14" spans="1:8" ht="15.75" customHeight="1">
      <c r="A14" s="176"/>
      <c r="B14" s="163"/>
      <c r="C14" s="177"/>
      <c r="D14" s="163"/>
      <c r="E14" s="163"/>
      <c r="F14" s="165"/>
      <c r="G14" s="166">
        <f t="shared" si="0"/>
        <v>0</v>
      </c>
      <c r="H14" s="854"/>
    </row>
    <row r="15" spans="1:8" ht="15.75" customHeight="1">
      <c r="A15" s="176"/>
      <c r="B15" s="163"/>
      <c r="C15" s="177"/>
      <c r="D15" s="163"/>
      <c r="E15" s="163"/>
      <c r="F15" s="165"/>
      <c r="G15" s="166">
        <f t="shared" si="0"/>
        <v>0</v>
      </c>
      <c r="H15" s="854"/>
    </row>
    <row r="16" spans="1:8" ht="15.75" customHeight="1">
      <c r="A16" s="176"/>
      <c r="B16" s="163"/>
      <c r="C16" s="177"/>
      <c r="D16" s="163"/>
      <c r="E16" s="163"/>
      <c r="F16" s="165"/>
      <c r="G16" s="166">
        <f t="shared" si="0"/>
        <v>0</v>
      </c>
      <c r="H16" s="854"/>
    </row>
    <row r="17" spans="1:8" ht="15.75" customHeight="1">
      <c r="A17" s="176"/>
      <c r="B17" s="163"/>
      <c r="C17" s="177"/>
      <c r="D17" s="163"/>
      <c r="E17" s="163"/>
      <c r="F17" s="165"/>
      <c r="G17" s="166">
        <f t="shared" si="0"/>
        <v>0</v>
      </c>
      <c r="H17" s="854"/>
    </row>
    <row r="18" spans="1:8" ht="15.75" customHeight="1">
      <c r="A18" s="176"/>
      <c r="B18" s="163"/>
      <c r="C18" s="177"/>
      <c r="D18" s="163"/>
      <c r="E18" s="163"/>
      <c r="F18" s="165"/>
      <c r="G18" s="166">
        <f t="shared" si="0"/>
        <v>0</v>
      </c>
      <c r="H18" s="854"/>
    </row>
    <row r="19" spans="1:8" ht="15.75" customHeight="1">
      <c r="A19" s="176"/>
      <c r="B19" s="163"/>
      <c r="C19" s="177"/>
      <c r="D19" s="163"/>
      <c r="E19" s="163"/>
      <c r="F19" s="165"/>
      <c r="G19" s="166">
        <f t="shared" si="0"/>
        <v>0</v>
      </c>
      <c r="H19" s="854"/>
    </row>
    <row r="20" spans="1:8" ht="15.75" customHeight="1">
      <c r="A20" s="176"/>
      <c r="B20" s="163"/>
      <c r="C20" s="177"/>
      <c r="D20" s="163"/>
      <c r="E20" s="163"/>
      <c r="F20" s="165"/>
      <c r="G20" s="166">
        <f t="shared" si="0"/>
        <v>0</v>
      </c>
      <c r="H20" s="854"/>
    </row>
    <row r="21" spans="1:8" ht="15.75" customHeight="1">
      <c r="A21" s="176"/>
      <c r="B21" s="163"/>
      <c r="C21" s="177"/>
      <c r="D21" s="163"/>
      <c r="E21" s="163"/>
      <c r="F21" s="165"/>
      <c r="G21" s="166">
        <f t="shared" si="0"/>
        <v>0</v>
      </c>
      <c r="H21" s="854"/>
    </row>
    <row r="22" spans="1:8" ht="15.75" customHeight="1">
      <c r="A22" s="176"/>
      <c r="B22" s="163"/>
      <c r="C22" s="177"/>
      <c r="D22" s="163"/>
      <c r="E22" s="163"/>
      <c r="F22" s="165"/>
      <c r="G22" s="166">
        <f t="shared" si="0"/>
        <v>0</v>
      </c>
      <c r="H22" s="854"/>
    </row>
    <row r="23" spans="1:8" ht="15.75" customHeight="1">
      <c r="A23" s="178"/>
      <c r="B23" s="168"/>
      <c r="C23" s="179"/>
      <c r="D23" s="168"/>
      <c r="E23" s="168"/>
      <c r="F23" s="170"/>
      <c r="G23" s="166">
        <f t="shared" si="0"/>
        <v>0</v>
      </c>
      <c r="H23" s="854"/>
    </row>
    <row r="24" spans="1:8" s="175" customFormat="1" ht="18" customHeight="1">
      <c r="A24" s="171" t="s">
        <v>391</v>
      </c>
      <c r="B24" s="172">
        <f>SUM(B5:B23)</f>
        <v>22935</v>
      </c>
      <c r="C24" s="173"/>
      <c r="D24" s="172">
        <f>SUM(D5:D23)</f>
        <v>0</v>
      </c>
      <c r="E24" s="172">
        <f>SUM(E5:E23)</f>
        <v>22935</v>
      </c>
      <c r="F24" s="172">
        <f>SUM(F5:F23)</f>
        <v>22935</v>
      </c>
      <c r="G24" s="174">
        <f>SUM(G5:G23)</f>
        <v>22935</v>
      </c>
      <c r="H24" s="854"/>
    </row>
  </sheetData>
  <sheetProtection selectLockedCells="1" selectUnlockedCells="1"/>
  <mergeCells count="3">
    <mergeCell ref="A1:G1"/>
    <mergeCell ref="H1:H24"/>
    <mergeCell ref="F2:G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workbookViewId="0" topLeftCell="A1">
      <selection activeCell="E5" sqref="E5"/>
    </sheetView>
  </sheetViews>
  <sheetFormatPr defaultColWidth="9.00390625" defaultRowHeight="12.75"/>
  <cols>
    <col min="1" max="1" width="6.625" style="180" customWidth="1"/>
    <col min="2" max="2" width="32.875" style="180" customWidth="1"/>
    <col min="3" max="3" width="20.875" style="180" customWidth="1"/>
    <col min="4" max="5" width="12.875" style="180" customWidth="1"/>
    <col min="6" max="16384" width="9.375" style="180" customWidth="1"/>
  </cols>
  <sheetData>
    <row r="1" spans="3:5" ht="13.5">
      <c r="C1" s="471"/>
      <c r="D1" s="471"/>
      <c r="E1" s="471" t="s">
        <v>535</v>
      </c>
    </row>
    <row r="2" spans="1:5" ht="42.75" customHeight="1">
      <c r="A2" s="472" t="s">
        <v>41</v>
      </c>
      <c r="B2" s="473" t="s">
        <v>579</v>
      </c>
      <c r="C2" s="473" t="s">
        <v>580</v>
      </c>
      <c r="D2" s="474" t="s">
        <v>581</v>
      </c>
      <c r="E2" s="475" t="s">
        <v>582</v>
      </c>
    </row>
    <row r="3" spans="1:5" ht="15.75" customHeight="1">
      <c r="A3" s="476" t="s">
        <v>51</v>
      </c>
      <c r="B3" s="477" t="s">
        <v>1023</v>
      </c>
      <c r="C3" s="477" t="s">
        <v>1024</v>
      </c>
      <c r="D3" s="478">
        <v>800</v>
      </c>
      <c r="E3" s="479">
        <v>244</v>
      </c>
    </row>
    <row r="4" spans="1:5" ht="15.75" customHeight="1">
      <c r="A4" s="480" t="s">
        <v>65</v>
      </c>
      <c r="B4" s="481" t="s">
        <v>1025</v>
      </c>
      <c r="C4" s="481" t="s">
        <v>1026</v>
      </c>
      <c r="D4" s="482">
        <v>240</v>
      </c>
      <c r="E4" s="483">
        <v>225</v>
      </c>
    </row>
    <row r="5" spans="1:5" ht="15.75" customHeight="1">
      <c r="A5" s="480" t="s">
        <v>79</v>
      </c>
      <c r="B5" s="481" t="s">
        <v>1027</v>
      </c>
      <c r="C5" s="481" t="s">
        <v>1024</v>
      </c>
      <c r="D5" s="482">
        <v>386</v>
      </c>
      <c r="E5" s="483">
        <v>386</v>
      </c>
    </row>
    <row r="6" spans="1:5" ht="15.75" customHeight="1">
      <c r="A6" s="480" t="s">
        <v>262</v>
      </c>
      <c r="B6" s="481" t="s">
        <v>1028</v>
      </c>
      <c r="C6" s="481" t="s">
        <v>1024</v>
      </c>
      <c r="D6" s="482">
        <v>91</v>
      </c>
      <c r="E6" s="483">
        <v>71</v>
      </c>
    </row>
    <row r="7" spans="1:5" ht="15.75" customHeight="1">
      <c r="A7" s="480" t="s">
        <v>107</v>
      </c>
      <c r="B7" s="481" t="s">
        <v>1029</v>
      </c>
      <c r="C7" s="481" t="s">
        <v>1024</v>
      </c>
      <c r="D7" s="482">
        <v>73</v>
      </c>
      <c r="E7" s="483">
        <v>73</v>
      </c>
    </row>
    <row r="8" spans="1:5" ht="15.75" customHeight="1">
      <c r="A8" s="480" t="s">
        <v>129</v>
      </c>
      <c r="B8" s="481" t="s">
        <v>1030</v>
      </c>
      <c r="C8" s="481" t="s">
        <v>1024</v>
      </c>
      <c r="D8" s="482">
        <v>100</v>
      </c>
      <c r="E8" s="483">
        <v>50</v>
      </c>
    </row>
    <row r="9" spans="1:5" ht="15.75" customHeight="1">
      <c r="A9" s="480" t="s">
        <v>273</v>
      </c>
      <c r="B9" s="481"/>
      <c r="C9" s="481"/>
      <c r="D9" s="482"/>
      <c r="E9" s="483"/>
    </row>
    <row r="10" spans="1:5" ht="15.75" customHeight="1">
      <c r="A10" s="480" t="s">
        <v>151</v>
      </c>
      <c r="B10" s="481"/>
      <c r="C10" s="481"/>
      <c r="D10" s="482"/>
      <c r="E10" s="483"/>
    </row>
    <row r="11" spans="1:5" ht="15.75" customHeight="1">
      <c r="A11" s="480" t="s">
        <v>161</v>
      </c>
      <c r="B11" s="481"/>
      <c r="C11" s="481"/>
      <c r="D11" s="482"/>
      <c r="E11" s="483"/>
    </row>
    <row r="12" spans="1:5" ht="15.75" customHeight="1">
      <c r="A12" s="480" t="s">
        <v>285</v>
      </c>
      <c r="B12" s="481"/>
      <c r="C12" s="481"/>
      <c r="D12" s="482"/>
      <c r="E12" s="483"/>
    </row>
    <row r="13" spans="1:5" ht="15.75" customHeight="1">
      <c r="A13" s="480" t="s">
        <v>311</v>
      </c>
      <c r="B13" s="481"/>
      <c r="C13" s="481"/>
      <c r="D13" s="482"/>
      <c r="E13" s="483"/>
    </row>
    <row r="14" spans="1:5" ht="15.75" customHeight="1">
      <c r="A14" s="480" t="s">
        <v>312</v>
      </c>
      <c r="B14" s="481"/>
      <c r="C14" s="481"/>
      <c r="D14" s="482"/>
      <c r="E14" s="483"/>
    </row>
    <row r="15" spans="1:5" ht="15.75" customHeight="1">
      <c r="A15" s="480" t="s">
        <v>313</v>
      </c>
      <c r="B15" s="481"/>
      <c r="C15" s="481"/>
      <c r="D15" s="482"/>
      <c r="E15" s="483"/>
    </row>
    <row r="16" spans="1:5" ht="15.75" customHeight="1">
      <c r="A16" s="480" t="s">
        <v>316</v>
      </c>
      <c r="B16" s="481"/>
      <c r="C16" s="481"/>
      <c r="D16" s="482"/>
      <c r="E16" s="483"/>
    </row>
    <row r="17" spans="1:5" ht="15.75" customHeight="1">
      <c r="A17" s="480" t="s">
        <v>319</v>
      </c>
      <c r="B17" s="481"/>
      <c r="C17" s="481"/>
      <c r="D17" s="482"/>
      <c r="E17" s="483"/>
    </row>
    <row r="18" spans="1:5" ht="15.75" customHeight="1">
      <c r="A18" s="480" t="s">
        <v>322</v>
      </c>
      <c r="B18" s="481"/>
      <c r="C18" s="481"/>
      <c r="D18" s="482"/>
      <c r="E18" s="483"/>
    </row>
    <row r="19" spans="1:5" ht="15.75" customHeight="1">
      <c r="A19" s="480" t="s">
        <v>325</v>
      </c>
      <c r="B19" s="481"/>
      <c r="C19" s="481"/>
      <c r="D19" s="482"/>
      <c r="E19" s="483"/>
    </row>
    <row r="20" spans="1:5" ht="15.75" customHeight="1">
      <c r="A20" s="480" t="s">
        <v>328</v>
      </c>
      <c r="B20" s="481"/>
      <c r="C20" s="481"/>
      <c r="D20" s="482"/>
      <c r="E20" s="483"/>
    </row>
    <row r="21" spans="1:5" ht="15.75" customHeight="1">
      <c r="A21" s="480" t="s">
        <v>331</v>
      </c>
      <c r="B21" s="481"/>
      <c r="C21" s="481"/>
      <c r="D21" s="482"/>
      <c r="E21" s="483"/>
    </row>
    <row r="22" spans="1:5" ht="15.75" customHeight="1">
      <c r="A22" s="480" t="s">
        <v>334</v>
      </c>
      <c r="B22" s="481"/>
      <c r="C22" s="481"/>
      <c r="D22" s="482"/>
      <c r="E22" s="483"/>
    </row>
    <row r="23" spans="1:5" ht="15.75" customHeight="1">
      <c r="A23" s="480" t="s">
        <v>337</v>
      </c>
      <c r="B23" s="481"/>
      <c r="C23" s="481"/>
      <c r="D23" s="482"/>
      <c r="E23" s="483"/>
    </row>
    <row r="24" spans="1:5" ht="15.75" customHeight="1">
      <c r="A24" s="480" t="s">
        <v>339</v>
      </c>
      <c r="B24" s="481"/>
      <c r="C24" s="481"/>
      <c r="D24" s="482"/>
      <c r="E24" s="483"/>
    </row>
    <row r="25" spans="1:5" ht="15.75" customHeight="1">
      <c r="A25" s="480" t="s">
        <v>342</v>
      </c>
      <c r="B25" s="481"/>
      <c r="C25" s="481"/>
      <c r="D25" s="482"/>
      <c r="E25" s="483"/>
    </row>
    <row r="26" spans="1:5" ht="15.75" customHeight="1">
      <c r="A26" s="480" t="s">
        <v>345</v>
      </c>
      <c r="B26" s="481"/>
      <c r="C26" s="481"/>
      <c r="D26" s="482"/>
      <c r="E26" s="483"/>
    </row>
    <row r="27" spans="1:5" ht="15.75" customHeight="1">
      <c r="A27" s="480" t="s">
        <v>348</v>
      </c>
      <c r="B27" s="481"/>
      <c r="C27" s="481"/>
      <c r="D27" s="482"/>
      <c r="E27" s="483"/>
    </row>
    <row r="28" spans="1:5" ht="15.75" customHeight="1">
      <c r="A28" s="480" t="s">
        <v>379</v>
      </c>
      <c r="B28" s="481"/>
      <c r="C28" s="481"/>
      <c r="D28" s="482"/>
      <c r="E28" s="483"/>
    </row>
    <row r="29" spans="1:5" ht="15.75" customHeight="1">
      <c r="A29" s="480" t="s">
        <v>382</v>
      </c>
      <c r="B29" s="481"/>
      <c r="C29" s="481"/>
      <c r="D29" s="482"/>
      <c r="E29" s="483"/>
    </row>
    <row r="30" spans="1:5" ht="15.75" customHeight="1">
      <c r="A30" s="480" t="s">
        <v>383</v>
      </c>
      <c r="B30" s="481"/>
      <c r="C30" s="481"/>
      <c r="D30" s="482"/>
      <c r="E30" s="483"/>
    </row>
    <row r="31" spans="1:5" ht="15.75" customHeight="1">
      <c r="A31" s="480" t="s">
        <v>498</v>
      </c>
      <c r="B31" s="481"/>
      <c r="C31" s="481"/>
      <c r="D31" s="482"/>
      <c r="E31" s="483"/>
    </row>
    <row r="32" spans="1:5" ht="15.75" customHeight="1">
      <c r="A32" s="480" t="s">
        <v>499</v>
      </c>
      <c r="B32" s="481"/>
      <c r="C32" s="481"/>
      <c r="D32" s="482"/>
      <c r="E32" s="483"/>
    </row>
    <row r="33" spans="1:5" ht="15.75" customHeight="1">
      <c r="A33" s="480" t="s">
        <v>500</v>
      </c>
      <c r="B33" s="481"/>
      <c r="C33" s="481"/>
      <c r="D33" s="482"/>
      <c r="E33" s="483"/>
    </row>
    <row r="34" spans="1:5" ht="15.75" customHeight="1">
      <c r="A34" s="480" t="s">
        <v>583</v>
      </c>
      <c r="B34" s="481"/>
      <c r="C34" s="481"/>
      <c r="D34" s="482"/>
      <c r="E34" s="483"/>
    </row>
    <row r="35" spans="1:5" ht="15.75" customHeight="1">
      <c r="A35" s="484" t="s">
        <v>584</v>
      </c>
      <c r="B35" s="485"/>
      <c r="C35" s="485"/>
      <c r="D35" s="486"/>
      <c r="E35" s="487"/>
    </row>
    <row r="36" spans="1:5" ht="15.75" customHeight="1">
      <c r="A36" s="855" t="s">
        <v>423</v>
      </c>
      <c r="B36" s="855"/>
      <c r="C36" s="488"/>
      <c r="D36" s="410">
        <f>SUM(D3:D35)</f>
        <v>1690</v>
      </c>
      <c r="E36" s="411">
        <f>SUM(E3:E35)</f>
        <v>1049</v>
      </c>
    </row>
  </sheetData>
  <sheetProtection sheet="1"/>
  <mergeCells count="1">
    <mergeCell ref="A36:B36"/>
  </mergeCells>
  <printOptions horizontalCentered="1"/>
  <pageMargins left="0.7875" right="0.7875" top="1.547222222222222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CE,Félkövér"&amp;12K I M U T A T Á S
a 2014. évi céljelleggel juttatott támogatások felhasználásáról&amp;R&amp;"Times New Roman CE,Félkövér dőlt"&amp;11 
6. melléklet a 9/2015. (V.4.)
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C20" sqref="C20"/>
    </sheetView>
  </sheetViews>
  <sheetFormatPr defaultColWidth="9.00390625" defaultRowHeight="12.75"/>
  <cols>
    <col min="1" max="1" width="5.875" style="447" customWidth="1"/>
    <col min="2" max="2" width="55.875" style="448" customWidth="1"/>
    <col min="3" max="4" width="14.875" style="448" customWidth="1"/>
    <col min="5" max="16384" width="9.375" style="448" customWidth="1"/>
  </cols>
  <sheetData>
    <row r="1" spans="1:4" s="181" customFormat="1" ht="15">
      <c r="A1" s="397"/>
      <c r="D1" s="398" t="s">
        <v>294</v>
      </c>
    </row>
    <row r="2" spans="1:4" s="422" customFormat="1" ht="48" customHeight="1">
      <c r="A2" s="449" t="s">
        <v>489</v>
      </c>
      <c r="B2" s="419" t="s">
        <v>42</v>
      </c>
      <c r="C2" s="419" t="s">
        <v>560</v>
      </c>
      <c r="D2" s="420" t="s">
        <v>561</v>
      </c>
    </row>
    <row r="3" spans="1:4" s="422" customFormat="1" ht="13.5" customHeight="1">
      <c r="A3" s="450" t="s">
        <v>46</v>
      </c>
      <c r="B3" s="451" t="s">
        <v>47</v>
      </c>
      <c r="C3" s="451" t="s">
        <v>48</v>
      </c>
      <c r="D3" s="452" t="s">
        <v>49</v>
      </c>
    </row>
    <row r="4" spans="1:4" ht="18" customHeight="1">
      <c r="A4" s="328" t="s">
        <v>51</v>
      </c>
      <c r="B4" s="453" t="s">
        <v>562</v>
      </c>
      <c r="C4" s="454"/>
      <c r="D4" s="455"/>
    </row>
    <row r="5" spans="1:4" ht="18" customHeight="1">
      <c r="A5" s="333" t="s">
        <v>65</v>
      </c>
      <c r="B5" s="456" t="s">
        <v>563</v>
      </c>
      <c r="C5" s="457"/>
      <c r="D5" s="458"/>
    </row>
    <row r="6" spans="1:4" ht="18" customHeight="1">
      <c r="A6" s="333" t="s">
        <v>79</v>
      </c>
      <c r="B6" s="456" t="s">
        <v>564</v>
      </c>
      <c r="C6" s="457"/>
      <c r="D6" s="458"/>
    </row>
    <row r="7" spans="1:4" ht="18" customHeight="1">
      <c r="A7" s="333" t="s">
        <v>262</v>
      </c>
      <c r="B7" s="456" t="s">
        <v>565</v>
      </c>
      <c r="C7" s="457"/>
      <c r="D7" s="458"/>
    </row>
    <row r="8" spans="1:4" ht="18" customHeight="1">
      <c r="A8" s="459" t="s">
        <v>107</v>
      </c>
      <c r="B8" s="456" t="s">
        <v>566</v>
      </c>
      <c r="C8" s="457"/>
      <c r="D8" s="458"/>
    </row>
    <row r="9" spans="1:4" ht="18" customHeight="1">
      <c r="A9" s="333" t="s">
        <v>129</v>
      </c>
      <c r="B9" s="456" t="s">
        <v>567</v>
      </c>
      <c r="C9" s="457"/>
      <c r="D9" s="458"/>
    </row>
    <row r="10" spans="1:4" ht="18" customHeight="1">
      <c r="A10" s="459" t="s">
        <v>273</v>
      </c>
      <c r="B10" s="460" t="s">
        <v>568</v>
      </c>
      <c r="C10" s="457"/>
      <c r="D10" s="458"/>
    </row>
    <row r="11" spans="1:4" ht="18" customHeight="1">
      <c r="A11" s="459" t="s">
        <v>151</v>
      </c>
      <c r="B11" s="460" t="s">
        <v>569</v>
      </c>
      <c r="C11" s="457"/>
      <c r="D11" s="458"/>
    </row>
    <row r="12" spans="1:4" ht="18" customHeight="1">
      <c r="A12" s="333" t="s">
        <v>161</v>
      </c>
      <c r="B12" s="460" t="s">
        <v>570</v>
      </c>
      <c r="C12" s="457"/>
      <c r="D12" s="458"/>
    </row>
    <row r="13" spans="1:4" ht="18" customHeight="1">
      <c r="A13" s="459" t="s">
        <v>285</v>
      </c>
      <c r="B13" s="460" t="s">
        <v>571</v>
      </c>
      <c r="C13" s="457"/>
      <c r="D13" s="458"/>
    </row>
    <row r="14" spans="1:4" ht="22.5">
      <c r="A14" s="333" t="s">
        <v>311</v>
      </c>
      <c r="B14" s="460" t="s">
        <v>572</v>
      </c>
      <c r="C14" s="457"/>
      <c r="D14" s="458"/>
    </row>
    <row r="15" spans="1:4" ht="18" customHeight="1">
      <c r="A15" s="459" t="s">
        <v>312</v>
      </c>
      <c r="B15" s="456" t="s">
        <v>573</v>
      </c>
      <c r="C15" s="457">
        <v>74</v>
      </c>
      <c r="D15" s="458">
        <v>94</v>
      </c>
    </row>
    <row r="16" spans="1:4" ht="18" customHeight="1">
      <c r="A16" s="333" t="s">
        <v>313</v>
      </c>
      <c r="B16" s="456" t="s">
        <v>574</v>
      </c>
      <c r="C16" s="457"/>
      <c r="D16" s="458"/>
    </row>
    <row r="17" spans="1:4" ht="18" customHeight="1">
      <c r="A17" s="459" t="s">
        <v>316</v>
      </c>
      <c r="B17" s="456" t="s">
        <v>575</v>
      </c>
      <c r="C17" s="457"/>
      <c r="D17" s="458"/>
    </row>
    <row r="18" spans="1:4" ht="18" customHeight="1">
      <c r="A18" s="333" t="s">
        <v>319</v>
      </c>
      <c r="B18" s="456" t="s">
        <v>576</v>
      </c>
      <c r="C18" s="457"/>
      <c r="D18" s="458"/>
    </row>
    <row r="19" spans="1:4" ht="18" customHeight="1">
      <c r="A19" s="459" t="s">
        <v>322</v>
      </c>
      <c r="B19" s="456" t="s">
        <v>577</v>
      </c>
      <c r="C19" s="457"/>
      <c r="D19" s="458"/>
    </row>
    <row r="20" spans="1:4" ht="18" customHeight="1">
      <c r="A20" s="333" t="s">
        <v>325</v>
      </c>
      <c r="B20" s="461" t="s">
        <v>1405</v>
      </c>
      <c r="C20" s="457"/>
      <c r="D20" s="458"/>
    </row>
    <row r="21" spans="1:4" ht="18" customHeight="1">
      <c r="A21" s="459" t="s">
        <v>328</v>
      </c>
      <c r="B21" s="461"/>
      <c r="C21" s="457"/>
      <c r="D21" s="458"/>
    </row>
    <row r="22" spans="1:4" ht="18" customHeight="1">
      <c r="A22" s="333" t="s">
        <v>331</v>
      </c>
      <c r="B22" s="461"/>
      <c r="C22" s="457"/>
      <c r="D22" s="458"/>
    </row>
    <row r="23" spans="1:4" ht="18" customHeight="1">
      <c r="A23" s="459" t="s">
        <v>334</v>
      </c>
      <c r="B23" s="461"/>
      <c r="C23" s="457"/>
      <c r="D23" s="458"/>
    </row>
    <row r="24" spans="1:4" ht="18" customHeight="1">
      <c r="A24" s="333" t="s">
        <v>337</v>
      </c>
      <c r="B24" s="461"/>
      <c r="C24" s="457"/>
      <c r="D24" s="458"/>
    </row>
    <row r="25" spans="1:4" ht="18" customHeight="1">
      <c r="A25" s="459" t="s">
        <v>339</v>
      </c>
      <c r="B25" s="461"/>
      <c r="C25" s="457"/>
      <c r="D25" s="458"/>
    </row>
    <row r="26" spans="1:4" ht="18" customHeight="1">
      <c r="A26" s="333" t="s">
        <v>342</v>
      </c>
      <c r="B26" s="461"/>
      <c r="C26" s="457"/>
      <c r="D26" s="458"/>
    </row>
    <row r="27" spans="1:4" ht="18" customHeight="1">
      <c r="A27" s="459" t="s">
        <v>345</v>
      </c>
      <c r="B27" s="461"/>
      <c r="C27" s="457"/>
      <c r="D27" s="458"/>
    </row>
    <row r="28" spans="1:4" ht="18" customHeight="1">
      <c r="A28" s="462" t="s">
        <v>348</v>
      </c>
      <c r="B28" s="463"/>
      <c r="C28" s="464"/>
      <c r="D28" s="465"/>
    </row>
    <row r="29" spans="1:4" ht="18" customHeight="1">
      <c r="A29" s="466" t="s">
        <v>379</v>
      </c>
      <c r="B29" s="467" t="s">
        <v>423</v>
      </c>
      <c r="C29" s="468">
        <f>+C4+C5+C6+C7+C8+C15+C16+C17+C18+C19+C20+C21+C22+C23+C24+C25+C26+C27+C28</f>
        <v>74</v>
      </c>
      <c r="D29" s="469">
        <f>+D4+D5+D6+D7+D8+D15+D16+D17+D18+D19+D20+D21+D22+D23+D24+D25+D26+D27+D28</f>
        <v>94</v>
      </c>
    </row>
    <row r="30" spans="1:4" ht="25.5" customHeight="1">
      <c r="A30" s="470"/>
      <c r="B30" s="856" t="s">
        <v>578</v>
      </c>
      <c r="C30" s="856"/>
      <c r="D30" s="856"/>
    </row>
  </sheetData>
  <sheetProtection sheet="1"/>
  <mergeCells count="1">
    <mergeCell ref="B30:D30"/>
  </mergeCells>
  <printOptions horizontalCentered="1"/>
  <pageMargins left="0.7875" right="0.7875" top="1.7020833333333334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CE,Félkövér"&amp;12Az önkormányzat által adott közvetett támogatások
(kedvezmények)&amp;R&amp;"Times New Roman CE,Félkövér dőlt"&amp;11 
7. melléklet a 9/2015. (V.4.) 
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625" style="180" customWidth="1"/>
    <col min="2" max="2" width="60.875" style="180" customWidth="1"/>
    <col min="3" max="3" width="25.625" style="180" customWidth="1"/>
    <col min="4" max="16384" width="9.375" style="180" customWidth="1"/>
  </cols>
  <sheetData>
    <row r="1" ht="15">
      <c r="C1" s="597" t="str">
        <f>+CONCATENATE("10. melléklet a 9/",LEFT(ÖSSZEFÜGGÉSEK!A4,4)+1,".(V.4.)  önkormányzati rendelethez")</f>
        <v>10. melléklet a 9/2015.(V.4.)  önkormányzati rendelethez</v>
      </c>
    </row>
    <row r="2" spans="1:3" ht="14.25">
      <c r="A2" s="598"/>
      <c r="B2" s="598"/>
      <c r="C2" s="598"/>
    </row>
    <row r="3" spans="1:3" ht="33.75" customHeight="1">
      <c r="A3" s="857" t="s">
        <v>749</v>
      </c>
      <c r="B3" s="857"/>
      <c r="C3" s="857"/>
    </row>
    <row r="4" ht="12.75">
      <c r="C4" s="599"/>
    </row>
    <row r="5" spans="1:3" s="603" customFormat="1" ht="43.5" customHeight="1">
      <c r="A5" s="600" t="s">
        <v>489</v>
      </c>
      <c r="B5" s="601" t="s">
        <v>297</v>
      </c>
      <c r="C5" s="602" t="s">
        <v>750</v>
      </c>
    </row>
    <row r="6" spans="1:3" ht="28.5" customHeight="1">
      <c r="A6" s="604" t="s">
        <v>51</v>
      </c>
      <c r="B6" s="605" t="str">
        <f>+CONCATENATE("Pénzkészlet ",LEFT(ÖSSZEFÜGGÉSEK!A4,4),". január 1-jén",CHAR(10),"ebből:")</f>
        <v>Pénzkészlet 2014. január 1-jén
ebből:</v>
      </c>
      <c r="C6" s="606">
        <f>C7+C8</f>
        <v>33366</v>
      </c>
    </row>
    <row r="7" spans="1:3" ht="18" customHeight="1">
      <c r="A7" s="607" t="s">
        <v>65</v>
      </c>
      <c r="B7" s="608" t="s">
        <v>751</v>
      </c>
      <c r="C7" s="609">
        <v>33345</v>
      </c>
    </row>
    <row r="8" spans="1:3" ht="18" customHeight="1">
      <c r="A8" s="607" t="s">
        <v>79</v>
      </c>
      <c r="B8" s="608" t="s">
        <v>752</v>
      </c>
      <c r="C8" s="609">
        <v>21</v>
      </c>
    </row>
    <row r="9" spans="1:3" ht="18" customHeight="1">
      <c r="A9" s="607" t="s">
        <v>262</v>
      </c>
      <c r="B9" s="610" t="s">
        <v>753</v>
      </c>
      <c r="C9" s="609">
        <v>103545</v>
      </c>
    </row>
    <row r="10" spans="1:3" ht="18" customHeight="1">
      <c r="A10" s="611" t="s">
        <v>107</v>
      </c>
      <c r="B10" s="612" t="s">
        <v>754</v>
      </c>
      <c r="C10" s="613">
        <v>85863</v>
      </c>
    </row>
    <row r="11" spans="1:3" ht="25.5" customHeight="1">
      <c r="A11" s="614" t="s">
        <v>129</v>
      </c>
      <c r="B11" s="615" t="str">
        <f>+CONCATENATE("Záró pénzkészlet ",LEFT(ÖSSZEFÜGGÉSEK!A4,4),". december 31-én",CHAR(10),"ebből:")</f>
        <v>Záró pénzkészlet 2014. december 31-én
ebből:</v>
      </c>
      <c r="C11" s="616">
        <v>16977</v>
      </c>
    </row>
    <row r="12" spans="1:3" ht="18" customHeight="1">
      <c r="A12" s="607" t="s">
        <v>273</v>
      </c>
      <c r="B12" s="608" t="s">
        <v>751</v>
      </c>
      <c r="C12" s="609">
        <v>16842</v>
      </c>
    </row>
    <row r="13" spans="1:3" ht="18" customHeight="1">
      <c r="A13" s="617" t="s">
        <v>151</v>
      </c>
      <c r="B13" s="618" t="s">
        <v>752</v>
      </c>
      <c r="C13" s="619">
        <v>135</v>
      </c>
    </row>
  </sheetData>
  <sheetProtection/>
  <mergeCells count="1">
    <mergeCell ref="A3:C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workbookViewId="0" topLeftCell="A1">
      <selection activeCell="A1" sqref="A1:H1"/>
    </sheetView>
  </sheetViews>
  <sheetFormatPr defaultColWidth="9.00390625" defaultRowHeight="12.75"/>
  <cols>
    <col min="1" max="1" width="6.375" style="0" customWidth="1"/>
    <col min="2" max="2" width="41.625" style="0" bestFit="1" customWidth="1"/>
    <col min="3" max="3" width="17.875" style="0" customWidth="1"/>
    <col min="4" max="4" width="13.00390625" style="0" customWidth="1"/>
    <col min="5" max="6" width="17.875" style="0" customWidth="1"/>
    <col min="7" max="7" width="12.00390625" style="0" customWidth="1"/>
    <col min="8" max="8" width="17.875" style="0" customWidth="1"/>
  </cols>
  <sheetData>
    <row r="1" spans="1:8" ht="30" customHeight="1">
      <c r="A1" s="858" t="s">
        <v>793</v>
      </c>
      <c r="B1" s="859"/>
      <c r="C1" s="859"/>
      <c r="D1" s="859"/>
      <c r="E1" s="859"/>
      <c r="F1" s="859"/>
      <c r="G1" s="859"/>
      <c r="H1" s="859"/>
    </row>
    <row r="2" spans="1:8" ht="16.5" thickBot="1">
      <c r="A2" s="864" t="s">
        <v>1047</v>
      </c>
      <c r="B2" s="864"/>
      <c r="C2" s="864"/>
      <c r="D2" s="864"/>
      <c r="E2" s="864"/>
      <c r="F2" s="864"/>
      <c r="G2" s="864"/>
      <c r="H2" s="624" t="s">
        <v>428</v>
      </c>
    </row>
    <row r="3" spans="1:8" ht="46.5" customHeight="1" thickBot="1" thickTop="1">
      <c r="A3" s="860" t="s">
        <v>794</v>
      </c>
      <c r="B3" s="861"/>
      <c r="C3" s="770" t="s">
        <v>795</v>
      </c>
      <c r="D3" s="744" t="s">
        <v>796</v>
      </c>
      <c r="E3" s="745" t="s">
        <v>797</v>
      </c>
      <c r="F3" s="744" t="s">
        <v>798</v>
      </c>
      <c r="G3" s="744" t="s">
        <v>796</v>
      </c>
      <c r="H3" s="746" t="s">
        <v>799</v>
      </c>
    </row>
    <row r="4" spans="1:8" s="747" customFormat="1" ht="12.75">
      <c r="A4" s="729" t="s">
        <v>51</v>
      </c>
      <c r="B4" s="786" t="s">
        <v>800</v>
      </c>
      <c r="C4" s="748">
        <f aca="true" t="shared" si="0" ref="C4:H4">SUM(C5:C8)</f>
        <v>173996</v>
      </c>
      <c r="D4" s="730">
        <f t="shared" si="0"/>
        <v>0</v>
      </c>
      <c r="E4" s="730">
        <f t="shared" si="0"/>
        <v>173996</v>
      </c>
      <c r="F4" s="731">
        <f t="shared" si="0"/>
        <v>187618</v>
      </c>
      <c r="G4" s="730">
        <f t="shared" si="0"/>
        <v>0</v>
      </c>
      <c r="H4" s="732">
        <f t="shared" si="0"/>
        <v>187618</v>
      </c>
    </row>
    <row r="5" spans="1:8" ht="12.75">
      <c r="A5" s="721" t="s">
        <v>65</v>
      </c>
      <c r="B5" s="787" t="s">
        <v>801</v>
      </c>
      <c r="C5" s="771"/>
      <c r="D5" s="727"/>
      <c r="E5" s="722">
        <f>D5+C5</f>
        <v>0</v>
      </c>
      <c r="F5" s="728"/>
      <c r="G5" s="728"/>
      <c r="H5" s="724">
        <f>G5+F5</f>
        <v>0</v>
      </c>
    </row>
    <row r="6" spans="1:8" ht="12.75">
      <c r="A6" s="627" t="s">
        <v>79</v>
      </c>
      <c r="B6" s="788" t="s">
        <v>802</v>
      </c>
      <c r="C6" s="772">
        <v>173996</v>
      </c>
      <c r="D6" s="628"/>
      <c r="E6" s="629">
        <f>D6+C6</f>
        <v>173996</v>
      </c>
      <c r="F6" s="630">
        <v>187618</v>
      </c>
      <c r="G6" s="630"/>
      <c r="H6" s="631">
        <f>G6+F6</f>
        <v>187618</v>
      </c>
    </row>
    <row r="7" spans="1:8" ht="12.75">
      <c r="A7" s="627" t="s">
        <v>262</v>
      </c>
      <c r="B7" s="788" t="s">
        <v>803</v>
      </c>
      <c r="C7" s="773"/>
      <c r="D7" s="632"/>
      <c r="E7" s="629">
        <f>D7+C7</f>
        <v>0</v>
      </c>
      <c r="F7" s="633"/>
      <c r="G7" s="633"/>
      <c r="H7" s="631">
        <f>G7+F7</f>
        <v>0</v>
      </c>
    </row>
    <row r="8" spans="1:8" ht="12.75">
      <c r="A8" s="720" t="s">
        <v>107</v>
      </c>
      <c r="B8" s="789" t="s">
        <v>1048</v>
      </c>
      <c r="C8" s="774"/>
      <c r="D8" s="638"/>
      <c r="E8" s="639">
        <f>D8+C8</f>
        <v>0</v>
      </c>
      <c r="F8" s="719"/>
      <c r="G8" s="719"/>
      <c r="H8" s="640">
        <f>G8+F8</f>
        <v>0</v>
      </c>
    </row>
    <row r="9" spans="1:8" s="747" customFormat="1" ht="12.75">
      <c r="A9" s="749" t="s">
        <v>129</v>
      </c>
      <c r="B9" s="790" t="s">
        <v>804</v>
      </c>
      <c r="C9" s="751">
        <f aca="true" t="shared" si="1" ref="C9:H9">SUM(C10:C11)</f>
        <v>116</v>
      </c>
      <c r="D9" s="725">
        <f t="shared" si="1"/>
        <v>0</v>
      </c>
      <c r="E9" s="725">
        <f t="shared" si="1"/>
        <v>116</v>
      </c>
      <c r="F9" s="725">
        <f t="shared" si="1"/>
        <v>85</v>
      </c>
      <c r="G9" s="725">
        <f t="shared" si="1"/>
        <v>0</v>
      </c>
      <c r="H9" s="726">
        <f t="shared" si="1"/>
        <v>85</v>
      </c>
    </row>
    <row r="10" spans="1:8" ht="12.75">
      <c r="A10" s="721" t="s">
        <v>273</v>
      </c>
      <c r="B10" s="787" t="s">
        <v>805</v>
      </c>
      <c r="C10" s="775">
        <v>116</v>
      </c>
      <c r="D10" s="663"/>
      <c r="E10" s="722">
        <f>D10+C10</f>
        <v>116</v>
      </c>
      <c r="F10" s="723">
        <v>85</v>
      </c>
      <c r="G10" s="663"/>
      <c r="H10" s="724">
        <f aca="true" t="shared" si="2" ref="H10:H15">G10+F10</f>
        <v>85</v>
      </c>
    </row>
    <row r="11" spans="1:8" ht="12.75">
      <c r="A11" s="627" t="s">
        <v>151</v>
      </c>
      <c r="B11" s="788" t="s">
        <v>1031</v>
      </c>
      <c r="C11" s="773"/>
      <c r="D11" s="632"/>
      <c r="E11" s="629">
        <f>D11+C11</f>
        <v>0</v>
      </c>
      <c r="F11" s="633"/>
      <c r="G11" s="632"/>
      <c r="H11" s="631">
        <f t="shared" si="2"/>
        <v>0</v>
      </c>
    </row>
    <row r="12" spans="1:8" ht="12.75">
      <c r="A12" s="733" t="s">
        <v>161</v>
      </c>
      <c r="B12" s="791" t="s">
        <v>1032</v>
      </c>
      <c r="C12" s="776">
        <v>33366</v>
      </c>
      <c r="D12" s="735"/>
      <c r="E12" s="736">
        <f>D12+C12</f>
        <v>33366</v>
      </c>
      <c r="F12" s="737">
        <v>16977</v>
      </c>
      <c r="G12" s="735"/>
      <c r="H12" s="738">
        <f t="shared" si="2"/>
        <v>16977</v>
      </c>
    </row>
    <row r="13" spans="1:8" ht="12.75">
      <c r="A13" s="734" t="s">
        <v>285</v>
      </c>
      <c r="B13" s="791" t="s">
        <v>1033</v>
      </c>
      <c r="C13" s="776">
        <v>2868</v>
      </c>
      <c r="D13" s="735"/>
      <c r="E13" s="736">
        <f>D13+C13</f>
        <v>2868</v>
      </c>
      <c r="F13" s="737">
        <v>2301</v>
      </c>
      <c r="G13" s="735"/>
      <c r="H13" s="738">
        <f t="shared" si="2"/>
        <v>2301</v>
      </c>
    </row>
    <row r="14" spans="1:8" ht="21.75">
      <c r="A14" s="734" t="s">
        <v>311</v>
      </c>
      <c r="B14" s="800" t="s">
        <v>1034</v>
      </c>
      <c r="C14" s="777"/>
      <c r="D14" s="739"/>
      <c r="E14" s="740"/>
      <c r="F14" s="741">
        <v>630</v>
      </c>
      <c r="G14" s="739"/>
      <c r="H14" s="742">
        <f t="shared" si="2"/>
        <v>630</v>
      </c>
    </row>
    <row r="15" spans="1:8" ht="13.5" thickBot="1">
      <c r="A15" s="734" t="s">
        <v>312</v>
      </c>
      <c r="B15" s="791" t="s">
        <v>689</v>
      </c>
      <c r="C15" s="777"/>
      <c r="D15" s="739"/>
      <c r="E15" s="740"/>
      <c r="F15" s="741">
        <v>165</v>
      </c>
      <c r="G15" s="739"/>
      <c r="H15" s="742">
        <f t="shared" si="2"/>
        <v>165</v>
      </c>
    </row>
    <row r="16" spans="1:8" ht="13.5" thickBot="1">
      <c r="A16" s="750" t="s">
        <v>313</v>
      </c>
      <c r="B16" s="792" t="s">
        <v>806</v>
      </c>
      <c r="C16" s="778">
        <f aca="true" t="shared" si="3" ref="C16:H16">SUM(C4,C9,C12:C15)</f>
        <v>210346</v>
      </c>
      <c r="D16" s="625">
        <f t="shared" si="3"/>
        <v>0</v>
      </c>
      <c r="E16" s="625">
        <f t="shared" si="3"/>
        <v>210346</v>
      </c>
      <c r="F16" s="625">
        <f t="shared" si="3"/>
        <v>207776</v>
      </c>
      <c r="G16" s="625">
        <f t="shared" si="3"/>
        <v>0</v>
      </c>
      <c r="H16" s="626">
        <f t="shared" si="3"/>
        <v>207776</v>
      </c>
    </row>
    <row r="17" spans="1:8" ht="46.5" customHeight="1" thickBot="1">
      <c r="A17" s="862" t="s">
        <v>807</v>
      </c>
      <c r="B17" s="863"/>
      <c r="C17" s="779" t="s">
        <v>795</v>
      </c>
      <c r="D17" s="634" t="s">
        <v>796</v>
      </c>
      <c r="E17" s="635" t="s">
        <v>797</v>
      </c>
      <c r="F17" s="634" t="s">
        <v>798</v>
      </c>
      <c r="G17" s="634" t="s">
        <v>796</v>
      </c>
      <c r="H17" s="636" t="s">
        <v>799</v>
      </c>
    </row>
    <row r="18" spans="1:8" ht="12.75">
      <c r="A18" s="756" t="s">
        <v>313</v>
      </c>
      <c r="B18" s="793" t="s">
        <v>1035</v>
      </c>
      <c r="C18" s="780">
        <f>SUM(C19:C22)</f>
        <v>209418</v>
      </c>
      <c r="D18" s="730">
        <f>SUM(D19:D22)</f>
        <v>0</v>
      </c>
      <c r="E18" s="730">
        <f>SUM(E19:E22)</f>
        <v>209418</v>
      </c>
      <c r="F18" s="730">
        <f>SUM(F19:F22)</f>
        <v>203841</v>
      </c>
      <c r="G18" s="730"/>
      <c r="H18" s="732">
        <f>SUM(H19:H22)</f>
        <v>203841</v>
      </c>
    </row>
    <row r="19" spans="1:8" ht="12.75">
      <c r="A19" s="755" t="s">
        <v>316</v>
      </c>
      <c r="B19" s="787" t="s">
        <v>1036</v>
      </c>
      <c r="C19" s="775">
        <v>251332</v>
      </c>
      <c r="D19" s="663"/>
      <c r="E19" s="722">
        <f>D19+C19</f>
        <v>251332</v>
      </c>
      <c r="F19" s="663">
        <v>251332</v>
      </c>
      <c r="G19" s="663"/>
      <c r="H19" s="764">
        <v>251332</v>
      </c>
    </row>
    <row r="20" spans="1:8" ht="12.75">
      <c r="A20" s="637" t="s">
        <v>319</v>
      </c>
      <c r="B20" s="788" t="s">
        <v>1037</v>
      </c>
      <c r="C20" s="774">
        <v>33366</v>
      </c>
      <c r="D20" s="638"/>
      <c r="E20" s="639">
        <f>D20+C20</f>
        <v>33366</v>
      </c>
      <c r="F20" s="638">
        <v>33366</v>
      </c>
      <c r="G20" s="638"/>
      <c r="H20" s="765">
        <v>33366</v>
      </c>
    </row>
    <row r="21" spans="1:8" ht="12.75">
      <c r="A21" s="637" t="s">
        <v>322</v>
      </c>
      <c r="B21" s="794" t="s">
        <v>1038</v>
      </c>
      <c r="C21" s="774">
        <v>-75280</v>
      </c>
      <c r="D21" s="638"/>
      <c r="E21" s="639">
        <f>D21+C21</f>
        <v>-75280</v>
      </c>
      <c r="F21" s="638">
        <v>-75280</v>
      </c>
      <c r="G21" s="638"/>
      <c r="H21" s="765">
        <v>-75280</v>
      </c>
    </row>
    <row r="22" spans="1:8" ht="12.75">
      <c r="A22" s="637" t="s">
        <v>325</v>
      </c>
      <c r="B22" s="794" t="s">
        <v>1039</v>
      </c>
      <c r="C22" s="774"/>
      <c r="D22" s="638"/>
      <c r="E22" s="639">
        <f>D22+C22</f>
        <v>0</v>
      </c>
      <c r="F22" s="638">
        <v>-5577</v>
      </c>
      <c r="G22" s="638"/>
      <c r="H22" s="765">
        <v>-5577</v>
      </c>
    </row>
    <row r="23" spans="1:8" ht="12.75">
      <c r="A23" s="757" t="s">
        <v>328</v>
      </c>
      <c r="B23" s="795" t="s">
        <v>1040</v>
      </c>
      <c r="C23" s="781">
        <f>SUM(C24:C26)</f>
        <v>928</v>
      </c>
      <c r="D23" s="725">
        <f>SUM(D24:D26)</f>
        <v>0</v>
      </c>
      <c r="E23" s="725">
        <f>SUM(E24:E26)</f>
        <v>928</v>
      </c>
      <c r="F23" s="725">
        <f>SUM(F24:F26)</f>
        <v>2101</v>
      </c>
      <c r="G23" s="725"/>
      <c r="H23" s="726">
        <f>SUM(H24:H26)</f>
        <v>2101</v>
      </c>
    </row>
    <row r="24" spans="1:8" ht="12.75">
      <c r="A24" s="637" t="s">
        <v>331</v>
      </c>
      <c r="B24" s="787" t="s">
        <v>1041</v>
      </c>
      <c r="C24" s="775">
        <v>366</v>
      </c>
      <c r="D24" s="663"/>
      <c r="E24" s="629">
        <f>D24+C24</f>
        <v>366</v>
      </c>
      <c r="F24" s="663">
        <v>982</v>
      </c>
      <c r="G24" s="663"/>
      <c r="H24" s="764">
        <v>982</v>
      </c>
    </row>
    <row r="25" spans="1:8" ht="12.75">
      <c r="A25" s="637"/>
      <c r="B25" s="788" t="s">
        <v>1042</v>
      </c>
      <c r="C25" s="782">
        <v>558</v>
      </c>
      <c r="D25" s="752"/>
      <c r="E25" s="722">
        <f>D25+C25</f>
        <v>558</v>
      </c>
      <c r="F25" s="752">
        <v>1024</v>
      </c>
      <c r="G25" s="752"/>
      <c r="H25" s="766">
        <v>1024</v>
      </c>
    </row>
    <row r="26" spans="1:8" ht="12.75">
      <c r="A26" s="758" t="s">
        <v>334</v>
      </c>
      <c r="B26" s="794" t="s">
        <v>1046</v>
      </c>
      <c r="C26" s="774">
        <v>4</v>
      </c>
      <c r="D26" s="638"/>
      <c r="E26" s="639">
        <f>D26+C26</f>
        <v>4</v>
      </c>
      <c r="F26" s="638">
        <v>95</v>
      </c>
      <c r="G26" s="638"/>
      <c r="H26" s="765">
        <v>95</v>
      </c>
    </row>
    <row r="27" spans="1:8" ht="21">
      <c r="A27" s="757" t="s">
        <v>337</v>
      </c>
      <c r="B27" s="798" t="s">
        <v>1043</v>
      </c>
      <c r="C27" s="783"/>
      <c r="D27" s="760">
        <f>SUM(D28:D29)</f>
        <v>0</v>
      </c>
      <c r="E27" s="760">
        <f>SUM(E28:E29)</f>
        <v>0</v>
      </c>
      <c r="F27" s="760"/>
      <c r="G27" s="760"/>
      <c r="H27" s="767"/>
    </row>
    <row r="28" spans="1:8" ht="21.75">
      <c r="A28" s="757" t="s">
        <v>339</v>
      </c>
      <c r="B28" s="799" t="s">
        <v>1045</v>
      </c>
      <c r="C28" s="784"/>
      <c r="D28" s="761"/>
      <c r="E28" s="762">
        <f>D28+C28</f>
        <v>0</v>
      </c>
      <c r="F28" s="761"/>
      <c r="G28" s="761"/>
      <c r="H28" s="768"/>
    </row>
    <row r="29" spans="1:8" ht="13.5" thickBot="1">
      <c r="A29" s="759" t="s">
        <v>342</v>
      </c>
      <c r="B29" s="796" t="s">
        <v>1044</v>
      </c>
      <c r="C29" s="777"/>
      <c r="D29" s="739"/>
      <c r="E29" s="740">
        <f>D29+C29</f>
        <v>0</v>
      </c>
      <c r="F29" s="739">
        <v>1834</v>
      </c>
      <c r="G29" s="739"/>
      <c r="H29" s="769">
        <v>1834</v>
      </c>
    </row>
    <row r="30" spans="1:8" ht="13.5" thickBot="1">
      <c r="A30" s="763" t="s">
        <v>348</v>
      </c>
      <c r="B30" s="797" t="s">
        <v>808</v>
      </c>
      <c r="C30" s="785">
        <f>C18+C23+C27</f>
        <v>210346</v>
      </c>
      <c r="D30" s="641">
        <f>D18+D23+D27</f>
        <v>0</v>
      </c>
      <c r="E30" s="641">
        <f>E18+E23+E27</f>
        <v>210346</v>
      </c>
      <c r="F30" s="641">
        <f>SUM(F18,F23,F27,F28,F29)</f>
        <v>207776</v>
      </c>
      <c r="G30" s="641"/>
      <c r="H30" s="642">
        <f>SUM(H18,H23,H27,H28,H29)</f>
        <v>207776</v>
      </c>
    </row>
    <row r="31" ht="13.5" thickTop="1"/>
  </sheetData>
  <sheetProtection/>
  <mergeCells count="4">
    <mergeCell ref="A1:H1"/>
    <mergeCell ref="A3:B3"/>
    <mergeCell ref="A17:B17"/>
    <mergeCell ref="A2:G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&amp;R&amp;"Times New Roman CE,Félkövér"8.a. melléklet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">
      <selection activeCell="B18" sqref="B18"/>
    </sheetView>
  </sheetViews>
  <sheetFormatPr defaultColWidth="9.00390625" defaultRowHeight="12.75"/>
  <cols>
    <col min="1" max="1" width="4.875" style="0" customWidth="1"/>
    <col min="2" max="2" width="51.50390625" style="0" customWidth="1"/>
    <col min="3" max="5" width="12.875" style="0" customWidth="1"/>
  </cols>
  <sheetData>
    <row r="1" spans="1:5" ht="15.75">
      <c r="A1" s="865" t="s">
        <v>809</v>
      </c>
      <c r="B1" s="865"/>
      <c r="C1" s="865"/>
      <c r="D1" s="865"/>
      <c r="E1" s="865"/>
    </row>
    <row r="2" spans="1:5" ht="15.75">
      <c r="A2" s="859" t="s">
        <v>810</v>
      </c>
      <c r="B2" s="859"/>
      <c r="C2" s="859"/>
      <c r="D2" s="859"/>
      <c r="E2" s="859"/>
    </row>
    <row r="3" spans="1:5" ht="15.75">
      <c r="A3" s="866" t="s">
        <v>1049</v>
      </c>
      <c r="B3" s="866"/>
      <c r="C3" s="866"/>
      <c r="D3" s="866"/>
      <c r="E3" s="866"/>
    </row>
    <row r="4" spans="1:5" ht="14.25" thickBot="1">
      <c r="A4" s="867" t="s">
        <v>428</v>
      </c>
      <c r="B4" s="867"/>
      <c r="C4" s="867"/>
      <c r="D4" s="867"/>
      <c r="E4" s="867"/>
    </row>
    <row r="5" spans="1:5" ht="12.75">
      <c r="A5" s="868" t="s">
        <v>41</v>
      </c>
      <c r="B5" s="870" t="s">
        <v>297</v>
      </c>
      <c r="C5" s="643" t="s">
        <v>397</v>
      </c>
      <c r="D5" s="643" t="s">
        <v>398</v>
      </c>
      <c r="E5" s="872" t="s">
        <v>45</v>
      </c>
    </row>
    <row r="6" spans="1:5" ht="12.75">
      <c r="A6" s="869"/>
      <c r="B6" s="871"/>
      <c r="C6" s="874" t="s">
        <v>811</v>
      </c>
      <c r="D6" s="875"/>
      <c r="E6" s="873"/>
    </row>
    <row r="7" spans="1:5" ht="13.5" thickBot="1">
      <c r="A7" s="644" t="s">
        <v>46</v>
      </c>
      <c r="B7" s="645" t="s">
        <v>47</v>
      </c>
      <c r="C7" s="645" t="s">
        <v>48</v>
      </c>
      <c r="D7" s="645" t="s">
        <v>49</v>
      </c>
      <c r="E7" s="646" t="s">
        <v>50</v>
      </c>
    </row>
    <row r="8" spans="1:5" ht="12.75" customHeight="1">
      <c r="A8" s="647">
        <v>1</v>
      </c>
      <c r="B8" s="648" t="s">
        <v>303</v>
      </c>
      <c r="C8" s="649">
        <v>19734</v>
      </c>
      <c r="D8" s="649">
        <v>21294</v>
      </c>
      <c r="E8" s="650">
        <v>21294</v>
      </c>
    </row>
    <row r="9" spans="1:5" ht="12.75" customHeight="1">
      <c r="A9" s="651">
        <v>2</v>
      </c>
      <c r="B9" s="652" t="s">
        <v>812</v>
      </c>
      <c r="C9" s="653">
        <v>5416</v>
      </c>
      <c r="D9" s="653">
        <v>4646</v>
      </c>
      <c r="E9" s="654">
        <v>4646</v>
      </c>
    </row>
    <row r="10" spans="1:5" ht="12.75" customHeight="1">
      <c r="A10" s="651">
        <v>3</v>
      </c>
      <c r="B10" s="652" t="s">
        <v>813</v>
      </c>
      <c r="C10" s="653">
        <v>20820</v>
      </c>
      <c r="D10" s="653">
        <v>19777</v>
      </c>
      <c r="E10" s="654">
        <v>18795</v>
      </c>
    </row>
    <row r="11" spans="1:5" ht="12.75" customHeight="1">
      <c r="A11" s="651">
        <v>4</v>
      </c>
      <c r="B11" s="670" t="s">
        <v>218</v>
      </c>
      <c r="C11" s="653">
        <v>14261</v>
      </c>
      <c r="D11" s="653">
        <v>13765</v>
      </c>
      <c r="E11" s="654">
        <v>13765</v>
      </c>
    </row>
    <row r="12" spans="1:5" ht="12.75" customHeight="1">
      <c r="A12" s="651">
        <v>6</v>
      </c>
      <c r="B12" s="652" t="s">
        <v>220</v>
      </c>
      <c r="C12" s="653">
        <v>2043</v>
      </c>
      <c r="D12" s="653">
        <v>3961</v>
      </c>
      <c r="E12" s="654">
        <v>3961</v>
      </c>
    </row>
    <row r="13" spans="1:5" ht="12.75" customHeight="1">
      <c r="A13" s="651">
        <v>7</v>
      </c>
      <c r="B13" s="801" t="s">
        <v>1060</v>
      </c>
      <c r="C13" s="802">
        <f>SUM(C8:C12)</f>
        <v>62274</v>
      </c>
      <c r="D13" s="802">
        <f>SUM(D8:D12)</f>
        <v>63443</v>
      </c>
      <c r="E13" s="809">
        <f>SUM(E8:E12)</f>
        <v>62461</v>
      </c>
    </row>
    <row r="14" spans="1:5" ht="12.75" customHeight="1">
      <c r="A14" s="651">
        <v>8</v>
      </c>
      <c r="B14" s="652" t="s">
        <v>241</v>
      </c>
      <c r="C14" s="653">
        <v>2500</v>
      </c>
      <c r="D14" s="653">
        <v>467</v>
      </c>
      <c r="E14" s="654">
        <v>467</v>
      </c>
    </row>
    <row r="15" spans="1:5" ht="12.75" customHeight="1">
      <c r="A15" s="655">
        <v>9</v>
      </c>
      <c r="B15" s="656" t="s">
        <v>243</v>
      </c>
      <c r="C15" s="657">
        <v>25031</v>
      </c>
      <c r="D15" s="657">
        <v>22935</v>
      </c>
      <c r="E15" s="658">
        <v>22935</v>
      </c>
    </row>
    <row r="16" spans="1:5" ht="12.75" customHeight="1" thickBot="1">
      <c r="A16" s="651">
        <v>10</v>
      </c>
      <c r="B16" s="652" t="s">
        <v>245</v>
      </c>
      <c r="C16" s="653"/>
      <c r="D16" s="653"/>
      <c r="E16" s="654"/>
    </row>
    <row r="17" spans="1:5" ht="12.75" customHeight="1" thickBot="1">
      <c r="A17" s="659">
        <v>14</v>
      </c>
      <c r="B17" s="660" t="s">
        <v>1061</v>
      </c>
      <c r="C17" s="661">
        <f>SUM(C14:C16)</f>
        <v>27531</v>
      </c>
      <c r="D17" s="661">
        <f>SUM(D14:D16)</f>
        <v>23402</v>
      </c>
      <c r="E17" s="662">
        <f>SUM(E14:E16)</f>
        <v>23402</v>
      </c>
    </row>
    <row r="18" spans="1:5" ht="12.75" customHeight="1" thickBot="1">
      <c r="A18" s="680">
        <v>21</v>
      </c>
      <c r="B18" s="670" t="s">
        <v>260</v>
      </c>
      <c r="C18" s="752">
        <v>8326</v>
      </c>
      <c r="D18" s="752">
        <v>20359</v>
      </c>
      <c r="E18" s="754"/>
    </row>
    <row r="19" spans="1:5" ht="12.75" customHeight="1" thickBot="1">
      <c r="A19" s="803">
        <v>22</v>
      </c>
      <c r="B19" s="807" t="s">
        <v>261</v>
      </c>
      <c r="C19" s="808"/>
      <c r="D19" s="808"/>
      <c r="E19" s="753"/>
    </row>
    <row r="20" spans="1:5" ht="12.75" customHeight="1" thickBot="1">
      <c r="A20" s="659"/>
      <c r="B20" s="660" t="s">
        <v>310</v>
      </c>
      <c r="C20" s="661">
        <f>SUM(C18:C19)</f>
        <v>8326</v>
      </c>
      <c r="D20" s="661">
        <f>SUM(D18:D19)</f>
        <v>20359</v>
      </c>
      <c r="E20" s="662">
        <f>SUM(E18:E19)</f>
        <v>0</v>
      </c>
    </row>
    <row r="21" spans="1:5" ht="12.75" customHeight="1" thickBot="1">
      <c r="A21" s="804">
        <v>15</v>
      </c>
      <c r="B21" s="805" t="s">
        <v>1062</v>
      </c>
      <c r="C21" s="743">
        <f>SUM(C17,C13,C20)</f>
        <v>98131</v>
      </c>
      <c r="D21" s="743">
        <f>SUM(D17,D13,D20)</f>
        <v>107204</v>
      </c>
      <c r="E21" s="806">
        <f>SUM(E17,E13,E20)</f>
        <v>85863</v>
      </c>
    </row>
    <row r="22" spans="1:5" ht="12.75" customHeight="1">
      <c r="A22" s="680">
        <v>16</v>
      </c>
      <c r="B22" s="670" t="s">
        <v>1063</v>
      </c>
      <c r="C22" s="752"/>
      <c r="D22" s="752"/>
      <c r="E22" s="754"/>
    </row>
    <row r="23" spans="1:5" ht="12.75" customHeight="1">
      <c r="A23" s="655">
        <v>17</v>
      </c>
      <c r="B23" s="656" t="s">
        <v>1064</v>
      </c>
      <c r="C23" s="638"/>
      <c r="D23" s="638"/>
      <c r="E23" s="665"/>
    </row>
    <row r="24" spans="1:5" ht="12.75" customHeight="1">
      <c r="A24" s="655">
        <v>17</v>
      </c>
      <c r="B24" s="656" t="s">
        <v>1066</v>
      </c>
      <c r="C24" s="638"/>
      <c r="D24" s="638"/>
      <c r="E24" s="665"/>
    </row>
    <row r="25" spans="1:5" ht="12.75" customHeight="1" thickBot="1">
      <c r="A25" s="655">
        <v>18</v>
      </c>
      <c r="B25" s="656" t="s">
        <v>1065</v>
      </c>
      <c r="C25" s="638"/>
      <c r="D25" s="638"/>
      <c r="E25" s="665"/>
    </row>
    <row r="26" spans="1:5" ht="12.75" customHeight="1" thickBot="1">
      <c r="A26" s="659">
        <v>19</v>
      </c>
      <c r="B26" s="660" t="s">
        <v>814</v>
      </c>
      <c r="C26" s="661">
        <f>SUM(C22:C25)</f>
        <v>0</v>
      </c>
      <c r="D26" s="661">
        <f>SUM(D22:D25)</f>
        <v>0</v>
      </c>
      <c r="E26" s="662">
        <f>SUM(E22:E25)</f>
        <v>0</v>
      </c>
    </row>
    <row r="27" spans="1:5" ht="12.75" customHeight="1" thickBot="1">
      <c r="A27" s="659">
        <v>23</v>
      </c>
      <c r="B27" s="660" t="s">
        <v>815</v>
      </c>
      <c r="C27" s="661">
        <f>SUM(C21,C26)</f>
        <v>98131</v>
      </c>
      <c r="D27" s="661">
        <f>SUM(D21,D26)</f>
        <v>107204</v>
      </c>
      <c r="E27" s="662">
        <f>SUM(E21,E26)</f>
        <v>85863</v>
      </c>
    </row>
    <row r="28" spans="1:5" ht="12.75" customHeight="1">
      <c r="A28" s="647">
        <v>24</v>
      </c>
      <c r="B28" s="652" t="s">
        <v>302</v>
      </c>
      <c r="C28" s="663">
        <v>34441</v>
      </c>
      <c r="D28" s="663">
        <v>35854</v>
      </c>
      <c r="E28" s="664">
        <v>35854</v>
      </c>
    </row>
    <row r="29" spans="1:5" ht="12.75" customHeight="1">
      <c r="A29" s="651">
        <v>25</v>
      </c>
      <c r="B29" s="652" t="s">
        <v>1051</v>
      </c>
      <c r="C29" s="632">
        <v>13370</v>
      </c>
      <c r="D29" s="632">
        <v>15569</v>
      </c>
      <c r="E29" s="666">
        <v>15569</v>
      </c>
    </row>
    <row r="30" spans="1:5" ht="12.75" customHeight="1">
      <c r="A30" s="651">
        <v>26</v>
      </c>
      <c r="B30" s="652" t="s">
        <v>1052</v>
      </c>
      <c r="C30" s="632">
        <v>9015</v>
      </c>
      <c r="D30" s="632">
        <v>9015</v>
      </c>
      <c r="E30" s="666">
        <v>8946</v>
      </c>
    </row>
    <row r="31" spans="1:5" ht="12.75" customHeight="1">
      <c r="A31" s="651">
        <v>27</v>
      </c>
      <c r="B31" s="652" t="s">
        <v>307</v>
      </c>
      <c r="C31" s="632">
        <v>3372</v>
      </c>
      <c r="D31" s="632">
        <v>7149</v>
      </c>
      <c r="E31" s="666">
        <v>5001</v>
      </c>
    </row>
    <row r="32" spans="1:5" ht="12.75" customHeight="1">
      <c r="A32" s="651">
        <v>28</v>
      </c>
      <c r="B32" s="667" t="s">
        <v>1050</v>
      </c>
      <c r="C32" s="632">
        <v>4567</v>
      </c>
      <c r="D32" s="632">
        <v>5227</v>
      </c>
      <c r="E32" s="666">
        <v>3785</v>
      </c>
    </row>
    <row r="33" spans="1:5" ht="12.75" customHeight="1">
      <c r="A33" s="651">
        <v>29</v>
      </c>
      <c r="B33" s="652" t="s">
        <v>355</v>
      </c>
      <c r="C33" s="632"/>
      <c r="D33" s="632"/>
      <c r="E33" s="666"/>
    </row>
    <row r="34" spans="1:5" ht="12.75" customHeight="1">
      <c r="A34" s="651">
        <v>30</v>
      </c>
      <c r="B34" s="652" t="s">
        <v>308</v>
      </c>
      <c r="C34" s="632"/>
      <c r="D34" s="632"/>
      <c r="E34" s="666"/>
    </row>
    <row r="35" spans="1:5" ht="12.75" customHeight="1" thickBot="1">
      <c r="A35" s="655">
        <v>31</v>
      </c>
      <c r="B35" s="652" t="s">
        <v>462</v>
      </c>
      <c r="C35" s="638"/>
      <c r="D35" s="638"/>
      <c r="E35" s="665"/>
    </row>
    <row r="36" spans="1:5" ht="12.75" customHeight="1" thickBot="1">
      <c r="A36" s="659">
        <v>36</v>
      </c>
      <c r="B36" s="660" t="s">
        <v>1053</v>
      </c>
      <c r="C36" s="668">
        <f>SUM(C28:C35)</f>
        <v>64765</v>
      </c>
      <c r="D36" s="668">
        <f>SUM(D28:D35)</f>
        <v>72814</v>
      </c>
      <c r="E36" s="669">
        <f>SUM(E28:E35)</f>
        <v>69155</v>
      </c>
    </row>
    <row r="37" spans="1:5" ht="12.75" customHeight="1">
      <c r="A37" s="647">
        <v>37</v>
      </c>
      <c r="B37" s="648" t="s">
        <v>1054</v>
      </c>
      <c r="C37" s="663"/>
      <c r="D37" s="663"/>
      <c r="E37" s="664"/>
    </row>
    <row r="38" spans="1:5" ht="12.75" customHeight="1">
      <c r="A38" s="651">
        <v>38</v>
      </c>
      <c r="B38" s="648" t="s">
        <v>1055</v>
      </c>
      <c r="C38" s="632"/>
      <c r="D38" s="632"/>
      <c r="E38" s="666"/>
    </row>
    <row r="39" spans="1:5" ht="12.75" customHeight="1">
      <c r="A39" s="651">
        <v>39</v>
      </c>
      <c r="B39" s="670" t="s">
        <v>1056</v>
      </c>
      <c r="C39" s="663">
        <v>33366</v>
      </c>
      <c r="D39" s="663">
        <v>33366</v>
      </c>
      <c r="E39" s="664">
        <v>33366</v>
      </c>
    </row>
    <row r="40" spans="1:5" ht="12.75" customHeight="1">
      <c r="A40" s="647">
        <v>40</v>
      </c>
      <c r="B40" s="656" t="s">
        <v>1057</v>
      </c>
      <c r="C40" s="663"/>
      <c r="D40" s="663">
        <v>1024</v>
      </c>
      <c r="E40" s="664">
        <v>1024</v>
      </c>
    </row>
    <row r="41" spans="1:5" ht="12.75" customHeight="1" thickBot="1">
      <c r="A41" s="655">
        <v>41</v>
      </c>
      <c r="B41" s="656" t="s">
        <v>1058</v>
      </c>
      <c r="C41" s="638"/>
      <c r="D41" s="638"/>
      <c r="E41" s="665"/>
    </row>
    <row r="42" spans="1:5" ht="12.75" customHeight="1" thickBot="1">
      <c r="A42" s="659">
        <v>42</v>
      </c>
      <c r="B42" s="660" t="s">
        <v>816</v>
      </c>
      <c r="C42" s="668">
        <f>SUM(C37:C41)</f>
        <v>33366</v>
      </c>
      <c r="D42" s="668">
        <f>SUM(D37:D41)</f>
        <v>34390</v>
      </c>
      <c r="E42" s="669">
        <f>SUM(E37:E41)</f>
        <v>34390</v>
      </c>
    </row>
    <row r="43" spans="1:5" ht="12.75" customHeight="1" thickBot="1">
      <c r="A43" s="671">
        <v>43</v>
      </c>
      <c r="B43" s="672" t="s">
        <v>817</v>
      </c>
      <c r="C43" s="673">
        <f>C36+C42</f>
        <v>98131</v>
      </c>
      <c r="D43" s="673">
        <f>D36+D42</f>
        <v>107204</v>
      </c>
      <c r="E43" s="674">
        <f>E36+E42</f>
        <v>103545</v>
      </c>
    </row>
    <row r="44" spans="1:5" ht="12.75" customHeight="1" thickBot="1">
      <c r="A44" s="675">
        <v>47</v>
      </c>
      <c r="B44" s="676" t="s">
        <v>1059</v>
      </c>
      <c r="C44" s="668">
        <f>SUM(C36,C42)</f>
        <v>98131</v>
      </c>
      <c r="D44" s="668">
        <f>SUM(D36,D42)</f>
        <v>107204</v>
      </c>
      <c r="E44" s="669">
        <f>SUM(E36,E42)</f>
        <v>103545</v>
      </c>
    </row>
    <row r="45" spans="1:5" ht="12.75" customHeight="1" thickBot="1">
      <c r="A45" s="677">
        <v>48</v>
      </c>
      <c r="B45" s="660" t="s">
        <v>818</v>
      </c>
      <c r="C45" s="668">
        <f>C36-C21</f>
        <v>-33366</v>
      </c>
      <c r="D45" s="668">
        <f>D36-D21</f>
        <v>-34390</v>
      </c>
      <c r="E45" s="668">
        <f>E36-E21</f>
        <v>-16708</v>
      </c>
    </row>
    <row r="46" spans="1:5" ht="12.75" customHeight="1" thickBot="1">
      <c r="A46" s="677">
        <v>49</v>
      </c>
      <c r="B46" s="660" t="s">
        <v>819</v>
      </c>
      <c r="C46" s="668">
        <f>C43-C21</f>
        <v>0</v>
      </c>
      <c r="D46" s="668">
        <f>D43-D21</f>
        <v>0</v>
      </c>
      <c r="E46" s="668">
        <f>E43-E21</f>
        <v>17682</v>
      </c>
    </row>
    <row r="47" spans="1:5" ht="12.75" customHeight="1" thickBot="1">
      <c r="A47" s="677">
        <v>50</v>
      </c>
      <c r="B47" s="660" t="s">
        <v>820</v>
      </c>
      <c r="C47" s="668">
        <f>+C42-C26</f>
        <v>33366</v>
      </c>
      <c r="D47" s="668">
        <f>+D42-D26</f>
        <v>34390</v>
      </c>
      <c r="E47" s="669">
        <f>+E42-E26</f>
        <v>34390</v>
      </c>
    </row>
    <row r="48" spans="1:5" ht="12.75" customHeight="1" thickBot="1">
      <c r="A48" s="678">
        <v>51</v>
      </c>
      <c r="B48" s="672" t="s">
        <v>821</v>
      </c>
      <c r="C48" s="679"/>
      <c r="D48" s="679"/>
      <c r="E48" s="674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CE,Félkövér"8.b. melléklet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workbookViewId="0" topLeftCell="A1">
      <selection activeCell="B13" sqref="B13:H13"/>
    </sheetView>
  </sheetViews>
  <sheetFormatPr defaultColWidth="9.00390625" defaultRowHeight="12.75"/>
  <sheetData>
    <row r="1" spans="1:10" ht="12.75">
      <c r="A1" s="880" t="s">
        <v>1375</v>
      </c>
      <c r="B1" s="881"/>
      <c r="C1" s="881"/>
      <c r="D1" s="881"/>
      <c r="E1" s="881"/>
      <c r="F1" s="881"/>
      <c r="G1" s="881"/>
      <c r="H1" s="881"/>
      <c r="I1" s="881"/>
      <c r="J1" s="881"/>
    </row>
    <row r="2" spans="1:10" ht="12.75">
      <c r="A2" s="876" t="s">
        <v>1068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0" ht="12.75" customHeight="1">
      <c r="A3" s="819" t="s">
        <v>41</v>
      </c>
      <c r="B3" s="878" t="s">
        <v>297</v>
      </c>
      <c r="C3" s="879"/>
      <c r="D3" s="879"/>
      <c r="E3" s="879"/>
      <c r="F3" s="879"/>
      <c r="G3" s="879"/>
      <c r="H3" s="879"/>
      <c r="I3" s="878" t="s">
        <v>1376</v>
      </c>
      <c r="J3" s="878"/>
    </row>
    <row r="4" spans="1:10" ht="12.75">
      <c r="A4" s="820" t="s">
        <v>51</v>
      </c>
      <c r="B4" s="882" t="s">
        <v>65</v>
      </c>
      <c r="C4" s="882"/>
      <c r="D4" s="882"/>
      <c r="E4" s="882"/>
      <c r="F4" s="882"/>
      <c r="G4" s="882"/>
      <c r="H4" s="882"/>
      <c r="I4" s="883" t="s">
        <v>79</v>
      </c>
      <c r="J4" s="883"/>
    </row>
    <row r="5" spans="1:10" ht="12.75">
      <c r="A5" s="812" t="s">
        <v>425</v>
      </c>
      <c r="B5" s="884" t="s">
        <v>1377</v>
      </c>
      <c r="C5" s="884"/>
      <c r="D5" s="884"/>
      <c r="E5" s="884"/>
      <c r="F5" s="884"/>
      <c r="G5" s="884"/>
      <c r="H5" s="884"/>
      <c r="I5" s="885" t="s">
        <v>1402</v>
      </c>
      <c r="J5" s="885"/>
    </row>
    <row r="6" spans="1:10" ht="12.75">
      <c r="A6" s="812" t="s">
        <v>443</v>
      </c>
      <c r="B6" s="884" t="s">
        <v>1378</v>
      </c>
      <c r="C6" s="884"/>
      <c r="D6" s="884"/>
      <c r="E6" s="884"/>
      <c r="F6" s="884"/>
      <c r="G6" s="884"/>
      <c r="H6" s="884"/>
      <c r="I6" s="885" t="s">
        <v>1403</v>
      </c>
      <c r="J6" s="885"/>
    </row>
    <row r="7" spans="1:10" ht="12.75">
      <c r="A7" s="813" t="s">
        <v>301</v>
      </c>
      <c r="B7" s="886" t="s">
        <v>1379</v>
      </c>
      <c r="C7" s="886"/>
      <c r="D7" s="886"/>
      <c r="E7" s="886"/>
      <c r="F7" s="886"/>
      <c r="G7" s="886"/>
      <c r="H7" s="886"/>
      <c r="I7" s="887">
        <v>-16708</v>
      </c>
      <c r="J7" s="888"/>
    </row>
    <row r="8" spans="1:10" ht="12.75">
      <c r="A8" s="812" t="s">
        <v>446</v>
      </c>
      <c r="B8" s="884" t="s">
        <v>1380</v>
      </c>
      <c r="C8" s="884"/>
      <c r="D8" s="884"/>
      <c r="E8" s="884"/>
      <c r="F8" s="884"/>
      <c r="G8" s="884"/>
      <c r="H8" s="884"/>
      <c r="I8" s="885" t="s">
        <v>1404</v>
      </c>
      <c r="J8" s="885"/>
    </row>
    <row r="9" spans="1:10" ht="12.75">
      <c r="A9" s="812" t="s">
        <v>448</v>
      </c>
      <c r="B9" s="884" t="s">
        <v>1381</v>
      </c>
      <c r="C9" s="884"/>
      <c r="D9" s="884"/>
      <c r="E9" s="884"/>
      <c r="F9" s="884"/>
      <c r="G9" s="884"/>
      <c r="H9" s="884"/>
      <c r="I9" s="885"/>
      <c r="J9" s="885"/>
    </row>
    <row r="10" spans="1:10" ht="12.75">
      <c r="A10" s="813" t="s">
        <v>1382</v>
      </c>
      <c r="B10" s="886" t="s">
        <v>1383</v>
      </c>
      <c r="C10" s="886"/>
      <c r="D10" s="886"/>
      <c r="E10" s="886"/>
      <c r="F10" s="886"/>
      <c r="G10" s="886"/>
      <c r="H10" s="886"/>
      <c r="I10" s="887">
        <v>36390</v>
      </c>
      <c r="J10" s="888"/>
    </row>
    <row r="11" spans="1:10" ht="12.75">
      <c r="A11" s="813" t="s">
        <v>1111</v>
      </c>
      <c r="B11" s="886" t="s">
        <v>1384</v>
      </c>
      <c r="C11" s="886"/>
      <c r="D11" s="886"/>
      <c r="E11" s="886"/>
      <c r="F11" s="886"/>
      <c r="G11" s="886"/>
      <c r="H11" s="886"/>
      <c r="I11" s="887">
        <v>17682</v>
      </c>
      <c r="J11" s="888"/>
    </row>
    <row r="12" spans="1:10" ht="12.75">
      <c r="A12" s="812" t="s">
        <v>487</v>
      </c>
      <c r="B12" s="884" t="s">
        <v>1385</v>
      </c>
      <c r="C12" s="884"/>
      <c r="D12" s="884"/>
      <c r="E12" s="884"/>
      <c r="F12" s="884"/>
      <c r="G12" s="884"/>
      <c r="H12" s="884"/>
      <c r="I12" s="885"/>
      <c r="J12" s="885"/>
    </row>
    <row r="13" spans="1:10" ht="12.75">
      <c r="A13" s="812" t="s">
        <v>1386</v>
      </c>
      <c r="B13" s="884" t="s">
        <v>1387</v>
      </c>
      <c r="C13" s="884"/>
      <c r="D13" s="884"/>
      <c r="E13" s="884"/>
      <c r="F13" s="884"/>
      <c r="G13" s="884"/>
      <c r="H13" s="884"/>
      <c r="I13" s="885"/>
      <c r="J13" s="885"/>
    </row>
    <row r="14" spans="1:10" ht="12.75">
      <c r="A14" s="813" t="s">
        <v>1388</v>
      </c>
      <c r="B14" s="886" t="s">
        <v>1389</v>
      </c>
      <c r="C14" s="886"/>
      <c r="D14" s="886"/>
      <c r="E14" s="886"/>
      <c r="F14" s="886"/>
      <c r="G14" s="886"/>
      <c r="H14" s="886"/>
      <c r="I14" s="887"/>
      <c r="J14" s="888"/>
    </row>
    <row r="15" spans="1:10" ht="12.75">
      <c r="A15" s="812" t="s">
        <v>1390</v>
      </c>
      <c r="B15" s="884" t="s">
        <v>1391</v>
      </c>
      <c r="C15" s="884"/>
      <c r="D15" s="884"/>
      <c r="E15" s="884"/>
      <c r="F15" s="884"/>
      <c r="G15" s="884"/>
      <c r="H15" s="884"/>
      <c r="I15" s="885"/>
      <c r="J15" s="885"/>
    </row>
    <row r="16" spans="1:10" ht="12.75">
      <c r="A16" s="812" t="s">
        <v>1392</v>
      </c>
      <c r="B16" s="884" t="s">
        <v>1393</v>
      </c>
      <c r="C16" s="884"/>
      <c r="D16" s="884"/>
      <c r="E16" s="884"/>
      <c r="F16" s="884"/>
      <c r="G16" s="884"/>
      <c r="H16" s="884"/>
      <c r="I16" s="885"/>
      <c r="J16" s="885"/>
    </row>
    <row r="17" spans="1:10" ht="12.75">
      <c r="A17" s="813" t="s">
        <v>1394</v>
      </c>
      <c r="B17" s="886" t="s">
        <v>1395</v>
      </c>
      <c r="C17" s="886"/>
      <c r="D17" s="886"/>
      <c r="E17" s="886"/>
      <c r="F17" s="886"/>
      <c r="G17" s="886"/>
      <c r="H17" s="886"/>
      <c r="I17" s="887"/>
      <c r="J17" s="888"/>
    </row>
    <row r="18" spans="1:10" ht="12.75">
      <c r="A18" s="813" t="s">
        <v>1139</v>
      </c>
      <c r="B18" s="886" t="s">
        <v>1396</v>
      </c>
      <c r="C18" s="886"/>
      <c r="D18" s="886"/>
      <c r="E18" s="886"/>
      <c r="F18" s="886"/>
      <c r="G18" s="886"/>
      <c r="H18" s="886"/>
      <c r="I18" s="887"/>
      <c r="J18" s="888"/>
    </row>
    <row r="19" spans="1:10" ht="12.75">
      <c r="A19" s="813" t="s">
        <v>1151</v>
      </c>
      <c r="B19" s="886" t="s">
        <v>1397</v>
      </c>
      <c r="C19" s="886"/>
      <c r="D19" s="886"/>
      <c r="E19" s="886"/>
      <c r="F19" s="886"/>
      <c r="G19" s="886"/>
      <c r="H19" s="886"/>
      <c r="I19" s="887">
        <v>17682</v>
      </c>
      <c r="J19" s="888"/>
    </row>
    <row r="20" spans="1:10" ht="12.75">
      <c r="A20" s="813" t="s">
        <v>1235</v>
      </c>
      <c r="B20" s="886" t="s">
        <v>1398</v>
      </c>
      <c r="C20" s="886"/>
      <c r="D20" s="886"/>
      <c r="E20" s="886"/>
      <c r="F20" s="886"/>
      <c r="G20" s="886"/>
      <c r="H20" s="886"/>
      <c r="I20" s="885"/>
      <c r="J20" s="885"/>
    </row>
    <row r="21" spans="1:10" ht="12.75">
      <c r="A21" s="813" t="s">
        <v>1237</v>
      </c>
      <c r="B21" s="886" t="s">
        <v>1399</v>
      </c>
      <c r="C21" s="886"/>
      <c r="D21" s="886"/>
      <c r="E21" s="886"/>
      <c r="F21" s="886"/>
      <c r="G21" s="886"/>
      <c r="H21" s="886"/>
      <c r="I21" s="887">
        <v>17682</v>
      </c>
      <c r="J21" s="888"/>
    </row>
    <row r="22" spans="1:10" ht="12.75">
      <c r="A22" s="813" t="s">
        <v>1245</v>
      </c>
      <c r="B22" s="886" t="s">
        <v>1400</v>
      </c>
      <c r="C22" s="886"/>
      <c r="D22" s="886"/>
      <c r="E22" s="886"/>
      <c r="F22" s="886"/>
      <c r="G22" s="886"/>
      <c r="H22" s="886"/>
      <c r="I22" s="887"/>
      <c r="J22" s="888"/>
    </row>
    <row r="23" spans="1:10" ht="12.75">
      <c r="A23" s="813" t="s">
        <v>1260</v>
      </c>
      <c r="B23" s="886" t="s">
        <v>1401</v>
      </c>
      <c r="C23" s="886"/>
      <c r="D23" s="886"/>
      <c r="E23" s="886"/>
      <c r="F23" s="886"/>
      <c r="G23" s="886"/>
      <c r="H23" s="886"/>
      <c r="I23" s="887"/>
      <c r="J23" s="888"/>
    </row>
  </sheetData>
  <sheetProtection/>
  <mergeCells count="44">
    <mergeCell ref="B23:H23"/>
    <mergeCell ref="I23:J23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4:H14"/>
    <mergeCell ref="I14:J14"/>
    <mergeCell ref="B15:H15"/>
    <mergeCell ref="I15:J15"/>
    <mergeCell ref="B16:H16"/>
    <mergeCell ref="I16:J16"/>
    <mergeCell ref="B11:H11"/>
    <mergeCell ref="I11:J11"/>
    <mergeCell ref="B12:H12"/>
    <mergeCell ref="I12:J12"/>
    <mergeCell ref="B13:H13"/>
    <mergeCell ref="I13:J13"/>
    <mergeCell ref="B8:H8"/>
    <mergeCell ref="I8:J8"/>
    <mergeCell ref="B9:H9"/>
    <mergeCell ref="I9:J9"/>
    <mergeCell ref="B10:H10"/>
    <mergeCell ref="I10:J10"/>
    <mergeCell ref="B5:H5"/>
    <mergeCell ref="I5:J5"/>
    <mergeCell ref="B6:H6"/>
    <mergeCell ref="I6:J6"/>
    <mergeCell ref="B7:H7"/>
    <mergeCell ref="I7:J7"/>
    <mergeCell ref="A2:J2"/>
    <mergeCell ref="B3:H3"/>
    <mergeCell ref="I3:J3"/>
    <mergeCell ref="A1:J1"/>
    <mergeCell ref="B4:H4"/>
    <mergeCell ref="I4:J4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CE,Félkövér"8.c. melléklet
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E115"/>
  <sheetViews>
    <sheetView workbookViewId="0" topLeftCell="A1">
      <selection activeCell="A104" sqref="A104"/>
    </sheetView>
  </sheetViews>
  <sheetFormatPr defaultColWidth="9.00390625" defaultRowHeight="12.75"/>
  <cols>
    <col min="1" max="1" width="62.50390625" style="0" customWidth="1"/>
    <col min="2" max="2" width="6.625" style="0" customWidth="1"/>
  </cols>
  <sheetData>
    <row r="1" spans="1:5" ht="15.75">
      <c r="A1" s="889" t="s">
        <v>822</v>
      </c>
      <c r="B1" s="890"/>
      <c r="C1" s="890"/>
      <c r="D1" s="890"/>
      <c r="E1" s="890"/>
    </row>
    <row r="2" spans="1:5" ht="16.5" thickBot="1">
      <c r="A2" s="532"/>
      <c r="B2" s="532"/>
      <c r="C2" s="891" t="s">
        <v>585</v>
      </c>
      <c r="D2" s="891"/>
      <c r="E2" s="891"/>
    </row>
    <row r="3" spans="1:5" ht="12.75">
      <c r="A3" s="892" t="s">
        <v>586</v>
      </c>
      <c r="B3" s="895" t="s">
        <v>587</v>
      </c>
      <c r="C3" s="898" t="s">
        <v>588</v>
      </c>
      <c r="D3" s="898" t="s">
        <v>589</v>
      </c>
      <c r="E3" s="900" t="s">
        <v>590</v>
      </c>
    </row>
    <row r="4" spans="1:5" ht="12.75">
      <c r="A4" s="893"/>
      <c r="B4" s="896"/>
      <c r="C4" s="899"/>
      <c r="D4" s="899"/>
      <c r="E4" s="901"/>
    </row>
    <row r="5" spans="1:5" ht="12.75">
      <c r="A5" s="894"/>
      <c r="B5" s="897"/>
      <c r="C5" s="902" t="s">
        <v>591</v>
      </c>
      <c r="D5" s="902"/>
      <c r="E5" s="903"/>
    </row>
    <row r="6" spans="1:5" ht="13.5" thickBot="1">
      <c r="A6" s="681">
        <v>1</v>
      </c>
      <c r="B6" s="682">
        <v>2</v>
      </c>
      <c r="C6" s="682">
        <v>3</v>
      </c>
      <c r="D6" s="682">
        <v>4</v>
      </c>
      <c r="E6" s="683">
        <v>5</v>
      </c>
    </row>
    <row r="7" spans="1:5" ht="15.75" customHeight="1">
      <c r="A7" s="684" t="s">
        <v>823</v>
      </c>
      <c r="B7" s="685" t="s">
        <v>594</v>
      </c>
      <c r="C7" s="686">
        <f>C8+C15+C18+C19+C20</f>
        <v>0</v>
      </c>
      <c r="D7" s="686">
        <f>D8+D15+D18+D19+D20</f>
        <v>0</v>
      </c>
      <c r="E7" s="687"/>
    </row>
    <row r="8" spans="1:5" ht="15.75" customHeight="1">
      <c r="A8" s="688" t="s">
        <v>824</v>
      </c>
      <c r="B8" s="689" t="s">
        <v>596</v>
      </c>
      <c r="C8" s="690">
        <f>C9+C12</f>
        <v>0</v>
      </c>
      <c r="D8" s="690">
        <f>D9+D12</f>
        <v>0</v>
      </c>
      <c r="E8" s="691"/>
    </row>
    <row r="9" spans="1:5" ht="15.75" customHeight="1">
      <c r="A9" s="692" t="s">
        <v>825</v>
      </c>
      <c r="B9" s="689" t="s">
        <v>598</v>
      </c>
      <c r="C9" s="693">
        <f>SUM(C10:C11)</f>
        <v>0</v>
      </c>
      <c r="D9" s="693">
        <f>SUM(D10:D11)</f>
        <v>0</v>
      </c>
      <c r="E9" s="694"/>
    </row>
    <row r="10" spans="1:5" ht="15.75" customHeight="1">
      <c r="A10" s="695" t="s">
        <v>826</v>
      </c>
      <c r="B10" s="689" t="s">
        <v>600</v>
      </c>
      <c r="C10" s="696"/>
      <c r="D10" s="696"/>
      <c r="E10" s="694"/>
    </row>
    <row r="11" spans="1:5" ht="15.75" customHeight="1">
      <c r="A11" s="695" t="s">
        <v>827</v>
      </c>
      <c r="B11" s="689" t="s">
        <v>602</v>
      </c>
      <c r="C11" s="696"/>
      <c r="D11" s="696"/>
      <c r="E11" s="694"/>
    </row>
    <row r="12" spans="1:5" ht="15.75" customHeight="1">
      <c r="A12" s="692" t="s">
        <v>828</v>
      </c>
      <c r="B12" s="689" t="s">
        <v>604</v>
      </c>
      <c r="C12" s="693">
        <f>SUM(C13:C14)</f>
        <v>0</v>
      </c>
      <c r="D12" s="693">
        <f>SUM(D13:D14)</f>
        <v>0</v>
      </c>
      <c r="E12" s="694"/>
    </row>
    <row r="13" spans="1:5" ht="15.75" customHeight="1">
      <c r="A13" s="695" t="s">
        <v>829</v>
      </c>
      <c r="B13" s="689" t="s">
        <v>606</v>
      </c>
      <c r="C13" s="696"/>
      <c r="D13" s="696"/>
      <c r="E13" s="694"/>
    </row>
    <row r="14" spans="1:5" ht="15.75" customHeight="1">
      <c r="A14" s="695" t="s">
        <v>830</v>
      </c>
      <c r="B14" s="689" t="s">
        <v>608</v>
      </c>
      <c r="C14" s="696"/>
      <c r="D14" s="696"/>
      <c r="E14" s="694"/>
    </row>
    <row r="15" spans="1:5" ht="15.75" customHeight="1">
      <c r="A15" s="688" t="s">
        <v>831</v>
      </c>
      <c r="B15" s="689" t="s">
        <v>610</v>
      </c>
      <c r="C15" s="693">
        <f>SUM(C16:C17)</f>
        <v>0</v>
      </c>
      <c r="D15" s="693">
        <f>SUM(D16:D17)</f>
        <v>0</v>
      </c>
      <c r="E15" s="694"/>
    </row>
    <row r="16" spans="1:5" ht="15.75" customHeight="1">
      <c r="A16" s="695" t="s">
        <v>832</v>
      </c>
      <c r="B16" s="689" t="s">
        <v>285</v>
      </c>
      <c r="C16" s="696"/>
      <c r="D16" s="696"/>
      <c r="E16" s="694"/>
    </row>
    <row r="17" spans="1:5" ht="15.75" customHeight="1">
      <c r="A17" s="695" t="s">
        <v>833</v>
      </c>
      <c r="B17" s="689" t="s">
        <v>311</v>
      </c>
      <c r="C17" s="696"/>
      <c r="D17" s="696"/>
      <c r="E17" s="694"/>
    </row>
    <row r="18" spans="1:5" ht="15.75" customHeight="1">
      <c r="A18" s="688" t="s">
        <v>834</v>
      </c>
      <c r="B18" s="689" t="s">
        <v>312</v>
      </c>
      <c r="C18" s="696"/>
      <c r="D18" s="696"/>
      <c r="E18" s="694"/>
    </row>
    <row r="19" spans="1:5" ht="15.75" customHeight="1">
      <c r="A19" s="688" t="s">
        <v>835</v>
      </c>
      <c r="B19" s="689" t="s">
        <v>313</v>
      </c>
      <c r="C19" s="696"/>
      <c r="D19" s="697"/>
      <c r="E19" s="694"/>
    </row>
    <row r="20" spans="1:5" ht="15.75" customHeight="1">
      <c r="A20" s="688" t="s">
        <v>836</v>
      </c>
      <c r="B20" s="689" t="s">
        <v>316</v>
      </c>
      <c r="C20" s="697"/>
      <c r="D20" s="696"/>
      <c r="E20" s="694"/>
    </row>
    <row r="21" spans="1:5" ht="15.75" customHeight="1">
      <c r="A21" s="698" t="s">
        <v>837</v>
      </c>
      <c r="B21" s="689" t="s">
        <v>319</v>
      </c>
      <c r="C21" s="699">
        <f>SUM(C22:C24)</f>
        <v>187618</v>
      </c>
      <c r="D21" s="699">
        <f>SUM(D22:D24)</f>
        <v>187618</v>
      </c>
      <c r="E21" s="700"/>
    </row>
    <row r="22" spans="1:5" ht="15.75" customHeight="1">
      <c r="A22" s="698" t="s">
        <v>838</v>
      </c>
      <c r="B22" s="689" t="s">
        <v>322</v>
      </c>
      <c r="C22" s="699">
        <v>186138</v>
      </c>
      <c r="D22" s="699">
        <v>186138</v>
      </c>
      <c r="E22" s="700"/>
    </row>
    <row r="23" spans="1:5" ht="15.75" customHeight="1">
      <c r="A23" s="698" t="s">
        <v>839</v>
      </c>
      <c r="B23" s="689"/>
      <c r="C23" s="699"/>
      <c r="D23" s="699"/>
      <c r="E23" s="700"/>
    </row>
    <row r="24" spans="1:5" ht="15.75" customHeight="1">
      <c r="A24" s="688" t="s">
        <v>840</v>
      </c>
      <c r="B24" s="689" t="s">
        <v>841</v>
      </c>
      <c r="C24" s="699">
        <v>1480</v>
      </c>
      <c r="D24" s="699">
        <v>1480</v>
      </c>
      <c r="E24" s="700"/>
    </row>
    <row r="25" spans="1:5" ht="15.75" customHeight="1">
      <c r="A25" s="688" t="s">
        <v>842</v>
      </c>
      <c r="B25" s="689" t="s">
        <v>843</v>
      </c>
      <c r="C25" s="699"/>
      <c r="D25" s="699"/>
      <c r="E25" s="691"/>
    </row>
    <row r="26" spans="1:5" ht="15.75" customHeight="1">
      <c r="A26" s="688" t="s">
        <v>844</v>
      </c>
      <c r="B26" s="689" t="s">
        <v>845</v>
      </c>
      <c r="C26" s="701"/>
      <c r="D26" s="701"/>
      <c r="E26" s="702"/>
    </row>
    <row r="27" spans="1:5" ht="15.75" customHeight="1">
      <c r="A27" s="698" t="s">
        <v>803</v>
      </c>
      <c r="B27" s="689" t="s">
        <v>846</v>
      </c>
      <c r="C27" s="697"/>
      <c r="D27" s="703"/>
      <c r="E27" s="694"/>
    </row>
    <row r="28" spans="1:5" ht="15.75" customHeight="1">
      <c r="A28" s="688" t="s">
        <v>847</v>
      </c>
      <c r="B28" s="689" t="s">
        <v>848</v>
      </c>
      <c r="C28" s="704"/>
      <c r="D28" s="705"/>
      <c r="E28" s="702"/>
    </row>
    <row r="29" spans="1:5" ht="15.75" customHeight="1">
      <c r="A29" s="698" t="s">
        <v>849</v>
      </c>
      <c r="B29" s="689" t="s">
        <v>850</v>
      </c>
      <c r="C29" s="699"/>
      <c r="D29" s="699"/>
      <c r="E29" s="700"/>
    </row>
    <row r="30" spans="1:5" ht="15.75" customHeight="1">
      <c r="A30" s="698" t="s">
        <v>851</v>
      </c>
      <c r="B30" s="689" t="s">
        <v>852</v>
      </c>
      <c r="C30" s="699">
        <f>C7+C21+C27+C29</f>
        <v>187618</v>
      </c>
      <c r="D30" s="699">
        <f>D7+D21+D27+D29</f>
        <v>187618</v>
      </c>
      <c r="E30" s="700">
        <f>E7+E21+E27+E29</f>
        <v>0</v>
      </c>
    </row>
    <row r="31" spans="1:5" ht="15.75" customHeight="1">
      <c r="A31" s="698" t="s">
        <v>853</v>
      </c>
      <c r="B31" s="689" t="s">
        <v>854</v>
      </c>
      <c r="C31" s="697"/>
      <c r="D31" s="699">
        <f>D32+D40+D50</f>
        <v>85</v>
      </c>
      <c r="E31" s="700">
        <f>E32+E40+E50</f>
        <v>0</v>
      </c>
    </row>
    <row r="32" spans="1:5" ht="15.75" customHeight="1">
      <c r="A32" s="688" t="s">
        <v>855</v>
      </c>
      <c r="B32" s="689" t="s">
        <v>856</v>
      </c>
      <c r="C32" s="704"/>
      <c r="D32" s="701">
        <f>SUM(D33:D39)</f>
        <v>85</v>
      </c>
      <c r="E32" s="702"/>
    </row>
    <row r="33" spans="1:5" ht="15.75" customHeight="1">
      <c r="A33" s="706" t="s">
        <v>857</v>
      </c>
      <c r="B33" s="689" t="s">
        <v>858</v>
      </c>
      <c r="C33" s="697"/>
      <c r="D33" s="696">
        <v>85</v>
      </c>
      <c r="E33" s="694"/>
    </row>
    <row r="34" spans="1:5" ht="15.75" customHeight="1">
      <c r="A34" s="706" t="s">
        <v>859</v>
      </c>
      <c r="B34" s="689" t="s">
        <v>860</v>
      </c>
      <c r="C34" s="697"/>
      <c r="D34" s="696"/>
      <c r="E34" s="694"/>
    </row>
    <row r="35" spans="1:5" ht="15.75" customHeight="1">
      <c r="A35" s="706" t="s">
        <v>861</v>
      </c>
      <c r="B35" s="689" t="s">
        <v>862</v>
      </c>
      <c r="C35" s="697"/>
      <c r="D35" s="696"/>
      <c r="E35" s="694"/>
    </row>
    <row r="36" spans="1:5" ht="15.75" customHeight="1">
      <c r="A36" s="706" t="s">
        <v>863</v>
      </c>
      <c r="B36" s="689" t="s">
        <v>864</v>
      </c>
      <c r="C36" s="697"/>
      <c r="D36" s="696"/>
      <c r="E36" s="694"/>
    </row>
    <row r="37" spans="1:5" ht="15.75" customHeight="1">
      <c r="A37" s="706" t="s">
        <v>865</v>
      </c>
      <c r="B37" s="689" t="s">
        <v>866</v>
      </c>
      <c r="C37" s="697"/>
      <c r="D37" s="696"/>
      <c r="E37" s="694"/>
    </row>
    <row r="38" spans="1:5" ht="15.75" customHeight="1">
      <c r="A38" s="707" t="s">
        <v>867</v>
      </c>
      <c r="B38" s="689" t="s">
        <v>868</v>
      </c>
      <c r="C38" s="697"/>
      <c r="D38" s="696"/>
      <c r="E38" s="694"/>
    </row>
    <row r="39" spans="1:5" ht="15.75" customHeight="1">
      <c r="A39" s="706" t="s">
        <v>869</v>
      </c>
      <c r="B39" s="689" t="s">
        <v>870</v>
      </c>
      <c r="C39" s="697"/>
      <c r="D39" s="696"/>
      <c r="E39" s="694"/>
    </row>
    <row r="40" spans="1:5" ht="15.75" customHeight="1">
      <c r="A40" s="688" t="s">
        <v>871</v>
      </c>
      <c r="B40" s="689" t="s">
        <v>872</v>
      </c>
      <c r="C40" s="704"/>
      <c r="D40" s="701">
        <f>SUM(D41:D44)+D45</f>
        <v>0</v>
      </c>
      <c r="E40" s="708">
        <f>SUM(E41:E44)+E45</f>
        <v>0</v>
      </c>
    </row>
    <row r="41" spans="1:5" ht="15.75" customHeight="1">
      <c r="A41" s="706" t="s">
        <v>873</v>
      </c>
      <c r="B41" s="689" t="s">
        <v>874</v>
      </c>
      <c r="C41" s="697"/>
      <c r="D41" s="696"/>
      <c r="E41" s="694"/>
    </row>
    <row r="42" spans="1:5" ht="15.75" customHeight="1">
      <c r="A42" s="706" t="s">
        <v>875</v>
      </c>
      <c r="B42" s="689" t="s">
        <v>876</v>
      </c>
      <c r="C42" s="697"/>
      <c r="D42" s="696"/>
      <c r="E42" s="694"/>
    </row>
    <row r="43" spans="1:5" ht="15.75" customHeight="1">
      <c r="A43" s="706" t="s">
        <v>877</v>
      </c>
      <c r="B43" s="689" t="s">
        <v>878</v>
      </c>
      <c r="C43" s="697"/>
      <c r="D43" s="696"/>
      <c r="E43" s="694"/>
    </row>
    <row r="44" spans="1:5" ht="15.75" customHeight="1">
      <c r="A44" s="706" t="s">
        <v>879</v>
      </c>
      <c r="B44" s="689" t="s">
        <v>880</v>
      </c>
      <c r="C44" s="697"/>
      <c r="D44" s="696"/>
      <c r="E44" s="694"/>
    </row>
    <row r="45" spans="1:5" ht="15.75" customHeight="1">
      <c r="A45" s="706" t="s">
        <v>881</v>
      </c>
      <c r="B45" s="689" t="s">
        <v>882</v>
      </c>
      <c r="C45" s="697"/>
      <c r="D45" s="693">
        <f>SUM(D46:D49)</f>
        <v>0</v>
      </c>
      <c r="E45" s="709">
        <f>SUM(E46:E49)</f>
        <v>0</v>
      </c>
    </row>
    <row r="46" spans="1:5" ht="15.75" customHeight="1">
      <c r="A46" s="710" t="s">
        <v>883</v>
      </c>
      <c r="B46" s="689" t="s">
        <v>884</v>
      </c>
      <c r="C46" s="697"/>
      <c r="D46" s="696"/>
      <c r="E46" s="711"/>
    </row>
    <row r="47" spans="1:5" ht="15.75" customHeight="1">
      <c r="A47" s="710" t="s">
        <v>885</v>
      </c>
      <c r="B47" s="689" t="s">
        <v>886</v>
      </c>
      <c r="C47" s="697"/>
      <c r="D47" s="696"/>
      <c r="E47" s="694"/>
    </row>
    <row r="48" spans="1:5" ht="15.75" customHeight="1">
      <c r="A48" s="710" t="s">
        <v>887</v>
      </c>
      <c r="B48" s="689" t="s">
        <v>888</v>
      </c>
      <c r="C48" s="697"/>
      <c r="D48" s="696"/>
      <c r="E48" s="694"/>
    </row>
    <row r="49" spans="1:5" ht="15.75" customHeight="1">
      <c r="A49" s="710" t="s">
        <v>889</v>
      </c>
      <c r="B49" s="689" t="s">
        <v>890</v>
      </c>
      <c r="C49" s="697"/>
      <c r="D49" s="696"/>
      <c r="E49" s="694"/>
    </row>
    <row r="50" spans="1:5" ht="15.75" customHeight="1">
      <c r="A50" s="688" t="s">
        <v>891</v>
      </c>
      <c r="B50" s="689" t="s">
        <v>892</v>
      </c>
      <c r="C50" s="704"/>
      <c r="D50" s="701">
        <f>SUM(D51:D53)</f>
        <v>0</v>
      </c>
      <c r="E50" s="702"/>
    </row>
    <row r="51" spans="1:5" ht="15.75" customHeight="1">
      <c r="A51" s="706" t="s">
        <v>893</v>
      </c>
      <c r="B51" s="689" t="s">
        <v>894</v>
      </c>
      <c r="C51" s="697"/>
      <c r="D51" s="696"/>
      <c r="E51" s="694"/>
    </row>
    <row r="52" spans="1:5" ht="15.75" customHeight="1">
      <c r="A52" s="706" t="s">
        <v>895</v>
      </c>
      <c r="B52" s="689" t="s">
        <v>896</v>
      </c>
      <c r="C52" s="697"/>
      <c r="D52" s="696"/>
      <c r="E52" s="694"/>
    </row>
    <row r="53" spans="1:5" ht="15.75" customHeight="1">
      <c r="A53" s="706" t="s">
        <v>897</v>
      </c>
      <c r="B53" s="689" t="s">
        <v>898</v>
      </c>
      <c r="C53" s="697"/>
      <c r="D53" s="696"/>
      <c r="E53" s="694"/>
    </row>
    <row r="54" spans="1:5" ht="15.75" customHeight="1">
      <c r="A54" s="698" t="s">
        <v>899</v>
      </c>
      <c r="B54" s="689" t="s">
        <v>900</v>
      </c>
      <c r="C54" s="697"/>
      <c r="D54" s="699">
        <f>D55+D56+D61+D74+D75+D76</f>
        <v>2301</v>
      </c>
      <c r="E54" s="694"/>
    </row>
    <row r="55" spans="1:5" ht="15.75" customHeight="1">
      <c r="A55" s="688" t="s">
        <v>901</v>
      </c>
      <c r="B55" s="689" t="s">
        <v>902</v>
      </c>
      <c r="C55" s="704"/>
      <c r="D55" s="705"/>
      <c r="E55" s="702"/>
    </row>
    <row r="56" spans="1:5" ht="15.75" customHeight="1">
      <c r="A56" s="688" t="s">
        <v>903</v>
      </c>
      <c r="B56" s="689" t="s">
        <v>904</v>
      </c>
      <c r="C56" s="704"/>
      <c r="D56" s="701">
        <v>2301</v>
      </c>
      <c r="E56" s="702"/>
    </row>
    <row r="57" spans="1:5" ht="15.75" customHeight="1">
      <c r="A57" s="706" t="s">
        <v>905</v>
      </c>
      <c r="B57" s="689" t="s">
        <v>906</v>
      </c>
      <c r="C57" s="697"/>
      <c r="D57" s="696"/>
      <c r="E57" s="694"/>
    </row>
    <row r="58" spans="1:5" ht="15.75" customHeight="1">
      <c r="A58" s="706" t="s">
        <v>907</v>
      </c>
      <c r="B58" s="689" t="s">
        <v>908</v>
      </c>
      <c r="C58" s="697"/>
      <c r="D58" s="696"/>
      <c r="E58" s="694"/>
    </row>
    <row r="59" spans="1:5" ht="15.75" customHeight="1">
      <c r="A59" s="706" t="s">
        <v>909</v>
      </c>
      <c r="B59" s="689" t="s">
        <v>910</v>
      </c>
      <c r="C59" s="697" t="s">
        <v>911</v>
      </c>
      <c r="D59" s="696"/>
      <c r="E59" s="694"/>
    </row>
    <row r="60" spans="1:5" ht="15.75" customHeight="1">
      <c r="A60" s="706" t="s">
        <v>912</v>
      </c>
      <c r="B60" s="689" t="s">
        <v>913</v>
      </c>
      <c r="C60" s="697"/>
      <c r="D60" s="696"/>
      <c r="E60" s="694"/>
    </row>
    <row r="61" spans="1:5" ht="15.75" customHeight="1">
      <c r="A61" s="688" t="s">
        <v>914</v>
      </c>
      <c r="B61" s="689" t="s">
        <v>915</v>
      </c>
      <c r="C61" s="704"/>
      <c r="D61" s="701">
        <f>D62+D68</f>
        <v>0</v>
      </c>
      <c r="E61" s="702"/>
    </row>
    <row r="62" spans="1:5" ht="15.75" customHeight="1">
      <c r="A62" s="706" t="s">
        <v>916</v>
      </c>
      <c r="B62" s="689" t="s">
        <v>917</v>
      </c>
      <c r="C62" s="697"/>
      <c r="D62" s="693">
        <f>SUM(D63:D67)</f>
        <v>0</v>
      </c>
      <c r="E62" s="694"/>
    </row>
    <row r="63" spans="1:5" ht="15.75" customHeight="1">
      <c r="A63" s="710" t="s">
        <v>918</v>
      </c>
      <c r="B63" s="689" t="s">
        <v>919</v>
      </c>
      <c r="C63" s="697"/>
      <c r="D63" s="696"/>
      <c r="E63" s="694"/>
    </row>
    <row r="64" spans="1:5" ht="15.75" customHeight="1">
      <c r="A64" s="710" t="s">
        <v>920</v>
      </c>
      <c r="B64" s="689" t="s">
        <v>921</v>
      </c>
      <c r="C64" s="697"/>
      <c r="D64" s="696"/>
      <c r="E64" s="694"/>
    </row>
    <row r="65" spans="1:5" ht="15.75" customHeight="1">
      <c r="A65" s="710" t="s">
        <v>922</v>
      </c>
      <c r="B65" s="689" t="s">
        <v>923</v>
      </c>
      <c r="C65" s="697"/>
      <c r="D65" s="696"/>
      <c r="E65" s="694"/>
    </row>
    <row r="66" spans="1:5" ht="15.75" customHeight="1">
      <c r="A66" s="710" t="s">
        <v>924</v>
      </c>
      <c r="B66" s="689" t="s">
        <v>925</v>
      </c>
      <c r="C66" s="697"/>
      <c r="D66" s="696"/>
      <c r="E66" s="694"/>
    </row>
    <row r="67" spans="1:5" ht="15.75" customHeight="1">
      <c r="A67" s="710" t="s">
        <v>926</v>
      </c>
      <c r="B67" s="689" t="s">
        <v>927</v>
      </c>
      <c r="C67" s="697"/>
      <c r="D67" s="696"/>
      <c r="E67" s="694"/>
    </row>
    <row r="68" spans="1:5" ht="15.75" customHeight="1">
      <c r="A68" s="706" t="s">
        <v>928</v>
      </c>
      <c r="B68" s="689" t="s">
        <v>929</v>
      </c>
      <c r="C68" s="697"/>
      <c r="D68" s="693">
        <f>SUM(D69:D73)</f>
        <v>0</v>
      </c>
      <c r="E68" s="694"/>
    </row>
    <row r="69" spans="1:5" ht="15.75" customHeight="1">
      <c r="A69" s="710" t="s">
        <v>930</v>
      </c>
      <c r="B69" s="689" t="s">
        <v>931</v>
      </c>
      <c r="C69" s="697"/>
      <c r="D69" s="696"/>
      <c r="E69" s="694"/>
    </row>
    <row r="70" spans="1:5" ht="15.75" customHeight="1">
      <c r="A70" s="710" t="s">
        <v>932</v>
      </c>
      <c r="B70" s="689" t="s">
        <v>933</v>
      </c>
      <c r="C70" s="697"/>
      <c r="D70" s="696"/>
      <c r="E70" s="694"/>
    </row>
    <row r="71" spans="1:5" ht="15.75" customHeight="1">
      <c r="A71" s="710" t="s">
        <v>934</v>
      </c>
      <c r="B71" s="689" t="s">
        <v>935</v>
      </c>
      <c r="C71" s="697"/>
      <c r="D71" s="696"/>
      <c r="E71" s="694"/>
    </row>
    <row r="72" spans="1:5" ht="15.75" customHeight="1">
      <c r="A72" s="710" t="s">
        <v>936</v>
      </c>
      <c r="B72" s="689" t="s">
        <v>937</v>
      </c>
      <c r="C72" s="697"/>
      <c r="D72" s="696"/>
      <c r="E72" s="694"/>
    </row>
    <row r="73" spans="1:5" ht="15.75" customHeight="1">
      <c r="A73" s="710" t="s">
        <v>938</v>
      </c>
      <c r="B73" s="689" t="s">
        <v>939</v>
      </c>
      <c r="C73" s="697"/>
      <c r="D73" s="696"/>
      <c r="E73" s="694"/>
    </row>
    <row r="74" spans="1:5" ht="15.75" customHeight="1">
      <c r="A74" s="688" t="s">
        <v>940</v>
      </c>
      <c r="B74" s="689" t="s">
        <v>941</v>
      </c>
      <c r="C74" s="704"/>
      <c r="D74" s="705"/>
      <c r="E74" s="702"/>
    </row>
    <row r="75" spans="1:5" ht="15.75" customHeight="1">
      <c r="A75" s="688" t="s">
        <v>942</v>
      </c>
      <c r="B75" s="689" t="s">
        <v>943</v>
      </c>
      <c r="C75" s="704"/>
      <c r="D75" s="705"/>
      <c r="E75" s="702"/>
    </row>
    <row r="76" spans="1:5" ht="15.75" customHeight="1">
      <c r="A76" s="688" t="s">
        <v>944</v>
      </c>
      <c r="B76" s="689" t="s">
        <v>945</v>
      </c>
      <c r="C76" s="704"/>
      <c r="D76" s="701">
        <f>SUM(D77:D78)</f>
        <v>0</v>
      </c>
      <c r="E76" s="702"/>
    </row>
    <row r="77" spans="1:5" ht="15.75" customHeight="1">
      <c r="A77" s="706" t="s">
        <v>946</v>
      </c>
      <c r="B77" s="689" t="s">
        <v>947</v>
      </c>
      <c r="C77" s="697"/>
      <c r="D77" s="696"/>
      <c r="E77" s="694"/>
    </row>
    <row r="78" spans="1:5" ht="15.75" customHeight="1">
      <c r="A78" s="706" t="s">
        <v>948</v>
      </c>
      <c r="B78" s="689" t="s">
        <v>949</v>
      </c>
      <c r="C78" s="697"/>
      <c r="D78" s="696"/>
      <c r="E78" s="694"/>
    </row>
    <row r="79" spans="1:5" ht="15.75" customHeight="1">
      <c r="A79" s="706" t="s">
        <v>950</v>
      </c>
      <c r="B79" s="689" t="s">
        <v>951</v>
      </c>
      <c r="C79" s="693"/>
      <c r="D79" s="693"/>
      <c r="E79" s="709"/>
    </row>
    <row r="80" spans="1:5" ht="15.75" customHeight="1">
      <c r="A80" s="706" t="s">
        <v>952</v>
      </c>
      <c r="B80" s="689" t="s">
        <v>953</v>
      </c>
      <c r="C80" s="693"/>
      <c r="D80" s="693"/>
      <c r="E80" s="709"/>
    </row>
    <row r="81" spans="1:5" ht="15.75" customHeight="1">
      <c r="A81" s="698" t="s">
        <v>954</v>
      </c>
      <c r="B81" s="689" t="s">
        <v>955</v>
      </c>
      <c r="C81" s="697"/>
      <c r="D81" s="699">
        <f>SUM(D82:D86)</f>
        <v>0</v>
      </c>
      <c r="E81" s="694"/>
    </row>
    <row r="82" spans="1:5" ht="15.75" customHeight="1">
      <c r="A82" s="688" t="s">
        <v>956</v>
      </c>
      <c r="B82" s="689" t="s">
        <v>957</v>
      </c>
      <c r="C82" s="704"/>
      <c r="D82" s="705"/>
      <c r="E82" s="702"/>
    </row>
    <row r="83" spans="1:5" ht="15.75" customHeight="1">
      <c r="A83" s="688" t="s">
        <v>958</v>
      </c>
      <c r="B83" s="689" t="s">
        <v>959</v>
      </c>
      <c r="C83" s="704"/>
      <c r="D83" s="705"/>
      <c r="E83" s="702"/>
    </row>
    <row r="84" spans="1:5" ht="15.75" customHeight="1">
      <c r="A84" s="688" t="s">
        <v>960</v>
      </c>
      <c r="B84" s="689" t="s">
        <v>961</v>
      </c>
      <c r="C84" s="704"/>
      <c r="D84" s="705"/>
      <c r="E84" s="702"/>
    </row>
    <row r="85" spans="1:5" ht="15.75" customHeight="1">
      <c r="A85" s="688" t="s">
        <v>962</v>
      </c>
      <c r="B85" s="689" t="s">
        <v>963</v>
      </c>
      <c r="C85" s="704"/>
      <c r="D85" s="705"/>
      <c r="E85" s="702"/>
    </row>
    <row r="86" spans="1:5" ht="15.75" customHeight="1">
      <c r="A86" s="688" t="s">
        <v>964</v>
      </c>
      <c r="B86" s="689" t="s">
        <v>965</v>
      </c>
      <c r="C86" s="704"/>
      <c r="D86" s="705"/>
      <c r="E86" s="702"/>
    </row>
    <row r="87" spans="1:5" ht="15.75" customHeight="1">
      <c r="A87" s="698" t="s">
        <v>966</v>
      </c>
      <c r="B87" s="689" t="s">
        <v>967</v>
      </c>
      <c r="C87" s="697"/>
      <c r="D87" s="699">
        <f>D88+D104+D95</f>
        <v>17142</v>
      </c>
      <c r="E87" s="694"/>
    </row>
    <row r="88" spans="1:5" ht="15.75" customHeight="1">
      <c r="A88" s="688" t="s">
        <v>968</v>
      </c>
      <c r="B88" s="689" t="s">
        <v>969</v>
      </c>
      <c r="C88" s="704"/>
      <c r="D88" s="701">
        <f>D89+D92+D93+D94</f>
        <v>135</v>
      </c>
      <c r="E88" s="702"/>
    </row>
    <row r="89" spans="1:5" ht="15.75" customHeight="1">
      <c r="A89" s="692" t="s">
        <v>970</v>
      </c>
      <c r="B89" s="689" t="s">
        <v>971</v>
      </c>
      <c r="C89" s="697"/>
      <c r="D89" s="693">
        <f>SUM(D90:D91)</f>
        <v>135</v>
      </c>
      <c r="E89" s="694"/>
    </row>
    <row r="90" spans="1:5" ht="15.75" customHeight="1">
      <c r="A90" s="706" t="s">
        <v>972</v>
      </c>
      <c r="B90" s="689" t="s">
        <v>973</v>
      </c>
      <c r="C90" s="697"/>
      <c r="D90" s="696">
        <v>135</v>
      </c>
      <c r="E90" s="694"/>
    </row>
    <row r="91" spans="1:5" ht="15.75" customHeight="1">
      <c r="A91" s="706" t="s">
        <v>974</v>
      </c>
      <c r="B91" s="689" t="s">
        <v>975</v>
      </c>
      <c r="C91" s="697"/>
      <c r="D91" s="696"/>
      <c r="E91" s="694"/>
    </row>
    <row r="92" spans="1:5" ht="15.75" customHeight="1">
      <c r="A92" s="692" t="s">
        <v>976</v>
      </c>
      <c r="B92" s="689" t="s">
        <v>977</v>
      </c>
      <c r="C92" s="697"/>
      <c r="D92" s="696"/>
      <c r="E92" s="694"/>
    </row>
    <row r="93" spans="1:5" ht="15.75" customHeight="1">
      <c r="A93" s="692" t="s">
        <v>978</v>
      </c>
      <c r="B93" s="689" t="s">
        <v>979</v>
      </c>
      <c r="C93" s="697"/>
      <c r="D93" s="696"/>
      <c r="E93" s="694"/>
    </row>
    <row r="94" spans="1:5" ht="15.75" customHeight="1">
      <c r="A94" s="692" t="s">
        <v>980</v>
      </c>
      <c r="B94" s="689" t="s">
        <v>981</v>
      </c>
      <c r="C94" s="697"/>
      <c r="D94" s="696"/>
      <c r="E94" s="694"/>
    </row>
    <row r="95" spans="1:5" ht="15.75" customHeight="1">
      <c r="A95" s="688" t="s">
        <v>982</v>
      </c>
      <c r="B95" s="689" t="s">
        <v>983</v>
      </c>
      <c r="C95" s="704"/>
      <c r="D95" s="701">
        <f>SUM(D96:D103)</f>
        <v>16842</v>
      </c>
      <c r="E95" s="702"/>
    </row>
    <row r="96" spans="1:5" ht="15.75" customHeight="1">
      <c r="A96" s="692" t="s">
        <v>984</v>
      </c>
      <c r="B96" s="689" t="s">
        <v>985</v>
      </c>
      <c r="C96" s="697"/>
      <c r="D96" s="696">
        <v>16842</v>
      </c>
      <c r="E96" s="694"/>
    </row>
    <row r="97" spans="1:5" ht="15.75" customHeight="1">
      <c r="A97" s="692" t="s">
        <v>986</v>
      </c>
      <c r="B97" s="689" t="s">
        <v>987</v>
      </c>
      <c r="C97" s="697"/>
      <c r="D97" s="696"/>
      <c r="E97" s="694"/>
    </row>
    <row r="98" spans="1:5" ht="15.75" customHeight="1">
      <c r="A98" s="692" t="s">
        <v>988</v>
      </c>
      <c r="B98" s="689" t="s">
        <v>989</v>
      </c>
      <c r="C98" s="697"/>
      <c r="D98" s="696"/>
      <c r="E98" s="694"/>
    </row>
    <row r="99" spans="1:5" ht="15.75" customHeight="1">
      <c r="A99" s="692" t="s">
        <v>990</v>
      </c>
      <c r="B99" s="689" t="s">
        <v>991</v>
      </c>
      <c r="C99" s="697"/>
      <c r="D99" s="696"/>
      <c r="E99" s="694"/>
    </row>
    <row r="100" spans="1:5" ht="15.75" customHeight="1">
      <c r="A100" s="692" t="s">
        <v>992</v>
      </c>
      <c r="B100" s="689" t="s">
        <v>993</v>
      </c>
      <c r="C100" s="697"/>
      <c r="D100" s="696"/>
      <c r="E100" s="694"/>
    </row>
    <row r="101" spans="1:5" ht="15.75" customHeight="1">
      <c r="A101" s="692" t="s">
        <v>994</v>
      </c>
      <c r="B101" s="689" t="s">
        <v>995</v>
      </c>
      <c r="C101" s="697"/>
      <c r="D101" s="696"/>
      <c r="E101" s="694"/>
    </row>
    <row r="102" spans="1:5" ht="15.75" customHeight="1">
      <c r="A102" s="692" t="s">
        <v>996</v>
      </c>
      <c r="B102" s="689" t="s">
        <v>997</v>
      </c>
      <c r="C102" s="697"/>
      <c r="D102" s="696"/>
      <c r="E102" s="694"/>
    </row>
    <row r="103" spans="1:5" ht="15.75" customHeight="1">
      <c r="A103" s="692" t="s">
        <v>998</v>
      </c>
      <c r="B103" s="689" t="s">
        <v>999</v>
      </c>
      <c r="C103" s="697"/>
      <c r="D103" s="696"/>
      <c r="E103" s="694"/>
    </row>
    <row r="104" spans="1:5" ht="15.75" customHeight="1">
      <c r="A104" s="688" t="s">
        <v>1000</v>
      </c>
      <c r="B104" s="689" t="s">
        <v>1001</v>
      </c>
      <c r="C104" s="704"/>
      <c r="D104" s="712">
        <f>SUM(D105:D113)</f>
        <v>165</v>
      </c>
      <c r="E104" s="702"/>
    </row>
    <row r="105" spans="1:5" ht="15.75" customHeight="1">
      <c r="A105" s="692" t="s">
        <v>1002</v>
      </c>
      <c r="B105" s="689" t="s">
        <v>1003</v>
      </c>
      <c r="C105" s="697"/>
      <c r="D105" s="696"/>
      <c r="E105" s="694"/>
    </row>
    <row r="106" spans="1:5" ht="15.75" customHeight="1">
      <c r="A106" s="692" t="s">
        <v>1004</v>
      </c>
      <c r="B106" s="689" t="s">
        <v>1005</v>
      </c>
      <c r="C106" s="697"/>
      <c r="D106" s="696"/>
      <c r="E106" s="694"/>
    </row>
    <row r="107" spans="1:5" ht="15.75" customHeight="1">
      <c r="A107" s="692" t="s">
        <v>1006</v>
      </c>
      <c r="B107" s="689" t="s">
        <v>1007</v>
      </c>
      <c r="C107" s="697"/>
      <c r="D107" s="696"/>
      <c r="E107" s="694"/>
    </row>
    <row r="108" spans="1:5" ht="15.75" customHeight="1">
      <c r="A108" s="692" t="s">
        <v>1008</v>
      </c>
      <c r="B108" s="689" t="s">
        <v>1009</v>
      </c>
      <c r="C108" s="697"/>
      <c r="D108" s="696"/>
      <c r="E108" s="694"/>
    </row>
    <row r="109" spans="1:5" ht="15.75" customHeight="1">
      <c r="A109" s="692" t="s">
        <v>1010</v>
      </c>
      <c r="B109" s="689" t="s">
        <v>1011</v>
      </c>
      <c r="C109" s="697"/>
      <c r="D109" s="696"/>
      <c r="E109" s="694"/>
    </row>
    <row r="110" spans="1:5" ht="15.75" customHeight="1">
      <c r="A110" s="692" t="s">
        <v>1012</v>
      </c>
      <c r="B110" s="689" t="s">
        <v>1013</v>
      </c>
      <c r="C110" s="697"/>
      <c r="D110" s="696"/>
      <c r="E110" s="694"/>
    </row>
    <row r="111" spans="1:5" ht="15.75" customHeight="1">
      <c r="A111" s="692" t="s">
        <v>1014</v>
      </c>
      <c r="B111" s="689" t="s">
        <v>1015</v>
      </c>
      <c r="C111" s="697"/>
      <c r="D111" s="696"/>
      <c r="E111" s="694"/>
    </row>
    <row r="112" spans="1:5" ht="15.75" customHeight="1">
      <c r="A112" s="692" t="s">
        <v>1016</v>
      </c>
      <c r="B112" s="689" t="s">
        <v>1017</v>
      </c>
      <c r="C112" s="697"/>
      <c r="D112" s="696"/>
      <c r="E112" s="694"/>
    </row>
    <row r="113" spans="1:5" ht="15.75" customHeight="1">
      <c r="A113" s="688" t="s">
        <v>1067</v>
      </c>
      <c r="B113" s="689" t="s">
        <v>1018</v>
      </c>
      <c r="C113" s="704"/>
      <c r="D113" s="705">
        <v>165</v>
      </c>
      <c r="E113" s="702"/>
    </row>
    <row r="114" spans="1:5" ht="15.75" customHeight="1">
      <c r="A114" s="698" t="s">
        <v>1019</v>
      </c>
      <c r="B114" s="689" t="s">
        <v>1020</v>
      </c>
      <c r="C114" s="713"/>
      <c r="D114" s="699">
        <f>D31+D54+D81+D87+D113</f>
        <v>19693</v>
      </c>
      <c r="E114" s="691"/>
    </row>
    <row r="115" spans="1:5" ht="15.75" customHeight="1" thickBot="1">
      <c r="A115" s="714" t="s">
        <v>1021</v>
      </c>
      <c r="B115" s="715" t="s">
        <v>1022</v>
      </c>
      <c r="C115" s="716"/>
      <c r="D115" s="717">
        <f>D30+D114</f>
        <v>207311</v>
      </c>
      <c r="E115" s="718"/>
    </row>
  </sheetData>
  <sheetProtection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1" customWidth="1"/>
    <col min="2" max="2" width="13.875" style="1" customWidth="1"/>
    <col min="3" max="3" width="66.125" style="1" customWidth="1"/>
    <col min="4" max="5" width="13.875" style="1" customWidth="1"/>
    <col min="6" max="16384" width="9.375" style="1" customWidth="1"/>
  </cols>
  <sheetData>
    <row r="1" spans="1:5" ht="18.75">
      <c r="A1" s="2" t="s">
        <v>0</v>
      </c>
      <c r="E1" s="148" t="s">
        <v>384</v>
      </c>
    </row>
    <row r="3" spans="1:5" ht="12.75">
      <c r="A3" s="3"/>
      <c r="B3" s="149"/>
      <c r="C3" s="3"/>
      <c r="D3" s="150"/>
      <c r="E3" s="149"/>
    </row>
    <row r="4" spans="1:5" ht="15.75">
      <c r="A4" s="4" t="str">
        <f>+ÖSSZEFÜGGÉSEK!A4</f>
        <v>2014. évi eredeti előirányzat BEVÉTELEK</v>
      </c>
      <c r="B4" s="151"/>
      <c r="C4" s="5"/>
      <c r="D4" s="150"/>
      <c r="E4" s="149"/>
    </row>
    <row r="5" spans="1:5" ht="12.75">
      <c r="A5" s="3"/>
      <c r="B5" s="149"/>
      <c r="C5" s="3"/>
      <c r="D5" s="150"/>
      <c r="E5" s="149"/>
    </row>
    <row r="6" spans="1:5" ht="12.75">
      <c r="A6" s="3" t="s">
        <v>2</v>
      </c>
      <c r="B6" s="149">
        <f>+'1.mell.'!C61</f>
        <v>64765</v>
      </c>
      <c r="C6" s="3" t="s">
        <v>3</v>
      </c>
      <c r="D6" s="150">
        <f>+'2.1.sz.mell  '!C18+'2.2.mell  '!C17</f>
        <v>64765</v>
      </c>
      <c r="E6" s="149">
        <f>+B6-D6</f>
        <v>0</v>
      </c>
    </row>
    <row r="7" spans="1:5" ht="12.75">
      <c r="A7" s="3" t="s">
        <v>4</v>
      </c>
      <c r="B7" s="149">
        <f>+'1.mell.'!C84</f>
        <v>33366</v>
      </c>
      <c r="C7" s="3" t="s">
        <v>5</v>
      </c>
      <c r="D7" s="150">
        <f>+'2.1.sz.mell  '!C27+'2.2.mell  '!C30</f>
        <v>33366</v>
      </c>
      <c r="E7" s="149">
        <f>+B7-D7</f>
        <v>0</v>
      </c>
    </row>
    <row r="8" spans="1:5" ht="12.75">
      <c r="A8" s="3" t="s">
        <v>6</v>
      </c>
      <c r="B8" s="149">
        <f>+'1.mell.'!C85</f>
        <v>98131</v>
      </c>
      <c r="C8" s="3" t="s">
        <v>7</v>
      </c>
      <c r="D8" s="150">
        <f>+'2.1.sz.mell  '!C28+'2.2.mell  '!C31</f>
        <v>98131</v>
      </c>
      <c r="E8" s="149">
        <f>+B8-D8</f>
        <v>0</v>
      </c>
    </row>
    <row r="9" spans="1:5" ht="12.75">
      <c r="A9" s="3"/>
      <c r="B9" s="149"/>
      <c r="C9" s="3"/>
      <c r="D9" s="150"/>
      <c r="E9" s="149"/>
    </row>
    <row r="10" spans="1:5" ht="15.75">
      <c r="A10" s="4" t="str">
        <f>+ÖSSZEFÜGGÉSEK!A10</f>
        <v>2014. évi módosított előirányzat BEVÉTELEK</v>
      </c>
      <c r="B10" s="151"/>
      <c r="C10" s="5"/>
      <c r="D10" s="150"/>
      <c r="E10" s="149"/>
    </row>
    <row r="11" spans="1:5" ht="12.75">
      <c r="A11" s="3"/>
      <c r="B11" s="149"/>
      <c r="C11" s="3"/>
      <c r="D11" s="150"/>
      <c r="E11" s="149"/>
    </row>
    <row r="12" spans="1:5" ht="12.75">
      <c r="A12" s="3" t="s">
        <v>8</v>
      </c>
      <c r="B12" s="149">
        <f>+'1.mell.'!D61</f>
        <v>72814</v>
      </c>
      <c r="C12" s="3" t="s">
        <v>9</v>
      </c>
      <c r="D12" s="150">
        <f>+'2.1.sz.mell  '!D18+'2.2.mell  '!D17</f>
        <v>72814</v>
      </c>
      <c r="E12" s="149">
        <f>+B12-D12</f>
        <v>0</v>
      </c>
    </row>
    <row r="13" spans="1:5" ht="12.75">
      <c r="A13" s="3" t="s">
        <v>10</v>
      </c>
      <c r="B13" s="149">
        <f>+'1.mell.'!D84</f>
        <v>34390</v>
      </c>
      <c r="C13" s="3" t="s">
        <v>11</v>
      </c>
      <c r="D13" s="150">
        <f>+'2.1.sz.mell  '!D27+'2.2.mell  '!D30</f>
        <v>34390</v>
      </c>
      <c r="E13" s="149">
        <f>+B13-D13</f>
        <v>0</v>
      </c>
    </row>
    <row r="14" spans="1:5" ht="12.75">
      <c r="A14" s="3" t="s">
        <v>12</v>
      </c>
      <c r="B14" s="149">
        <f>+'1.mell.'!D85</f>
        <v>107204</v>
      </c>
      <c r="C14" s="3" t="s">
        <v>13</v>
      </c>
      <c r="D14" s="150">
        <f>+'2.1.sz.mell  '!D28+'2.2.mell  '!D31</f>
        <v>107204</v>
      </c>
      <c r="E14" s="149">
        <f>+B14-D14</f>
        <v>0</v>
      </c>
    </row>
    <row r="15" spans="1:5" ht="12.75">
      <c r="A15" s="3"/>
      <c r="B15" s="149"/>
      <c r="C15" s="3"/>
      <c r="D15" s="150"/>
      <c r="E15" s="149"/>
    </row>
    <row r="16" spans="1:5" ht="14.25">
      <c r="A16" s="152" t="str">
        <f>+ÖSSZEFÜGGÉSEK!A16</f>
        <v>2014. évi teljesítés BEVÉTELEK</v>
      </c>
      <c r="B16" s="153"/>
      <c r="C16" s="5"/>
      <c r="D16" s="150"/>
      <c r="E16" s="149"/>
    </row>
    <row r="17" spans="1:5" ht="12.75">
      <c r="A17" s="3"/>
      <c r="B17" s="149"/>
      <c r="C17" s="3"/>
      <c r="D17" s="150"/>
      <c r="E17" s="149"/>
    </row>
    <row r="18" spans="1:5" ht="12.75">
      <c r="A18" s="3" t="s">
        <v>14</v>
      </c>
      <c r="B18" s="149">
        <f>+'1.mell.'!E61</f>
        <v>69155</v>
      </c>
      <c r="C18" s="3" t="s">
        <v>15</v>
      </c>
      <c r="D18" s="150">
        <f>+'2.1.sz.mell  '!E18+'2.2.mell  '!E17</f>
        <v>69155</v>
      </c>
      <c r="E18" s="149">
        <f>+B18-D18</f>
        <v>0</v>
      </c>
    </row>
    <row r="19" spans="1:5" ht="12.75">
      <c r="A19" s="3" t="s">
        <v>16</v>
      </c>
      <c r="B19" s="149">
        <f>+'1.mell.'!E84</f>
        <v>34390</v>
      </c>
      <c r="C19" s="3" t="s">
        <v>17</v>
      </c>
      <c r="D19" s="150">
        <f>+'2.1.sz.mell  '!E27+'2.2.mell  '!E30</f>
        <v>34390</v>
      </c>
      <c r="E19" s="149">
        <f>+B19-D19</f>
        <v>0</v>
      </c>
    </row>
    <row r="20" spans="1:5" ht="12.75">
      <c r="A20" s="3" t="s">
        <v>18</v>
      </c>
      <c r="B20" s="149">
        <f>+'1.mell.'!E85</f>
        <v>103545</v>
      </c>
      <c r="C20" s="3" t="s">
        <v>19</v>
      </c>
      <c r="D20" s="150">
        <f>+'2.1.sz.mell  '!E28+'2.2.mell  '!E31</f>
        <v>103545</v>
      </c>
      <c r="E20" s="149">
        <f>+B20-D20</f>
        <v>0</v>
      </c>
    </row>
    <row r="21" spans="1:5" ht="12.75">
      <c r="A21" s="3"/>
      <c r="B21" s="149"/>
      <c r="C21" s="3"/>
      <c r="D21" s="150"/>
      <c r="E21" s="149"/>
    </row>
    <row r="22" spans="1:5" ht="15.75">
      <c r="A22" s="4" t="str">
        <f>+ÖSSZEFÜGGÉSEK!A22</f>
        <v>2014. évi eredeti előirányzat KIADÁSOK</v>
      </c>
      <c r="B22" s="151"/>
      <c r="C22" s="5"/>
      <c r="D22" s="150"/>
      <c r="E22" s="149"/>
    </row>
    <row r="23" spans="1:5" ht="12.75">
      <c r="A23" s="3"/>
      <c r="B23" s="149"/>
      <c r="C23" s="3"/>
      <c r="D23" s="150"/>
      <c r="E23" s="149"/>
    </row>
    <row r="24" spans="1:5" ht="12.75">
      <c r="A24" s="3" t="s">
        <v>20</v>
      </c>
      <c r="B24" s="149">
        <f>+'1.mell.'!C125</f>
        <v>98131</v>
      </c>
      <c r="C24" s="3" t="s">
        <v>21</v>
      </c>
      <c r="D24" s="150">
        <f>+'2.1.sz.mell  '!G18+'2.2.mell  '!G17</f>
        <v>98131</v>
      </c>
      <c r="E24" s="149">
        <f>+B24-D24</f>
        <v>0</v>
      </c>
    </row>
    <row r="25" spans="1:5" ht="12.75">
      <c r="A25" s="3" t="s">
        <v>22</v>
      </c>
      <c r="B25" s="149">
        <f>+'1.mell.'!C145</f>
        <v>0</v>
      </c>
      <c r="C25" s="3" t="s">
        <v>23</v>
      </c>
      <c r="D25" s="150">
        <f>+'2.1.sz.mell  '!G27+'2.2.mell  '!G30</f>
        <v>0</v>
      </c>
      <c r="E25" s="149">
        <f>+B25-D25</f>
        <v>0</v>
      </c>
    </row>
    <row r="26" spans="1:5" ht="12.75">
      <c r="A26" s="3" t="s">
        <v>24</v>
      </c>
      <c r="B26" s="149">
        <f>+'1.mell.'!C146</f>
        <v>98131</v>
      </c>
      <c r="C26" s="3" t="s">
        <v>25</v>
      </c>
      <c r="D26" s="150">
        <f>+'2.1.sz.mell  '!G28+'2.2.mell  '!G31</f>
        <v>98131</v>
      </c>
      <c r="E26" s="149">
        <f>+B26-D26</f>
        <v>0</v>
      </c>
    </row>
    <row r="27" spans="1:5" ht="12.75">
      <c r="A27" s="3"/>
      <c r="B27" s="149"/>
      <c r="C27" s="3"/>
      <c r="D27" s="150"/>
      <c r="E27" s="149"/>
    </row>
    <row r="28" spans="1:5" ht="15.75">
      <c r="A28" s="4" t="str">
        <f>+ÖSSZEFÜGGÉSEK!A28</f>
        <v>2014. évi módosított előirányzat KIADÁSOK</v>
      </c>
      <c r="B28" s="151"/>
      <c r="C28" s="5"/>
      <c r="D28" s="150"/>
      <c r="E28" s="149"/>
    </row>
    <row r="29" spans="1:5" ht="12.75">
      <c r="A29" s="3"/>
      <c r="B29" s="149"/>
      <c r="C29" s="3"/>
      <c r="D29" s="150"/>
      <c r="E29" s="149"/>
    </row>
    <row r="30" spans="1:5" ht="12.75">
      <c r="A30" s="3" t="s">
        <v>26</v>
      </c>
      <c r="B30" s="149">
        <f>+'1.mell.'!D125</f>
        <v>107204</v>
      </c>
      <c r="C30" s="3" t="s">
        <v>27</v>
      </c>
      <c r="D30" s="150">
        <f>+'2.1.sz.mell  '!H18+'2.2.mell  '!H17</f>
        <v>107204</v>
      </c>
      <c r="E30" s="149">
        <f>+B30-D30</f>
        <v>0</v>
      </c>
    </row>
    <row r="31" spans="1:5" ht="12.75">
      <c r="A31" s="3" t="s">
        <v>28</v>
      </c>
      <c r="B31" s="149">
        <f>+'1.mell.'!D145</f>
        <v>0</v>
      </c>
      <c r="C31" s="3" t="s">
        <v>29</v>
      </c>
      <c r="D31" s="150">
        <f>+'2.1.sz.mell  '!H27+'2.2.mell  '!H30</f>
        <v>0</v>
      </c>
      <c r="E31" s="149">
        <f>+B31-D31</f>
        <v>0</v>
      </c>
    </row>
    <row r="32" spans="1:5" ht="12.75">
      <c r="A32" s="3" t="s">
        <v>30</v>
      </c>
      <c r="B32" s="149">
        <f>+'1.mell.'!D146</f>
        <v>107204</v>
      </c>
      <c r="C32" s="3" t="s">
        <v>31</v>
      </c>
      <c r="D32" s="150">
        <f>+'2.1.sz.mell  '!H28+'2.2.mell  '!H31</f>
        <v>107204</v>
      </c>
      <c r="E32" s="149">
        <f>+B32-D32</f>
        <v>0</v>
      </c>
    </row>
    <row r="33" spans="1:5" ht="12.75">
      <c r="A33" s="3"/>
      <c r="B33" s="149"/>
      <c r="C33" s="3"/>
      <c r="D33" s="150"/>
      <c r="E33" s="149"/>
    </row>
    <row r="34" spans="1:5" ht="15.75">
      <c r="A34" s="8" t="str">
        <f>+ÖSSZEFÜGGÉSEK!A34</f>
        <v>2014. évi teljesítés KIADÁSOK</v>
      </c>
      <c r="B34" s="151"/>
      <c r="C34" s="5"/>
      <c r="D34" s="150"/>
      <c r="E34" s="149"/>
    </row>
    <row r="35" spans="1:5" ht="12.75">
      <c r="A35" s="3"/>
      <c r="B35" s="149"/>
      <c r="C35" s="3"/>
      <c r="D35" s="150"/>
      <c r="E35" s="149"/>
    </row>
    <row r="36" spans="1:5" ht="12.75">
      <c r="A36" s="3" t="s">
        <v>32</v>
      </c>
      <c r="B36" s="149">
        <f>+'1.mell.'!E125</f>
        <v>85863</v>
      </c>
      <c r="C36" s="3" t="s">
        <v>33</v>
      </c>
      <c r="D36" s="150">
        <f>+'2.1.sz.mell  '!I18+'2.2.mell  '!I17</f>
        <v>85863</v>
      </c>
      <c r="E36" s="149">
        <f>+B36-D36</f>
        <v>0</v>
      </c>
    </row>
    <row r="37" spans="1:5" ht="12.75">
      <c r="A37" s="3" t="s">
        <v>34</v>
      </c>
      <c r="B37" s="149">
        <f>+'1.mell.'!E145</f>
        <v>0</v>
      </c>
      <c r="C37" s="3" t="s">
        <v>35</v>
      </c>
      <c r="D37" s="150">
        <f>+'2.1.sz.mell  '!I27+'2.2.mell  '!I30</f>
        <v>0</v>
      </c>
      <c r="E37" s="149">
        <f>+B37-D37</f>
        <v>0</v>
      </c>
    </row>
    <row r="38" spans="1:5" ht="12.75">
      <c r="A38" s="3" t="s">
        <v>36</v>
      </c>
      <c r="B38" s="149">
        <f>+'1.mell.'!E146</f>
        <v>85863</v>
      </c>
      <c r="C38" s="3" t="s">
        <v>37</v>
      </c>
      <c r="D38" s="150">
        <f>+'2.1.sz.mell  '!I28+'2.2.mell  '!I31</f>
        <v>85863</v>
      </c>
      <c r="E38" s="149">
        <f>+B38-D38</f>
        <v>0</v>
      </c>
    </row>
  </sheetData>
  <sheetProtection sheet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1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X159"/>
  <sheetViews>
    <sheetView tabSelected="1" workbookViewId="0" topLeftCell="A1">
      <selection activeCell="V156" sqref="V15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0.37109375" style="0" customWidth="1"/>
    <col min="8" max="8" width="9.125" style="0" customWidth="1"/>
    <col min="9" max="11" width="9.375" style="0" hidden="1" customWidth="1"/>
    <col min="12" max="12" width="6.125" style="0" hidden="1" customWidth="1"/>
    <col min="13" max="21" width="9.375" style="0" hidden="1" customWidth="1"/>
  </cols>
  <sheetData>
    <row r="1" spans="1:24" ht="21.75" customHeight="1">
      <c r="A1" s="918" t="s">
        <v>1374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</row>
    <row r="3" spans="1:24" ht="12.75">
      <c r="A3" s="906" t="s">
        <v>1068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</row>
    <row r="4" spans="1:24" ht="28.5" customHeight="1">
      <c r="A4" s="907" t="s">
        <v>587</v>
      </c>
      <c r="B4" s="907"/>
      <c r="C4" s="907"/>
      <c r="D4" s="907" t="s">
        <v>586</v>
      </c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817" t="s">
        <v>1371</v>
      </c>
      <c r="W4" s="810" t="s">
        <v>1372</v>
      </c>
      <c r="X4" s="817" t="s">
        <v>1373</v>
      </c>
    </row>
    <row r="5" spans="1:24" ht="12.75">
      <c r="A5" s="904" t="s">
        <v>51</v>
      </c>
      <c r="B5" s="904"/>
      <c r="C5" s="904"/>
      <c r="D5" s="905" t="s">
        <v>65</v>
      </c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5"/>
      <c r="Q5" s="905"/>
      <c r="R5" s="905"/>
      <c r="S5" s="905"/>
      <c r="T5" s="905"/>
      <c r="U5" s="905"/>
      <c r="V5" s="811" t="s">
        <v>79</v>
      </c>
      <c r="W5" s="811" t="s">
        <v>262</v>
      </c>
      <c r="X5" s="811" t="s">
        <v>107</v>
      </c>
    </row>
    <row r="6" spans="1:24" ht="12.75">
      <c r="A6" s="885" t="s">
        <v>1069</v>
      </c>
      <c r="B6" s="885"/>
      <c r="C6" s="885"/>
      <c r="D6" s="884" t="s">
        <v>1070</v>
      </c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11"/>
      <c r="W6" s="811"/>
      <c r="X6" s="811"/>
    </row>
    <row r="7" spans="1:24" ht="12.75">
      <c r="A7" s="885" t="s">
        <v>1071</v>
      </c>
      <c r="B7" s="885"/>
      <c r="C7" s="885"/>
      <c r="D7" s="884" t="s">
        <v>1072</v>
      </c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11"/>
      <c r="W7" s="811"/>
      <c r="X7" s="811"/>
    </row>
    <row r="8" spans="1:24" ht="12.75">
      <c r="A8" s="885" t="s">
        <v>1073</v>
      </c>
      <c r="B8" s="885"/>
      <c r="C8" s="885"/>
      <c r="D8" s="884" t="s">
        <v>1074</v>
      </c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11"/>
      <c r="W8" s="811"/>
      <c r="X8" s="811"/>
    </row>
    <row r="9" spans="1:24" ht="12.75">
      <c r="A9" s="908" t="s">
        <v>1075</v>
      </c>
      <c r="B9" s="908"/>
      <c r="C9" s="908"/>
      <c r="D9" s="909" t="s">
        <v>1076</v>
      </c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09"/>
      <c r="U9" s="909"/>
      <c r="V9" s="814"/>
      <c r="W9" s="814"/>
      <c r="X9" s="814"/>
    </row>
    <row r="10" spans="1:24" ht="12.75">
      <c r="A10" s="885" t="s">
        <v>1077</v>
      </c>
      <c r="B10" s="885"/>
      <c r="C10" s="885"/>
      <c r="D10" s="884" t="s">
        <v>1078</v>
      </c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11">
        <v>186138</v>
      </c>
      <c r="W10" s="811">
        <v>186138</v>
      </c>
      <c r="X10" s="811"/>
    </row>
    <row r="11" spans="1:24" ht="12.75">
      <c r="A11" s="885" t="s">
        <v>1079</v>
      </c>
      <c r="B11" s="885"/>
      <c r="C11" s="885"/>
      <c r="D11" s="884" t="s">
        <v>1080</v>
      </c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11">
        <v>1480</v>
      </c>
      <c r="W11" s="811">
        <v>1480</v>
      </c>
      <c r="X11" s="811"/>
    </row>
    <row r="12" spans="1:24" ht="12.75">
      <c r="A12" s="885" t="s">
        <v>1081</v>
      </c>
      <c r="B12" s="885"/>
      <c r="C12" s="885"/>
      <c r="D12" s="884" t="s">
        <v>1082</v>
      </c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11"/>
      <c r="W12" s="811"/>
      <c r="X12" s="811"/>
    </row>
    <row r="13" spans="1:24" ht="12.75">
      <c r="A13" s="885" t="s">
        <v>1083</v>
      </c>
      <c r="B13" s="885"/>
      <c r="C13" s="885"/>
      <c r="D13" s="884" t="s">
        <v>1084</v>
      </c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11"/>
      <c r="W13" s="811"/>
      <c r="X13" s="811"/>
    </row>
    <row r="14" spans="1:24" ht="12.75">
      <c r="A14" s="885" t="s">
        <v>1085</v>
      </c>
      <c r="B14" s="885"/>
      <c r="C14" s="885"/>
      <c r="D14" s="884" t="s">
        <v>1086</v>
      </c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11"/>
      <c r="W14" s="811"/>
      <c r="X14" s="811"/>
    </row>
    <row r="15" spans="1:24" ht="12.75">
      <c r="A15" s="908" t="s">
        <v>1087</v>
      </c>
      <c r="B15" s="908"/>
      <c r="C15" s="908"/>
      <c r="D15" s="909" t="s">
        <v>1088</v>
      </c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09"/>
      <c r="Q15" s="909"/>
      <c r="R15" s="909"/>
      <c r="S15" s="909"/>
      <c r="T15" s="909"/>
      <c r="U15" s="909"/>
      <c r="V15" s="814">
        <f>SUM(V10:V14)</f>
        <v>187618</v>
      </c>
      <c r="W15" s="814">
        <f>SUM(W10:W14)</f>
        <v>187618</v>
      </c>
      <c r="X15" s="814"/>
    </row>
    <row r="16" spans="1:24" ht="12.75">
      <c r="A16" s="885" t="s">
        <v>1089</v>
      </c>
      <c r="B16" s="885"/>
      <c r="C16" s="885"/>
      <c r="D16" s="884" t="s">
        <v>1090</v>
      </c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11"/>
      <c r="W16" s="811"/>
      <c r="X16" s="811"/>
    </row>
    <row r="17" spans="1:24" ht="12.75">
      <c r="A17" s="885" t="s">
        <v>1091</v>
      </c>
      <c r="B17" s="885"/>
      <c r="C17" s="885"/>
      <c r="D17" s="910" t="s">
        <v>1092</v>
      </c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11"/>
      <c r="W17" s="811"/>
      <c r="X17" s="811"/>
    </row>
    <row r="18" spans="1:24" ht="12.75">
      <c r="A18" s="885" t="s">
        <v>1093</v>
      </c>
      <c r="B18" s="885"/>
      <c r="C18" s="885"/>
      <c r="D18" s="910" t="s">
        <v>1094</v>
      </c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11"/>
      <c r="W18" s="811"/>
      <c r="X18" s="811"/>
    </row>
    <row r="19" spans="1:24" ht="12.75">
      <c r="A19" s="885" t="s">
        <v>1095</v>
      </c>
      <c r="B19" s="885"/>
      <c r="C19" s="885"/>
      <c r="D19" s="884" t="s">
        <v>1096</v>
      </c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11"/>
      <c r="W19" s="811"/>
      <c r="X19" s="811"/>
    </row>
    <row r="20" spans="1:24" ht="12.75">
      <c r="A20" s="885" t="s">
        <v>1097</v>
      </c>
      <c r="B20" s="885"/>
      <c r="C20" s="885"/>
      <c r="D20" s="910" t="s">
        <v>1098</v>
      </c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11"/>
      <c r="W20" s="811"/>
      <c r="X20" s="811"/>
    </row>
    <row r="21" spans="1:24" ht="12.75">
      <c r="A21" s="885" t="s">
        <v>1099</v>
      </c>
      <c r="B21" s="885"/>
      <c r="C21" s="885"/>
      <c r="D21" s="910" t="s">
        <v>1100</v>
      </c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11"/>
      <c r="W21" s="811"/>
      <c r="X21" s="811"/>
    </row>
    <row r="22" spans="1:24" ht="12.75">
      <c r="A22" s="885" t="s">
        <v>1101</v>
      </c>
      <c r="B22" s="885"/>
      <c r="C22" s="885"/>
      <c r="D22" s="884" t="s">
        <v>1102</v>
      </c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11"/>
      <c r="W22" s="811"/>
      <c r="X22" s="811"/>
    </row>
    <row r="23" spans="1:24" ht="12.75">
      <c r="A23" s="908" t="s">
        <v>1103</v>
      </c>
      <c r="B23" s="908"/>
      <c r="C23" s="908"/>
      <c r="D23" s="909" t="s">
        <v>1104</v>
      </c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814"/>
      <c r="W23" s="814"/>
      <c r="X23" s="814"/>
    </row>
    <row r="24" spans="1:24" ht="12.75">
      <c r="A24" s="885" t="s">
        <v>1105</v>
      </c>
      <c r="B24" s="885"/>
      <c r="C24" s="885"/>
      <c r="D24" s="884" t="s">
        <v>1106</v>
      </c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11"/>
      <c r="W24" s="811"/>
      <c r="X24" s="811"/>
    </row>
    <row r="25" spans="1:24" ht="12.75">
      <c r="A25" s="885" t="s">
        <v>1107</v>
      </c>
      <c r="B25" s="885"/>
      <c r="C25" s="885"/>
      <c r="D25" s="884" t="s">
        <v>1108</v>
      </c>
      <c r="E25" s="884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11"/>
      <c r="W25" s="811"/>
      <c r="X25" s="811"/>
    </row>
    <row r="26" spans="1:24" ht="12.75">
      <c r="A26" s="908" t="s">
        <v>1109</v>
      </c>
      <c r="B26" s="908"/>
      <c r="C26" s="908"/>
      <c r="D26" s="909" t="s">
        <v>1110</v>
      </c>
      <c r="E26" s="909"/>
      <c r="F26" s="909"/>
      <c r="G26" s="909"/>
      <c r="H26" s="909"/>
      <c r="I26" s="909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814"/>
      <c r="W26" s="814"/>
      <c r="X26" s="814"/>
    </row>
    <row r="27" spans="1:24" ht="12.75">
      <c r="A27" s="879" t="s">
        <v>1111</v>
      </c>
      <c r="B27" s="879"/>
      <c r="C27" s="879"/>
      <c r="D27" s="909" t="s">
        <v>1112</v>
      </c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814">
        <f>SUM(V15,V9,V23,V26)</f>
        <v>187618</v>
      </c>
      <c r="W27" s="814">
        <f>SUM(W15,W9,W23,W26)</f>
        <v>187618</v>
      </c>
      <c r="X27" s="814"/>
    </row>
    <row r="28" spans="1:24" ht="12.75">
      <c r="A28" s="911" t="s">
        <v>1113</v>
      </c>
      <c r="B28" s="911"/>
      <c r="C28" s="911"/>
      <c r="D28" s="884" t="s">
        <v>1114</v>
      </c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11"/>
      <c r="W28" s="811">
        <v>86</v>
      </c>
      <c r="X28" s="811"/>
    </row>
    <row r="29" spans="1:24" ht="12.75">
      <c r="A29" s="911" t="s">
        <v>1115</v>
      </c>
      <c r="B29" s="911"/>
      <c r="C29" s="911"/>
      <c r="D29" s="884" t="s">
        <v>1116</v>
      </c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11"/>
      <c r="W29" s="811"/>
      <c r="X29" s="811"/>
    </row>
    <row r="30" spans="1:24" ht="12.75">
      <c r="A30" s="911" t="s">
        <v>1117</v>
      </c>
      <c r="B30" s="911"/>
      <c r="C30" s="911"/>
      <c r="D30" s="884" t="s">
        <v>1118</v>
      </c>
      <c r="E30" s="884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811"/>
      <c r="W30" s="811"/>
      <c r="X30" s="811"/>
    </row>
    <row r="31" spans="1:24" ht="12.75">
      <c r="A31" s="911" t="s">
        <v>1119</v>
      </c>
      <c r="B31" s="911"/>
      <c r="C31" s="911"/>
      <c r="D31" s="884" t="s">
        <v>1120</v>
      </c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11"/>
      <c r="W31" s="811"/>
      <c r="X31" s="811"/>
    </row>
    <row r="32" spans="1:24" ht="12.75">
      <c r="A32" s="911" t="s">
        <v>1121</v>
      </c>
      <c r="B32" s="911"/>
      <c r="C32" s="911"/>
      <c r="D32" s="884" t="s">
        <v>1122</v>
      </c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11"/>
      <c r="W32" s="811"/>
      <c r="X32" s="811"/>
    </row>
    <row r="33" spans="1:24" ht="12.75">
      <c r="A33" s="879" t="s">
        <v>1123</v>
      </c>
      <c r="B33" s="879"/>
      <c r="C33" s="879"/>
      <c r="D33" s="912" t="s">
        <v>1124</v>
      </c>
      <c r="E33" s="912"/>
      <c r="F33" s="912"/>
      <c r="G33" s="912"/>
      <c r="H33" s="912"/>
      <c r="I33" s="912"/>
      <c r="J33" s="912"/>
      <c r="K33" s="912"/>
      <c r="L33" s="912"/>
      <c r="M33" s="912"/>
      <c r="N33" s="912"/>
      <c r="O33" s="912"/>
      <c r="P33" s="912"/>
      <c r="Q33" s="912"/>
      <c r="R33" s="912"/>
      <c r="S33" s="912"/>
      <c r="T33" s="912"/>
      <c r="U33" s="912"/>
      <c r="V33" s="814">
        <f>SUM(V28:V32)</f>
        <v>0</v>
      </c>
      <c r="W33" s="814">
        <f>SUM(W28:W32)</f>
        <v>86</v>
      </c>
      <c r="X33" s="814"/>
    </row>
    <row r="34" spans="1:24" ht="12.75">
      <c r="A34" s="911" t="s">
        <v>1125</v>
      </c>
      <c r="B34" s="911"/>
      <c r="C34" s="911"/>
      <c r="D34" s="884" t="s">
        <v>1126</v>
      </c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11"/>
      <c r="W34" s="811"/>
      <c r="X34" s="811"/>
    </row>
    <row r="35" spans="1:24" ht="12.75">
      <c r="A35" s="911" t="s">
        <v>1127</v>
      </c>
      <c r="B35" s="911"/>
      <c r="C35" s="911"/>
      <c r="D35" s="884" t="s">
        <v>1128</v>
      </c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11"/>
      <c r="W35" s="811"/>
      <c r="X35" s="811"/>
    </row>
    <row r="36" spans="1:24" ht="12.75">
      <c r="A36" s="911" t="s">
        <v>1129</v>
      </c>
      <c r="B36" s="911"/>
      <c r="C36" s="911"/>
      <c r="D36" s="910" t="s">
        <v>1130</v>
      </c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11"/>
      <c r="W36" s="811"/>
      <c r="X36" s="811"/>
    </row>
    <row r="37" spans="1:24" ht="12.75">
      <c r="A37" s="911" t="s">
        <v>1131</v>
      </c>
      <c r="B37" s="911"/>
      <c r="C37" s="911"/>
      <c r="D37" s="910" t="s">
        <v>1132</v>
      </c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11"/>
      <c r="W37" s="811"/>
      <c r="X37" s="811"/>
    </row>
    <row r="38" spans="1:24" ht="12.75">
      <c r="A38" s="911" t="s">
        <v>1133</v>
      </c>
      <c r="B38" s="911"/>
      <c r="C38" s="911"/>
      <c r="D38" s="910" t="s">
        <v>1098</v>
      </c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11"/>
      <c r="W38" s="811"/>
      <c r="X38" s="811"/>
    </row>
    <row r="39" spans="1:24" ht="12.75">
      <c r="A39" s="911" t="s">
        <v>1134</v>
      </c>
      <c r="B39" s="911"/>
      <c r="C39" s="911"/>
      <c r="D39" s="910" t="s">
        <v>1100</v>
      </c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884"/>
      <c r="U39" s="884"/>
      <c r="V39" s="811"/>
      <c r="W39" s="811"/>
      <c r="X39" s="811"/>
    </row>
    <row r="40" spans="1:24" ht="12.75">
      <c r="A40" s="911" t="s">
        <v>1135</v>
      </c>
      <c r="B40" s="911"/>
      <c r="C40" s="911"/>
      <c r="D40" s="910" t="s">
        <v>1136</v>
      </c>
      <c r="E40" s="884"/>
      <c r="F40" s="884"/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4"/>
      <c r="T40" s="884"/>
      <c r="U40" s="884"/>
      <c r="V40" s="811"/>
      <c r="W40" s="811"/>
      <c r="X40" s="811"/>
    </row>
    <row r="41" spans="1:24" ht="12.75">
      <c r="A41" s="879" t="s">
        <v>1137</v>
      </c>
      <c r="B41" s="879"/>
      <c r="C41" s="879"/>
      <c r="D41" s="913" t="s">
        <v>1138</v>
      </c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814"/>
      <c r="W41" s="814"/>
      <c r="X41" s="814"/>
    </row>
    <row r="42" spans="1:24" ht="12.75">
      <c r="A42" s="879" t="s">
        <v>1139</v>
      </c>
      <c r="B42" s="879"/>
      <c r="C42" s="879"/>
      <c r="D42" s="913" t="s">
        <v>1140</v>
      </c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3"/>
      <c r="P42" s="913"/>
      <c r="Q42" s="913"/>
      <c r="R42" s="913"/>
      <c r="S42" s="913"/>
      <c r="T42" s="913"/>
      <c r="U42" s="913"/>
      <c r="V42" s="814">
        <f>SUM(V33,V41)</f>
        <v>0</v>
      </c>
      <c r="W42" s="814">
        <f>SUM(W33,W41)</f>
        <v>86</v>
      </c>
      <c r="X42" s="814"/>
    </row>
    <row r="43" spans="1:24" ht="12.75">
      <c r="A43" s="911" t="s">
        <v>1141</v>
      </c>
      <c r="B43" s="911"/>
      <c r="C43" s="911"/>
      <c r="D43" s="914" t="s">
        <v>1142</v>
      </c>
      <c r="E43" s="914"/>
      <c r="F43" s="914"/>
      <c r="G43" s="914"/>
      <c r="H43" s="914"/>
      <c r="I43" s="914"/>
      <c r="J43" s="914"/>
      <c r="K43" s="914"/>
      <c r="L43" s="914"/>
      <c r="M43" s="914"/>
      <c r="N43" s="914"/>
      <c r="O43" s="914"/>
      <c r="P43" s="914"/>
      <c r="Q43" s="914"/>
      <c r="R43" s="914"/>
      <c r="S43" s="914"/>
      <c r="T43" s="914"/>
      <c r="U43" s="914"/>
      <c r="V43" s="811"/>
      <c r="W43" s="811"/>
      <c r="X43" s="811"/>
    </row>
    <row r="44" spans="1:24" ht="12.75">
      <c r="A44" s="911" t="s">
        <v>1143</v>
      </c>
      <c r="B44" s="911"/>
      <c r="C44" s="911"/>
      <c r="D44" s="914" t="s">
        <v>1144</v>
      </c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811"/>
      <c r="W44" s="811">
        <v>135</v>
      </c>
      <c r="X44" s="811"/>
    </row>
    <row r="45" spans="1:24" ht="12.75">
      <c r="A45" s="911" t="s">
        <v>1145</v>
      </c>
      <c r="B45" s="911"/>
      <c r="C45" s="911"/>
      <c r="D45" s="914" t="s">
        <v>1146</v>
      </c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4"/>
      <c r="S45" s="914"/>
      <c r="T45" s="914"/>
      <c r="U45" s="914"/>
      <c r="V45" s="811"/>
      <c r="W45" s="811">
        <v>16842</v>
      </c>
      <c r="X45" s="811"/>
    </row>
    <row r="46" spans="1:24" ht="12.75">
      <c r="A46" s="911" t="s">
        <v>1147</v>
      </c>
      <c r="B46" s="911"/>
      <c r="C46" s="911"/>
      <c r="D46" s="914" t="s">
        <v>1148</v>
      </c>
      <c r="E46" s="914"/>
      <c r="F46" s="914"/>
      <c r="G46" s="914"/>
      <c r="H46" s="914"/>
      <c r="I46" s="914"/>
      <c r="J46" s="914"/>
      <c r="K46" s="914"/>
      <c r="L46" s="914"/>
      <c r="M46" s="914"/>
      <c r="N46" s="914"/>
      <c r="O46" s="914"/>
      <c r="P46" s="914"/>
      <c r="Q46" s="914"/>
      <c r="R46" s="914"/>
      <c r="S46" s="914"/>
      <c r="T46" s="914"/>
      <c r="U46" s="914"/>
      <c r="V46" s="811"/>
      <c r="W46" s="811"/>
      <c r="X46" s="811"/>
    </row>
    <row r="47" spans="1:24" ht="12.75">
      <c r="A47" s="911" t="s">
        <v>1149</v>
      </c>
      <c r="B47" s="911"/>
      <c r="C47" s="911"/>
      <c r="D47" s="914" t="s">
        <v>1150</v>
      </c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4"/>
      <c r="U47" s="914"/>
      <c r="V47" s="818"/>
      <c r="W47" s="818"/>
      <c r="X47" s="811"/>
    </row>
    <row r="48" spans="1:24" ht="12.75">
      <c r="A48" s="879" t="s">
        <v>1151</v>
      </c>
      <c r="B48" s="879"/>
      <c r="C48" s="879"/>
      <c r="D48" s="913" t="s">
        <v>1152</v>
      </c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814">
        <f>SUM(V43:V47)</f>
        <v>0</v>
      </c>
      <c r="W48" s="814">
        <f>SUM(W43:W47)</f>
        <v>16977</v>
      </c>
      <c r="X48" s="814"/>
    </row>
    <row r="49" spans="1:24" ht="12.75">
      <c r="A49" s="911" t="s">
        <v>1153</v>
      </c>
      <c r="B49" s="911"/>
      <c r="C49" s="911"/>
      <c r="D49" s="914" t="s">
        <v>1154</v>
      </c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14"/>
      <c r="Q49" s="914"/>
      <c r="R49" s="914"/>
      <c r="S49" s="914"/>
      <c r="T49" s="914"/>
      <c r="U49" s="914"/>
      <c r="V49" s="811"/>
      <c r="W49" s="811"/>
      <c r="X49" s="811"/>
    </row>
    <row r="50" spans="1:24" ht="12.75">
      <c r="A50" s="911" t="s">
        <v>1155</v>
      </c>
      <c r="B50" s="911"/>
      <c r="C50" s="911"/>
      <c r="D50" s="910" t="s">
        <v>1156</v>
      </c>
      <c r="E50" s="884"/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11"/>
      <c r="W50" s="811"/>
      <c r="X50" s="811"/>
    </row>
    <row r="51" spans="1:24" ht="12.75">
      <c r="A51" s="911" t="s">
        <v>1157</v>
      </c>
      <c r="B51" s="911"/>
      <c r="C51" s="911"/>
      <c r="D51" s="914" t="s">
        <v>1158</v>
      </c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4"/>
      <c r="U51" s="914"/>
      <c r="V51" s="811"/>
      <c r="W51" s="811"/>
      <c r="X51" s="811"/>
    </row>
    <row r="52" spans="1:24" ht="12.75">
      <c r="A52" s="911" t="s">
        <v>1159</v>
      </c>
      <c r="B52" s="911"/>
      <c r="C52" s="911"/>
      <c r="D52" s="910" t="s">
        <v>1160</v>
      </c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11"/>
      <c r="W52" s="811"/>
      <c r="X52" s="811"/>
    </row>
    <row r="53" spans="1:24" ht="12.75">
      <c r="A53" s="911" t="s">
        <v>1161</v>
      </c>
      <c r="B53" s="911"/>
      <c r="C53" s="911"/>
      <c r="D53" s="914" t="s">
        <v>1162</v>
      </c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4"/>
      <c r="T53" s="914"/>
      <c r="U53" s="914"/>
      <c r="V53" s="811"/>
      <c r="W53" s="811">
        <v>2148</v>
      </c>
      <c r="X53" s="811"/>
    </row>
    <row r="54" spans="1:24" ht="12.75">
      <c r="A54" s="911" t="s">
        <v>1163</v>
      </c>
      <c r="B54" s="911"/>
      <c r="C54" s="911"/>
      <c r="D54" s="914" t="s">
        <v>1164</v>
      </c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811"/>
      <c r="W54" s="811">
        <v>153</v>
      </c>
      <c r="X54" s="811"/>
    </row>
    <row r="55" spans="1:24" ht="12.75">
      <c r="A55" s="911" t="s">
        <v>1165</v>
      </c>
      <c r="B55" s="911"/>
      <c r="C55" s="911"/>
      <c r="D55" s="914" t="s">
        <v>1166</v>
      </c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811"/>
      <c r="W55" s="811"/>
      <c r="X55" s="811"/>
    </row>
    <row r="56" spans="1:24" ht="12.75">
      <c r="A56" s="911" t="s">
        <v>1167</v>
      </c>
      <c r="B56" s="911"/>
      <c r="C56" s="911"/>
      <c r="D56" s="914" t="s">
        <v>1168</v>
      </c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811"/>
      <c r="W56" s="811"/>
      <c r="X56" s="811"/>
    </row>
    <row r="57" spans="1:24" ht="12.75">
      <c r="A57" s="911" t="s">
        <v>1169</v>
      </c>
      <c r="B57" s="911"/>
      <c r="C57" s="911"/>
      <c r="D57" s="910" t="s">
        <v>1170</v>
      </c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11"/>
      <c r="W57" s="811"/>
      <c r="X57" s="811"/>
    </row>
    <row r="58" spans="1:24" ht="12.75">
      <c r="A58" s="911" t="s">
        <v>1171</v>
      </c>
      <c r="B58" s="911"/>
      <c r="C58" s="911"/>
      <c r="D58" s="914" t="s">
        <v>1172</v>
      </c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811"/>
      <c r="W58" s="811"/>
      <c r="X58" s="811"/>
    </row>
    <row r="59" spans="1:24" ht="12.75">
      <c r="A59" s="911" t="s">
        <v>1173</v>
      </c>
      <c r="B59" s="911"/>
      <c r="C59" s="911"/>
      <c r="D59" s="910" t="s">
        <v>1174</v>
      </c>
      <c r="E59" s="884"/>
      <c r="F59" s="884"/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11"/>
      <c r="W59" s="811"/>
      <c r="X59" s="811"/>
    </row>
    <row r="60" spans="1:24" ht="12.75">
      <c r="A60" s="911" t="s">
        <v>1175</v>
      </c>
      <c r="B60" s="911"/>
      <c r="C60" s="911"/>
      <c r="D60" s="914" t="s">
        <v>1176</v>
      </c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811"/>
      <c r="W60" s="811"/>
      <c r="X60" s="811"/>
    </row>
    <row r="61" spans="1:24" ht="12.75">
      <c r="A61" s="911" t="s">
        <v>1177</v>
      </c>
      <c r="B61" s="911"/>
      <c r="C61" s="911"/>
      <c r="D61" s="910" t="s">
        <v>1178</v>
      </c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11"/>
      <c r="W61" s="811"/>
      <c r="X61" s="811"/>
    </row>
    <row r="62" spans="1:24" ht="12.75">
      <c r="A62" s="879" t="s">
        <v>1179</v>
      </c>
      <c r="B62" s="879"/>
      <c r="C62" s="879"/>
      <c r="D62" s="913" t="s">
        <v>1180</v>
      </c>
      <c r="E62" s="913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814">
        <f>SUM(V49:V61)</f>
        <v>0</v>
      </c>
      <c r="W62" s="814">
        <f>SUM(W49:W61)</f>
        <v>2301</v>
      </c>
      <c r="X62" s="814"/>
    </row>
    <row r="63" spans="1:24" ht="12.75">
      <c r="A63" s="911" t="s">
        <v>1181</v>
      </c>
      <c r="B63" s="911"/>
      <c r="C63" s="911"/>
      <c r="D63" s="914" t="s">
        <v>1182</v>
      </c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811"/>
      <c r="W63" s="811"/>
      <c r="X63" s="811"/>
    </row>
    <row r="64" spans="1:24" ht="12.75">
      <c r="A64" s="911" t="s">
        <v>1183</v>
      </c>
      <c r="B64" s="911"/>
      <c r="C64" s="911"/>
      <c r="D64" s="910" t="s">
        <v>1184</v>
      </c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11"/>
      <c r="W64" s="811"/>
      <c r="X64" s="811"/>
    </row>
    <row r="65" spans="1:24" ht="12.75">
      <c r="A65" s="911" t="s">
        <v>1185</v>
      </c>
      <c r="B65" s="911"/>
      <c r="C65" s="911"/>
      <c r="D65" s="914" t="s">
        <v>1186</v>
      </c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811"/>
      <c r="W65" s="811"/>
      <c r="X65" s="811"/>
    </row>
    <row r="66" spans="1:24" ht="12.75">
      <c r="A66" s="911" t="s">
        <v>1187</v>
      </c>
      <c r="B66" s="911"/>
      <c r="C66" s="911"/>
      <c r="D66" s="910" t="s">
        <v>1188</v>
      </c>
      <c r="E66" s="884"/>
      <c r="F66" s="884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11"/>
      <c r="W66" s="811"/>
      <c r="X66" s="811"/>
    </row>
    <row r="67" spans="1:24" ht="12.75">
      <c r="A67" s="911" t="s">
        <v>1189</v>
      </c>
      <c r="B67" s="911"/>
      <c r="C67" s="911"/>
      <c r="D67" s="914" t="s">
        <v>1190</v>
      </c>
      <c r="E67" s="914"/>
      <c r="F67" s="914"/>
      <c r="G67" s="914"/>
      <c r="H67" s="914"/>
      <c r="I67" s="914"/>
      <c r="J67" s="914"/>
      <c r="K67" s="914"/>
      <c r="L67" s="914"/>
      <c r="M67" s="914"/>
      <c r="N67" s="914"/>
      <c r="O67" s="914"/>
      <c r="P67" s="914"/>
      <c r="Q67" s="914"/>
      <c r="R67" s="914"/>
      <c r="S67" s="914"/>
      <c r="T67" s="914"/>
      <c r="U67" s="914"/>
      <c r="V67" s="811"/>
      <c r="W67" s="811"/>
      <c r="X67" s="811"/>
    </row>
    <row r="68" spans="1:24" ht="12.75">
      <c r="A68" s="911" t="s">
        <v>1191</v>
      </c>
      <c r="B68" s="911"/>
      <c r="C68" s="911"/>
      <c r="D68" s="914" t="s">
        <v>1192</v>
      </c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811"/>
      <c r="W68" s="811"/>
      <c r="X68" s="811"/>
    </row>
    <row r="69" spans="1:24" ht="12.75">
      <c r="A69" s="911" t="s">
        <v>1193</v>
      </c>
      <c r="B69" s="911"/>
      <c r="C69" s="911"/>
      <c r="D69" s="914" t="s">
        <v>1194</v>
      </c>
      <c r="E69" s="914"/>
      <c r="F69" s="914"/>
      <c r="G69" s="914"/>
      <c r="H69" s="914"/>
      <c r="I69" s="914"/>
      <c r="J69" s="914"/>
      <c r="K69" s="914"/>
      <c r="L69" s="914"/>
      <c r="M69" s="914"/>
      <c r="N69" s="914"/>
      <c r="O69" s="914"/>
      <c r="P69" s="914"/>
      <c r="Q69" s="914"/>
      <c r="R69" s="914"/>
      <c r="S69" s="914"/>
      <c r="T69" s="914"/>
      <c r="U69" s="914"/>
      <c r="V69" s="811"/>
      <c r="W69" s="811"/>
      <c r="X69" s="811"/>
    </row>
    <row r="70" spans="1:24" ht="12.75">
      <c r="A70" s="911" t="s">
        <v>1195</v>
      </c>
      <c r="B70" s="911"/>
      <c r="C70" s="911"/>
      <c r="D70" s="914" t="s">
        <v>1196</v>
      </c>
      <c r="E70" s="914"/>
      <c r="F70" s="914"/>
      <c r="G70" s="914"/>
      <c r="H70" s="914"/>
      <c r="I70" s="914"/>
      <c r="J70" s="914"/>
      <c r="K70" s="914"/>
      <c r="L70" s="914"/>
      <c r="M70" s="914"/>
      <c r="N70" s="914"/>
      <c r="O70" s="914"/>
      <c r="P70" s="914"/>
      <c r="Q70" s="914"/>
      <c r="R70" s="914"/>
      <c r="S70" s="914"/>
      <c r="T70" s="914"/>
      <c r="U70" s="914"/>
      <c r="V70" s="811"/>
      <c r="W70" s="811"/>
      <c r="X70" s="811"/>
    </row>
    <row r="71" spans="1:24" ht="12.75">
      <c r="A71" s="911" t="s">
        <v>1197</v>
      </c>
      <c r="B71" s="911"/>
      <c r="C71" s="911"/>
      <c r="D71" s="910" t="s">
        <v>1198</v>
      </c>
      <c r="E71" s="884"/>
      <c r="F71" s="884"/>
      <c r="G71" s="884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4"/>
      <c r="T71" s="884"/>
      <c r="U71" s="884"/>
      <c r="V71" s="811"/>
      <c r="W71" s="811"/>
      <c r="X71" s="811"/>
    </row>
    <row r="72" spans="1:24" ht="12.75">
      <c r="A72" s="911" t="s">
        <v>1199</v>
      </c>
      <c r="B72" s="911"/>
      <c r="C72" s="911"/>
      <c r="D72" s="914" t="s">
        <v>1200</v>
      </c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914"/>
      <c r="V72" s="811"/>
      <c r="W72" s="811"/>
      <c r="X72" s="811"/>
    </row>
    <row r="73" spans="1:24" ht="12.75">
      <c r="A73" s="911" t="s">
        <v>1201</v>
      </c>
      <c r="B73" s="911"/>
      <c r="C73" s="911"/>
      <c r="D73" s="910" t="s">
        <v>1202</v>
      </c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11"/>
      <c r="W73" s="811"/>
      <c r="X73" s="811"/>
    </row>
    <row r="74" spans="1:24" ht="12.75">
      <c r="A74" s="911" t="s">
        <v>1203</v>
      </c>
      <c r="B74" s="911"/>
      <c r="C74" s="911"/>
      <c r="D74" s="914" t="s">
        <v>1204</v>
      </c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S74" s="914"/>
      <c r="T74" s="914"/>
      <c r="U74" s="914"/>
      <c r="V74" s="811"/>
      <c r="W74" s="811"/>
      <c r="X74" s="811"/>
    </row>
    <row r="75" spans="1:24" ht="12.75">
      <c r="A75" s="911" t="s">
        <v>1205</v>
      </c>
      <c r="B75" s="911"/>
      <c r="C75" s="911"/>
      <c r="D75" s="910" t="s">
        <v>1206</v>
      </c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11"/>
      <c r="W75" s="811"/>
      <c r="X75" s="811"/>
    </row>
    <row r="76" spans="1:24" ht="12.75">
      <c r="A76" s="879" t="s">
        <v>1207</v>
      </c>
      <c r="B76" s="879"/>
      <c r="C76" s="879"/>
      <c r="D76" s="913" t="s">
        <v>1208</v>
      </c>
      <c r="E76" s="913"/>
      <c r="F76" s="913"/>
      <c r="G76" s="913"/>
      <c r="H76" s="913"/>
      <c r="I76" s="913"/>
      <c r="J76" s="913"/>
      <c r="K76" s="913"/>
      <c r="L76" s="913"/>
      <c r="M76" s="913"/>
      <c r="N76" s="913"/>
      <c r="O76" s="913"/>
      <c r="P76" s="913"/>
      <c r="Q76" s="913"/>
      <c r="R76" s="913"/>
      <c r="S76" s="913"/>
      <c r="T76" s="913"/>
      <c r="U76" s="913"/>
      <c r="V76" s="814"/>
      <c r="W76" s="814"/>
      <c r="X76" s="814"/>
    </row>
    <row r="77" spans="1:24" ht="12.75">
      <c r="A77" s="882" t="s">
        <v>1209</v>
      </c>
      <c r="B77" s="882"/>
      <c r="C77" s="882"/>
      <c r="D77" s="915" t="s">
        <v>1210</v>
      </c>
      <c r="E77" s="915"/>
      <c r="F77" s="915"/>
      <c r="G77" s="915"/>
      <c r="H77" s="915"/>
      <c r="I77" s="915"/>
      <c r="J77" s="915"/>
      <c r="K77" s="915"/>
      <c r="L77" s="915"/>
      <c r="M77" s="915"/>
      <c r="N77" s="915"/>
      <c r="O77" s="915"/>
      <c r="P77" s="915"/>
      <c r="Q77" s="915"/>
      <c r="R77" s="915"/>
      <c r="S77" s="915"/>
      <c r="T77" s="915"/>
      <c r="U77" s="915"/>
      <c r="V77" s="815"/>
      <c r="W77" s="815"/>
      <c r="X77" s="815"/>
    </row>
    <row r="78" spans="1:24" ht="12.75">
      <c r="A78" s="882" t="s">
        <v>1211</v>
      </c>
      <c r="B78" s="882"/>
      <c r="C78" s="882"/>
      <c r="D78" s="916" t="s">
        <v>1212</v>
      </c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815"/>
      <c r="W78" s="815"/>
      <c r="X78" s="815"/>
    </row>
    <row r="79" spans="1:24" ht="12.75">
      <c r="A79" s="882" t="s">
        <v>1213</v>
      </c>
      <c r="B79" s="882"/>
      <c r="C79" s="882"/>
      <c r="D79" s="916" t="s">
        <v>1214</v>
      </c>
      <c r="E79" s="915"/>
      <c r="F79" s="915"/>
      <c r="G79" s="915"/>
      <c r="H79" s="915"/>
      <c r="I79" s="915"/>
      <c r="J79" s="915"/>
      <c r="K79" s="915"/>
      <c r="L79" s="915"/>
      <c r="M79" s="915"/>
      <c r="N79" s="915"/>
      <c r="O79" s="915"/>
      <c r="P79" s="915"/>
      <c r="Q79" s="915"/>
      <c r="R79" s="915"/>
      <c r="S79" s="915"/>
      <c r="T79" s="915"/>
      <c r="U79" s="915"/>
      <c r="V79" s="815"/>
      <c r="W79" s="815"/>
      <c r="X79" s="815"/>
    </row>
    <row r="80" spans="1:24" ht="12.75">
      <c r="A80" s="882" t="s">
        <v>1215</v>
      </c>
      <c r="B80" s="882"/>
      <c r="C80" s="882"/>
      <c r="D80" s="916" t="s">
        <v>1216</v>
      </c>
      <c r="E80" s="915"/>
      <c r="F80" s="915"/>
      <c r="G80" s="915"/>
      <c r="H80" s="915"/>
      <c r="I80" s="915"/>
      <c r="J80" s="915"/>
      <c r="K80" s="915"/>
      <c r="L80" s="915"/>
      <c r="M80" s="915"/>
      <c r="N80" s="915"/>
      <c r="O80" s="915"/>
      <c r="P80" s="915"/>
      <c r="Q80" s="915"/>
      <c r="R80" s="915"/>
      <c r="S80" s="915"/>
      <c r="T80" s="915"/>
      <c r="U80" s="915"/>
      <c r="V80" s="815"/>
      <c r="W80" s="815"/>
      <c r="X80" s="815"/>
    </row>
    <row r="81" spans="1:24" ht="12.75">
      <c r="A81" s="882" t="s">
        <v>1217</v>
      </c>
      <c r="B81" s="882"/>
      <c r="C81" s="882"/>
      <c r="D81" s="916" t="s">
        <v>1218</v>
      </c>
      <c r="E81" s="915"/>
      <c r="F81" s="915"/>
      <c r="G81" s="915"/>
      <c r="H81" s="915"/>
      <c r="I81" s="915"/>
      <c r="J81" s="915"/>
      <c r="K81" s="915"/>
      <c r="L81" s="915"/>
      <c r="M81" s="915"/>
      <c r="N81" s="915"/>
      <c r="O81" s="915"/>
      <c r="P81" s="915"/>
      <c r="Q81" s="915"/>
      <c r="R81" s="915"/>
      <c r="S81" s="915"/>
      <c r="T81" s="915"/>
      <c r="U81" s="915"/>
      <c r="V81" s="815"/>
      <c r="W81" s="815"/>
      <c r="X81" s="815"/>
    </row>
    <row r="82" spans="1:24" ht="12.75">
      <c r="A82" s="882" t="s">
        <v>1219</v>
      </c>
      <c r="B82" s="882"/>
      <c r="C82" s="882"/>
      <c r="D82" s="916" t="s">
        <v>1220</v>
      </c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815"/>
      <c r="W82" s="815"/>
      <c r="X82" s="815"/>
    </row>
    <row r="83" spans="1:24" ht="12.75">
      <c r="A83" s="882" t="s">
        <v>1221</v>
      </c>
      <c r="B83" s="882"/>
      <c r="C83" s="882"/>
      <c r="D83" s="916" t="s">
        <v>1222</v>
      </c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815"/>
      <c r="W83" s="815"/>
      <c r="X83" s="815"/>
    </row>
    <row r="84" spans="1:24" ht="12.75">
      <c r="A84" s="882" t="s">
        <v>1223</v>
      </c>
      <c r="B84" s="882"/>
      <c r="C84" s="882"/>
      <c r="D84" s="916" t="s">
        <v>1224</v>
      </c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815"/>
      <c r="W84" s="815"/>
      <c r="X84" s="815"/>
    </row>
    <row r="85" spans="1:24" ht="12.75">
      <c r="A85" s="882" t="s">
        <v>1225</v>
      </c>
      <c r="B85" s="882"/>
      <c r="C85" s="882"/>
      <c r="D85" s="916" t="s">
        <v>1226</v>
      </c>
      <c r="E85" s="916"/>
      <c r="F85" s="916"/>
      <c r="G85" s="916"/>
      <c r="H85" s="916"/>
      <c r="I85" s="916"/>
      <c r="J85" s="916"/>
      <c r="K85" s="916"/>
      <c r="L85" s="916"/>
      <c r="M85" s="916"/>
      <c r="N85" s="916"/>
      <c r="O85" s="916"/>
      <c r="P85" s="916"/>
      <c r="Q85" s="916"/>
      <c r="R85" s="916"/>
      <c r="S85" s="916"/>
      <c r="T85" s="916"/>
      <c r="U85" s="916"/>
      <c r="V85" s="815"/>
      <c r="W85" s="815"/>
      <c r="X85" s="815"/>
    </row>
    <row r="86" spans="1:24" ht="12.75">
      <c r="A86" s="882" t="s">
        <v>1227</v>
      </c>
      <c r="B86" s="882"/>
      <c r="C86" s="882"/>
      <c r="D86" s="916" t="s">
        <v>1228</v>
      </c>
      <c r="E86" s="916"/>
      <c r="F86" s="916"/>
      <c r="G86" s="916"/>
      <c r="H86" s="916"/>
      <c r="I86" s="916"/>
      <c r="J86" s="916"/>
      <c r="K86" s="916"/>
      <c r="L86" s="916"/>
      <c r="M86" s="916"/>
      <c r="N86" s="916"/>
      <c r="O86" s="916"/>
      <c r="P86" s="916"/>
      <c r="Q86" s="916"/>
      <c r="R86" s="916"/>
      <c r="S86" s="916"/>
      <c r="T86" s="916"/>
      <c r="U86" s="916"/>
      <c r="V86" s="815"/>
      <c r="W86" s="815"/>
      <c r="X86" s="815"/>
    </row>
    <row r="87" spans="1:24" ht="12.75">
      <c r="A87" s="882" t="s">
        <v>1229</v>
      </c>
      <c r="B87" s="882"/>
      <c r="C87" s="882"/>
      <c r="D87" s="916" t="s">
        <v>1230</v>
      </c>
      <c r="E87" s="916"/>
      <c r="F87" s="916"/>
      <c r="G87" s="916"/>
      <c r="H87" s="916"/>
      <c r="I87" s="916"/>
      <c r="J87" s="916"/>
      <c r="K87" s="916"/>
      <c r="L87" s="916"/>
      <c r="M87" s="916"/>
      <c r="N87" s="916"/>
      <c r="O87" s="916"/>
      <c r="P87" s="916"/>
      <c r="Q87" s="916"/>
      <c r="R87" s="916"/>
      <c r="S87" s="916"/>
      <c r="T87" s="916"/>
      <c r="U87" s="916"/>
      <c r="V87" s="815"/>
      <c r="W87" s="815"/>
      <c r="X87" s="815"/>
    </row>
    <row r="88" spans="1:24" ht="12.75">
      <c r="A88" s="882" t="s">
        <v>1231</v>
      </c>
      <c r="B88" s="882"/>
      <c r="C88" s="882"/>
      <c r="D88" s="916" t="s">
        <v>1232</v>
      </c>
      <c r="E88" s="916"/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R88" s="916"/>
      <c r="S88" s="916"/>
      <c r="T88" s="916"/>
      <c r="U88" s="916"/>
      <c r="V88" s="815"/>
      <c r="W88" s="815"/>
      <c r="X88" s="815"/>
    </row>
    <row r="89" spans="1:24" ht="12.75">
      <c r="A89" s="878" t="s">
        <v>1233</v>
      </c>
      <c r="B89" s="878"/>
      <c r="C89" s="878"/>
      <c r="D89" s="909" t="s">
        <v>1234</v>
      </c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814"/>
      <c r="W89" s="814"/>
      <c r="X89" s="814"/>
    </row>
    <row r="90" spans="1:24" ht="12.75">
      <c r="A90" s="878" t="s">
        <v>1235</v>
      </c>
      <c r="B90" s="878"/>
      <c r="C90" s="878"/>
      <c r="D90" s="909" t="s">
        <v>1236</v>
      </c>
      <c r="E90" s="909"/>
      <c r="F90" s="909"/>
      <c r="G90" s="909"/>
      <c r="H90" s="909"/>
      <c r="I90" s="909"/>
      <c r="J90" s="909"/>
      <c r="K90" s="909"/>
      <c r="L90" s="909"/>
      <c r="M90" s="909"/>
      <c r="N90" s="909"/>
      <c r="O90" s="909"/>
      <c r="P90" s="909"/>
      <c r="Q90" s="909"/>
      <c r="R90" s="909"/>
      <c r="S90" s="909"/>
      <c r="T90" s="909"/>
      <c r="U90" s="909"/>
      <c r="V90" s="814"/>
      <c r="W90" s="814">
        <f>SUM(W89,W76,W62)</f>
        <v>2301</v>
      </c>
      <c r="X90" s="814"/>
    </row>
    <row r="91" spans="1:24" ht="12.75">
      <c r="A91" s="878" t="s">
        <v>1237</v>
      </c>
      <c r="B91" s="878"/>
      <c r="C91" s="878"/>
      <c r="D91" s="909" t="s">
        <v>1238</v>
      </c>
      <c r="E91" s="909"/>
      <c r="F91" s="909"/>
      <c r="G91" s="909"/>
      <c r="H91" s="909"/>
      <c r="I91" s="909"/>
      <c r="J91" s="909"/>
      <c r="K91" s="909"/>
      <c r="L91" s="909"/>
      <c r="M91" s="909"/>
      <c r="N91" s="909"/>
      <c r="O91" s="909"/>
      <c r="P91" s="909"/>
      <c r="Q91" s="909"/>
      <c r="R91" s="909"/>
      <c r="S91" s="909"/>
      <c r="T91" s="909"/>
      <c r="U91" s="909"/>
      <c r="V91" s="815"/>
      <c r="W91" s="815">
        <v>630</v>
      </c>
      <c r="X91" s="815"/>
    </row>
    <row r="92" spans="1:24" ht="12.75">
      <c r="A92" s="882" t="s">
        <v>1239</v>
      </c>
      <c r="B92" s="882"/>
      <c r="C92" s="882"/>
      <c r="D92" s="915" t="s">
        <v>1240</v>
      </c>
      <c r="E92" s="915"/>
      <c r="F92" s="915"/>
      <c r="G92" s="915"/>
      <c r="H92" s="915"/>
      <c r="I92" s="915"/>
      <c r="J92" s="915"/>
      <c r="K92" s="915"/>
      <c r="L92" s="915"/>
      <c r="M92" s="915"/>
      <c r="N92" s="915"/>
      <c r="O92" s="915"/>
      <c r="P92" s="915"/>
      <c r="Q92" s="915"/>
      <c r="R92" s="915"/>
      <c r="S92" s="915"/>
      <c r="T92" s="915"/>
      <c r="U92" s="915"/>
      <c r="V92" s="815"/>
      <c r="W92" s="815">
        <v>165</v>
      </c>
      <c r="X92" s="815"/>
    </row>
    <row r="93" spans="1:24" ht="12.75">
      <c r="A93" s="882" t="s">
        <v>1241</v>
      </c>
      <c r="B93" s="882"/>
      <c r="C93" s="882"/>
      <c r="D93" s="915" t="s">
        <v>1242</v>
      </c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S93" s="915"/>
      <c r="T93" s="915"/>
      <c r="U93" s="915"/>
      <c r="V93" s="815"/>
      <c r="W93" s="815"/>
      <c r="X93" s="815"/>
    </row>
    <row r="94" spans="1:24" ht="12.75">
      <c r="A94" s="882" t="s">
        <v>1243</v>
      </c>
      <c r="B94" s="882"/>
      <c r="C94" s="882"/>
      <c r="D94" s="915" t="s">
        <v>1244</v>
      </c>
      <c r="E94" s="915"/>
      <c r="F94" s="915"/>
      <c r="G94" s="915"/>
      <c r="H94" s="915"/>
      <c r="I94" s="915"/>
      <c r="J94" s="915"/>
      <c r="K94" s="915"/>
      <c r="L94" s="915"/>
      <c r="M94" s="915"/>
      <c r="N94" s="915"/>
      <c r="O94" s="915"/>
      <c r="P94" s="915"/>
      <c r="Q94" s="915"/>
      <c r="R94" s="915"/>
      <c r="S94" s="915"/>
      <c r="T94" s="915"/>
      <c r="U94" s="915"/>
      <c r="V94" s="815"/>
      <c r="W94" s="815"/>
      <c r="X94" s="815"/>
    </row>
    <row r="95" spans="1:24" ht="12.75">
      <c r="A95" s="878" t="s">
        <v>1245</v>
      </c>
      <c r="B95" s="878"/>
      <c r="C95" s="878"/>
      <c r="D95" s="909" t="s">
        <v>1246</v>
      </c>
      <c r="E95" s="909"/>
      <c r="F95" s="909"/>
      <c r="G95" s="909"/>
      <c r="H95" s="909"/>
      <c r="I95" s="909"/>
      <c r="J95" s="909"/>
      <c r="K95" s="909"/>
      <c r="L95" s="909"/>
      <c r="M95" s="909"/>
      <c r="N95" s="909"/>
      <c r="O95" s="909"/>
      <c r="P95" s="909"/>
      <c r="Q95" s="909"/>
      <c r="R95" s="909"/>
      <c r="S95" s="909"/>
      <c r="T95" s="909"/>
      <c r="U95" s="909"/>
      <c r="V95" s="814"/>
      <c r="W95" s="814">
        <f>SUM(W92:W94)</f>
        <v>165</v>
      </c>
      <c r="X95" s="814"/>
    </row>
    <row r="96" spans="1:24" ht="12.75">
      <c r="A96" s="909" t="s">
        <v>1247</v>
      </c>
      <c r="B96" s="917"/>
      <c r="C96" s="917"/>
      <c r="D96" s="917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7"/>
      <c r="Q96" s="917"/>
      <c r="R96" s="917"/>
      <c r="S96" s="917"/>
      <c r="T96" s="917"/>
      <c r="U96" s="917"/>
      <c r="V96" s="814"/>
      <c r="W96" s="814">
        <f>SUM(W95,W91,W90,W48,W42,W27)</f>
        <v>207777</v>
      </c>
      <c r="X96" s="814"/>
    </row>
    <row r="97" spans="1:24" ht="12.75">
      <c r="A97" s="882" t="s">
        <v>1248</v>
      </c>
      <c r="B97" s="882"/>
      <c r="C97" s="882"/>
      <c r="D97" s="915" t="s">
        <v>1249</v>
      </c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815"/>
      <c r="W97" s="815">
        <v>251332</v>
      </c>
      <c r="X97" s="815"/>
    </row>
    <row r="98" spans="1:24" ht="12.75">
      <c r="A98" s="882" t="s">
        <v>1250</v>
      </c>
      <c r="B98" s="882"/>
      <c r="C98" s="882"/>
      <c r="D98" s="915" t="s">
        <v>1251</v>
      </c>
      <c r="E98" s="915"/>
      <c r="F98" s="915"/>
      <c r="G98" s="915"/>
      <c r="H98" s="915"/>
      <c r="I98" s="915"/>
      <c r="J98" s="915"/>
      <c r="K98" s="915"/>
      <c r="L98" s="915"/>
      <c r="M98" s="915"/>
      <c r="N98" s="915"/>
      <c r="O98" s="915"/>
      <c r="P98" s="915"/>
      <c r="Q98" s="915"/>
      <c r="R98" s="915"/>
      <c r="S98" s="915"/>
      <c r="T98" s="915"/>
      <c r="U98" s="915"/>
      <c r="V98" s="815"/>
      <c r="W98" s="815"/>
      <c r="X98" s="815"/>
    </row>
    <row r="99" spans="1:24" ht="12.75">
      <c r="A99" s="882" t="s">
        <v>1252</v>
      </c>
      <c r="B99" s="882"/>
      <c r="C99" s="882"/>
      <c r="D99" s="915" t="s">
        <v>1253</v>
      </c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815"/>
      <c r="W99" s="815">
        <v>33366</v>
      </c>
      <c r="X99" s="815"/>
    </row>
    <row r="100" spans="1:24" ht="12.75">
      <c r="A100" s="882" t="s">
        <v>1254</v>
      </c>
      <c r="B100" s="882"/>
      <c r="C100" s="882"/>
      <c r="D100" s="915" t="s">
        <v>1255</v>
      </c>
      <c r="E100" s="915"/>
      <c r="F100" s="915"/>
      <c r="G100" s="915"/>
      <c r="H100" s="915"/>
      <c r="I100" s="915"/>
      <c r="J100" s="915"/>
      <c r="K100" s="915"/>
      <c r="L100" s="915"/>
      <c r="M100" s="915"/>
      <c r="N100" s="915"/>
      <c r="O100" s="915"/>
      <c r="P100" s="915"/>
      <c r="Q100" s="915"/>
      <c r="R100" s="915"/>
      <c r="S100" s="915"/>
      <c r="T100" s="915"/>
      <c r="U100" s="915"/>
      <c r="V100" s="815"/>
      <c r="W100" s="815">
        <v>-75280</v>
      </c>
      <c r="X100" s="815"/>
    </row>
    <row r="101" spans="1:24" ht="12.75">
      <c r="A101" s="882" t="s">
        <v>1256</v>
      </c>
      <c r="B101" s="882"/>
      <c r="C101" s="882"/>
      <c r="D101" s="915" t="s">
        <v>1257</v>
      </c>
      <c r="E101" s="915"/>
      <c r="F101" s="915"/>
      <c r="G101" s="915"/>
      <c r="H101" s="915"/>
      <c r="I101" s="915"/>
      <c r="J101" s="915"/>
      <c r="K101" s="915"/>
      <c r="L101" s="915"/>
      <c r="M101" s="915"/>
      <c r="N101" s="915"/>
      <c r="O101" s="915"/>
      <c r="P101" s="915"/>
      <c r="Q101" s="915"/>
      <c r="R101" s="915"/>
      <c r="S101" s="915"/>
      <c r="T101" s="915"/>
      <c r="U101" s="915"/>
      <c r="V101" s="815"/>
      <c r="W101" s="815"/>
      <c r="X101" s="815"/>
    </row>
    <row r="102" spans="1:24" ht="12.75">
      <c r="A102" s="882" t="s">
        <v>1258</v>
      </c>
      <c r="B102" s="882"/>
      <c r="C102" s="882"/>
      <c r="D102" s="915" t="s">
        <v>1259</v>
      </c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815"/>
      <c r="W102" s="815">
        <v>-5577</v>
      </c>
      <c r="X102" s="815"/>
    </row>
    <row r="103" spans="1:24" ht="12.75">
      <c r="A103" s="878" t="s">
        <v>1260</v>
      </c>
      <c r="B103" s="878"/>
      <c r="C103" s="878"/>
      <c r="D103" s="909" t="s">
        <v>1261</v>
      </c>
      <c r="E103" s="909"/>
      <c r="F103" s="909"/>
      <c r="G103" s="909"/>
      <c r="H103" s="909"/>
      <c r="I103" s="909"/>
      <c r="J103" s="909"/>
      <c r="K103" s="909"/>
      <c r="L103" s="909"/>
      <c r="M103" s="909"/>
      <c r="N103" s="909"/>
      <c r="O103" s="909"/>
      <c r="P103" s="909"/>
      <c r="Q103" s="909"/>
      <c r="R103" s="909"/>
      <c r="S103" s="909"/>
      <c r="T103" s="909"/>
      <c r="U103" s="909"/>
      <c r="V103" s="814"/>
      <c r="W103" s="814">
        <f>SUM(W97:W102)</f>
        <v>203841</v>
      </c>
      <c r="X103" s="814"/>
    </row>
    <row r="104" spans="1:24" ht="12.75">
      <c r="A104" s="882" t="s">
        <v>1262</v>
      </c>
      <c r="B104" s="882"/>
      <c r="C104" s="882"/>
      <c r="D104" s="915" t="s">
        <v>1263</v>
      </c>
      <c r="E104" s="915"/>
      <c r="F104" s="915"/>
      <c r="G104" s="915"/>
      <c r="H104" s="915"/>
      <c r="I104" s="915"/>
      <c r="J104" s="915"/>
      <c r="K104" s="915"/>
      <c r="L104" s="915"/>
      <c r="M104" s="915"/>
      <c r="N104" s="915"/>
      <c r="O104" s="915"/>
      <c r="P104" s="915"/>
      <c r="Q104" s="915"/>
      <c r="R104" s="915"/>
      <c r="S104" s="915"/>
      <c r="T104" s="915"/>
      <c r="U104" s="915"/>
      <c r="V104" s="815"/>
      <c r="W104" s="815"/>
      <c r="X104" s="815"/>
    </row>
    <row r="105" spans="1:24" ht="12.75">
      <c r="A105" s="882" t="s">
        <v>1264</v>
      </c>
      <c r="B105" s="882"/>
      <c r="C105" s="882"/>
      <c r="D105" s="915" t="s">
        <v>1265</v>
      </c>
      <c r="E105" s="915"/>
      <c r="F105" s="915"/>
      <c r="G105" s="915"/>
      <c r="H105" s="915"/>
      <c r="I105" s="915"/>
      <c r="J105" s="915"/>
      <c r="K105" s="915"/>
      <c r="L105" s="915"/>
      <c r="M105" s="915"/>
      <c r="N105" s="915"/>
      <c r="O105" s="915"/>
      <c r="P105" s="915"/>
      <c r="Q105" s="915"/>
      <c r="R105" s="915"/>
      <c r="S105" s="915"/>
      <c r="T105" s="915"/>
      <c r="U105" s="915"/>
      <c r="V105" s="815"/>
      <c r="W105" s="815"/>
      <c r="X105" s="815"/>
    </row>
    <row r="106" spans="1:24" ht="12.75">
      <c r="A106" s="882" t="s">
        <v>1266</v>
      </c>
      <c r="B106" s="882"/>
      <c r="C106" s="882"/>
      <c r="D106" s="915" t="s">
        <v>1267</v>
      </c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S106" s="915"/>
      <c r="T106" s="915"/>
      <c r="U106" s="915"/>
      <c r="V106" s="815"/>
      <c r="W106" s="815">
        <v>982</v>
      </c>
      <c r="X106" s="815"/>
    </row>
    <row r="107" spans="1:24" ht="12.75">
      <c r="A107" s="882" t="s">
        <v>1268</v>
      </c>
      <c r="B107" s="882"/>
      <c r="C107" s="882"/>
      <c r="D107" s="915" t="s">
        <v>1269</v>
      </c>
      <c r="E107" s="915"/>
      <c r="F107" s="915"/>
      <c r="G107" s="915"/>
      <c r="H107" s="915"/>
      <c r="I107" s="915"/>
      <c r="J107" s="915"/>
      <c r="K107" s="915"/>
      <c r="L107" s="915"/>
      <c r="M107" s="915"/>
      <c r="N107" s="915"/>
      <c r="O107" s="915"/>
      <c r="P107" s="915"/>
      <c r="Q107" s="915"/>
      <c r="R107" s="915"/>
      <c r="S107" s="915"/>
      <c r="T107" s="915"/>
      <c r="U107" s="915"/>
      <c r="V107" s="815"/>
      <c r="W107" s="815"/>
      <c r="X107" s="815"/>
    </row>
    <row r="108" spans="1:24" ht="12.75">
      <c r="A108" s="882" t="s">
        <v>1270</v>
      </c>
      <c r="B108" s="882"/>
      <c r="C108" s="882"/>
      <c r="D108" s="915" t="s">
        <v>1271</v>
      </c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815"/>
      <c r="W108" s="815"/>
      <c r="X108" s="815"/>
    </row>
    <row r="109" spans="1:24" ht="12.75">
      <c r="A109" s="882" t="s">
        <v>1272</v>
      </c>
      <c r="B109" s="882"/>
      <c r="C109" s="882"/>
      <c r="D109" s="916" t="s">
        <v>1273</v>
      </c>
      <c r="E109" s="915"/>
      <c r="F109" s="915"/>
      <c r="G109" s="915"/>
      <c r="H109" s="915"/>
      <c r="I109" s="915"/>
      <c r="J109" s="915"/>
      <c r="K109" s="915"/>
      <c r="L109" s="915"/>
      <c r="M109" s="915"/>
      <c r="N109" s="915"/>
      <c r="O109" s="915"/>
      <c r="P109" s="915"/>
      <c r="Q109" s="915"/>
      <c r="R109" s="915"/>
      <c r="S109" s="915"/>
      <c r="T109" s="915"/>
      <c r="U109" s="915"/>
      <c r="V109" s="815"/>
      <c r="W109" s="815"/>
      <c r="X109" s="815"/>
    </row>
    <row r="110" spans="1:24" ht="12.75">
      <c r="A110" s="882" t="s">
        <v>1274</v>
      </c>
      <c r="B110" s="882"/>
      <c r="C110" s="882"/>
      <c r="D110" s="915" t="s">
        <v>1275</v>
      </c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815"/>
      <c r="W110" s="815"/>
      <c r="X110" s="815"/>
    </row>
    <row r="111" spans="1:24" ht="12.75">
      <c r="A111" s="882" t="s">
        <v>1276</v>
      </c>
      <c r="B111" s="882"/>
      <c r="C111" s="882"/>
      <c r="D111" s="915" t="s">
        <v>1277</v>
      </c>
      <c r="E111" s="915"/>
      <c r="F111" s="915"/>
      <c r="G111" s="915"/>
      <c r="H111" s="915"/>
      <c r="I111" s="915"/>
      <c r="J111" s="915"/>
      <c r="K111" s="915"/>
      <c r="L111" s="915"/>
      <c r="M111" s="915"/>
      <c r="N111" s="915"/>
      <c r="O111" s="915"/>
      <c r="P111" s="915"/>
      <c r="Q111" s="915"/>
      <c r="R111" s="915"/>
      <c r="S111" s="915"/>
      <c r="T111" s="915"/>
      <c r="U111" s="915"/>
      <c r="V111" s="815"/>
      <c r="W111" s="815"/>
      <c r="X111" s="815"/>
    </row>
    <row r="112" spans="1:24" ht="12.75">
      <c r="A112" s="882" t="s">
        <v>1278</v>
      </c>
      <c r="B112" s="882"/>
      <c r="C112" s="882"/>
      <c r="D112" s="915" t="s">
        <v>1279</v>
      </c>
      <c r="E112" s="915"/>
      <c r="F112" s="915"/>
      <c r="G112" s="915"/>
      <c r="H112" s="915"/>
      <c r="I112" s="915"/>
      <c r="J112" s="915"/>
      <c r="K112" s="915"/>
      <c r="L112" s="915"/>
      <c r="M112" s="915"/>
      <c r="N112" s="915"/>
      <c r="O112" s="915"/>
      <c r="P112" s="915"/>
      <c r="Q112" s="915"/>
      <c r="R112" s="915"/>
      <c r="S112" s="915"/>
      <c r="T112" s="915"/>
      <c r="U112" s="915"/>
      <c r="V112" s="815"/>
      <c r="W112" s="815"/>
      <c r="X112" s="815"/>
    </row>
    <row r="113" spans="1:24" ht="12.75">
      <c r="A113" s="882" t="s">
        <v>1280</v>
      </c>
      <c r="B113" s="882"/>
      <c r="C113" s="882"/>
      <c r="D113" s="916" t="s">
        <v>1281</v>
      </c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915"/>
      <c r="V113" s="815"/>
      <c r="W113" s="815"/>
      <c r="X113" s="815"/>
    </row>
    <row r="114" spans="1:24" ht="12.75">
      <c r="A114" s="882" t="s">
        <v>1282</v>
      </c>
      <c r="B114" s="882"/>
      <c r="C114" s="882"/>
      <c r="D114" s="915" t="s">
        <v>1283</v>
      </c>
      <c r="E114" s="915"/>
      <c r="F114" s="915"/>
      <c r="G114" s="915"/>
      <c r="H114" s="915"/>
      <c r="I114" s="915"/>
      <c r="J114" s="915"/>
      <c r="K114" s="915"/>
      <c r="L114" s="915"/>
      <c r="M114" s="915"/>
      <c r="N114" s="915"/>
      <c r="O114" s="915"/>
      <c r="P114" s="915"/>
      <c r="Q114" s="915"/>
      <c r="R114" s="915"/>
      <c r="S114" s="915"/>
      <c r="T114" s="915"/>
      <c r="U114" s="915"/>
      <c r="V114" s="815"/>
      <c r="W114" s="815"/>
      <c r="X114" s="816"/>
    </row>
    <row r="115" spans="1:24" ht="12.75">
      <c r="A115" s="882" t="s">
        <v>1284</v>
      </c>
      <c r="B115" s="882"/>
      <c r="C115" s="882"/>
      <c r="D115" s="916" t="s">
        <v>1285</v>
      </c>
      <c r="E115" s="915"/>
      <c r="F115" s="915"/>
      <c r="G115" s="915"/>
      <c r="H115" s="915"/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S115" s="915"/>
      <c r="T115" s="915"/>
      <c r="U115" s="915"/>
      <c r="V115" s="815"/>
      <c r="W115" s="815"/>
      <c r="X115" s="816"/>
    </row>
    <row r="116" spans="1:24" ht="12.75">
      <c r="A116" s="882" t="s">
        <v>1286</v>
      </c>
      <c r="B116" s="882"/>
      <c r="C116" s="882"/>
      <c r="D116" s="916" t="s">
        <v>1287</v>
      </c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915"/>
      <c r="V116" s="815"/>
      <c r="W116" s="815"/>
      <c r="X116" s="816"/>
    </row>
    <row r="117" spans="1:24" ht="12.75">
      <c r="A117" s="882" t="s">
        <v>1288</v>
      </c>
      <c r="B117" s="882"/>
      <c r="C117" s="882"/>
      <c r="D117" s="916" t="s">
        <v>1289</v>
      </c>
      <c r="E117" s="915"/>
      <c r="F117" s="915"/>
      <c r="G117" s="915"/>
      <c r="H117" s="915"/>
      <c r="I117" s="915"/>
      <c r="J117" s="915"/>
      <c r="K117" s="915"/>
      <c r="L117" s="915"/>
      <c r="M117" s="915"/>
      <c r="N117" s="915"/>
      <c r="O117" s="915"/>
      <c r="P117" s="915"/>
      <c r="Q117" s="915"/>
      <c r="R117" s="915"/>
      <c r="S117" s="915"/>
      <c r="T117" s="915"/>
      <c r="U117" s="915"/>
      <c r="V117" s="815"/>
      <c r="W117" s="815"/>
      <c r="X117" s="816"/>
    </row>
    <row r="118" spans="1:24" ht="12.75">
      <c r="A118" s="882" t="s">
        <v>1290</v>
      </c>
      <c r="B118" s="882"/>
      <c r="C118" s="882"/>
      <c r="D118" s="916" t="s">
        <v>1291</v>
      </c>
      <c r="E118" s="915"/>
      <c r="F118" s="915"/>
      <c r="G118" s="915"/>
      <c r="H118" s="915"/>
      <c r="I118" s="915"/>
      <c r="J118" s="915"/>
      <c r="K118" s="915"/>
      <c r="L118" s="915"/>
      <c r="M118" s="915"/>
      <c r="N118" s="915"/>
      <c r="O118" s="915"/>
      <c r="P118" s="915"/>
      <c r="Q118" s="915"/>
      <c r="R118" s="915"/>
      <c r="S118" s="915"/>
      <c r="T118" s="915"/>
      <c r="U118" s="915"/>
      <c r="V118" s="815"/>
      <c r="W118" s="815"/>
      <c r="X118" s="816"/>
    </row>
    <row r="119" spans="1:24" ht="12.75">
      <c r="A119" s="882" t="s">
        <v>1292</v>
      </c>
      <c r="B119" s="882"/>
      <c r="C119" s="882"/>
      <c r="D119" s="916" t="s">
        <v>1293</v>
      </c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815"/>
      <c r="W119" s="815"/>
      <c r="X119" s="816"/>
    </row>
    <row r="120" spans="1:24" ht="12.75">
      <c r="A120" s="882" t="s">
        <v>1294</v>
      </c>
      <c r="B120" s="882"/>
      <c r="C120" s="882"/>
      <c r="D120" s="916" t="s">
        <v>1295</v>
      </c>
      <c r="E120" s="915"/>
      <c r="F120" s="915"/>
      <c r="G120" s="915"/>
      <c r="H120" s="915"/>
      <c r="I120" s="915"/>
      <c r="J120" s="915"/>
      <c r="K120" s="915"/>
      <c r="L120" s="915"/>
      <c r="M120" s="915"/>
      <c r="N120" s="915"/>
      <c r="O120" s="915"/>
      <c r="P120" s="915"/>
      <c r="Q120" s="915"/>
      <c r="R120" s="915"/>
      <c r="S120" s="915"/>
      <c r="T120" s="915"/>
      <c r="U120" s="915"/>
      <c r="V120" s="815"/>
      <c r="W120" s="815"/>
      <c r="X120" s="816"/>
    </row>
    <row r="121" spans="1:24" ht="12.75">
      <c r="A121" s="882" t="s">
        <v>1296</v>
      </c>
      <c r="B121" s="882"/>
      <c r="C121" s="882"/>
      <c r="D121" s="916" t="s">
        <v>1297</v>
      </c>
      <c r="E121" s="915"/>
      <c r="F121" s="915"/>
      <c r="G121" s="915"/>
      <c r="H121" s="915"/>
      <c r="I121" s="915"/>
      <c r="J121" s="915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915"/>
      <c r="V121" s="815"/>
      <c r="W121" s="815"/>
      <c r="X121" s="816"/>
    </row>
    <row r="122" spans="1:24" ht="12.75">
      <c r="A122" s="882" t="s">
        <v>1298</v>
      </c>
      <c r="B122" s="882"/>
      <c r="C122" s="882"/>
      <c r="D122" s="916" t="s">
        <v>1299</v>
      </c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815"/>
      <c r="W122" s="815"/>
      <c r="X122" s="816"/>
    </row>
    <row r="123" spans="1:24" ht="12.75">
      <c r="A123" s="878" t="s">
        <v>1300</v>
      </c>
      <c r="B123" s="878"/>
      <c r="C123" s="878"/>
      <c r="D123" s="909" t="s">
        <v>1301</v>
      </c>
      <c r="E123" s="909"/>
      <c r="F123" s="909"/>
      <c r="G123" s="909"/>
      <c r="H123" s="909"/>
      <c r="I123" s="909"/>
      <c r="J123" s="909"/>
      <c r="K123" s="909"/>
      <c r="L123" s="909"/>
      <c r="M123" s="909"/>
      <c r="N123" s="909"/>
      <c r="O123" s="909"/>
      <c r="P123" s="909"/>
      <c r="Q123" s="909"/>
      <c r="R123" s="909"/>
      <c r="S123" s="909"/>
      <c r="T123" s="909"/>
      <c r="U123" s="909"/>
      <c r="V123" s="814">
        <f>SUM(V104:V122)</f>
        <v>0</v>
      </c>
      <c r="W123" s="814">
        <f>SUM(W104:W122)</f>
        <v>982</v>
      </c>
      <c r="X123" s="814"/>
    </row>
    <row r="124" spans="1:24" ht="12.75">
      <c r="A124" s="882" t="s">
        <v>1302</v>
      </c>
      <c r="B124" s="882"/>
      <c r="C124" s="882"/>
      <c r="D124" s="915" t="s">
        <v>1303</v>
      </c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815"/>
      <c r="W124" s="815"/>
      <c r="X124" s="816"/>
    </row>
    <row r="125" spans="1:24" ht="12.75">
      <c r="A125" s="882" t="s">
        <v>1304</v>
      </c>
      <c r="B125" s="882"/>
      <c r="C125" s="882"/>
      <c r="D125" s="915" t="s">
        <v>1305</v>
      </c>
      <c r="E125" s="915"/>
      <c r="F125" s="915"/>
      <c r="G125" s="915"/>
      <c r="H125" s="915"/>
      <c r="I125" s="915"/>
      <c r="J125" s="915"/>
      <c r="K125" s="915"/>
      <c r="L125" s="915"/>
      <c r="M125" s="915"/>
      <c r="N125" s="915"/>
      <c r="O125" s="915"/>
      <c r="P125" s="915"/>
      <c r="Q125" s="915"/>
      <c r="R125" s="915"/>
      <c r="S125" s="915"/>
      <c r="T125" s="915"/>
      <c r="U125" s="915"/>
      <c r="V125" s="815"/>
      <c r="W125" s="815"/>
      <c r="X125" s="816"/>
    </row>
    <row r="126" spans="1:24" ht="12.75">
      <c r="A126" s="882" t="s">
        <v>1306</v>
      </c>
      <c r="B126" s="882"/>
      <c r="C126" s="882"/>
      <c r="D126" s="915" t="s">
        <v>1307</v>
      </c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915"/>
      <c r="V126" s="815"/>
      <c r="W126" s="815"/>
      <c r="X126" s="816"/>
    </row>
    <row r="127" spans="1:24" ht="12.75">
      <c r="A127" s="882" t="s">
        <v>1308</v>
      </c>
      <c r="B127" s="882"/>
      <c r="C127" s="882"/>
      <c r="D127" s="915" t="s">
        <v>1309</v>
      </c>
      <c r="E127" s="915"/>
      <c r="F127" s="915"/>
      <c r="G127" s="915"/>
      <c r="H127" s="915"/>
      <c r="I127" s="915"/>
      <c r="J127" s="915"/>
      <c r="K127" s="915"/>
      <c r="L127" s="915"/>
      <c r="M127" s="915"/>
      <c r="N127" s="915"/>
      <c r="O127" s="915"/>
      <c r="P127" s="915"/>
      <c r="Q127" s="915"/>
      <c r="R127" s="915"/>
      <c r="S127" s="915"/>
      <c r="T127" s="915"/>
      <c r="U127" s="915"/>
      <c r="V127" s="815"/>
      <c r="W127" s="815"/>
      <c r="X127" s="816"/>
    </row>
    <row r="128" spans="1:24" ht="12.75">
      <c r="A128" s="882" t="s">
        <v>1310</v>
      </c>
      <c r="B128" s="882"/>
      <c r="C128" s="882"/>
      <c r="D128" s="915" t="s">
        <v>1311</v>
      </c>
      <c r="E128" s="915"/>
      <c r="F128" s="915"/>
      <c r="G128" s="915"/>
      <c r="H128" s="915"/>
      <c r="I128" s="915"/>
      <c r="J128" s="915"/>
      <c r="K128" s="915"/>
      <c r="L128" s="915"/>
      <c r="M128" s="915"/>
      <c r="N128" s="915"/>
      <c r="O128" s="915"/>
      <c r="P128" s="915"/>
      <c r="Q128" s="915"/>
      <c r="R128" s="915"/>
      <c r="S128" s="915"/>
      <c r="T128" s="915"/>
      <c r="U128" s="915"/>
      <c r="V128" s="816"/>
      <c r="W128" s="816"/>
      <c r="X128" s="816"/>
    </row>
    <row r="129" spans="1:24" ht="12.75">
      <c r="A129" s="882" t="s">
        <v>1312</v>
      </c>
      <c r="B129" s="882"/>
      <c r="C129" s="882"/>
      <c r="D129" s="916" t="s">
        <v>1313</v>
      </c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915"/>
      <c r="V129" s="816"/>
      <c r="W129" s="816"/>
      <c r="X129" s="816"/>
    </row>
    <row r="130" spans="1:24" ht="12.75">
      <c r="A130" s="882" t="s">
        <v>1314</v>
      </c>
      <c r="B130" s="882"/>
      <c r="C130" s="882"/>
      <c r="D130" s="915" t="s">
        <v>1315</v>
      </c>
      <c r="E130" s="915"/>
      <c r="F130" s="915"/>
      <c r="G130" s="915"/>
      <c r="H130" s="915"/>
      <c r="I130" s="915"/>
      <c r="J130" s="915"/>
      <c r="K130" s="915"/>
      <c r="L130" s="915"/>
      <c r="M130" s="915"/>
      <c r="N130" s="915"/>
      <c r="O130" s="915"/>
      <c r="P130" s="915"/>
      <c r="Q130" s="915"/>
      <c r="R130" s="915"/>
      <c r="S130" s="915"/>
      <c r="T130" s="915"/>
      <c r="U130" s="915"/>
      <c r="V130" s="815"/>
      <c r="W130" s="815"/>
      <c r="X130" s="816"/>
    </row>
    <row r="131" spans="1:24" ht="12.75">
      <c r="A131" s="882" t="s">
        <v>1316</v>
      </c>
      <c r="B131" s="882"/>
      <c r="C131" s="882"/>
      <c r="D131" s="915" t="s">
        <v>1317</v>
      </c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815"/>
      <c r="W131" s="815"/>
      <c r="X131" s="816"/>
    </row>
    <row r="132" spans="1:24" ht="12.75">
      <c r="A132" s="882" t="s">
        <v>1318</v>
      </c>
      <c r="B132" s="882"/>
      <c r="C132" s="882"/>
      <c r="D132" s="915" t="s">
        <v>1319</v>
      </c>
      <c r="E132" s="915"/>
      <c r="F132" s="915"/>
      <c r="G132" s="915"/>
      <c r="H132" s="915"/>
      <c r="I132" s="915"/>
      <c r="J132" s="915"/>
      <c r="K132" s="915"/>
      <c r="L132" s="915"/>
      <c r="M132" s="915"/>
      <c r="N132" s="915"/>
      <c r="O132" s="915"/>
      <c r="P132" s="915"/>
      <c r="Q132" s="915"/>
      <c r="R132" s="915"/>
      <c r="S132" s="915"/>
      <c r="T132" s="915"/>
      <c r="U132" s="915"/>
      <c r="V132" s="815"/>
      <c r="W132" s="815"/>
      <c r="X132" s="816"/>
    </row>
    <row r="133" spans="1:24" ht="12.75">
      <c r="A133" s="882" t="s">
        <v>1320</v>
      </c>
      <c r="B133" s="882"/>
      <c r="C133" s="882"/>
      <c r="D133" s="916" t="s">
        <v>1321</v>
      </c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5"/>
      <c r="P133" s="915"/>
      <c r="Q133" s="915"/>
      <c r="R133" s="915"/>
      <c r="S133" s="915"/>
      <c r="T133" s="915"/>
      <c r="U133" s="915"/>
      <c r="V133" s="815"/>
      <c r="W133" s="815"/>
      <c r="X133" s="816"/>
    </row>
    <row r="134" spans="1:24" ht="12.75">
      <c r="A134" s="882" t="s">
        <v>1322</v>
      </c>
      <c r="B134" s="882"/>
      <c r="C134" s="882"/>
      <c r="D134" s="915" t="s">
        <v>1323</v>
      </c>
      <c r="E134" s="915"/>
      <c r="F134" s="915"/>
      <c r="G134" s="915"/>
      <c r="H134" s="915"/>
      <c r="I134" s="915"/>
      <c r="J134" s="915"/>
      <c r="K134" s="915"/>
      <c r="L134" s="915"/>
      <c r="M134" s="915"/>
      <c r="N134" s="915"/>
      <c r="O134" s="915"/>
      <c r="P134" s="915"/>
      <c r="Q134" s="915"/>
      <c r="R134" s="915"/>
      <c r="S134" s="915"/>
      <c r="T134" s="915"/>
      <c r="U134" s="915"/>
      <c r="V134" s="815">
        <f>SUM(V135:V142)</f>
        <v>0</v>
      </c>
      <c r="W134" s="815">
        <f>SUM(W135:W142)</f>
        <v>1024</v>
      </c>
      <c r="X134" s="816"/>
    </row>
    <row r="135" spans="1:24" ht="12.75">
      <c r="A135" s="882" t="s">
        <v>1324</v>
      </c>
      <c r="B135" s="882"/>
      <c r="C135" s="882"/>
      <c r="D135" s="916" t="s">
        <v>1325</v>
      </c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815"/>
      <c r="W135" s="815">
        <v>1024</v>
      </c>
      <c r="X135" s="816"/>
    </row>
    <row r="136" spans="1:24" ht="12.75">
      <c r="A136" s="882" t="s">
        <v>1326</v>
      </c>
      <c r="B136" s="882"/>
      <c r="C136" s="882"/>
      <c r="D136" s="916" t="s">
        <v>1327</v>
      </c>
      <c r="E136" s="915"/>
      <c r="F136" s="915"/>
      <c r="G136" s="915"/>
      <c r="H136" s="915"/>
      <c r="I136" s="915"/>
      <c r="J136" s="915"/>
      <c r="K136" s="915"/>
      <c r="L136" s="915"/>
      <c r="M136" s="915"/>
      <c r="N136" s="915"/>
      <c r="O136" s="915"/>
      <c r="P136" s="915"/>
      <c r="Q136" s="915"/>
      <c r="R136" s="915"/>
      <c r="S136" s="915"/>
      <c r="T136" s="915"/>
      <c r="U136" s="915"/>
      <c r="V136" s="815"/>
      <c r="W136" s="815"/>
      <c r="X136" s="816"/>
    </row>
    <row r="137" spans="1:24" ht="12.75">
      <c r="A137" s="882" t="s">
        <v>1328</v>
      </c>
      <c r="B137" s="882"/>
      <c r="C137" s="882"/>
      <c r="D137" s="916" t="s">
        <v>1329</v>
      </c>
      <c r="E137" s="915"/>
      <c r="F137" s="915"/>
      <c r="G137" s="915"/>
      <c r="H137" s="915"/>
      <c r="I137" s="915"/>
      <c r="J137" s="915"/>
      <c r="K137" s="915"/>
      <c r="L137" s="915"/>
      <c r="M137" s="915"/>
      <c r="N137" s="915"/>
      <c r="O137" s="915"/>
      <c r="P137" s="915"/>
      <c r="Q137" s="915"/>
      <c r="R137" s="915"/>
      <c r="S137" s="915"/>
      <c r="T137" s="915"/>
      <c r="U137" s="915"/>
      <c r="V137" s="815"/>
      <c r="W137" s="815"/>
      <c r="X137" s="816"/>
    </row>
    <row r="138" spans="1:24" ht="12.75">
      <c r="A138" s="882" t="s">
        <v>1330</v>
      </c>
      <c r="B138" s="882"/>
      <c r="C138" s="882"/>
      <c r="D138" s="916" t="s">
        <v>1331</v>
      </c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915"/>
      <c r="V138" s="815"/>
      <c r="W138" s="815"/>
      <c r="X138" s="816"/>
    </row>
    <row r="139" spans="1:24" ht="12.75">
      <c r="A139" s="882" t="s">
        <v>1332</v>
      </c>
      <c r="B139" s="882"/>
      <c r="C139" s="882"/>
      <c r="D139" s="916" t="s">
        <v>1333</v>
      </c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815"/>
      <c r="W139" s="815"/>
      <c r="X139" s="816"/>
    </row>
    <row r="140" spans="1:24" ht="12.75">
      <c r="A140" s="882" t="s">
        <v>1334</v>
      </c>
      <c r="B140" s="882"/>
      <c r="C140" s="882"/>
      <c r="D140" s="916" t="s">
        <v>1335</v>
      </c>
      <c r="E140" s="915"/>
      <c r="F140" s="915"/>
      <c r="G140" s="915"/>
      <c r="H140" s="915"/>
      <c r="I140" s="915"/>
      <c r="J140" s="915"/>
      <c r="K140" s="915"/>
      <c r="L140" s="915"/>
      <c r="M140" s="915"/>
      <c r="N140" s="915"/>
      <c r="O140" s="915"/>
      <c r="P140" s="915"/>
      <c r="Q140" s="915"/>
      <c r="R140" s="915"/>
      <c r="S140" s="915"/>
      <c r="T140" s="915"/>
      <c r="U140" s="915"/>
      <c r="V140" s="815"/>
      <c r="W140" s="815"/>
      <c r="X140" s="816"/>
    </row>
    <row r="141" spans="1:24" ht="12.75">
      <c r="A141" s="882" t="s">
        <v>1336</v>
      </c>
      <c r="B141" s="882"/>
      <c r="C141" s="882"/>
      <c r="D141" s="916" t="s">
        <v>1337</v>
      </c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5"/>
      <c r="P141" s="915"/>
      <c r="Q141" s="915"/>
      <c r="R141" s="915"/>
      <c r="S141" s="915"/>
      <c r="T141" s="915"/>
      <c r="U141" s="915"/>
      <c r="V141" s="815"/>
      <c r="W141" s="815"/>
      <c r="X141" s="816"/>
    </row>
    <row r="142" spans="1:24" ht="12.75">
      <c r="A142" s="882" t="s">
        <v>1338</v>
      </c>
      <c r="B142" s="882"/>
      <c r="C142" s="882"/>
      <c r="D142" s="916" t="s">
        <v>1339</v>
      </c>
      <c r="E142" s="915"/>
      <c r="F142" s="915"/>
      <c r="G142" s="915"/>
      <c r="H142" s="915"/>
      <c r="I142" s="915"/>
      <c r="J142" s="915"/>
      <c r="K142" s="915"/>
      <c r="L142" s="915"/>
      <c r="M142" s="915"/>
      <c r="N142" s="915"/>
      <c r="O142" s="915"/>
      <c r="P142" s="915"/>
      <c r="Q142" s="915"/>
      <c r="R142" s="915"/>
      <c r="S142" s="915"/>
      <c r="T142" s="915"/>
      <c r="U142" s="915"/>
      <c r="V142" s="815"/>
      <c r="W142" s="815"/>
      <c r="X142" s="816"/>
    </row>
    <row r="143" spans="1:24" ht="12.75">
      <c r="A143" s="878" t="s">
        <v>1340</v>
      </c>
      <c r="B143" s="878"/>
      <c r="C143" s="878"/>
      <c r="D143" s="909" t="s">
        <v>1341</v>
      </c>
      <c r="E143" s="909"/>
      <c r="F143" s="909"/>
      <c r="G143" s="909"/>
      <c r="H143" s="909"/>
      <c r="I143" s="909"/>
      <c r="J143" s="909"/>
      <c r="K143" s="909"/>
      <c r="L143" s="909"/>
      <c r="M143" s="909"/>
      <c r="N143" s="909"/>
      <c r="O143" s="909"/>
      <c r="P143" s="909"/>
      <c r="Q143" s="909"/>
      <c r="R143" s="909"/>
      <c r="S143" s="909"/>
      <c r="T143" s="909"/>
      <c r="U143" s="909"/>
      <c r="V143" s="814">
        <f>SUM(V134,V130:V132,V124:V128)</f>
        <v>0</v>
      </c>
      <c r="W143" s="814">
        <f>SUM(W134,W130:W132,W124:W128)</f>
        <v>1024</v>
      </c>
      <c r="X143" s="814"/>
    </row>
    <row r="144" spans="1:24" ht="12.75">
      <c r="A144" s="882" t="s">
        <v>1342</v>
      </c>
      <c r="B144" s="882"/>
      <c r="C144" s="882"/>
      <c r="D144" s="915" t="s">
        <v>1343</v>
      </c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815"/>
      <c r="W144" s="815">
        <v>95</v>
      </c>
      <c r="X144" s="816"/>
    </row>
    <row r="145" spans="1:24" ht="12.75">
      <c r="A145" s="882" t="s">
        <v>1344</v>
      </c>
      <c r="B145" s="882"/>
      <c r="C145" s="882"/>
      <c r="D145" s="916" t="s">
        <v>1222</v>
      </c>
      <c r="E145" s="916"/>
      <c r="F145" s="916"/>
      <c r="G145" s="916"/>
      <c r="H145" s="916"/>
      <c r="I145" s="916"/>
      <c r="J145" s="916"/>
      <c r="K145" s="916"/>
      <c r="L145" s="916"/>
      <c r="M145" s="916"/>
      <c r="N145" s="916"/>
      <c r="O145" s="916"/>
      <c r="P145" s="916"/>
      <c r="Q145" s="916"/>
      <c r="R145" s="916"/>
      <c r="S145" s="916"/>
      <c r="T145" s="916"/>
      <c r="U145" s="916"/>
      <c r="V145" s="815"/>
      <c r="W145" s="815"/>
      <c r="X145" s="816"/>
    </row>
    <row r="146" spans="1:24" ht="12.75">
      <c r="A146" s="882" t="s">
        <v>1345</v>
      </c>
      <c r="B146" s="882"/>
      <c r="C146" s="882"/>
      <c r="D146" s="916" t="s">
        <v>1346</v>
      </c>
      <c r="E146" s="916"/>
      <c r="F146" s="916"/>
      <c r="G146" s="916"/>
      <c r="H146" s="916"/>
      <c r="I146" s="916"/>
      <c r="J146" s="916"/>
      <c r="K146" s="916"/>
      <c r="L146" s="916"/>
      <c r="M146" s="916"/>
      <c r="N146" s="916"/>
      <c r="O146" s="916"/>
      <c r="P146" s="916"/>
      <c r="Q146" s="916"/>
      <c r="R146" s="916"/>
      <c r="S146" s="916"/>
      <c r="T146" s="916"/>
      <c r="U146" s="916"/>
      <c r="V146" s="815"/>
      <c r="W146" s="815"/>
      <c r="X146" s="816"/>
    </row>
    <row r="147" spans="1:24" ht="12.75">
      <c r="A147" s="882" t="s">
        <v>1347</v>
      </c>
      <c r="B147" s="882"/>
      <c r="C147" s="882"/>
      <c r="D147" s="916" t="s">
        <v>1348</v>
      </c>
      <c r="E147" s="916"/>
      <c r="F147" s="916"/>
      <c r="G147" s="916"/>
      <c r="H147" s="916"/>
      <c r="I147" s="916"/>
      <c r="J147" s="916"/>
      <c r="K147" s="916"/>
      <c r="L147" s="916"/>
      <c r="M147" s="916"/>
      <c r="N147" s="916"/>
      <c r="O147" s="916"/>
      <c r="P147" s="916"/>
      <c r="Q147" s="916"/>
      <c r="R147" s="916"/>
      <c r="S147" s="916"/>
      <c r="T147" s="916"/>
      <c r="U147" s="916"/>
      <c r="V147" s="815"/>
      <c r="W147" s="815"/>
      <c r="X147" s="816"/>
    </row>
    <row r="148" spans="1:24" ht="12.75">
      <c r="A148" s="882" t="s">
        <v>1349</v>
      </c>
      <c r="B148" s="882"/>
      <c r="C148" s="882"/>
      <c r="D148" s="916" t="s">
        <v>1350</v>
      </c>
      <c r="E148" s="916"/>
      <c r="F148" s="916"/>
      <c r="G148" s="916"/>
      <c r="H148" s="916"/>
      <c r="I148" s="916"/>
      <c r="J148" s="916"/>
      <c r="K148" s="916"/>
      <c r="L148" s="916"/>
      <c r="M148" s="916"/>
      <c r="N148" s="916"/>
      <c r="O148" s="916"/>
      <c r="P148" s="916"/>
      <c r="Q148" s="916"/>
      <c r="R148" s="916"/>
      <c r="S148" s="916"/>
      <c r="T148" s="916"/>
      <c r="U148" s="916"/>
      <c r="V148" s="815"/>
      <c r="W148" s="815"/>
      <c r="X148" s="816"/>
    </row>
    <row r="149" spans="1:24" ht="12.75">
      <c r="A149" s="882" t="s">
        <v>1351</v>
      </c>
      <c r="B149" s="882"/>
      <c r="C149" s="882"/>
      <c r="D149" s="916" t="s">
        <v>1230</v>
      </c>
      <c r="E149" s="916"/>
      <c r="F149" s="916"/>
      <c r="G149" s="916"/>
      <c r="H149" s="916"/>
      <c r="I149" s="916"/>
      <c r="J149" s="916"/>
      <c r="K149" s="916"/>
      <c r="L149" s="916"/>
      <c r="M149" s="916"/>
      <c r="N149" s="916"/>
      <c r="O149" s="916"/>
      <c r="P149" s="916"/>
      <c r="Q149" s="916"/>
      <c r="R149" s="916"/>
      <c r="S149" s="916"/>
      <c r="T149" s="916"/>
      <c r="U149" s="916"/>
      <c r="V149" s="815"/>
      <c r="W149" s="815"/>
      <c r="X149" s="816"/>
    </row>
    <row r="150" spans="1:24" ht="12.75">
      <c r="A150" s="882" t="s">
        <v>1352</v>
      </c>
      <c r="B150" s="882"/>
      <c r="C150" s="882"/>
      <c r="D150" s="916" t="s">
        <v>1353</v>
      </c>
      <c r="E150" s="916"/>
      <c r="F150" s="916"/>
      <c r="G150" s="916"/>
      <c r="H150" s="916"/>
      <c r="I150" s="916"/>
      <c r="J150" s="916"/>
      <c r="K150" s="916"/>
      <c r="L150" s="916"/>
      <c r="M150" s="916"/>
      <c r="N150" s="916"/>
      <c r="O150" s="916"/>
      <c r="P150" s="916"/>
      <c r="Q150" s="916"/>
      <c r="R150" s="916"/>
      <c r="S150" s="916"/>
      <c r="T150" s="916"/>
      <c r="U150" s="916"/>
      <c r="V150" s="815"/>
      <c r="W150" s="815"/>
      <c r="X150" s="816"/>
    </row>
    <row r="151" spans="1:24" ht="12.75">
      <c r="A151" s="878" t="s">
        <v>1354</v>
      </c>
      <c r="B151" s="878"/>
      <c r="C151" s="878"/>
      <c r="D151" s="909" t="s">
        <v>1355</v>
      </c>
      <c r="E151" s="909"/>
      <c r="F151" s="909"/>
      <c r="G151" s="909"/>
      <c r="H151" s="909"/>
      <c r="I151" s="909"/>
      <c r="J151" s="909"/>
      <c r="K151" s="909"/>
      <c r="L151" s="909"/>
      <c r="M151" s="909"/>
      <c r="N151" s="909"/>
      <c r="O151" s="909"/>
      <c r="P151" s="909"/>
      <c r="Q151" s="909"/>
      <c r="R151" s="909"/>
      <c r="S151" s="909"/>
      <c r="T151" s="909"/>
      <c r="U151" s="909"/>
      <c r="V151" s="814">
        <f>SUM(V144:V150)</f>
        <v>0</v>
      </c>
      <c r="W151" s="814">
        <f>SUM(W144:W150)</f>
        <v>95</v>
      </c>
      <c r="X151" s="814"/>
    </row>
    <row r="152" spans="1:24" ht="12.75">
      <c r="A152" s="878" t="s">
        <v>1356</v>
      </c>
      <c r="B152" s="878"/>
      <c r="C152" s="878"/>
      <c r="D152" s="909" t="s">
        <v>1357</v>
      </c>
      <c r="E152" s="909"/>
      <c r="F152" s="909"/>
      <c r="G152" s="909"/>
      <c r="H152" s="909"/>
      <c r="I152" s="909"/>
      <c r="J152" s="909"/>
      <c r="K152" s="909"/>
      <c r="L152" s="909"/>
      <c r="M152" s="909"/>
      <c r="N152" s="909"/>
      <c r="O152" s="909"/>
      <c r="P152" s="909"/>
      <c r="Q152" s="909"/>
      <c r="R152" s="909"/>
      <c r="S152" s="909"/>
      <c r="T152" s="909"/>
      <c r="U152" s="909"/>
      <c r="V152" s="814">
        <f>SUM(V151,V143,V123)</f>
        <v>0</v>
      </c>
      <c r="W152" s="814">
        <f>SUM(W151,W143,W123)</f>
        <v>2101</v>
      </c>
      <c r="X152" s="814"/>
    </row>
    <row r="153" spans="1:24" ht="12.75">
      <c r="A153" s="878" t="s">
        <v>1358</v>
      </c>
      <c r="B153" s="878"/>
      <c r="C153" s="878"/>
      <c r="D153" s="909" t="s">
        <v>1359</v>
      </c>
      <c r="E153" s="909"/>
      <c r="F153" s="909"/>
      <c r="G153" s="909"/>
      <c r="H153" s="909"/>
      <c r="I153" s="909"/>
      <c r="J153" s="909"/>
      <c r="K153" s="909"/>
      <c r="L153" s="909"/>
      <c r="M153" s="909"/>
      <c r="N153" s="909"/>
      <c r="O153" s="909"/>
      <c r="P153" s="909"/>
      <c r="Q153" s="909"/>
      <c r="R153" s="909"/>
      <c r="S153" s="909"/>
      <c r="T153" s="909"/>
      <c r="U153" s="909"/>
      <c r="V153" s="816"/>
      <c r="W153" s="816"/>
      <c r="X153" s="816"/>
    </row>
    <row r="154" spans="1:24" ht="12.75">
      <c r="A154" s="878" t="s">
        <v>1360</v>
      </c>
      <c r="B154" s="878"/>
      <c r="C154" s="878"/>
      <c r="D154" s="909" t="s">
        <v>1361</v>
      </c>
      <c r="E154" s="909"/>
      <c r="F154" s="909"/>
      <c r="G154" s="909"/>
      <c r="H154" s="909"/>
      <c r="I154" s="909"/>
      <c r="J154" s="909"/>
      <c r="K154" s="909"/>
      <c r="L154" s="909"/>
      <c r="M154" s="909"/>
      <c r="N154" s="909"/>
      <c r="O154" s="909"/>
      <c r="P154" s="909"/>
      <c r="Q154" s="909"/>
      <c r="R154" s="909"/>
      <c r="S154" s="909"/>
      <c r="T154" s="909"/>
      <c r="U154" s="909"/>
      <c r="V154" s="816"/>
      <c r="W154" s="816"/>
      <c r="X154" s="816"/>
    </row>
    <row r="155" spans="1:24" ht="12.75">
      <c r="A155" s="882" t="s">
        <v>1362</v>
      </c>
      <c r="B155" s="882"/>
      <c r="C155" s="882"/>
      <c r="D155" s="915" t="s">
        <v>1363</v>
      </c>
      <c r="E155" s="915"/>
      <c r="F155" s="915"/>
      <c r="G155" s="915"/>
      <c r="H155" s="915"/>
      <c r="I155" s="915"/>
      <c r="J155" s="915"/>
      <c r="K155" s="915"/>
      <c r="L155" s="915"/>
      <c r="M155" s="915"/>
      <c r="N155" s="915"/>
      <c r="O155" s="915"/>
      <c r="P155" s="915"/>
      <c r="Q155" s="915"/>
      <c r="R155" s="915"/>
      <c r="S155" s="915"/>
      <c r="T155" s="915"/>
      <c r="U155" s="915"/>
      <c r="V155" s="815"/>
      <c r="W155" s="815"/>
      <c r="X155" s="816"/>
    </row>
    <row r="156" spans="1:24" ht="12.75">
      <c r="A156" s="882" t="s">
        <v>1364</v>
      </c>
      <c r="B156" s="882"/>
      <c r="C156" s="882"/>
      <c r="D156" s="915" t="s">
        <v>1365</v>
      </c>
      <c r="E156" s="915"/>
      <c r="F156" s="915"/>
      <c r="G156" s="915"/>
      <c r="H156" s="915"/>
      <c r="I156" s="915"/>
      <c r="J156" s="915"/>
      <c r="K156" s="915"/>
      <c r="L156" s="915"/>
      <c r="M156" s="915"/>
      <c r="N156" s="915"/>
      <c r="O156" s="915"/>
      <c r="P156" s="915"/>
      <c r="Q156" s="915"/>
      <c r="R156" s="915"/>
      <c r="S156" s="915"/>
      <c r="T156" s="915"/>
      <c r="U156" s="915"/>
      <c r="V156" s="815"/>
      <c r="W156" s="815">
        <v>1834</v>
      </c>
      <c r="X156" s="816"/>
    </row>
    <row r="157" spans="1:24" ht="12.75">
      <c r="A157" s="882" t="s">
        <v>1366</v>
      </c>
      <c r="B157" s="882"/>
      <c r="C157" s="882"/>
      <c r="D157" s="915" t="s">
        <v>1367</v>
      </c>
      <c r="E157" s="915"/>
      <c r="F157" s="915"/>
      <c r="G157" s="915"/>
      <c r="H157" s="915"/>
      <c r="I157" s="915"/>
      <c r="J157" s="915"/>
      <c r="K157" s="915"/>
      <c r="L157" s="915"/>
      <c r="M157" s="915"/>
      <c r="N157" s="915"/>
      <c r="O157" s="915"/>
      <c r="P157" s="915"/>
      <c r="Q157" s="915"/>
      <c r="R157" s="915"/>
      <c r="S157" s="915"/>
      <c r="T157" s="915"/>
      <c r="U157" s="915"/>
      <c r="V157" s="815"/>
      <c r="W157" s="815"/>
      <c r="X157" s="816"/>
    </row>
    <row r="158" spans="1:24" ht="12.75">
      <c r="A158" s="878" t="s">
        <v>1368</v>
      </c>
      <c r="B158" s="878"/>
      <c r="C158" s="878"/>
      <c r="D158" s="909" t="s">
        <v>1369</v>
      </c>
      <c r="E158" s="909"/>
      <c r="F158" s="909"/>
      <c r="G158" s="909"/>
      <c r="H158" s="909"/>
      <c r="I158" s="909"/>
      <c r="J158" s="909"/>
      <c r="K158" s="909"/>
      <c r="L158" s="909"/>
      <c r="M158" s="909"/>
      <c r="N158" s="909"/>
      <c r="O158" s="909"/>
      <c r="P158" s="909"/>
      <c r="Q158" s="909"/>
      <c r="R158" s="909"/>
      <c r="S158" s="909"/>
      <c r="T158" s="909"/>
      <c r="U158" s="909"/>
      <c r="V158" s="814">
        <f>SUM(V155:V157)</f>
        <v>0</v>
      </c>
      <c r="W158" s="814">
        <f>SUM(W155:W157)</f>
        <v>1834</v>
      </c>
      <c r="X158" s="814"/>
    </row>
    <row r="159" spans="1:24" ht="12.75">
      <c r="A159" s="909" t="s">
        <v>1370</v>
      </c>
      <c r="B159" s="917"/>
      <c r="C159" s="917"/>
      <c r="D159" s="917"/>
      <c r="E159" s="917"/>
      <c r="F159" s="917"/>
      <c r="G159" s="917"/>
      <c r="H159" s="917"/>
      <c r="I159" s="917"/>
      <c r="J159" s="917"/>
      <c r="K159" s="917"/>
      <c r="L159" s="917"/>
      <c r="M159" s="917"/>
      <c r="N159" s="917"/>
      <c r="O159" s="917"/>
      <c r="P159" s="917"/>
      <c r="Q159" s="917"/>
      <c r="R159" s="917"/>
      <c r="S159" s="917"/>
      <c r="T159" s="917"/>
      <c r="U159" s="917"/>
      <c r="V159" s="814">
        <f>SUM(V158,V154,V153,V152,V103)</f>
        <v>0</v>
      </c>
      <c r="W159" s="814">
        <f>SUM(W158,W154,W153,W152,W103)</f>
        <v>207776</v>
      </c>
      <c r="X159" s="814"/>
    </row>
  </sheetData>
  <sheetProtection/>
  <mergeCells count="312">
    <mergeCell ref="A159:U159"/>
    <mergeCell ref="A1:X1"/>
    <mergeCell ref="A157:C157"/>
    <mergeCell ref="D157:U157"/>
    <mergeCell ref="A158:C158"/>
    <mergeCell ref="D158:U158"/>
    <mergeCell ref="A155:C155"/>
    <mergeCell ref="D155:U155"/>
    <mergeCell ref="A156:C156"/>
    <mergeCell ref="D156:U156"/>
    <mergeCell ref="A153:C153"/>
    <mergeCell ref="D153:U153"/>
    <mergeCell ref="A154:C154"/>
    <mergeCell ref="D154:U154"/>
    <mergeCell ref="A151:C151"/>
    <mergeCell ref="D151:U151"/>
    <mergeCell ref="A152:C152"/>
    <mergeCell ref="D152:U152"/>
    <mergeCell ref="A149:C149"/>
    <mergeCell ref="D149:U149"/>
    <mergeCell ref="A150:C150"/>
    <mergeCell ref="D150:U150"/>
    <mergeCell ref="A147:C147"/>
    <mergeCell ref="D147:U147"/>
    <mergeCell ref="A148:C148"/>
    <mergeCell ref="D148:U148"/>
    <mergeCell ref="A145:C145"/>
    <mergeCell ref="D145:U145"/>
    <mergeCell ref="A146:C146"/>
    <mergeCell ref="D146:U146"/>
    <mergeCell ref="A143:C143"/>
    <mergeCell ref="D143:U143"/>
    <mergeCell ref="A144:C144"/>
    <mergeCell ref="D144:U144"/>
    <mergeCell ref="A141:C141"/>
    <mergeCell ref="D141:U141"/>
    <mergeCell ref="A142:C142"/>
    <mergeCell ref="D142:U142"/>
    <mergeCell ref="A139:C139"/>
    <mergeCell ref="D139:U139"/>
    <mergeCell ref="A140:C140"/>
    <mergeCell ref="D140:U140"/>
    <mergeCell ref="A137:C137"/>
    <mergeCell ref="D137:U137"/>
    <mergeCell ref="A138:C138"/>
    <mergeCell ref="D138:U138"/>
    <mergeCell ref="A135:C135"/>
    <mergeCell ref="D135:U135"/>
    <mergeCell ref="A136:C136"/>
    <mergeCell ref="D136:U136"/>
    <mergeCell ref="A133:C133"/>
    <mergeCell ref="D133:U133"/>
    <mergeCell ref="A134:C134"/>
    <mergeCell ref="D134:U134"/>
    <mergeCell ref="A131:C131"/>
    <mergeCell ref="D131:U131"/>
    <mergeCell ref="A132:C132"/>
    <mergeCell ref="D132:U132"/>
    <mergeCell ref="A129:C129"/>
    <mergeCell ref="D129:U129"/>
    <mergeCell ref="A130:C130"/>
    <mergeCell ref="D130:U130"/>
    <mergeCell ref="A127:C127"/>
    <mergeCell ref="D127:U127"/>
    <mergeCell ref="A128:C128"/>
    <mergeCell ref="D128:U128"/>
    <mergeCell ref="A125:C125"/>
    <mergeCell ref="D125:U125"/>
    <mergeCell ref="A126:C126"/>
    <mergeCell ref="D126:U126"/>
    <mergeCell ref="A123:C123"/>
    <mergeCell ref="D123:U123"/>
    <mergeCell ref="A124:C124"/>
    <mergeCell ref="D124:U124"/>
    <mergeCell ref="A121:C121"/>
    <mergeCell ref="D121:U121"/>
    <mergeCell ref="A122:C122"/>
    <mergeCell ref="D122:U122"/>
    <mergeCell ref="A119:C119"/>
    <mergeCell ref="D119:U119"/>
    <mergeCell ref="A120:C120"/>
    <mergeCell ref="D120:U120"/>
    <mergeCell ref="A117:C117"/>
    <mergeCell ref="D117:U117"/>
    <mergeCell ref="A118:C118"/>
    <mergeCell ref="D118:U118"/>
    <mergeCell ref="A115:C115"/>
    <mergeCell ref="D115:U115"/>
    <mergeCell ref="A116:C116"/>
    <mergeCell ref="D116:U116"/>
    <mergeCell ref="A113:C113"/>
    <mergeCell ref="D113:U113"/>
    <mergeCell ref="A114:C114"/>
    <mergeCell ref="D114:U114"/>
    <mergeCell ref="A111:C111"/>
    <mergeCell ref="D111:U111"/>
    <mergeCell ref="A112:C112"/>
    <mergeCell ref="D112:U112"/>
    <mergeCell ref="A109:C109"/>
    <mergeCell ref="D109:U109"/>
    <mergeCell ref="A110:C110"/>
    <mergeCell ref="D110:U110"/>
    <mergeCell ref="A107:C107"/>
    <mergeCell ref="D107:U107"/>
    <mergeCell ref="A108:C108"/>
    <mergeCell ref="D108:U108"/>
    <mergeCell ref="A105:C105"/>
    <mergeCell ref="D105:U105"/>
    <mergeCell ref="A106:C106"/>
    <mergeCell ref="D106:U106"/>
    <mergeCell ref="A103:C103"/>
    <mergeCell ref="D103:U103"/>
    <mergeCell ref="A104:C104"/>
    <mergeCell ref="D104:U104"/>
    <mergeCell ref="A101:C101"/>
    <mergeCell ref="D101:U101"/>
    <mergeCell ref="A102:C102"/>
    <mergeCell ref="D102:U102"/>
    <mergeCell ref="A99:C99"/>
    <mergeCell ref="D99:U99"/>
    <mergeCell ref="A100:C100"/>
    <mergeCell ref="D100:U100"/>
    <mergeCell ref="A97:C97"/>
    <mergeCell ref="D97:U97"/>
    <mergeCell ref="A98:C98"/>
    <mergeCell ref="D98:U98"/>
    <mergeCell ref="A95:C95"/>
    <mergeCell ref="D95:U95"/>
    <mergeCell ref="A96:U96"/>
    <mergeCell ref="A93:C93"/>
    <mergeCell ref="D93:U93"/>
    <mergeCell ref="A94:C94"/>
    <mergeCell ref="D94:U94"/>
    <mergeCell ref="A91:C91"/>
    <mergeCell ref="D91:U91"/>
    <mergeCell ref="A92:C92"/>
    <mergeCell ref="D92:U92"/>
    <mergeCell ref="A89:C89"/>
    <mergeCell ref="D89:U89"/>
    <mergeCell ref="A90:C90"/>
    <mergeCell ref="D90:U90"/>
    <mergeCell ref="A87:C87"/>
    <mergeCell ref="D87:U87"/>
    <mergeCell ref="A88:C88"/>
    <mergeCell ref="D88:U88"/>
    <mergeCell ref="A85:C85"/>
    <mergeCell ref="D85:U85"/>
    <mergeCell ref="A86:C86"/>
    <mergeCell ref="D86:U86"/>
    <mergeCell ref="A83:C83"/>
    <mergeCell ref="D83:U83"/>
    <mergeCell ref="A84:C84"/>
    <mergeCell ref="D84:U84"/>
    <mergeCell ref="A81:C81"/>
    <mergeCell ref="D81:U81"/>
    <mergeCell ref="A82:C82"/>
    <mergeCell ref="D82:U82"/>
    <mergeCell ref="A79:C79"/>
    <mergeCell ref="D79:U79"/>
    <mergeCell ref="A80:C80"/>
    <mergeCell ref="D80:U80"/>
    <mergeCell ref="A77:C77"/>
    <mergeCell ref="D77:U77"/>
    <mergeCell ref="A78:C78"/>
    <mergeCell ref="D78:U78"/>
    <mergeCell ref="A75:C75"/>
    <mergeCell ref="D75:U75"/>
    <mergeCell ref="A76:C76"/>
    <mergeCell ref="D76:U76"/>
    <mergeCell ref="A73:C73"/>
    <mergeCell ref="D73:U73"/>
    <mergeCell ref="A74:C74"/>
    <mergeCell ref="D74:U74"/>
    <mergeCell ref="A71:C71"/>
    <mergeCell ref="D71:U71"/>
    <mergeCell ref="A72:C72"/>
    <mergeCell ref="D72:U72"/>
    <mergeCell ref="A69:C69"/>
    <mergeCell ref="D69:U69"/>
    <mergeCell ref="A70:C70"/>
    <mergeCell ref="D70:U70"/>
    <mergeCell ref="A67:C67"/>
    <mergeCell ref="D67:U67"/>
    <mergeCell ref="A68:C68"/>
    <mergeCell ref="D68:U68"/>
    <mergeCell ref="A65:C65"/>
    <mergeCell ref="D65:U65"/>
    <mergeCell ref="A66:C66"/>
    <mergeCell ref="D66:U66"/>
    <mergeCell ref="A63:C63"/>
    <mergeCell ref="D63:U63"/>
    <mergeCell ref="A64:C64"/>
    <mergeCell ref="D64:U64"/>
    <mergeCell ref="A61:C61"/>
    <mergeCell ref="D61:U61"/>
    <mergeCell ref="A62:C62"/>
    <mergeCell ref="D62:U62"/>
    <mergeCell ref="A59:C59"/>
    <mergeCell ref="D59:U59"/>
    <mergeCell ref="A60:C60"/>
    <mergeCell ref="D60:U60"/>
    <mergeCell ref="A57:C57"/>
    <mergeCell ref="D57:U57"/>
    <mergeCell ref="A58:C58"/>
    <mergeCell ref="D58:U58"/>
    <mergeCell ref="A55:C55"/>
    <mergeCell ref="D55:U55"/>
    <mergeCell ref="A56:C56"/>
    <mergeCell ref="D56:U56"/>
    <mergeCell ref="A53:C53"/>
    <mergeCell ref="D53:U53"/>
    <mergeCell ref="A54:C54"/>
    <mergeCell ref="D54:U54"/>
    <mergeCell ref="A51:C51"/>
    <mergeCell ref="D51:U51"/>
    <mergeCell ref="A52:C52"/>
    <mergeCell ref="D52:U52"/>
    <mergeCell ref="A49:C49"/>
    <mergeCell ref="D49:U49"/>
    <mergeCell ref="A50:C50"/>
    <mergeCell ref="D50:U50"/>
    <mergeCell ref="A47:C47"/>
    <mergeCell ref="D47:U47"/>
    <mergeCell ref="A48:C48"/>
    <mergeCell ref="D48:U48"/>
    <mergeCell ref="A45:C45"/>
    <mergeCell ref="D45:U45"/>
    <mergeCell ref="A46:C46"/>
    <mergeCell ref="D46:U46"/>
    <mergeCell ref="A43:C43"/>
    <mergeCell ref="D43:U43"/>
    <mergeCell ref="A44:C44"/>
    <mergeCell ref="D44:U44"/>
    <mergeCell ref="A41:C41"/>
    <mergeCell ref="D41:U41"/>
    <mergeCell ref="A42:C42"/>
    <mergeCell ref="D42:U42"/>
    <mergeCell ref="A39:C39"/>
    <mergeCell ref="D39:U39"/>
    <mergeCell ref="A40:C40"/>
    <mergeCell ref="D40:U40"/>
    <mergeCell ref="A37:C37"/>
    <mergeCell ref="D37:U37"/>
    <mergeCell ref="A38:C38"/>
    <mergeCell ref="D38:U38"/>
    <mergeCell ref="A35:C35"/>
    <mergeCell ref="D35:U35"/>
    <mergeCell ref="A36:C36"/>
    <mergeCell ref="D36:U36"/>
    <mergeCell ref="A33:C33"/>
    <mergeCell ref="D33:U33"/>
    <mergeCell ref="A34:C34"/>
    <mergeCell ref="D34:U34"/>
    <mergeCell ref="A31:C31"/>
    <mergeCell ref="D31:U31"/>
    <mergeCell ref="A32:C32"/>
    <mergeCell ref="D32:U32"/>
    <mergeCell ref="A29:C29"/>
    <mergeCell ref="D29:U29"/>
    <mergeCell ref="A30:C30"/>
    <mergeCell ref="D30:U30"/>
    <mergeCell ref="A27:C27"/>
    <mergeCell ref="D27:U27"/>
    <mergeCell ref="A28:C28"/>
    <mergeCell ref="D28:U28"/>
    <mergeCell ref="A25:C25"/>
    <mergeCell ref="D25:U25"/>
    <mergeCell ref="A26:C26"/>
    <mergeCell ref="D26:U26"/>
    <mergeCell ref="A23:C23"/>
    <mergeCell ref="D23:U23"/>
    <mergeCell ref="A24:C24"/>
    <mergeCell ref="D24:U24"/>
    <mergeCell ref="A21:C21"/>
    <mergeCell ref="D21:U21"/>
    <mergeCell ref="A22:C22"/>
    <mergeCell ref="D22:U22"/>
    <mergeCell ref="A19:C19"/>
    <mergeCell ref="D19:U19"/>
    <mergeCell ref="A20:C20"/>
    <mergeCell ref="D20:U20"/>
    <mergeCell ref="A17:C17"/>
    <mergeCell ref="D17:U17"/>
    <mergeCell ref="A18:C18"/>
    <mergeCell ref="D18:U18"/>
    <mergeCell ref="A15:C15"/>
    <mergeCell ref="D15:U15"/>
    <mergeCell ref="A16:C16"/>
    <mergeCell ref="D16:U16"/>
    <mergeCell ref="A13:C13"/>
    <mergeCell ref="D13:U13"/>
    <mergeCell ref="A14:C14"/>
    <mergeCell ref="D14:U14"/>
    <mergeCell ref="A11:C11"/>
    <mergeCell ref="D11:U11"/>
    <mergeCell ref="A12:C12"/>
    <mergeCell ref="D12:U12"/>
    <mergeCell ref="A9:C9"/>
    <mergeCell ref="D9:U9"/>
    <mergeCell ref="A10:C10"/>
    <mergeCell ref="D10:U10"/>
    <mergeCell ref="A7:C7"/>
    <mergeCell ref="D7:U7"/>
    <mergeCell ref="A8:C8"/>
    <mergeCell ref="D8:U8"/>
    <mergeCell ref="A5:C5"/>
    <mergeCell ref="D5:U5"/>
    <mergeCell ref="A6:C6"/>
    <mergeCell ref="D6:U6"/>
    <mergeCell ref="A3:X3"/>
    <mergeCell ref="A4:C4"/>
    <mergeCell ref="D4:U4"/>
  </mergeCells>
  <printOptions/>
  <pageMargins left="0.7" right="0.7" top="0.75" bottom="0.75" header="0.3" footer="0.3"/>
  <pageSetup horizontalDpi="600" verticalDpi="600" orientation="portrait" paperSize="9" r:id="rId1"/>
  <headerFooter>
    <oddHeader>&amp;R9. melléklet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SheetLayoutView="145" zoomScalePageLayoutView="0" workbookViewId="0" topLeftCell="A1">
      <selection activeCell="A57" sqref="A57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+CONCATENATE("8.1. melléklet a ……/",LEFT(ÖSSZEFÜGGÉSEK!A4,4)+1,". (……) önkormányzati rendelethez")</f>
        <v>8.1. melléklet a ……/2015. (……) önkormányzati rendelethez</v>
      </c>
    </row>
    <row r="2" spans="1:5" s="237" customFormat="1" ht="25.5" customHeight="1">
      <c r="A2" s="235" t="s">
        <v>449</v>
      </c>
      <c r="B2" s="847" t="s">
        <v>477</v>
      </c>
      <c r="C2" s="847"/>
      <c r="D2" s="847"/>
      <c r="E2" s="294" t="s">
        <v>446</v>
      </c>
    </row>
    <row r="3" spans="1:5" s="237" customFormat="1" ht="24">
      <c r="A3" s="238" t="s">
        <v>478</v>
      </c>
      <c r="B3" s="848" t="s">
        <v>427</v>
      </c>
      <c r="C3" s="848"/>
      <c r="D3" s="848"/>
      <c r="E3" s="295" t="s">
        <v>425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13" ht="12" customHeight="1">
      <c r="A45" s="301" t="s">
        <v>53</v>
      </c>
      <c r="B45" s="81" t="s">
        <v>215</v>
      </c>
      <c r="C45" s="108"/>
      <c r="D45" s="108"/>
      <c r="E45" s="307"/>
      <c r="M45" s="229">
        <f>15000/60</f>
        <v>250</v>
      </c>
    </row>
    <row r="46" spans="1:13" ht="12" customHeight="1">
      <c r="A46" s="301" t="s">
        <v>55</v>
      </c>
      <c r="B46" s="65" t="s">
        <v>216</v>
      </c>
      <c r="C46" s="112"/>
      <c r="D46" s="112"/>
      <c r="E46" s="137"/>
      <c r="M46" s="229">
        <f>+M45/8</f>
        <v>31.25</v>
      </c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+CONCATENATE("8.1.1. melléklet a ……/",LEFT(ÖSSZEFÜGGÉSEK!A4,4)+1,". (……) önkormányzati rendelethez")</f>
        <v>8.1.1. melléklet a ……/2015. (……) önkormányzati rendelethez</v>
      </c>
    </row>
    <row r="2" spans="1:5" s="237" customFormat="1" ht="25.5" customHeight="1">
      <c r="A2" s="235" t="s">
        <v>449</v>
      </c>
      <c r="B2" s="847" t="s">
        <v>477</v>
      </c>
      <c r="C2" s="847"/>
      <c r="D2" s="847"/>
      <c r="E2" s="294" t="s">
        <v>446</v>
      </c>
    </row>
    <row r="3" spans="1:5" s="237" customFormat="1" ht="24">
      <c r="A3" s="238" t="s">
        <v>478</v>
      </c>
      <c r="B3" s="848" t="s">
        <v>483</v>
      </c>
      <c r="C3" s="848"/>
      <c r="D3" s="848"/>
      <c r="E3" s="295" t="s">
        <v>443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+CONCATENATE("8.1.2. melléklet a ……/",LEFT(ÖSSZEFÜGGÉSEK!A4,4)+1,". (……) önkormányzati rendelethez")</f>
        <v>8.1.2. melléklet a ……/2015. (……) önkormányzati rendelethez</v>
      </c>
    </row>
    <row r="2" spans="1:5" s="237" customFormat="1" ht="25.5" customHeight="1">
      <c r="A2" s="235" t="s">
        <v>449</v>
      </c>
      <c r="B2" s="847" t="s">
        <v>477</v>
      </c>
      <c r="C2" s="847"/>
      <c r="D2" s="847"/>
      <c r="E2" s="294" t="s">
        <v>446</v>
      </c>
    </row>
    <row r="3" spans="1:5" s="237" customFormat="1" ht="24">
      <c r="A3" s="238" t="s">
        <v>478</v>
      </c>
      <c r="B3" s="848" t="s">
        <v>476</v>
      </c>
      <c r="C3" s="848"/>
      <c r="D3" s="848"/>
      <c r="E3" s="295" t="s">
        <v>446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8" sqref="B8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+CONCATENATE("8.1.3. melléklet a ……/",LEFT(ÖSSZEFÜGGÉSEK!A4,4)+1,". (……) önkormányzati rendelethez")</f>
        <v>8.1.3. melléklet a ……/2015. (……) önkormányzati rendelethez</v>
      </c>
    </row>
    <row r="2" spans="1:5" s="237" customFormat="1" ht="25.5" customHeight="1">
      <c r="A2" s="235" t="s">
        <v>449</v>
      </c>
      <c r="B2" s="847" t="s">
        <v>477</v>
      </c>
      <c r="C2" s="847"/>
      <c r="D2" s="847"/>
      <c r="E2" s="294" t="s">
        <v>446</v>
      </c>
    </row>
    <row r="3" spans="1:5" s="237" customFormat="1" ht="24">
      <c r="A3" s="238" t="s">
        <v>478</v>
      </c>
      <c r="B3" s="848" t="s">
        <v>484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+CONCATENATE("8.2. melléklet a ……/",LEFT(ÖSSZEFÜGGÉSEK!A4,4)+1,". (……) önkormányzati rendelethez")</f>
        <v>8.2. melléklet a ……/2015. (……) önkormányzati rendelethez</v>
      </c>
    </row>
    <row r="2" spans="1:5" s="237" customFormat="1" ht="25.5" customHeight="1">
      <c r="A2" s="235" t="s">
        <v>449</v>
      </c>
      <c r="B2" s="847" t="s">
        <v>485</v>
      </c>
      <c r="C2" s="847"/>
      <c r="D2" s="847"/>
      <c r="E2" s="294" t="s">
        <v>448</v>
      </c>
    </row>
    <row r="3" spans="1:5" s="237" customFormat="1" ht="24">
      <c r="A3" s="238" t="s">
        <v>478</v>
      </c>
      <c r="B3" s="848" t="s">
        <v>427</v>
      </c>
      <c r="C3" s="848"/>
      <c r="D3" s="848"/>
      <c r="E3" s="295" t="s">
        <v>425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+CONCATENATE("8.2.1. melléklet a ……/",LEFT(ÖSSZEFÜGGÉSEK!A4,4)+1,". (……) önkormányzati rendelethez")</f>
        <v>8.2.1. melléklet a ……/2015. (……) önkormányzati rendelethez</v>
      </c>
    </row>
    <row r="2" spans="1:5" s="237" customFormat="1" ht="25.5" customHeight="1">
      <c r="A2" s="235" t="s">
        <v>449</v>
      </c>
      <c r="B2" s="847" t="s">
        <v>485</v>
      </c>
      <c r="C2" s="847"/>
      <c r="D2" s="847"/>
      <c r="E2" s="294" t="s">
        <v>448</v>
      </c>
    </row>
    <row r="3" spans="1:5" s="237" customFormat="1" ht="24">
      <c r="A3" s="238" t="s">
        <v>478</v>
      </c>
      <c r="B3" s="848" t="s">
        <v>483</v>
      </c>
      <c r="C3" s="848"/>
      <c r="D3" s="848"/>
      <c r="E3" s="295" t="s">
        <v>443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+CONCATENATE("8.2.2. melléklet a ……/",LEFT(ÖSSZEFÜGGÉSEK!A4,4)+1,". (……) önkormányzati rendelethez")</f>
        <v>8.2.2. melléklet a ……/2015. (……) önkormányzati rendelethez</v>
      </c>
    </row>
    <row r="2" spans="1:5" s="237" customFormat="1" ht="25.5" customHeight="1">
      <c r="A2" s="235" t="s">
        <v>449</v>
      </c>
      <c r="B2" s="847" t="s">
        <v>485</v>
      </c>
      <c r="C2" s="847"/>
      <c r="D2" s="847"/>
      <c r="E2" s="294" t="s">
        <v>448</v>
      </c>
    </row>
    <row r="3" spans="1:5" s="237" customFormat="1" ht="24">
      <c r="A3" s="238" t="s">
        <v>478</v>
      </c>
      <c r="B3" s="848" t="s">
        <v>476</v>
      </c>
      <c r="C3" s="848"/>
      <c r="D3" s="848"/>
      <c r="E3" s="295" t="s">
        <v>446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+CONCATENATE("8.2.3. melléklet a ……/",LEFT(ÖSSZEFÜGGÉSEK!A4,4)+1,". (……) önkormányzati rendelethez")</f>
        <v>8.2.3. melléklet a ……/2015. (……) önkormányzati rendelethez</v>
      </c>
    </row>
    <row r="2" spans="1:5" s="237" customFormat="1" ht="25.5" customHeight="1">
      <c r="A2" s="235" t="s">
        <v>449</v>
      </c>
      <c r="B2" s="847" t="s">
        <v>485</v>
      </c>
      <c r="C2" s="847"/>
      <c r="D2" s="847"/>
      <c r="E2" s="294" t="s">
        <v>448</v>
      </c>
    </row>
    <row r="3" spans="1:5" s="237" customFormat="1" ht="24">
      <c r="A3" s="238" t="s">
        <v>478</v>
      </c>
      <c r="B3" s="848" t="s">
        <v>447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+CONCATENATE("8.3. melléklet a ……/",LEFT(ÖSSZEFÜGGÉSEK!A4,4)+1,". (……) önkormányzati rendelethez")</f>
        <v>8.3. melléklet a ……/2015. (……) önkormányzati rendelethez</v>
      </c>
    </row>
    <row r="2" spans="1:5" s="237" customFormat="1" ht="25.5" customHeight="1">
      <c r="A2" s="235" t="s">
        <v>449</v>
      </c>
      <c r="B2" s="847" t="s">
        <v>486</v>
      </c>
      <c r="C2" s="847"/>
      <c r="D2" s="847"/>
      <c r="E2" s="294" t="s">
        <v>487</v>
      </c>
    </row>
    <row r="3" spans="1:5" s="237" customFormat="1" ht="24">
      <c r="A3" s="238" t="s">
        <v>478</v>
      </c>
      <c r="B3" s="848" t="s">
        <v>427</v>
      </c>
      <c r="C3" s="848"/>
      <c r="D3" s="848"/>
      <c r="E3" s="295" t="s">
        <v>425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SheetLayoutView="100" zoomScalePageLayoutView="0" workbookViewId="0" topLeftCell="A1">
      <selection activeCell="P21" sqref="P21"/>
    </sheetView>
  </sheetViews>
  <sheetFormatPr defaultColWidth="9.00390625" defaultRowHeight="12.75"/>
  <cols>
    <col min="1" max="1" width="28.50390625" style="180" customWidth="1"/>
    <col min="2" max="13" width="10.00390625" style="180" customWidth="1"/>
    <col min="14" max="14" width="4.00390625" style="180" customWidth="1"/>
    <col min="15" max="16384" width="9.375" style="180" customWidth="1"/>
  </cols>
  <sheetData>
    <row r="1" spans="1:14" ht="15.75" customHeight="1">
      <c r="A1" s="840" t="s">
        <v>394</v>
      </c>
      <c r="B1" s="840"/>
      <c r="C1" s="840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2" t="str">
        <f>+CONCATENATE("5. melléklet a ……/",LEFT(ÖSSZEFÜGGÉSEK!A4,4)+1,". (……) önkormányzati rendelethez    ")</f>
        <v>5. melléklet a ……/2015. (……) önkormányzati rendelethez    </v>
      </c>
    </row>
    <row r="2" spans="1:14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831" t="s">
        <v>294</v>
      </c>
      <c r="M2" s="831"/>
      <c r="N2" s="842"/>
    </row>
    <row r="3" spans="1:14" ht="13.5" customHeight="1">
      <c r="A3" s="844" t="s">
        <v>395</v>
      </c>
      <c r="B3" s="837" t="s">
        <v>396</v>
      </c>
      <c r="C3" s="837"/>
      <c r="D3" s="837"/>
      <c r="E3" s="837"/>
      <c r="F3" s="837"/>
      <c r="G3" s="837"/>
      <c r="H3" s="837"/>
      <c r="I3" s="837"/>
      <c r="J3" s="845" t="s">
        <v>45</v>
      </c>
      <c r="K3" s="845"/>
      <c r="L3" s="845"/>
      <c r="M3" s="845"/>
      <c r="N3" s="842"/>
    </row>
    <row r="4" spans="1:14" ht="15" customHeight="1">
      <c r="A4" s="844"/>
      <c r="B4" s="836" t="s">
        <v>397</v>
      </c>
      <c r="C4" s="835" t="s">
        <v>398</v>
      </c>
      <c r="D4" s="837" t="s">
        <v>399</v>
      </c>
      <c r="E4" s="837"/>
      <c r="F4" s="837"/>
      <c r="G4" s="837"/>
      <c r="H4" s="837"/>
      <c r="I4" s="837"/>
      <c r="J4" s="845"/>
      <c r="K4" s="845"/>
      <c r="L4" s="845"/>
      <c r="M4" s="845"/>
      <c r="N4" s="842"/>
    </row>
    <row r="5" spans="1:14" ht="21">
      <c r="A5" s="844"/>
      <c r="B5" s="836"/>
      <c r="C5" s="835"/>
      <c r="D5" s="184" t="s">
        <v>397</v>
      </c>
      <c r="E5" s="184" t="s">
        <v>398</v>
      </c>
      <c r="F5" s="184" t="s">
        <v>397</v>
      </c>
      <c r="G5" s="184" t="s">
        <v>398</v>
      </c>
      <c r="H5" s="184" t="s">
        <v>397</v>
      </c>
      <c r="I5" s="184" t="s">
        <v>398</v>
      </c>
      <c r="J5" s="845"/>
      <c r="K5" s="845"/>
      <c r="L5" s="845"/>
      <c r="M5" s="845"/>
      <c r="N5" s="842"/>
    </row>
    <row r="6" spans="1:14" ht="32.25" customHeight="1">
      <c r="A6" s="844"/>
      <c r="B6" s="835" t="s">
        <v>400</v>
      </c>
      <c r="C6" s="835"/>
      <c r="D6" s="835" t="str">
        <f>+CONCATENATE(LEFT(ÖSSZEFÜGGÉSEK!A4,4),". előtt")</f>
        <v>2014. előtt</v>
      </c>
      <c r="E6" s="835"/>
      <c r="F6" s="835" t="str">
        <f>+CONCATENATE(LEFT(ÖSSZEFÜGGÉSEK!A4,4),". évi")</f>
        <v>2014. évi</v>
      </c>
      <c r="G6" s="835"/>
      <c r="H6" s="836" t="str">
        <f>+CONCATENATE(LEFT(ÖSSZEFÜGGÉSEK!A4,4),". után")</f>
        <v>2014. után</v>
      </c>
      <c r="I6" s="836"/>
      <c r="J6" s="183" t="str">
        <f>+D6</f>
        <v>2014. előtt</v>
      </c>
      <c r="K6" s="184" t="str">
        <f>+F6</f>
        <v>2014. évi</v>
      </c>
      <c r="L6" s="183" t="s">
        <v>401</v>
      </c>
      <c r="M6" s="184" t="str">
        <f>+CONCATENATE("Teljesítés %-a ",LEFT(ÖSSZEFÜGGÉSEK!A4,4),". XII. 31-ig")</f>
        <v>Teljesítés %-a 2014. XII. 31-ig</v>
      </c>
      <c r="N6" s="842"/>
    </row>
    <row r="7" spans="1:14" ht="12.75">
      <c r="A7" s="185" t="s">
        <v>46</v>
      </c>
      <c r="B7" s="183" t="s">
        <v>47</v>
      </c>
      <c r="C7" s="183" t="s">
        <v>48</v>
      </c>
      <c r="D7" s="186" t="s">
        <v>49</v>
      </c>
      <c r="E7" s="184" t="s">
        <v>50</v>
      </c>
      <c r="F7" s="184" t="s">
        <v>298</v>
      </c>
      <c r="G7" s="184" t="s">
        <v>299</v>
      </c>
      <c r="H7" s="183" t="s">
        <v>300</v>
      </c>
      <c r="I7" s="186" t="s">
        <v>301</v>
      </c>
      <c r="J7" s="186" t="s">
        <v>402</v>
      </c>
      <c r="K7" s="186" t="s">
        <v>403</v>
      </c>
      <c r="L7" s="186" t="s">
        <v>404</v>
      </c>
      <c r="M7" s="187" t="s">
        <v>405</v>
      </c>
      <c r="N7" s="842"/>
    </row>
    <row r="8" spans="1:14" ht="12.75">
      <c r="A8" s="188" t="s">
        <v>406</v>
      </c>
      <c r="B8" s="189"/>
      <c r="C8" s="190"/>
      <c r="D8" s="190"/>
      <c r="E8" s="191"/>
      <c r="F8" s="190"/>
      <c r="G8" s="190"/>
      <c r="H8" s="190"/>
      <c r="I8" s="190"/>
      <c r="J8" s="190"/>
      <c r="K8" s="190"/>
      <c r="L8" s="192">
        <f aca="true" t="shared" si="0" ref="L8:L14">+J8+K8</f>
        <v>0</v>
      </c>
      <c r="M8" s="193">
        <f aca="true" t="shared" si="1" ref="M8:M15">IF((C8&lt;&gt;0),ROUND((L8/C8)*100,1),"")</f>
      </c>
      <c r="N8" s="842"/>
    </row>
    <row r="9" spans="1:14" ht="12.75">
      <c r="A9" s="194" t="s">
        <v>407</v>
      </c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7">
        <f t="shared" si="0"/>
        <v>0</v>
      </c>
      <c r="M9" s="198">
        <f t="shared" si="1"/>
      </c>
      <c r="N9" s="842"/>
    </row>
    <row r="10" spans="1:14" ht="12.75">
      <c r="A10" s="199" t="s">
        <v>408</v>
      </c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197">
        <f t="shared" si="0"/>
        <v>0</v>
      </c>
      <c r="M10" s="198">
        <f t="shared" si="1"/>
      </c>
      <c r="N10" s="842"/>
    </row>
    <row r="11" spans="1:14" ht="12.75">
      <c r="A11" s="199" t="s">
        <v>409</v>
      </c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197">
        <f t="shared" si="0"/>
        <v>0</v>
      </c>
      <c r="M11" s="198">
        <f t="shared" si="1"/>
      </c>
      <c r="N11" s="842"/>
    </row>
    <row r="12" spans="1:14" ht="12.75">
      <c r="A12" s="199" t="s">
        <v>410</v>
      </c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197">
        <f t="shared" si="0"/>
        <v>0</v>
      </c>
      <c r="M12" s="198">
        <f t="shared" si="1"/>
      </c>
      <c r="N12" s="842"/>
    </row>
    <row r="13" spans="1:14" ht="12.75">
      <c r="A13" s="199" t="s">
        <v>411</v>
      </c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197">
        <f t="shared" si="0"/>
        <v>0</v>
      </c>
      <c r="M13" s="198">
        <f t="shared" si="1"/>
      </c>
      <c r="N13" s="842"/>
    </row>
    <row r="14" spans="1:14" ht="15" customHeight="1">
      <c r="A14" s="202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197">
        <f t="shared" si="0"/>
        <v>0</v>
      </c>
      <c r="M14" s="205">
        <f t="shared" si="1"/>
      </c>
      <c r="N14" s="842"/>
    </row>
    <row r="15" spans="1:14" ht="12.75">
      <c r="A15" s="206" t="s">
        <v>412</v>
      </c>
      <c r="B15" s="207">
        <f aca="true" t="shared" si="2" ref="B15:L15">B8+SUM(B10:B14)</f>
        <v>0</v>
      </c>
      <c r="C15" s="207">
        <f t="shared" si="2"/>
        <v>0</v>
      </c>
      <c r="D15" s="207">
        <f t="shared" si="2"/>
        <v>0</v>
      </c>
      <c r="E15" s="207">
        <f t="shared" si="2"/>
        <v>0</v>
      </c>
      <c r="F15" s="207">
        <f t="shared" si="2"/>
        <v>0</v>
      </c>
      <c r="G15" s="207">
        <f t="shared" si="2"/>
        <v>0</v>
      </c>
      <c r="H15" s="207">
        <f t="shared" si="2"/>
        <v>0</v>
      </c>
      <c r="I15" s="207">
        <f t="shared" si="2"/>
        <v>0</v>
      </c>
      <c r="J15" s="207">
        <f t="shared" si="2"/>
        <v>0</v>
      </c>
      <c r="K15" s="207">
        <f t="shared" si="2"/>
        <v>0</v>
      </c>
      <c r="L15" s="207">
        <f t="shared" si="2"/>
        <v>0</v>
      </c>
      <c r="M15" s="208">
        <f t="shared" si="1"/>
      </c>
      <c r="N15" s="842"/>
    </row>
    <row r="16" spans="1:14" ht="12.75">
      <c r="A16" s="209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842"/>
    </row>
    <row r="17" spans="1:14" ht="12.75">
      <c r="A17" s="212" t="s">
        <v>413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842"/>
    </row>
    <row r="18" spans="1:14" ht="12.75">
      <c r="A18" s="215" t="s">
        <v>414</v>
      </c>
      <c r="B18" s="189"/>
      <c r="C18" s="190"/>
      <c r="D18" s="190"/>
      <c r="E18" s="191"/>
      <c r="F18" s="190"/>
      <c r="G18" s="190"/>
      <c r="H18" s="190"/>
      <c r="I18" s="190"/>
      <c r="J18" s="190"/>
      <c r="K18" s="190"/>
      <c r="L18" s="216">
        <f aca="true" t="shared" si="3" ref="L18:L23">+J18+K18</f>
        <v>0</v>
      </c>
      <c r="M18" s="193">
        <f aca="true" t="shared" si="4" ref="M18:M24">IF((C18&lt;&gt;0),ROUND((L18/C18)*100,1),"")</f>
      </c>
      <c r="N18" s="842"/>
    </row>
    <row r="19" spans="1:14" ht="12.75">
      <c r="A19" s="217" t="s">
        <v>415</v>
      </c>
      <c r="B19" s="195"/>
      <c r="C19" s="201"/>
      <c r="D19" s="201"/>
      <c r="E19" s="201"/>
      <c r="F19" s="201"/>
      <c r="G19" s="201"/>
      <c r="H19" s="201"/>
      <c r="I19" s="201"/>
      <c r="J19" s="201"/>
      <c r="K19" s="201"/>
      <c r="L19" s="218">
        <f t="shared" si="3"/>
        <v>0</v>
      </c>
      <c r="M19" s="198">
        <f t="shared" si="4"/>
      </c>
      <c r="N19" s="842"/>
    </row>
    <row r="20" spans="1:14" ht="12.75">
      <c r="A20" s="217" t="s">
        <v>416</v>
      </c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18">
        <f t="shared" si="3"/>
        <v>0</v>
      </c>
      <c r="M20" s="198">
        <f t="shared" si="4"/>
      </c>
      <c r="N20" s="842"/>
    </row>
    <row r="21" spans="1:14" ht="12.75">
      <c r="A21" s="217" t="s">
        <v>417</v>
      </c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18">
        <f t="shared" si="3"/>
        <v>0</v>
      </c>
      <c r="M21" s="198">
        <f t="shared" si="4"/>
      </c>
      <c r="N21" s="842"/>
    </row>
    <row r="22" spans="1:14" ht="12.75">
      <c r="A22" s="219"/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18">
        <f t="shared" si="3"/>
        <v>0</v>
      </c>
      <c r="M22" s="198">
        <f t="shared" si="4"/>
      </c>
      <c r="N22" s="842"/>
    </row>
    <row r="23" spans="1:14" ht="12.75">
      <c r="A23" s="220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18">
        <f t="shared" si="3"/>
        <v>0</v>
      </c>
      <c r="M23" s="205">
        <f t="shared" si="4"/>
      </c>
      <c r="N23" s="842"/>
    </row>
    <row r="24" spans="1:14" ht="12.75">
      <c r="A24" s="221" t="s">
        <v>418</v>
      </c>
      <c r="B24" s="207">
        <f aca="true" t="shared" si="5" ref="B24:L24">SUM(B18:B23)</f>
        <v>0</v>
      </c>
      <c r="C24" s="207">
        <f t="shared" si="5"/>
        <v>0</v>
      </c>
      <c r="D24" s="207">
        <f t="shared" si="5"/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7">
        <f t="shared" si="5"/>
        <v>0</v>
      </c>
      <c r="I24" s="207">
        <f t="shared" si="5"/>
        <v>0</v>
      </c>
      <c r="J24" s="207">
        <f t="shared" si="5"/>
        <v>0</v>
      </c>
      <c r="K24" s="207">
        <f t="shared" si="5"/>
        <v>0</v>
      </c>
      <c r="L24" s="207">
        <f t="shared" si="5"/>
        <v>0</v>
      </c>
      <c r="M24" s="208">
        <f t="shared" si="4"/>
      </c>
      <c r="N24" s="842"/>
    </row>
    <row r="25" spans="1:14" ht="12.75" customHeight="1">
      <c r="A25" s="839" t="s">
        <v>419</v>
      </c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42"/>
    </row>
    <row r="26" spans="1:14" ht="5.25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842"/>
    </row>
    <row r="27" spans="1:14" ht="15.75">
      <c r="A27" s="838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838"/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42"/>
    </row>
    <row r="28" spans="1:14" ht="12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831" t="s">
        <v>294</v>
      </c>
      <c r="M28" s="831"/>
      <c r="N28" s="842"/>
    </row>
    <row r="29" spans="1:14" ht="21.75" customHeight="1">
      <c r="A29" s="832" t="s">
        <v>420</v>
      </c>
      <c r="B29" s="832"/>
      <c r="C29" s="832"/>
      <c r="D29" s="832"/>
      <c r="E29" s="832"/>
      <c r="F29" s="832"/>
      <c r="G29" s="832"/>
      <c r="H29" s="832"/>
      <c r="I29" s="832"/>
      <c r="J29" s="832"/>
      <c r="K29" s="184" t="s">
        <v>421</v>
      </c>
      <c r="L29" s="184" t="s">
        <v>422</v>
      </c>
      <c r="M29" s="184" t="s">
        <v>45</v>
      </c>
      <c r="N29" s="842"/>
    </row>
    <row r="30" spans="1:14" ht="12.75">
      <c r="A30" s="833"/>
      <c r="B30" s="833"/>
      <c r="C30" s="833"/>
      <c r="D30" s="833"/>
      <c r="E30" s="833"/>
      <c r="F30" s="833"/>
      <c r="G30" s="833"/>
      <c r="H30" s="833"/>
      <c r="I30" s="833"/>
      <c r="J30" s="833"/>
      <c r="K30" s="191"/>
      <c r="L30" s="223"/>
      <c r="M30" s="223"/>
      <c r="N30" s="842"/>
    </row>
    <row r="31" spans="1:14" ht="12.75">
      <c r="A31" s="834"/>
      <c r="B31" s="834"/>
      <c r="C31" s="834"/>
      <c r="D31" s="834"/>
      <c r="E31" s="834"/>
      <c r="F31" s="834"/>
      <c r="G31" s="834"/>
      <c r="H31" s="834"/>
      <c r="I31" s="834"/>
      <c r="J31" s="834"/>
      <c r="K31" s="224"/>
      <c r="L31" s="204"/>
      <c r="M31" s="204"/>
      <c r="N31" s="842"/>
    </row>
    <row r="32" spans="1:14" ht="13.5" customHeight="1">
      <c r="A32" s="846" t="s">
        <v>423</v>
      </c>
      <c r="B32" s="846"/>
      <c r="C32" s="846"/>
      <c r="D32" s="846"/>
      <c r="E32" s="846"/>
      <c r="F32" s="846"/>
      <c r="G32" s="846"/>
      <c r="H32" s="846"/>
      <c r="I32" s="846"/>
      <c r="J32" s="846"/>
      <c r="K32" s="225">
        <f>SUM(K30:K31)</f>
        <v>0</v>
      </c>
      <c r="L32" s="225">
        <f>SUM(L30:L31)</f>
        <v>0</v>
      </c>
      <c r="M32" s="225">
        <f>SUM(M30:M31)</f>
        <v>0</v>
      </c>
      <c r="N32" s="842"/>
    </row>
    <row r="33" ht="12.75">
      <c r="N33" s="843"/>
    </row>
  </sheetData>
  <sheetProtection sheet="1"/>
  <mergeCells count="21">
    <mergeCell ref="N1:N33"/>
    <mergeCell ref="L2:M2"/>
    <mergeCell ref="A3:A6"/>
    <mergeCell ref="B3:I3"/>
    <mergeCell ref="J3:M5"/>
    <mergeCell ref="B4:B5"/>
    <mergeCell ref="A32:J32"/>
    <mergeCell ref="B6:C6"/>
    <mergeCell ref="D4:I4"/>
    <mergeCell ref="A27:M27"/>
    <mergeCell ref="A25:M25"/>
    <mergeCell ref="C4:C5"/>
    <mergeCell ref="A1:C1"/>
    <mergeCell ref="D1:M1"/>
    <mergeCell ref="L28:M28"/>
    <mergeCell ref="A29:J29"/>
    <mergeCell ref="A30:J30"/>
    <mergeCell ref="A31:J31"/>
    <mergeCell ref="D6:E6"/>
    <mergeCell ref="F6:G6"/>
    <mergeCell ref="H6:I6"/>
  </mergeCells>
  <printOptions horizontalCentered="1"/>
  <pageMargins left="0.7875" right="0.7875" top="1.3624999999999998" bottom="0.7798611111111111" header="0.7875" footer="0.5118055555555555"/>
  <pageSetup horizontalDpi="300" verticalDpi="300" orientation="landscape" paperSize="9" scale="94" r:id="rId1"/>
  <headerFooter alignWithMargins="0">
    <oddHeader>&amp;C&amp;"Times New Roman CE,Félkövér"&amp;12Európai uniós támogatással megvalósuló projektek 
bevételei, kiadásai, hozzájárulások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+CONCATENATE("8.3.1. melléklet a ……/",LEFT(ÖSSZEFÜGGÉSEK!A4,4)+1,". (……) önkormányzati rendelethez")</f>
        <v>8.3.1. melléklet a ……/2015. (……) önkormányzati rendelethez</v>
      </c>
    </row>
    <row r="2" spans="1:5" s="237" customFormat="1" ht="25.5" customHeight="1">
      <c r="A2" s="235" t="s">
        <v>449</v>
      </c>
      <c r="B2" s="847" t="s">
        <v>486</v>
      </c>
      <c r="C2" s="847"/>
      <c r="D2" s="847"/>
      <c r="E2" s="294" t="s">
        <v>487</v>
      </c>
    </row>
    <row r="3" spans="1:5" s="237" customFormat="1" ht="24">
      <c r="A3" s="238" t="s">
        <v>478</v>
      </c>
      <c r="B3" s="848" t="s">
        <v>442</v>
      </c>
      <c r="C3" s="848"/>
      <c r="D3" s="848"/>
      <c r="E3" s="295" t="s">
        <v>443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4" sqref="B4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+CONCATENATE("8.3.2. melléklet a ……/",LEFT(ÖSSZEFÜGGÉSEK!A4,4)+1,". (……) önkormányzati rendelethez")</f>
        <v>8.3.2. melléklet a ……/2015. (……) önkormányzati rendelethez</v>
      </c>
    </row>
    <row r="2" spans="1:5" s="237" customFormat="1" ht="25.5" customHeight="1">
      <c r="A2" s="235" t="s">
        <v>449</v>
      </c>
      <c r="B2" s="847" t="s">
        <v>486</v>
      </c>
      <c r="C2" s="847"/>
      <c r="D2" s="847"/>
      <c r="E2" s="294" t="s">
        <v>487</v>
      </c>
    </row>
    <row r="3" spans="1:5" s="237" customFormat="1" ht="24">
      <c r="A3" s="238" t="s">
        <v>478</v>
      </c>
      <c r="B3" s="848" t="s">
        <v>445</v>
      </c>
      <c r="C3" s="848"/>
      <c r="D3" s="848"/>
      <c r="E3" s="295" t="s">
        <v>446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B3" sqref="B3"/>
    </sheetView>
  </sheetViews>
  <sheetFormatPr defaultColWidth="9.00390625" defaultRowHeight="12.75"/>
  <cols>
    <col min="1" max="1" width="18.625" style="292" customWidth="1"/>
    <col min="2" max="2" width="62.00390625" style="229" customWidth="1"/>
    <col min="3" max="5" width="15.875" style="229" customWidth="1"/>
    <col min="6" max="16384" width="9.375" style="229" customWidth="1"/>
  </cols>
  <sheetData>
    <row r="1" spans="1:5" s="234" customFormat="1" ht="21" customHeight="1">
      <c r="A1" s="230"/>
      <c r="B1" s="231"/>
      <c r="C1" s="232"/>
      <c r="D1" s="232"/>
      <c r="E1" s="293" t="str">
        <f>+CONCATENATE("8.3.3. melléklet a ……/",LEFT(ÖSSZEFÜGGÉSEK!A4,4)+1,". (……) önkormányzati rendelethez")</f>
        <v>8.3.3. melléklet a ……/2015. (……) önkormányzati rendelethez</v>
      </c>
    </row>
    <row r="2" spans="1:5" s="237" customFormat="1" ht="25.5" customHeight="1">
      <c r="A2" s="235" t="s">
        <v>449</v>
      </c>
      <c r="B2" s="847" t="s">
        <v>486</v>
      </c>
      <c r="C2" s="847"/>
      <c r="D2" s="847"/>
      <c r="E2" s="294" t="s">
        <v>487</v>
      </c>
    </row>
    <row r="3" spans="1:5" s="237" customFormat="1" ht="24">
      <c r="A3" s="238" t="s">
        <v>478</v>
      </c>
      <c r="B3" s="848" t="s">
        <v>488</v>
      </c>
      <c r="C3" s="848"/>
      <c r="D3" s="848"/>
      <c r="E3" s="295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3" customFormat="1" ht="12" customHeight="1">
      <c r="A8" s="247" t="s">
        <v>51</v>
      </c>
      <c r="B8" s="296" t="s">
        <v>451</v>
      </c>
      <c r="C8" s="123">
        <f>SUM(C9:C18)</f>
        <v>0</v>
      </c>
      <c r="D8" s="315">
        <f>SUM(D9:D18)</f>
        <v>0</v>
      </c>
      <c r="E8" s="297">
        <f>SUM(E9:E18)</f>
        <v>0</v>
      </c>
    </row>
    <row r="9" spans="1:5" s="253" customFormat="1" ht="12" customHeight="1">
      <c r="A9" s="298" t="s">
        <v>53</v>
      </c>
      <c r="B9" s="62" t="s">
        <v>110</v>
      </c>
      <c r="C9" s="299"/>
      <c r="D9" s="316"/>
      <c r="E9" s="300"/>
    </row>
    <row r="10" spans="1:5" s="253" customFormat="1" ht="12" customHeight="1">
      <c r="A10" s="301" t="s">
        <v>55</v>
      </c>
      <c r="B10" s="65" t="s">
        <v>112</v>
      </c>
      <c r="C10" s="112"/>
      <c r="D10" s="317"/>
      <c r="E10" s="137"/>
    </row>
    <row r="11" spans="1:5" s="253" customFormat="1" ht="12" customHeight="1">
      <c r="A11" s="301" t="s">
        <v>57</v>
      </c>
      <c r="B11" s="65" t="s">
        <v>114</v>
      </c>
      <c r="C11" s="112"/>
      <c r="D11" s="317"/>
      <c r="E11" s="137"/>
    </row>
    <row r="12" spans="1:5" s="253" customFormat="1" ht="12" customHeight="1">
      <c r="A12" s="301" t="s">
        <v>59</v>
      </c>
      <c r="B12" s="65" t="s">
        <v>116</v>
      </c>
      <c r="C12" s="112"/>
      <c r="D12" s="317"/>
      <c r="E12" s="137"/>
    </row>
    <row r="13" spans="1:5" s="253" customFormat="1" ht="12" customHeight="1">
      <c r="A13" s="301" t="s">
        <v>61</v>
      </c>
      <c r="B13" s="65" t="s">
        <v>118</v>
      </c>
      <c r="C13" s="112"/>
      <c r="D13" s="317"/>
      <c r="E13" s="137"/>
    </row>
    <row r="14" spans="1:5" s="253" customFormat="1" ht="12" customHeight="1">
      <c r="A14" s="301" t="s">
        <v>63</v>
      </c>
      <c r="B14" s="65" t="s">
        <v>452</v>
      </c>
      <c r="C14" s="112"/>
      <c r="D14" s="317"/>
      <c r="E14" s="137"/>
    </row>
    <row r="15" spans="1:5" s="255" customFormat="1" ht="12" customHeight="1">
      <c r="A15" s="301" t="s">
        <v>222</v>
      </c>
      <c r="B15" s="82" t="s">
        <v>453</v>
      </c>
      <c r="C15" s="112"/>
      <c r="D15" s="317"/>
      <c r="E15" s="137"/>
    </row>
    <row r="16" spans="1:5" s="255" customFormat="1" ht="12" customHeight="1">
      <c r="A16" s="301" t="s">
        <v>224</v>
      </c>
      <c r="B16" s="65" t="s">
        <v>124</v>
      </c>
      <c r="C16" s="127"/>
      <c r="D16" s="318"/>
      <c r="E16" s="302"/>
    </row>
    <row r="17" spans="1:5" s="253" customFormat="1" ht="12" customHeight="1">
      <c r="A17" s="301" t="s">
        <v>226</v>
      </c>
      <c r="B17" s="65" t="s">
        <v>126</v>
      </c>
      <c r="C17" s="112"/>
      <c r="D17" s="317"/>
      <c r="E17" s="137"/>
    </row>
    <row r="18" spans="1:5" s="255" customFormat="1" ht="12" customHeight="1">
      <c r="A18" s="301" t="s">
        <v>228</v>
      </c>
      <c r="B18" s="82" t="s">
        <v>128</v>
      </c>
      <c r="C18" s="119"/>
      <c r="D18" s="319"/>
      <c r="E18" s="303"/>
    </row>
    <row r="19" spans="1:5" s="255" customFormat="1" ht="12" customHeight="1">
      <c r="A19" s="247" t="s">
        <v>65</v>
      </c>
      <c r="B19" s="296" t="s">
        <v>454</v>
      </c>
      <c r="C19" s="123">
        <f>SUM(C20:C22)</f>
        <v>0</v>
      </c>
      <c r="D19" s="315">
        <f>SUM(D20:D22)</f>
        <v>0</v>
      </c>
      <c r="E19" s="297">
        <f>SUM(E20:E22)</f>
        <v>0</v>
      </c>
    </row>
    <row r="20" spans="1:5" s="255" customFormat="1" ht="12" customHeight="1">
      <c r="A20" s="301" t="s">
        <v>67</v>
      </c>
      <c r="B20" s="81" t="s">
        <v>68</v>
      </c>
      <c r="C20" s="112"/>
      <c r="D20" s="317"/>
      <c r="E20" s="137"/>
    </row>
    <row r="21" spans="1:5" s="255" customFormat="1" ht="12" customHeight="1">
      <c r="A21" s="301" t="s">
        <v>69</v>
      </c>
      <c r="B21" s="65" t="s">
        <v>455</v>
      </c>
      <c r="C21" s="112"/>
      <c r="D21" s="317"/>
      <c r="E21" s="137"/>
    </row>
    <row r="22" spans="1:5" s="255" customFormat="1" ht="12" customHeight="1">
      <c r="A22" s="301" t="s">
        <v>71</v>
      </c>
      <c r="B22" s="65" t="s">
        <v>456</v>
      </c>
      <c r="C22" s="112"/>
      <c r="D22" s="317"/>
      <c r="E22" s="137"/>
    </row>
    <row r="23" spans="1:5" s="253" customFormat="1" ht="12" customHeight="1">
      <c r="A23" s="301" t="s">
        <v>73</v>
      </c>
      <c r="B23" s="65" t="s">
        <v>479</v>
      </c>
      <c r="C23" s="112"/>
      <c r="D23" s="317"/>
      <c r="E23" s="137"/>
    </row>
    <row r="24" spans="1:5" s="253" customFormat="1" ht="12" customHeight="1">
      <c r="A24" s="247" t="s">
        <v>79</v>
      </c>
      <c r="B24" s="21" t="s">
        <v>307</v>
      </c>
      <c r="C24" s="304"/>
      <c r="D24" s="320"/>
      <c r="E24" s="305"/>
    </row>
    <row r="25" spans="1:5" s="253" customFormat="1" ht="12" customHeight="1">
      <c r="A25" s="247" t="s">
        <v>262</v>
      </c>
      <c r="B25" s="21" t="s">
        <v>458</v>
      </c>
      <c r="C25" s="123">
        <f>+C26+C27</f>
        <v>0</v>
      </c>
      <c r="D25" s="315">
        <f>+D26+D27</f>
        <v>0</v>
      </c>
      <c r="E25" s="297">
        <f>+E26+E27</f>
        <v>0</v>
      </c>
    </row>
    <row r="26" spans="1:5" s="253" customFormat="1" ht="12" customHeight="1">
      <c r="A26" s="306" t="s">
        <v>95</v>
      </c>
      <c r="B26" s="81" t="s">
        <v>455</v>
      </c>
      <c r="C26" s="108"/>
      <c r="D26" s="321"/>
      <c r="E26" s="307"/>
    </row>
    <row r="27" spans="1:5" s="253" customFormat="1" ht="12" customHeight="1">
      <c r="A27" s="306" t="s">
        <v>101</v>
      </c>
      <c r="B27" s="65" t="s">
        <v>459</v>
      </c>
      <c r="C27" s="127"/>
      <c r="D27" s="318"/>
      <c r="E27" s="302"/>
    </row>
    <row r="28" spans="1:5" s="253" customFormat="1" ht="12" customHeight="1">
      <c r="A28" s="301" t="s">
        <v>103</v>
      </c>
      <c r="B28" s="308" t="s">
        <v>480</v>
      </c>
      <c r="C28" s="136"/>
      <c r="D28" s="322"/>
      <c r="E28" s="309"/>
    </row>
    <row r="29" spans="1:5" s="253" customFormat="1" ht="12" customHeight="1">
      <c r="A29" s="247" t="s">
        <v>107</v>
      </c>
      <c r="B29" s="21" t="s">
        <v>461</v>
      </c>
      <c r="C29" s="123">
        <f>+C30+C31+C32</f>
        <v>0</v>
      </c>
      <c r="D29" s="315">
        <f>+D30+D31+D32</f>
        <v>0</v>
      </c>
      <c r="E29" s="297">
        <f>+E30+E31+E32</f>
        <v>0</v>
      </c>
    </row>
    <row r="30" spans="1:5" s="253" customFormat="1" ht="12" customHeight="1">
      <c r="A30" s="306" t="s">
        <v>109</v>
      </c>
      <c r="B30" s="81" t="s">
        <v>132</v>
      </c>
      <c r="C30" s="108"/>
      <c r="D30" s="321"/>
      <c r="E30" s="307"/>
    </row>
    <row r="31" spans="1:5" s="253" customFormat="1" ht="12" customHeight="1">
      <c r="A31" s="306" t="s">
        <v>111</v>
      </c>
      <c r="B31" s="65" t="s">
        <v>134</v>
      </c>
      <c r="C31" s="127"/>
      <c r="D31" s="318"/>
      <c r="E31" s="302"/>
    </row>
    <row r="32" spans="1:5" s="253" customFormat="1" ht="12" customHeight="1">
      <c r="A32" s="301" t="s">
        <v>113</v>
      </c>
      <c r="B32" s="308" t="s">
        <v>136</v>
      </c>
      <c r="C32" s="136"/>
      <c r="D32" s="322"/>
      <c r="E32" s="309"/>
    </row>
    <row r="33" spans="1:5" s="253" customFormat="1" ht="12" customHeight="1">
      <c r="A33" s="247" t="s">
        <v>129</v>
      </c>
      <c r="B33" s="21" t="s">
        <v>308</v>
      </c>
      <c r="C33" s="304"/>
      <c r="D33" s="320"/>
      <c r="E33" s="305"/>
    </row>
    <row r="34" spans="1:5" s="253" customFormat="1" ht="12" customHeight="1">
      <c r="A34" s="247" t="s">
        <v>273</v>
      </c>
      <c r="B34" s="21" t="s">
        <v>462</v>
      </c>
      <c r="C34" s="304"/>
      <c r="D34" s="320"/>
      <c r="E34" s="305"/>
    </row>
    <row r="35" spans="1:5" s="253" customFormat="1" ht="12" customHeight="1">
      <c r="A35" s="247" t="s">
        <v>151</v>
      </c>
      <c r="B35" s="21" t="s">
        <v>481</v>
      </c>
      <c r="C35" s="123">
        <f>+C8+C19+C24+C25+C29+C33+C34</f>
        <v>0</v>
      </c>
      <c r="D35" s="315">
        <f>+D8+D19+D24+D25+D29+D33+D34</f>
        <v>0</v>
      </c>
      <c r="E35" s="297">
        <f>+E8+E19+E24+E25+E29+E33+E34</f>
        <v>0</v>
      </c>
    </row>
    <row r="36" spans="1:5" s="255" customFormat="1" ht="12" customHeight="1">
      <c r="A36" s="310" t="s">
        <v>161</v>
      </c>
      <c r="B36" s="21" t="s">
        <v>464</v>
      </c>
      <c r="C36" s="123">
        <f>+C37+C38+C39</f>
        <v>0</v>
      </c>
      <c r="D36" s="315">
        <f>+D37+D38+D39</f>
        <v>0</v>
      </c>
      <c r="E36" s="297">
        <f>+E37+E38+E39</f>
        <v>0</v>
      </c>
    </row>
    <row r="37" spans="1:5" s="255" customFormat="1" ht="15" customHeight="1">
      <c r="A37" s="306" t="s">
        <v>465</v>
      </c>
      <c r="B37" s="81" t="s">
        <v>363</v>
      </c>
      <c r="C37" s="108"/>
      <c r="D37" s="321"/>
      <c r="E37" s="307"/>
    </row>
    <row r="38" spans="1:5" s="255" customFormat="1" ht="15" customHeight="1">
      <c r="A38" s="306" t="s">
        <v>466</v>
      </c>
      <c r="B38" s="65" t="s">
        <v>467</v>
      </c>
      <c r="C38" s="127"/>
      <c r="D38" s="318"/>
      <c r="E38" s="302"/>
    </row>
    <row r="39" spans="1:5" ht="12.75">
      <c r="A39" s="301" t="s">
        <v>468</v>
      </c>
      <c r="B39" s="308" t="s">
        <v>469</v>
      </c>
      <c r="C39" s="136"/>
      <c r="D39" s="322"/>
      <c r="E39" s="309"/>
    </row>
    <row r="40" spans="1:5" s="251" customFormat="1" ht="16.5" customHeight="1">
      <c r="A40" s="310" t="s">
        <v>285</v>
      </c>
      <c r="B40" s="311" t="s">
        <v>470</v>
      </c>
      <c r="C40" s="123">
        <f>+C35+C36</f>
        <v>0</v>
      </c>
      <c r="D40" s="315">
        <f>+D35+D36</f>
        <v>0</v>
      </c>
      <c r="E40" s="297">
        <f>+E35+E36</f>
        <v>0</v>
      </c>
    </row>
    <row r="41" spans="1:5" s="273" customFormat="1" ht="12" customHeight="1">
      <c r="A41" s="265"/>
      <c r="B41" s="266"/>
      <c r="C41" s="267"/>
      <c r="D41" s="267"/>
      <c r="E41" s="267"/>
    </row>
    <row r="42" spans="1:5" ht="12" customHeight="1">
      <c r="A42" s="268"/>
      <c r="B42" s="269"/>
      <c r="C42" s="270"/>
      <c r="D42" s="270"/>
      <c r="E42" s="270"/>
    </row>
    <row r="43" spans="1:5" ht="12" customHeight="1">
      <c r="A43" s="849" t="s">
        <v>296</v>
      </c>
      <c r="B43" s="849"/>
      <c r="C43" s="849"/>
      <c r="D43" s="849"/>
      <c r="E43" s="849"/>
    </row>
    <row r="44" spans="1:5" ht="12" customHeight="1">
      <c r="A44" s="247" t="s">
        <v>51</v>
      </c>
      <c r="B44" s="21" t="s">
        <v>471</v>
      </c>
      <c r="C44" s="123">
        <f>SUM(C45:C49)</f>
        <v>0</v>
      </c>
      <c r="D44" s="123">
        <f>SUM(D45:D49)</f>
        <v>0</v>
      </c>
      <c r="E44" s="297">
        <f>SUM(E45:E49)</f>
        <v>0</v>
      </c>
    </row>
    <row r="45" spans="1:5" ht="12" customHeight="1">
      <c r="A45" s="301" t="s">
        <v>53</v>
      </c>
      <c r="B45" s="81" t="s">
        <v>215</v>
      </c>
      <c r="C45" s="108"/>
      <c r="D45" s="108"/>
      <c r="E45" s="307"/>
    </row>
    <row r="46" spans="1:5" ht="12" customHeight="1">
      <c r="A46" s="301" t="s">
        <v>55</v>
      </c>
      <c r="B46" s="65" t="s">
        <v>216</v>
      </c>
      <c r="C46" s="112"/>
      <c r="D46" s="112"/>
      <c r="E46" s="137"/>
    </row>
    <row r="47" spans="1:5" ht="12" customHeight="1">
      <c r="A47" s="301" t="s">
        <v>57</v>
      </c>
      <c r="B47" s="65" t="s">
        <v>217</v>
      </c>
      <c r="C47" s="112"/>
      <c r="D47" s="112"/>
      <c r="E47" s="137"/>
    </row>
    <row r="48" spans="1:5" s="273" customFormat="1" ht="12" customHeight="1">
      <c r="A48" s="301" t="s">
        <v>59</v>
      </c>
      <c r="B48" s="65" t="s">
        <v>218</v>
      </c>
      <c r="C48" s="112"/>
      <c r="D48" s="112"/>
      <c r="E48" s="137"/>
    </row>
    <row r="49" spans="1:5" ht="12" customHeight="1">
      <c r="A49" s="301" t="s">
        <v>61</v>
      </c>
      <c r="B49" s="65" t="s">
        <v>220</v>
      </c>
      <c r="C49" s="112"/>
      <c r="D49" s="112"/>
      <c r="E49" s="137"/>
    </row>
    <row r="50" spans="1:5" ht="12" customHeight="1">
      <c r="A50" s="247" t="s">
        <v>65</v>
      </c>
      <c r="B50" s="21" t="s">
        <v>472</v>
      </c>
      <c r="C50" s="123">
        <f>SUM(C51:C53)</f>
        <v>0</v>
      </c>
      <c r="D50" s="123">
        <f>SUM(D51:D53)</f>
        <v>0</v>
      </c>
      <c r="E50" s="297">
        <f>SUM(E51:E53)</f>
        <v>0</v>
      </c>
    </row>
    <row r="51" spans="1:5" ht="12" customHeight="1">
      <c r="A51" s="301" t="s">
        <v>67</v>
      </c>
      <c r="B51" s="81" t="s">
        <v>241</v>
      </c>
      <c r="C51" s="108"/>
      <c r="D51" s="108"/>
      <c r="E51" s="307"/>
    </row>
    <row r="52" spans="1:5" ht="12" customHeight="1">
      <c r="A52" s="301" t="s">
        <v>69</v>
      </c>
      <c r="B52" s="65" t="s">
        <v>243</v>
      </c>
      <c r="C52" s="112"/>
      <c r="D52" s="112"/>
      <c r="E52" s="137"/>
    </row>
    <row r="53" spans="1:5" ht="15" customHeight="1">
      <c r="A53" s="301" t="s">
        <v>71</v>
      </c>
      <c r="B53" s="65" t="s">
        <v>473</v>
      </c>
      <c r="C53" s="112"/>
      <c r="D53" s="112"/>
      <c r="E53" s="137"/>
    </row>
    <row r="54" spans="1:5" ht="12.75">
      <c r="A54" s="301" t="s">
        <v>73</v>
      </c>
      <c r="B54" s="65" t="s">
        <v>482</v>
      </c>
      <c r="C54" s="112"/>
      <c r="D54" s="112"/>
      <c r="E54" s="137"/>
    </row>
    <row r="55" spans="1:5" ht="15" customHeight="1">
      <c r="A55" s="247" t="s">
        <v>79</v>
      </c>
      <c r="B55" s="312" t="s">
        <v>475</v>
      </c>
      <c r="C55" s="123">
        <f>+C44+C50</f>
        <v>0</v>
      </c>
      <c r="D55" s="123">
        <f>+D44+D50</f>
        <v>0</v>
      </c>
      <c r="E55" s="297">
        <f>+E44+E50</f>
        <v>0</v>
      </c>
    </row>
    <row r="56" spans="3:5" ht="12.75">
      <c r="C56" s="313"/>
      <c r="D56" s="313"/>
      <c r="E56" s="313"/>
    </row>
    <row r="57" spans="1:5" ht="12.75">
      <c r="A57" s="286" t="s">
        <v>440</v>
      </c>
      <c r="B57" s="287"/>
      <c r="C57" s="288"/>
      <c r="D57" s="288"/>
      <c r="E57" s="314"/>
    </row>
    <row r="58" spans="1:5" ht="12.75">
      <c r="A58" s="286" t="s">
        <v>441</v>
      </c>
      <c r="B58" s="287"/>
      <c r="C58" s="288"/>
      <c r="D58" s="288"/>
      <c r="E58" s="31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7.00390625" style="323" customWidth="1"/>
    <col min="2" max="2" width="32.00390625" style="229" customWidth="1"/>
    <col min="3" max="3" width="12.50390625" style="229" customWidth="1"/>
    <col min="4" max="6" width="11.875" style="229" customWidth="1"/>
    <col min="7" max="7" width="12.875" style="229" customWidth="1"/>
    <col min="8" max="16384" width="9.375" style="229" customWidth="1"/>
  </cols>
  <sheetData>
    <row r="1" ht="13.5">
      <c r="G1" s="95" t="s">
        <v>294</v>
      </c>
    </row>
    <row r="2" spans="1:7" ht="17.25" customHeight="1">
      <c r="A2" s="919" t="s">
        <v>489</v>
      </c>
      <c r="B2" s="920" t="s">
        <v>490</v>
      </c>
      <c r="C2" s="920" t="s">
        <v>491</v>
      </c>
      <c r="D2" s="920" t="s">
        <v>492</v>
      </c>
      <c r="E2" s="921" t="s">
        <v>493</v>
      </c>
      <c r="F2" s="921"/>
      <c r="G2" s="921"/>
    </row>
    <row r="3" spans="1:7" s="326" customFormat="1" ht="57.75" customHeight="1">
      <c r="A3" s="919"/>
      <c r="B3" s="920"/>
      <c r="C3" s="920"/>
      <c r="D3" s="920"/>
      <c r="E3" s="324" t="s">
        <v>494</v>
      </c>
      <c r="F3" s="324" t="s">
        <v>495</v>
      </c>
      <c r="G3" s="325" t="s">
        <v>496</v>
      </c>
    </row>
    <row r="4" spans="1:7" s="273" customFormat="1" ht="15" customHeight="1">
      <c r="A4" s="247" t="s">
        <v>46</v>
      </c>
      <c r="B4" s="248" t="s">
        <v>47</v>
      </c>
      <c r="C4" s="248" t="s">
        <v>48</v>
      </c>
      <c r="D4" s="248" t="s">
        <v>49</v>
      </c>
      <c r="E4" s="248" t="s">
        <v>497</v>
      </c>
      <c r="F4" s="248" t="s">
        <v>298</v>
      </c>
      <c r="G4" s="327" t="s">
        <v>299</v>
      </c>
    </row>
    <row r="5" spans="1:7" ht="15" customHeight="1">
      <c r="A5" s="328" t="s">
        <v>51</v>
      </c>
      <c r="B5" s="329"/>
      <c r="C5" s="330"/>
      <c r="D5" s="330"/>
      <c r="E5" s="331">
        <f aca="true" t="shared" si="0" ref="E5:E29">C5+D5</f>
        <v>0</v>
      </c>
      <c r="F5" s="330"/>
      <c r="G5" s="332"/>
    </row>
    <row r="6" spans="1:7" ht="15" customHeight="1">
      <c r="A6" s="333" t="s">
        <v>65</v>
      </c>
      <c r="B6" s="334"/>
      <c r="C6" s="163"/>
      <c r="D6" s="163"/>
      <c r="E6" s="331">
        <f t="shared" si="0"/>
        <v>0</v>
      </c>
      <c r="F6" s="163"/>
      <c r="G6" s="335"/>
    </row>
    <row r="7" spans="1:7" ht="15" customHeight="1">
      <c r="A7" s="333" t="s">
        <v>79</v>
      </c>
      <c r="B7" s="334"/>
      <c r="C7" s="163"/>
      <c r="D7" s="163"/>
      <c r="E7" s="331">
        <f t="shared" si="0"/>
        <v>0</v>
      </c>
      <c r="F7" s="163"/>
      <c r="G7" s="335"/>
    </row>
    <row r="8" spans="1:7" ht="15" customHeight="1">
      <c r="A8" s="333" t="s">
        <v>262</v>
      </c>
      <c r="B8" s="334"/>
      <c r="C8" s="163"/>
      <c r="D8" s="163"/>
      <c r="E8" s="331">
        <f t="shared" si="0"/>
        <v>0</v>
      </c>
      <c r="F8" s="163"/>
      <c r="G8" s="335"/>
    </row>
    <row r="9" spans="1:7" ht="15" customHeight="1">
      <c r="A9" s="333" t="s">
        <v>107</v>
      </c>
      <c r="B9" s="334"/>
      <c r="C9" s="163"/>
      <c r="D9" s="163"/>
      <c r="E9" s="331">
        <f t="shared" si="0"/>
        <v>0</v>
      </c>
      <c r="F9" s="163"/>
      <c r="G9" s="335"/>
    </row>
    <row r="10" spans="1:7" ht="15" customHeight="1">
      <c r="A10" s="333" t="s">
        <v>129</v>
      </c>
      <c r="B10" s="334"/>
      <c r="C10" s="163"/>
      <c r="D10" s="163"/>
      <c r="E10" s="331">
        <f t="shared" si="0"/>
        <v>0</v>
      </c>
      <c r="F10" s="163"/>
      <c r="G10" s="335"/>
    </row>
    <row r="11" spans="1:7" ht="15" customHeight="1">
      <c r="A11" s="333" t="s">
        <v>273</v>
      </c>
      <c r="B11" s="334"/>
      <c r="C11" s="163"/>
      <c r="D11" s="163"/>
      <c r="E11" s="331">
        <f t="shared" si="0"/>
        <v>0</v>
      </c>
      <c r="F11" s="163"/>
      <c r="G11" s="335"/>
    </row>
    <row r="12" spans="1:7" ht="15" customHeight="1">
      <c r="A12" s="333" t="s">
        <v>151</v>
      </c>
      <c r="B12" s="334"/>
      <c r="C12" s="163"/>
      <c r="D12" s="163"/>
      <c r="E12" s="331">
        <f t="shared" si="0"/>
        <v>0</v>
      </c>
      <c r="F12" s="163"/>
      <c r="G12" s="335"/>
    </row>
    <row r="13" spans="1:7" ht="15" customHeight="1">
      <c r="A13" s="333" t="s">
        <v>161</v>
      </c>
      <c r="B13" s="334"/>
      <c r="C13" s="163"/>
      <c r="D13" s="163"/>
      <c r="E13" s="331">
        <f t="shared" si="0"/>
        <v>0</v>
      </c>
      <c r="F13" s="163"/>
      <c r="G13" s="335"/>
    </row>
    <row r="14" spans="1:7" ht="15" customHeight="1">
      <c r="A14" s="333" t="s">
        <v>285</v>
      </c>
      <c r="B14" s="334"/>
      <c r="C14" s="163"/>
      <c r="D14" s="163"/>
      <c r="E14" s="331">
        <f t="shared" si="0"/>
        <v>0</v>
      </c>
      <c r="F14" s="163"/>
      <c r="G14" s="335"/>
    </row>
    <row r="15" spans="1:7" ht="15" customHeight="1">
      <c r="A15" s="333" t="s">
        <v>311</v>
      </c>
      <c r="B15" s="334"/>
      <c r="C15" s="163"/>
      <c r="D15" s="163"/>
      <c r="E15" s="331">
        <f t="shared" si="0"/>
        <v>0</v>
      </c>
      <c r="F15" s="163"/>
      <c r="G15" s="335"/>
    </row>
    <row r="16" spans="1:7" ht="15" customHeight="1">
      <c r="A16" s="333" t="s">
        <v>312</v>
      </c>
      <c r="B16" s="334"/>
      <c r="C16" s="163"/>
      <c r="D16" s="163"/>
      <c r="E16" s="331">
        <f t="shared" si="0"/>
        <v>0</v>
      </c>
      <c r="F16" s="163"/>
      <c r="G16" s="335"/>
    </row>
    <row r="17" spans="1:7" ht="15" customHeight="1">
      <c r="A17" s="333" t="s">
        <v>313</v>
      </c>
      <c r="B17" s="334"/>
      <c r="C17" s="163"/>
      <c r="D17" s="163"/>
      <c r="E17" s="331">
        <f t="shared" si="0"/>
        <v>0</v>
      </c>
      <c r="F17" s="163"/>
      <c r="G17" s="335"/>
    </row>
    <row r="18" spans="1:7" ht="15" customHeight="1">
      <c r="A18" s="333" t="s">
        <v>316</v>
      </c>
      <c r="B18" s="334"/>
      <c r="C18" s="163"/>
      <c r="D18" s="163"/>
      <c r="E18" s="331">
        <f t="shared" si="0"/>
        <v>0</v>
      </c>
      <c r="F18" s="163"/>
      <c r="G18" s="335"/>
    </row>
    <row r="19" spans="1:7" ht="15" customHeight="1">
      <c r="A19" s="333" t="s">
        <v>319</v>
      </c>
      <c r="B19" s="334"/>
      <c r="C19" s="163"/>
      <c r="D19" s="163"/>
      <c r="E19" s="331">
        <f t="shared" si="0"/>
        <v>0</v>
      </c>
      <c r="F19" s="163"/>
      <c r="G19" s="335"/>
    </row>
    <row r="20" spans="1:7" ht="15" customHeight="1">
      <c r="A20" s="333" t="s">
        <v>322</v>
      </c>
      <c r="B20" s="334"/>
      <c r="C20" s="163"/>
      <c r="D20" s="163"/>
      <c r="E20" s="331">
        <f t="shared" si="0"/>
        <v>0</v>
      </c>
      <c r="F20" s="163"/>
      <c r="G20" s="335"/>
    </row>
    <row r="21" spans="1:7" ht="15" customHeight="1">
      <c r="A21" s="333" t="s">
        <v>325</v>
      </c>
      <c r="B21" s="334"/>
      <c r="C21" s="163"/>
      <c r="D21" s="163"/>
      <c r="E21" s="331">
        <f t="shared" si="0"/>
        <v>0</v>
      </c>
      <c r="F21" s="163"/>
      <c r="G21" s="335"/>
    </row>
    <row r="22" spans="1:7" ht="15" customHeight="1">
      <c r="A22" s="333" t="s">
        <v>328</v>
      </c>
      <c r="B22" s="334"/>
      <c r="C22" s="163"/>
      <c r="D22" s="163"/>
      <c r="E22" s="331">
        <f t="shared" si="0"/>
        <v>0</v>
      </c>
      <c r="F22" s="163"/>
      <c r="G22" s="335"/>
    </row>
    <row r="23" spans="1:7" ht="15" customHeight="1">
      <c r="A23" s="333" t="s">
        <v>331</v>
      </c>
      <c r="B23" s="334"/>
      <c r="C23" s="163"/>
      <c r="D23" s="163"/>
      <c r="E23" s="331">
        <f t="shared" si="0"/>
        <v>0</v>
      </c>
      <c r="F23" s="163"/>
      <c r="G23" s="335"/>
    </row>
    <row r="24" spans="1:7" ht="15" customHeight="1">
      <c r="A24" s="333" t="s">
        <v>334</v>
      </c>
      <c r="B24" s="334"/>
      <c r="C24" s="163"/>
      <c r="D24" s="163"/>
      <c r="E24" s="331">
        <f t="shared" si="0"/>
        <v>0</v>
      </c>
      <c r="F24" s="163"/>
      <c r="G24" s="335"/>
    </row>
    <row r="25" spans="1:7" ht="15" customHeight="1">
      <c r="A25" s="333" t="s">
        <v>337</v>
      </c>
      <c r="B25" s="334"/>
      <c r="C25" s="163"/>
      <c r="D25" s="163"/>
      <c r="E25" s="331">
        <f t="shared" si="0"/>
        <v>0</v>
      </c>
      <c r="F25" s="163"/>
      <c r="G25" s="335"/>
    </row>
    <row r="26" spans="1:7" ht="15" customHeight="1">
      <c r="A26" s="333" t="s">
        <v>339</v>
      </c>
      <c r="B26" s="334"/>
      <c r="C26" s="163"/>
      <c r="D26" s="163"/>
      <c r="E26" s="331">
        <f t="shared" si="0"/>
        <v>0</v>
      </c>
      <c r="F26" s="163"/>
      <c r="G26" s="335"/>
    </row>
    <row r="27" spans="1:7" ht="15" customHeight="1">
      <c r="A27" s="333" t="s">
        <v>342</v>
      </c>
      <c r="B27" s="334"/>
      <c r="C27" s="163"/>
      <c r="D27" s="163"/>
      <c r="E27" s="331">
        <f t="shared" si="0"/>
        <v>0</v>
      </c>
      <c r="F27" s="163"/>
      <c r="G27" s="335"/>
    </row>
    <row r="28" spans="1:7" ht="15" customHeight="1">
      <c r="A28" s="333" t="s">
        <v>345</v>
      </c>
      <c r="B28" s="334"/>
      <c r="C28" s="163"/>
      <c r="D28" s="163"/>
      <c r="E28" s="331">
        <f t="shared" si="0"/>
        <v>0</v>
      </c>
      <c r="F28" s="163"/>
      <c r="G28" s="335"/>
    </row>
    <row r="29" spans="1:7" ht="15" customHeight="1">
      <c r="A29" s="333" t="s">
        <v>348</v>
      </c>
      <c r="B29" s="334"/>
      <c r="C29" s="163"/>
      <c r="D29" s="163"/>
      <c r="E29" s="331">
        <f t="shared" si="0"/>
        <v>0</v>
      </c>
      <c r="F29" s="163"/>
      <c r="G29" s="335"/>
    </row>
    <row r="30" spans="1:7" ht="15" customHeight="1">
      <c r="A30" s="333" t="s">
        <v>379</v>
      </c>
      <c r="B30" s="334"/>
      <c r="C30" s="163"/>
      <c r="D30" s="163"/>
      <c r="E30" s="331"/>
      <c r="F30" s="163"/>
      <c r="G30" s="335"/>
    </row>
    <row r="31" spans="1:7" ht="15" customHeight="1">
      <c r="A31" s="333" t="s">
        <v>382</v>
      </c>
      <c r="B31" s="334"/>
      <c r="C31" s="163"/>
      <c r="D31" s="163"/>
      <c r="E31" s="331">
        <f>C31+D31</f>
        <v>0</v>
      </c>
      <c r="F31" s="163"/>
      <c r="G31" s="335"/>
    </row>
    <row r="32" spans="1:7" ht="15" customHeight="1">
      <c r="A32" s="333" t="s">
        <v>383</v>
      </c>
      <c r="B32" s="334"/>
      <c r="C32" s="163"/>
      <c r="D32" s="163"/>
      <c r="E32" s="331">
        <f>C32+D32</f>
        <v>0</v>
      </c>
      <c r="F32" s="163"/>
      <c r="G32" s="335"/>
    </row>
    <row r="33" spans="1:7" ht="15" customHeight="1">
      <c r="A33" s="333" t="s">
        <v>498</v>
      </c>
      <c r="B33" s="334"/>
      <c r="C33" s="163"/>
      <c r="D33" s="163"/>
      <c r="E33" s="331">
        <f>C33+D33</f>
        <v>0</v>
      </c>
      <c r="F33" s="163"/>
      <c r="G33" s="335"/>
    </row>
    <row r="34" spans="1:7" ht="15" customHeight="1">
      <c r="A34" s="333" t="s">
        <v>499</v>
      </c>
      <c r="B34" s="334"/>
      <c r="C34" s="163"/>
      <c r="D34" s="163"/>
      <c r="E34" s="331">
        <f>C34+D34</f>
        <v>0</v>
      </c>
      <c r="F34" s="163"/>
      <c r="G34" s="335"/>
    </row>
    <row r="35" spans="1:7" ht="15" customHeight="1">
      <c r="A35" s="333" t="s">
        <v>500</v>
      </c>
      <c r="B35" s="336"/>
      <c r="C35" s="168"/>
      <c r="D35" s="168"/>
      <c r="E35" s="331">
        <f>C35+D35</f>
        <v>0</v>
      </c>
      <c r="F35" s="168"/>
      <c r="G35" s="337"/>
    </row>
    <row r="36" spans="1:7" ht="15" customHeight="1">
      <c r="A36" s="922" t="s">
        <v>423</v>
      </c>
      <c r="B36" s="922"/>
      <c r="C36" s="172">
        <f>SUM(C5:C35)</f>
        <v>0</v>
      </c>
      <c r="D36" s="172">
        <f>SUM(D5:D35)</f>
        <v>0</v>
      </c>
      <c r="E36" s="172">
        <f>SUM(E5:E35)</f>
        <v>0</v>
      </c>
      <c r="F36" s="172">
        <f>SUM(F5:F35)</f>
        <v>0</v>
      </c>
      <c r="G36" s="174">
        <f>SUM(G5:G35)</f>
        <v>0</v>
      </c>
    </row>
  </sheetData>
  <sheetProtection selectLockedCells="1" selectUnlockedCell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CE,Félkövér"&amp;12KÖLTSÉGVETÉSI SZERVEK PÉNZMARADVÁNYÁNAK ALAKULÁSA&amp;R&amp;"Times New Roman CE,Félkövér dőlt"&amp;12 9. melléklet a ……/2015. (……) önkormányzati rendelethez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SheetLayoutView="100" zoomScalePageLayoutView="0" workbookViewId="0" topLeftCell="A1">
      <selection activeCell="B140" sqref="B140"/>
    </sheetView>
  </sheetViews>
  <sheetFormatPr defaultColWidth="9.00390625" defaultRowHeight="12.75"/>
  <cols>
    <col min="1" max="1" width="9.00390625" style="9" customWidth="1"/>
    <col min="2" max="2" width="64.875" style="9" customWidth="1"/>
    <col min="3" max="3" width="17.375" style="9" customWidth="1"/>
    <col min="4" max="5" width="17.375" style="10" customWidth="1"/>
    <col min="6" max="16384" width="9.375" style="11" customWidth="1"/>
  </cols>
  <sheetData>
    <row r="1" spans="1:5" ht="15.75" customHeight="1">
      <c r="A1" s="822" t="s">
        <v>38</v>
      </c>
      <c r="B1" s="822"/>
      <c r="C1" s="822"/>
      <c r="D1" s="822"/>
      <c r="E1" s="822"/>
    </row>
    <row r="2" spans="1:5" ht="15.75" customHeight="1">
      <c r="A2" s="12" t="s">
        <v>291</v>
      </c>
      <c r="B2" s="12"/>
      <c r="C2" s="12"/>
      <c r="D2" s="13"/>
      <c r="E2" s="13" t="s">
        <v>40</v>
      </c>
    </row>
    <row r="3" spans="1:5" ht="15.75" customHeight="1">
      <c r="A3" s="823" t="s">
        <v>41</v>
      </c>
      <c r="B3" s="824" t="s">
        <v>42</v>
      </c>
      <c r="C3" s="824" t="str">
        <f>+CONCATENATE(LEFT(ÖSSZEFÜGGÉSEK!A4,4)-1,". évi tény")</f>
        <v>2013. évi tény</v>
      </c>
      <c r="D3" s="825" t="str">
        <f>+CONCATENATE(LEFT(ÖSSZEFÜGGÉSEK!A4,4),". évi")</f>
        <v>2014. évi</v>
      </c>
      <c r="E3" s="825"/>
    </row>
    <row r="4" spans="1:5" ht="37.5" customHeight="1">
      <c r="A4" s="823"/>
      <c r="B4" s="824"/>
      <c r="C4" s="824"/>
      <c r="D4" s="14" t="s">
        <v>44</v>
      </c>
      <c r="E4" s="15" t="s">
        <v>45</v>
      </c>
    </row>
    <row r="5" spans="1:5" s="19" customFormat="1" ht="12" customHeight="1">
      <c r="A5" s="16" t="s">
        <v>46</v>
      </c>
      <c r="B5" s="17" t="s">
        <v>47</v>
      </c>
      <c r="C5" s="17" t="s">
        <v>48</v>
      </c>
      <c r="D5" s="17" t="s">
        <v>50</v>
      </c>
      <c r="E5" s="56" t="s">
        <v>298</v>
      </c>
    </row>
    <row r="6" spans="1:5" s="24" customFormat="1" ht="12" customHeight="1">
      <c r="A6" s="20" t="s">
        <v>51</v>
      </c>
      <c r="B6" s="338" t="s">
        <v>52</v>
      </c>
      <c r="C6" s="22">
        <f>+C7+C8+C9+C10+C11+C12</f>
        <v>0</v>
      </c>
      <c r="D6" s="22">
        <f>+D7+D8+D9+D10+D11+D12</f>
        <v>0</v>
      </c>
      <c r="E6" s="23">
        <f>+E7+E8+E9+E10+E11+E12</f>
        <v>0</v>
      </c>
    </row>
    <row r="7" spans="1:5" s="24" customFormat="1" ht="12" customHeight="1">
      <c r="A7" s="25" t="s">
        <v>53</v>
      </c>
      <c r="B7" s="339" t="s">
        <v>54</v>
      </c>
      <c r="C7" s="27"/>
      <c r="D7" s="27"/>
      <c r="E7" s="28"/>
    </row>
    <row r="8" spans="1:5" s="24" customFormat="1" ht="12" customHeight="1">
      <c r="A8" s="29" t="s">
        <v>55</v>
      </c>
      <c r="B8" s="340" t="s">
        <v>56</v>
      </c>
      <c r="C8" s="31"/>
      <c r="D8" s="31"/>
      <c r="E8" s="32"/>
    </row>
    <row r="9" spans="1:5" s="24" customFormat="1" ht="12" customHeight="1">
      <c r="A9" s="29" t="s">
        <v>57</v>
      </c>
      <c r="B9" s="340" t="s">
        <v>58</v>
      </c>
      <c r="C9" s="31"/>
      <c r="D9" s="31"/>
      <c r="E9" s="32"/>
    </row>
    <row r="10" spans="1:5" s="24" customFormat="1" ht="12" customHeight="1">
      <c r="A10" s="29" t="s">
        <v>59</v>
      </c>
      <c r="B10" s="340" t="s">
        <v>60</v>
      </c>
      <c r="C10" s="31"/>
      <c r="D10" s="31"/>
      <c r="E10" s="32"/>
    </row>
    <row r="11" spans="1:5" s="24" customFormat="1" ht="12" customHeight="1">
      <c r="A11" s="29" t="s">
        <v>61</v>
      </c>
      <c r="B11" s="340" t="s">
        <v>62</v>
      </c>
      <c r="C11" s="341"/>
      <c r="D11" s="31"/>
      <c r="E11" s="32"/>
    </row>
    <row r="12" spans="1:5" s="24" customFormat="1" ht="12" customHeight="1">
      <c r="A12" s="33" t="s">
        <v>63</v>
      </c>
      <c r="B12" s="342" t="s">
        <v>64</v>
      </c>
      <c r="C12" s="343"/>
      <c r="D12" s="35"/>
      <c r="E12" s="36"/>
    </row>
    <row r="13" spans="1:5" s="24" customFormat="1" ht="12" customHeight="1">
      <c r="A13" s="20" t="s">
        <v>65</v>
      </c>
      <c r="B13" s="344" t="s">
        <v>66</v>
      </c>
      <c r="C13" s="22">
        <f>+C14+C15+C16+C17+C18</f>
        <v>0</v>
      </c>
      <c r="D13" s="22">
        <f>+D14+D15+D16+D17+D18</f>
        <v>0</v>
      </c>
      <c r="E13" s="23">
        <f>+E14+E15+E16+E17+E18</f>
        <v>0</v>
      </c>
    </row>
    <row r="14" spans="1:5" s="24" customFormat="1" ht="12" customHeight="1">
      <c r="A14" s="25" t="s">
        <v>67</v>
      </c>
      <c r="B14" s="339" t="s">
        <v>68</v>
      </c>
      <c r="C14" s="27"/>
      <c r="D14" s="27"/>
      <c r="E14" s="28"/>
    </row>
    <row r="15" spans="1:5" s="24" customFormat="1" ht="12" customHeight="1">
      <c r="A15" s="29" t="s">
        <v>69</v>
      </c>
      <c r="B15" s="340" t="s">
        <v>70</v>
      </c>
      <c r="C15" s="31"/>
      <c r="D15" s="31"/>
      <c r="E15" s="32"/>
    </row>
    <row r="16" spans="1:5" s="24" customFormat="1" ht="12" customHeight="1">
      <c r="A16" s="29" t="s">
        <v>71</v>
      </c>
      <c r="B16" s="340" t="s">
        <v>72</v>
      </c>
      <c r="C16" s="31"/>
      <c r="D16" s="31"/>
      <c r="E16" s="32"/>
    </row>
    <row r="17" spans="1:5" s="24" customFormat="1" ht="12" customHeight="1">
      <c r="A17" s="29" t="s">
        <v>73</v>
      </c>
      <c r="B17" s="340" t="s">
        <v>74</v>
      </c>
      <c r="C17" s="31"/>
      <c r="D17" s="31"/>
      <c r="E17" s="32"/>
    </row>
    <row r="18" spans="1:5" s="24" customFormat="1" ht="12" customHeight="1">
      <c r="A18" s="29" t="s">
        <v>75</v>
      </c>
      <c r="B18" s="340" t="s">
        <v>76</v>
      </c>
      <c r="C18" s="31"/>
      <c r="D18" s="31"/>
      <c r="E18" s="32"/>
    </row>
    <row r="19" spans="1:5" s="24" customFormat="1" ht="12" customHeight="1">
      <c r="A19" s="33" t="s">
        <v>77</v>
      </c>
      <c r="B19" s="342" t="s">
        <v>78</v>
      </c>
      <c r="C19" s="35"/>
      <c r="D19" s="35"/>
      <c r="E19" s="36"/>
    </row>
    <row r="20" spans="1:5" s="24" customFormat="1" ht="12" customHeight="1">
      <c r="A20" s="20" t="s">
        <v>79</v>
      </c>
      <c r="B20" s="338" t="s">
        <v>80</v>
      </c>
      <c r="C20" s="22">
        <f>+C21+C22+C23+C24+C25</f>
        <v>0</v>
      </c>
      <c r="D20" s="22">
        <f>+D21+D22+D23+D24+D25</f>
        <v>0</v>
      </c>
      <c r="E20" s="23">
        <f>+E21+E22+E23+E24+E25</f>
        <v>0</v>
      </c>
    </row>
    <row r="21" spans="1:5" s="24" customFormat="1" ht="12" customHeight="1">
      <c r="A21" s="25" t="s">
        <v>81</v>
      </c>
      <c r="B21" s="339" t="s">
        <v>82</v>
      </c>
      <c r="C21" s="27"/>
      <c r="D21" s="27"/>
      <c r="E21" s="28"/>
    </row>
    <row r="22" spans="1:5" s="24" customFormat="1" ht="12" customHeight="1">
      <c r="A22" s="29" t="s">
        <v>83</v>
      </c>
      <c r="B22" s="340" t="s">
        <v>84</v>
      </c>
      <c r="C22" s="31"/>
      <c r="D22" s="31"/>
      <c r="E22" s="32"/>
    </row>
    <row r="23" spans="1:5" s="24" customFormat="1" ht="12" customHeight="1">
      <c r="A23" s="29" t="s">
        <v>85</v>
      </c>
      <c r="B23" s="340" t="s">
        <v>86</v>
      </c>
      <c r="C23" s="31"/>
      <c r="D23" s="31"/>
      <c r="E23" s="32"/>
    </row>
    <row r="24" spans="1:5" s="24" customFormat="1" ht="12" customHeight="1">
      <c r="A24" s="29" t="s">
        <v>87</v>
      </c>
      <c r="B24" s="340" t="s">
        <v>88</v>
      </c>
      <c r="C24" s="31"/>
      <c r="D24" s="31"/>
      <c r="E24" s="32"/>
    </row>
    <row r="25" spans="1:5" s="24" customFormat="1" ht="12" customHeight="1">
      <c r="A25" s="29" t="s">
        <v>89</v>
      </c>
      <c r="B25" s="340" t="s">
        <v>90</v>
      </c>
      <c r="C25" s="31"/>
      <c r="D25" s="31"/>
      <c r="E25" s="32"/>
    </row>
    <row r="26" spans="1:5" s="24" customFormat="1" ht="12" customHeight="1">
      <c r="A26" s="33" t="s">
        <v>91</v>
      </c>
      <c r="B26" s="342" t="s">
        <v>92</v>
      </c>
      <c r="C26" s="35"/>
      <c r="D26" s="35"/>
      <c r="E26" s="36"/>
    </row>
    <row r="27" spans="1:5" s="24" customFormat="1" ht="12" customHeight="1">
      <c r="A27" s="20" t="s">
        <v>93</v>
      </c>
      <c r="B27" s="338" t="s">
        <v>94</v>
      </c>
      <c r="C27" s="22">
        <f>+C28+C31+C32+C33</f>
        <v>0</v>
      </c>
      <c r="D27" s="22">
        <f>+D28+D31+D32+D33</f>
        <v>0</v>
      </c>
      <c r="E27" s="23">
        <f>+E28+E31+E32+E33</f>
        <v>0</v>
      </c>
    </row>
    <row r="28" spans="1:5" s="24" customFormat="1" ht="12" customHeight="1">
      <c r="A28" s="25" t="s">
        <v>95</v>
      </c>
      <c r="B28" s="339" t="s">
        <v>96</v>
      </c>
      <c r="C28" s="39">
        <f>+C29+C30</f>
        <v>0</v>
      </c>
      <c r="D28" s="39">
        <f>+D29+D30</f>
        <v>0</v>
      </c>
      <c r="E28" s="40">
        <f>+E29+E30</f>
        <v>0</v>
      </c>
    </row>
    <row r="29" spans="1:5" s="24" customFormat="1" ht="12" customHeight="1">
      <c r="A29" s="29" t="s">
        <v>97</v>
      </c>
      <c r="B29" s="340" t="s">
        <v>98</v>
      </c>
      <c r="C29" s="31"/>
      <c r="D29" s="31"/>
      <c r="E29" s="32"/>
    </row>
    <row r="30" spans="1:5" s="24" customFormat="1" ht="12" customHeight="1">
      <c r="A30" s="29" t="s">
        <v>99</v>
      </c>
      <c r="B30" s="340" t="s">
        <v>100</v>
      </c>
      <c r="C30" s="31"/>
      <c r="D30" s="31"/>
      <c r="E30" s="32"/>
    </row>
    <row r="31" spans="1:5" s="24" customFormat="1" ht="12" customHeight="1">
      <c r="A31" s="29" t="s">
        <v>101</v>
      </c>
      <c r="B31" s="340" t="s">
        <v>102</v>
      </c>
      <c r="C31" s="31"/>
      <c r="D31" s="31"/>
      <c r="E31" s="32"/>
    </row>
    <row r="32" spans="1:5" s="24" customFormat="1" ht="12" customHeight="1">
      <c r="A32" s="29" t="s">
        <v>103</v>
      </c>
      <c r="B32" s="340" t="s">
        <v>104</v>
      </c>
      <c r="C32" s="31"/>
      <c r="D32" s="31"/>
      <c r="E32" s="32"/>
    </row>
    <row r="33" spans="1:5" s="24" customFormat="1" ht="12" customHeight="1">
      <c r="A33" s="33" t="s">
        <v>105</v>
      </c>
      <c r="B33" s="342" t="s">
        <v>106</v>
      </c>
      <c r="C33" s="35"/>
      <c r="D33" s="35"/>
      <c r="E33" s="36"/>
    </row>
    <row r="34" spans="1:5" s="24" customFormat="1" ht="12" customHeight="1">
      <c r="A34" s="20" t="s">
        <v>107</v>
      </c>
      <c r="B34" s="338" t="s">
        <v>108</v>
      </c>
      <c r="C34" s="22">
        <f>SUM(C35:C44)</f>
        <v>0</v>
      </c>
      <c r="D34" s="22">
        <f>SUM(D35:D44)</f>
        <v>0</v>
      </c>
      <c r="E34" s="23">
        <f>SUM(E35:E44)</f>
        <v>0</v>
      </c>
    </row>
    <row r="35" spans="1:5" s="24" customFormat="1" ht="12" customHeight="1">
      <c r="A35" s="25" t="s">
        <v>109</v>
      </c>
      <c r="B35" s="339" t="s">
        <v>110</v>
      </c>
      <c r="C35" s="27"/>
      <c r="D35" s="27"/>
      <c r="E35" s="28"/>
    </row>
    <row r="36" spans="1:5" s="24" customFormat="1" ht="12" customHeight="1">
      <c r="A36" s="29" t="s">
        <v>111</v>
      </c>
      <c r="B36" s="340" t="s">
        <v>112</v>
      </c>
      <c r="C36" s="31"/>
      <c r="D36" s="31"/>
      <c r="E36" s="32"/>
    </row>
    <row r="37" spans="1:5" s="24" customFormat="1" ht="12" customHeight="1">
      <c r="A37" s="29" t="s">
        <v>113</v>
      </c>
      <c r="B37" s="340" t="s">
        <v>114</v>
      </c>
      <c r="C37" s="31"/>
      <c r="D37" s="31"/>
      <c r="E37" s="32"/>
    </row>
    <row r="38" spans="1:5" s="24" customFormat="1" ht="12" customHeight="1">
      <c r="A38" s="29" t="s">
        <v>115</v>
      </c>
      <c r="B38" s="340" t="s">
        <v>116</v>
      </c>
      <c r="C38" s="31"/>
      <c r="D38" s="31"/>
      <c r="E38" s="32"/>
    </row>
    <row r="39" spans="1:5" s="24" customFormat="1" ht="12" customHeight="1">
      <c r="A39" s="29" t="s">
        <v>117</v>
      </c>
      <c r="B39" s="340" t="s">
        <v>118</v>
      </c>
      <c r="C39" s="31"/>
      <c r="D39" s="31"/>
      <c r="E39" s="32"/>
    </row>
    <row r="40" spans="1:5" s="24" customFormat="1" ht="12" customHeight="1">
      <c r="A40" s="29" t="s">
        <v>119</v>
      </c>
      <c r="B40" s="340" t="s">
        <v>120</v>
      </c>
      <c r="C40" s="31"/>
      <c r="D40" s="31"/>
      <c r="E40" s="32"/>
    </row>
    <row r="41" spans="1:5" s="24" customFormat="1" ht="12" customHeight="1">
      <c r="A41" s="29" t="s">
        <v>121</v>
      </c>
      <c r="B41" s="340" t="s">
        <v>122</v>
      </c>
      <c r="C41" s="31"/>
      <c r="D41" s="31"/>
      <c r="E41" s="32"/>
    </row>
    <row r="42" spans="1:5" s="24" customFormat="1" ht="12" customHeight="1">
      <c r="A42" s="29" t="s">
        <v>123</v>
      </c>
      <c r="B42" s="340" t="s">
        <v>124</v>
      </c>
      <c r="C42" s="31"/>
      <c r="D42" s="31"/>
      <c r="E42" s="32"/>
    </row>
    <row r="43" spans="1:5" s="24" customFormat="1" ht="12" customHeight="1">
      <c r="A43" s="29" t="s">
        <v>125</v>
      </c>
      <c r="B43" s="340" t="s">
        <v>126</v>
      </c>
      <c r="C43" s="31"/>
      <c r="D43" s="31"/>
      <c r="E43" s="32"/>
    </row>
    <row r="44" spans="1:5" s="24" customFormat="1" ht="12" customHeight="1">
      <c r="A44" s="33" t="s">
        <v>127</v>
      </c>
      <c r="B44" s="342" t="s">
        <v>128</v>
      </c>
      <c r="C44" s="35"/>
      <c r="D44" s="35"/>
      <c r="E44" s="36"/>
    </row>
    <row r="45" spans="1:5" s="24" customFormat="1" ht="12" customHeight="1">
      <c r="A45" s="20" t="s">
        <v>129</v>
      </c>
      <c r="B45" s="338" t="s">
        <v>130</v>
      </c>
      <c r="C45" s="22">
        <f>SUM(C46:C50)</f>
        <v>0</v>
      </c>
      <c r="D45" s="22">
        <f>SUM(D46:D50)</f>
        <v>0</v>
      </c>
      <c r="E45" s="23">
        <f>SUM(E46:E50)</f>
        <v>0</v>
      </c>
    </row>
    <row r="46" spans="1:5" s="24" customFormat="1" ht="12" customHeight="1">
      <c r="A46" s="25" t="s">
        <v>131</v>
      </c>
      <c r="B46" s="339" t="s">
        <v>132</v>
      </c>
      <c r="C46" s="27"/>
      <c r="D46" s="27"/>
      <c r="E46" s="28"/>
    </row>
    <row r="47" spans="1:5" s="24" customFormat="1" ht="12" customHeight="1">
      <c r="A47" s="29" t="s">
        <v>133</v>
      </c>
      <c r="B47" s="340" t="s">
        <v>134</v>
      </c>
      <c r="C47" s="31"/>
      <c r="D47" s="31"/>
      <c r="E47" s="32"/>
    </row>
    <row r="48" spans="1:5" s="24" customFormat="1" ht="12" customHeight="1">
      <c r="A48" s="29" t="s">
        <v>135</v>
      </c>
      <c r="B48" s="340" t="s">
        <v>136</v>
      </c>
      <c r="C48" s="31"/>
      <c r="D48" s="31"/>
      <c r="E48" s="32"/>
    </row>
    <row r="49" spans="1:5" s="24" customFormat="1" ht="12" customHeight="1">
      <c r="A49" s="29" t="s">
        <v>137</v>
      </c>
      <c r="B49" s="340" t="s">
        <v>138</v>
      </c>
      <c r="C49" s="31"/>
      <c r="D49" s="31"/>
      <c r="E49" s="32"/>
    </row>
    <row r="50" spans="1:5" s="24" customFormat="1" ht="12" customHeight="1">
      <c r="A50" s="33" t="s">
        <v>139</v>
      </c>
      <c r="B50" s="342" t="s">
        <v>140</v>
      </c>
      <c r="C50" s="35"/>
      <c r="D50" s="35"/>
      <c r="E50" s="36"/>
    </row>
    <row r="51" spans="1:5" s="24" customFormat="1" ht="12.75">
      <c r="A51" s="20" t="s">
        <v>141</v>
      </c>
      <c r="B51" s="338" t="s">
        <v>142</v>
      </c>
      <c r="C51" s="22">
        <f>SUM(C52:C54)</f>
        <v>0</v>
      </c>
      <c r="D51" s="22">
        <f>SUM(D52:D54)</f>
        <v>0</v>
      </c>
      <c r="E51" s="23">
        <f>SUM(E52:E54)</f>
        <v>0</v>
      </c>
    </row>
    <row r="52" spans="1:5" s="24" customFormat="1" ht="12.75">
      <c r="A52" s="25" t="s">
        <v>143</v>
      </c>
      <c r="B52" s="339" t="s">
        <v>144</v>
      </c>
      <c r="C52" s="27"/>
      <c r="D52" s="27"/>
      <c r="E52" s="28"/>
    </row>
    <row r="53" spans="1:5" s="24" customFormat="1" ht="14.25" customHeight="1">
      <c r="A53" s="29" t="s">
        <v>145</v>
      </c>
      <c r="B53" s="340" t="s">
        <v>501</v>
      </c>
      <c r="C53" s="31"/>
      <c r="D53" s="31"/>
      <c r="E53" s="32"/>
    </row>
    <row r="54" spans="1:5" s="24" customFormat="1" ht="12.75">
      <c r="A54" s="29" t="s">
        <v>147</v>
      </c>
      <c r="B54" s="340" t="s">
        <v>148</v>
      </c>
      <c r="C54" s="31"/>
      <c r="D54" s="31"/>
      <c r="E54" s="32"/>
    </row>
    <row r="55" spans="1:5" s="24" customFormat="1" ht="12.75">
      <c r="A55" s="33" t="s">
        <v>149</v>
      </c>
      <c r="B55" s="342" t="s">
        <v>150</v>
      </c>
      <c r="C55" s="35"/>
      <c r="D55" s="35"/>
      <c r="E55" s="36"/>
    </row>
    <row r="56" spans="1:5" s="24" customFormat="1" ht="12.75">
      <c r="A56" s="20" t="s">
        <v>151</v>
      </c>
      <c r="B56" s="344" t="s">
        <v>152</v>
      </c>
      <c r="C56" s="22">
        <f>SUM(C57:C59)</f>
        <v>0</v>
      </c>
      <c r="D56" s="22">
        <f>SUM(D57:D59)</f>
        <v>0</v>
      </c>
      <c r="E56" s="23">
        <f>SUM(E57:E59)</f>
        <v>0</v>
      </c>
    </row>
    <row r="57" spans="1:5" s="24" customFormat="1" ht="12.75">
      <c r="A57" s="29" t="s">
        <v>153</v>
      </c>
      <c r="B57" s="339" t="s">
        <v>154</v>
      </c>
      <c r="C57" s="31"/>
      <c r="D57" s="31"/>
      <c r="E57" s="32"/>
    </row>
    <row r="58" spans="1:5" s="24" customFormat="1" ht="12.75" customHeight="1">
      <c r="A58" s="29" t="s">
        <v>155</v>
      </c>
      <c r="B58" s="340" t="s">
        <v>502</v>
      </c>
      <c r="C58" s="31"/>
      <c r="D58" s="31"/>
      <c r="E58" s="32"/>
    </row>
    <row r="59" spans="1:5" s="24" customFormat="1" ht="12.75">
      <c r="A59" s="29" t="s">
        <v>157</v>
      </c>
      <c r="B59" s="340" t="s">
        <v>158</v>
      </c>
      <c r="C59" s="31"/>
      <c r="D59" s="31"/>
      <c r="E59" s="32"/>
    </row>
    <row r="60" spans="1:5" s="24" customFormat="1" ht="12.75">
      <c r="A60" s="29" t="s">
        <v>159</v>
      </c>
      <c r="B60" s="342" t="s">
        <v>160</v>
      </c>
      <c r="C60" s="31"/>
      <c r="D60" s="31"/>
      <c r="E60" s="32"/>
    </row>
    <row r="61" spans="1:5" s="24" customFormat="1" ht="12.75">
      <c r="A61" s="20" t="s">
        <v>161</v>
      </c>
      <c r="B61" s="338" t="s">
        <v>162</v>
      </c>
      <c r="C61" s="22">
        <f>+C6+C13+C20+C27+C34+C45+C51+C56</f>
        <v>0</v>
      </c>
      <c r="D61" s="22">
        <f>+D6+D13+D20+D27+D34+D45+D51+D56</f>
        <v>0</v>
      </c>
      <c r="E61" s="23">
        <f>+E6+E13+E20+E27+E34+E45+E51+E56</f>
        <v>0</v>
      </c>
    </row>
    <row r="62" spans="1:5" s="24" customFormat="1" ht="12.75">
      <c r="A62" s="41" t="s">
        <v>163</v>
      </c>
      <c r="B62" s="344" t="s">
        <v>503</v>
      </c>
      <c r="C62" s="22">
        <f>SUM(C63:C65)</f>
        <v>0</v>
      </c>
      <c r="D62" s="22">
        <f>SUM(D63:D65)</f>
        <v>0</v>
      </c>
      <c r="E62" s="23">
        <f>SUM(E63:E65)</f>
        <v>0</v>
      </c>
    </row>
    <row r="63" spans="1:5" s="24" customFormat="1" ht="12.75">
      <c r="A63" s="29" t="s">
        <v>165</v>
      </c>
      <c r="B63" s="339" t="s">
        <v>166</v>
      </c>
      <c r="C63" s="31"/>
      <c r="D63" s="31"/>
      <c r="E63" s="32"/>
    </row>
    <row r="64" spans="1:5" s="24" customFormat="1" ht="12.75">
      <c r="A64" s="29" t="s">
        <v>167</v>
      </c>
      <c r="B64" s="340" t="s">
        <v>168</v>
      </c>
      <c r="C64" s="31"/>
      <c r="D64" s="31"/>
      <c r="E64" s="32"/>
    </row>
    <row r="65" spans="1:5" s="24" customFormat="1" ht="12.75">
      <c r="A65" s="29" t="s">
        <v>169</v>
      </c>
      <c r="B65" s="42" t="s">
        <v>170</v>
      </c>
      <c r="C65" s="31"/>
      <c r="D65" s="31"/>
      <c r="E65" s="32"/>
    </row>
    <row r="66" spans="1:5" s="24" customFormat="1" ht="12.75">
      <c r="A66" s="41" t="s">
        <v>171</v>
      </c>
      <c r="B66" s="344" t="s">
        <v>172</v>
      </c>
      <c r="C66" s="22">
        <f>SUM(C67:C70)</f>
        <v>0</v>
      </c>
      <c r="D66" s="22">
        <f>SUM(D67:D70)</f>
        <v>0</v>
      </c>
      <c r="E66" s="23">
        <f>SUM(E67:E70)</f>
        <v>0</v>
      </c>
    </row>
    <row r="67" spans="1:5" s="24" customFormat="1" ht="12.75">
      <c r="A67" s="29" t="s">
        <v>173</v>
      </c>
      <c r="B67" s="339" t="s">
        <v>174</v>
      </c>
      <c r="C67" s="31"/>
      <c r="D67" s="31"/>
      <c r="E67" s="32"/>
    </row>
    <row r="68" spans="1:5" s="24" customFormat="1" ht="12.75">
      <c r="A68" s="29" t="s">
        <v>175</v>
      </c>
      <c r="B68" s="340" t="s">
        <v>176</v>
      </c>
      <c r="C68" s="31"/>
      <c r="D68" s="31"/>
      <c r="E68" s="32"/>
    </row>
    <row r="69" spans="1:5" s="24" customFormat="1" ht="12" customHeight="1">
      <c r="A69" s="29" t="s">
        <v>177</v>
      </c>
      <c r="B69" s="340" t="s">
        <v>178</v>
      </c>
      <c r="C69" s="31"/>
      <c r="D69" s="31"/>
      <c r="E69" s="32"/>
    </row>
    <row r="70" spans="1:5" s="24" customFormat="1" ht="12" customHeight="1">
      <c r="A70" s="29" t="s">
        <v>179</v>
      </c>
      <c r="B70" s="342" t="s">
        <v>180</v>
      </c>
      <c r="C70" s="31"/>
      <c r="D70" s="31"/>
      <c r="E70" s="32"/>
    </row>
    <row r="71" spans="1:5" s="24" customFormat="1" ht="12" customHeight="1">
      <c r="A71" s="41" t="s">
        <v>181</v>
      </c>
      <c r="B71" s="344" t="s">
        <v>182</v>
      </c>
      <c r="C71" s="22">
        <f>SUM(C72:C73)</f>
        <v>0</v>
      </c>
      <c r="D71" s="22">
        <f>SUM(D72:D73)</f>
        <v>0</v>
      </c>
      <c r="E71" s="23">
        <f>SUM(E72:E73)</f>
        <v>0</v>
      </c>
    </row>
    <row r="72" spans="1:5" s="24" customFormat="1" ht="12" customHeight="1">
      <c r="A72" s="29" t="s">
        <v>183</v>
      </c>
      <c r="B72" s="339" t="s">
        <v>184</v>
      </c>
      <c r="C72" s="31"/>
      <c r="D72" s="31"/>
      <c r="E72" s="32"/>
    </row>
    <row r="73" spans="1:5" s="24" customFormat="1" ht="12" customHeight="1">
      <c r="A73" s="29" t="s">
        <v>185</v>
      </c>
      <c r="B73" s="342" t="s">
        <v>186</v>
      </c>
      <c r="C73" s="31"/>
      <c r="D73" s="31"/>
      <c r="E73" s="32"/>
    </row>
    <row r="74" spans="1:5" s="24" customFormat="1" ht="12" customHeight="1">
      <c r="A74" s="41" t="s">
        <v>187</v>
      </c>
      <c r="B74" s="344" t="s">
        <v>188</v>
      </c>
      <c r="C74" s="22">
        <f>SUM(C75:C77)</f>
        <v>0</v>
      </c>
      <c r="D74" s="22">
        <f>SUM(D75:D77)</f>
        <v>0</v>
      </c>
      <c r="E74" s="23">
        <f>SUM(E75:E77)</f>
        <v>0</v>
      </c>
    </row>
    <row r="75" spans="1:5" s="24" customFormat="1" ht="12" customHeight="1">
      <c r="A75" s="29" t="s">
        <v>189</v>
      </c>
      <c r="B75" s="339" t="s">
        <v>190</v>
      </c>
      <c r="C75" s="31"/>
      <c r="D75" s="31"/>
      <c r="E75" s="32"/>
    </row>
    <row r="76" spans="1:5" s="24" customFormat="1" ht="12" customHeight="1">
      <c r="A76" s="29" t="s">
        <v>191</v>
      </c>
      <c r="B76" s="340" t="s">
        <v>192</v>
      </c>
      <c r="C76" s="31"/>
      <c r="D76" s="31"/>
      <c r="E76" s="32"/>
    </row>
    <row r="77" spans="1:5" s="24" customFormat="1" ht="12" customHeight="1">
      <c r="A77" s="29" t="s">
        <v>193</v>
      </c>
      <c r="B77" s="342" t="s">
        <v>194</v>
      </c>
      <c r="C77" s="31"/>
      <c r="D77" s="31"/>
      <c r="E77" s="32"/>
    </row>
    <row r="78" spans="1:5" s="24" customFormat="1" ht="12" customHeight="1">
      <c r="A78" s="41" t="s">
        <v>195</v>
      </c>
      <c r="B78" s="344" t="s">
        <v>196</v>
      </c>
      <c r="C78" s="22">
        <f>SUM(C79:C82)</f>
        <v>0</v>
      </c>
      <c r="D78" s="22">
        <f>SUM(D79:D82)</f>
        <v>0</v>
      </c>
      <c r="E78" s="23">
        <f>SUM(E79:E82)</f>
        <v>0</v>
      </c>
    </row>
    <row r="79" spans="1:5" s="24" customFormat="1" ht="12" customHeight="1">
      <c r="A79" s="345" t="s">
        <v>197</v>
      </c>
      <c r="B79" s="339" t="s">
        <v>198</v>
      </c>
      <c r="C79" s="31"/>
      <c r="D79" s="31"/>
      <c r="E79" s="32"/>
    </row>
    <row r="80" spans="1:5" s="24" customFormat="1" ht="12" customHeight="1">
      <c r="A80" s="346" t="s">
        <v>199</v>
      </c>
      <c r="B80" s="340" t="s">
        <v>200</v>
      </c>
      <c r="C80" s="31"/>
      <c r="D80" s="31"/>
      <c r="E80" s="32"/>
    </row>
    <row r="81" spans="1:5" s="24" customFormat="1" ht="12" customHeight="1">
      <c r="A81" s="346" t="s">
        <v>201</v>
      </c>
      <c r="B81" s="340" t="s">
        <v>202</v>
      </c>
      <c r="C81" s="31"/>
      <c r="D81" s="31"/>
      <c r="E81" s="32"/>
    </row>
    <row r="82" spans="1:5" s="24" customFormat="1" ht="12" customHeight="1">
      <c r="A82" s="45" t="s">
        <v>203</v>
      </c>
      <c r="B82" s="342" t="s">
        <v>204</v>
      </c>
      <c r="C82" s="31"/>
      <c r="D82" s="31"/>
      <c r="E82" s="32"/>
    </row>
    <row r="83" spans="1:5" s="24" customFormat="1" ht="12" customHeight="1">
      <c r="A83" s="41" t="s">
        <v>205</v>
      </c>
      <c r="B83" s="344" t="s">
        <v>206</v>
      </c>
      <c r="C83" s="46"/>
      <c r="D83" s="46"/>
      <c r="E83" s="47"/>
    </row>
    <row r="84" spans="1:5" s="24" customFormat="1" ht="13.5" customHeight="1">
      <c r="A84" s="41" t="s">
        <v>207</v>
      </c>
      <c r="B84" s="48" t="s">
        <v>208</v>
      </c>
      <c r="C84" s="22">
        <f>+C62+C66+C71+C74+C78+C83</f>
        <v>0</v>
      </c>
      <c r="D84" s="22">
        <f>+D62+D66+D71+D74+D78+D83</f>
        <v>0</v>
      </c>
      <c r="E84" s="23">
        <f>+E62+E66+E71+E74+E78+E83</f>
        <v>0</v>
      </c>
    </row>
    <row r="85" spans="1:5" s="24" customFormat="1" ht="12" customHeight="1">
      <c r="A85" s="49" t="s">
        <v>209</v>
      </c>
      <c r="B85" s="50" t="s">
        <v>210</v>
      </c>
      <c r="C85" s="22">
        <f>+C61+C84</f>
        <v>0</v>
      </c>
      <c r="D85" s="22">
        <f>+D61+D84</f>
        <v>0</v>
      </c>
      <c r="E85" s="23">
        <f>+E61+E84</f>
        <v>0</v>
      </c>
    </row>
    <row r="86" spans="1:5" ht="16.5" customHeight="1">
      <c r="A86" s="822" t="s">
        <v>211</v>
      </c>
      <c r="B86" s="822"/>
      <c r="C86" s="822"/>
      <c r="D86" s="822"/>
      <c r="E86" s="822"/>
    </row>
    <row r="87" spans="1:5" s="55" customFormat="1" ht="16.5" customHeight="1">
      <c r="A87" s="53" t="s">
        <v>292</v>
      </c>
      <c r="B87" s="53"/>
      <c r="C87" s="53"/>
      <c r="D87" s="54"/>
      <c r="E87" s="54" t="s">
        <v>40</v>
      </c>
    </row>
    <row r="88" spans="1:5" s="55" customFormat="1" ht="16.5" customHeight="1">
      <c r="A88" s="823" t="s">
        <v>41</v>
      </c>
      <c r="B88" s="824" t="s">
        <v>213</v>
      </c>
      <c r="C88" s="824" t="str">
        <f>+C3</f>
        <v>2013. évi tény</v>
      </c>
      <c r="D88" s="825" t="str">
        <f>+D3</f>
        <v>2014. évi</v>
      </c>
      <c r="E88" s="825"/>
    </row>
    <row r="89" spans="1:5" ht="37.5" customHeight="1">
      <c r="A89" s="823"/>
      <c r="B89" s="824"/>
      <c r="C89" s="824"/>
      <c r="D89" s="14" t="s">
        <v>44</v>
      </c>
      <c r="E89" s="15" t="s">
        <v>45</v>
      </c>
    </row>
    <row r="90" spans="1:5" s="19" customFormat="1" ht="12" customHeight="1">
      <c r="A90" s="16" t="s">
        <v>46</v>
      </c>
      <c r="B90" s="17" t="s">
        <v>47</v>
      </c>
      <c r="C90" s="17" t="s">
        <v>48</v>
      </c>
      <c r="D90" s="17" t="s">
        <v>50</v>
      </c>
      <c r="E90" s="18" t="s">
        <v>298</v>
      </c>
    </row>
    <row r="91" spans="1:5" ht="12" customHeight="1">
      <c r="A91" s="57" t="s">
        <v>51</v>
      </c>
      <c r="B91" s="58" t="s">
        <v>504</v>
      </c>
      <c r="C91" s="59">
        <f>SUM(C92:C96)</f>
        <v>0</v>
      </c>
      <c r="D91" s="59">
        <f>+D92+D93+D94+D95+D96</f>
        <v>0</v>
      </c>
      <c r="E91" s="60">
        <f>+E92+E93+E94+E95+E96</f>
        <v>0</v>
      </c>
    </row>
    <row r="92" spans="1:5" ht="12" customHeight="1">
      <c r="A92" s="61" t="s">
        <v>53</v>
      </c>
      <c r="B92" s="347" t="s">
        <v>215</v>
      </c>
      <c r="C92" s="63"/>
      <c r="D92" s="63"/>
      <c r="E92" s="64"/>
    </row>
    <row r="93" spans="1:5" ht="12" customHeight="1">
      <c r="A93" s="29" t="s">
        <v>55</v>
      </c>
      <c r="B93" s="348" t="s">
        <v>216</v>
      </c>
      <c r="C93" s="31"/>
      <c r="D93" s="31"/>
      <c r="E93" s="32"/>
    </row>
    <row r="94" spans="1:5" ht="12" customHeight="1">
      <c r="A94" s="29" t="s">
        <v>57</v>
      </c>
      <c r="B94" s="348" t="s">
        <v>217</v>
      </c>
      <c r="C94" s="35"/>
      <c r="D94" s="35"/>
      <c r="E94" s="36"/>
    </row>
    <row r="95" spans="1:5" ht="12" customHeight="1">
      <c r="A95" s="29" t="s">
        <v>59</v>
      </c>
      <c r="B95" s="349" t="s">
        <v>218</v>
      </c>
      <c r="C95" s="35"/>
      <c r="D95" s="35"/>
      <c r="E95" s="36"/>
    </row>
    <row r="96" spans="1:5" ht="12" customHeight="1">
      <c r="A96" s="29" t="s">
        <v>219</v>
      </c>
      <c r="B96" s="350" t="s">
        <v>220</v>
      </c>
      <c r="C96" s="35"/>
      <c r="D96" s="35"/>
      <c r="E96" s="36"/>
    </row>
    <row r="97" spans="1:5" ht="12" customHeight="1">
      <c r="A97" s="29" t="s">
        <v>63</v>
      </c>
      <c r="B97" s="348" t="s">
        <v>221</v>
      </c>
      <c r="C97" s="35"/>
      <c r="D97" s="35"/>
      <c r="E97" s="36"/>
    </row>
    <row r="98" spans="1:5" ht="12" customHeight="1">
      <c r="A98" s="29" t="s">
        <v>222</v>
      </c>
      <c r="B98" s="351" t="s">
        <v>223</v>
      </c>
      <c r="C98" s="35"/>
      <c r="D98" s="35"/>
      <c r="E98" s="36"/>
    </row>
    <row r="99" spans="1:5" ht="12" customHeight="1">
      <c r="A99" s="29" t="s">
        <v>224</v>
      </c>
      <c r="B99" s="348" t="s">
        <v>225</v>
      </c>
      <c r="C99" s="35"/>
      <c r="D99" s="35"/>
      <c r="E99" s="36"/>
    </row>
    <row r="100" spans="1:5" ht="12" customHeight="1">
      <c r="A100" s="29" t="s">
        <v>226</v>
      </c>
      <c r="B100" s="348" t="s">
        <v>227</v>
      </c>
      <c r="C100" s="35"/>
      <c r="D100" s="35"/>
      <c r="E100" s="36"/>
    </row>
    <row r="101" spans="1:5" ht="12" customHeight="1">
      <c r="A101" s="29" t="s">
        <v>228</v>
      </c>
      <c r="B101" s="351" t="s">
        <v>229</v>
      </c>
      <c r="C101" s="35"/>
      <c r="D101" s="35"/>
      <c r="E101" s="36"/>
    </row>
    <row r="102" spans="1:5" ht="12" customHeight="1">
      <c r="A102" s="29" t="s">
        <v>230</v>
      </c>
      <c r="B102" s="351" t="s">
        <v>231</v>
      </c>
      <c r="C102" s="35"/>
      <c r="D102" s="35"/>
      <c r="E102" s="36"/>
    </row>
    <row r="103" spans="1:5" ht="12" customHeight="1">
      <c r="A103" s="29" t="s">
        <v>232</v>
      </c>
      <c r="B103" s="348" t="s">
        <v>233</v>
      </c>
      <c r="C103" s="35"/>
      <c r="D103" s="35"/>
      <c r="E103" s="36"/>
    </row>
    <row r="104" spans="1:5" ht="12" customHeight="1">
      <c r="A104" s="70" t="s">
        <v>234</v>
      </c>
      <c r="B104" s="352" t="s">
        <v>235</v>
      </c>
      <c r="C104" s="35"/>
      <c r="D104" s="35"/>
      <c r="E104" s="36"/>
    </row>
    <row r="105" spans="1:5" ht="12" customHeight="1">
      <c r="A105" s="29" t="s">
        <v>236</v>
      </c>
      <c r="B105" s="352" t="s">
        <v>237</v>
      </c>
      <c r="C105" s="35"/>
      <c r="D105" s="35"/>
      <c r="E105" s="36"/>
    </row>
    <row r="106" spans="1:5" ht="12" customHeight="1">
      <c r="A106" s="72" t="s">
        <v>238</v>
      </c>
      <c r="B106" s="353" t="s">
        <v>239</v>
      </c>
      <c r="C106" s="74"/>
      <c r="D106" s="74"/>
      <c r="E106" s="75"/>
    </row>
    <row r="107" spans="1:5" ht="12" customHeight="1">
      <c r="A107" s="20" t="s">
        <v>65</v>
      </c>
      <c r="B107" s="76" t="s">
        <v>505</v>
      </c>
      <c r="C107" s="22">
        <f>+C108+C110+C112</f>
        <v>0</v>
      </c>
      <c r="D107" s="22">
        <f>+D108+D110+D112</f>
        <v>0</v>
      </c>
      <c r="E107" s="23">
        <f>+E108+E110+E112</f>
        <v>0</v>
      </c>
    </row>
    <row r="108" spans="1:5" ht="12" customHeight="1">
      <c r="A108" s="25" t="s">
        <v>67</v>
      </c>
      <c r="B108" s="348" t="s">
        <v>241</v>
      </c>
      <c r="C108" s="27"/>
      <c r="D108" s="27"/>
      <c r="E108" s="28"/>
    </row>
    <row r="109" spans="1:5" ht="12" customHeight="1">
      <c r="A109" s="25" t="s">
        <v>69</v>
      </c>
      <c r="B109" s="352" t="s">
        <v>242</v>
      </c>
      <c r="C109" s="27"/>
      <c r="D109" s="27"/>
      <c r="E109" s="28"/>
    </row>
    <row r="110" spans="1:5" ht="15.75">
      <c r="A110" s="25" t="s">
        <v>71</v>
      </c>
      <c r="B110" s="352" t="s">
        <v>243</v>
      </c>
      <c r="C110" s="31"/>
      <c r="D110" s="31"/>
      <c r="E110" s="32"/>
    </row>
    <row r="111" spans="1:5" ht="12" customHeight="1">
      <c r="A111" s="25" t="s">
        <v>73</v>
      </c>
      <c r="B111" s="352" t="s">
        <v>244</v>
      </c>
      <c r="C111" s="31"/>
      <c r="D111" s="31"/>
      <c r="E111" s="32"/>
    </row>
    <row r="112" spans="1:5" ht="12" customHeight="1">
      <c r="A112" s="25" t="s">
        <v>75</v>
      </c>
      <c r="B112" s="342" t="s">
        <v>245</v>
      </c>
      <c r="C112" s="31"/>
      <c r="D112" s="31"/>
      <c r="E112" s="32"/>
    </row>
    <row r="113" spans="1:5" ht="15.75">
      <c r="A113" s="25" t="s">
        <v>77</v>
      </c>
      <c r="B113" s="340" t="s">
        <v>246</v>
      </c>
      <c r="C113" s="31"/>
      <c r="D113" s="31"/>
      <c r="E113" s="32"/>
    </row>
    <row r="114" spans="1:5" ht="15.75">
      <c r="A114" s="25" t="s">
        <v>247</v>
      </c>
      <c r="B114" s="354" t="s">
        <v>248</v>
      </c>
      <c r="C114" s="31"/>
      <c r="D114" s="31"/>
      <c r="E114" s="32"/>
    </row>
    <row r="115" spans="1:5" ht="12" customHeight="1">
      <c r="A115" s="25" t="s">
        <v>249</v>
      </c>
      <c r="B115" s="348" t="s">
        <v>227</v>
      </c>
      <c r="C115" s="31"/>
      <c r="D115" s="31"/>
      <c r="E115" s="32"/>
    </row>
    <row r="116" spans="1:5" ht="12" customHeight="1">
      <c r="A116" s="25" t="s">
        <v>250</v>
      </c>
      <c r="B116" s="348" t="s">
        <v>251</v>
      </c>
      <c r="C116" s="31"/>
      <c r="D116" s="31"/>
      <c r="E116" s="32"/>
    </row>
    <row r="117" spans="1:5" ht="12" customHeight="1">
      <c r="A117" s="25" t="s">
        <v>252</v>
      </c>
      <c r="B117" s="348" t="s">
        <v>253</v>
      </c>
      <c r="C117" s="31"/>
      <c r="D117" s="31"/>
      <c r="E117" s="32"/>
    </row>
    <row r="118" spans="1:5" s="80" customFormat="1" ht="12" customHeight="1">
      <c r="A118" s="25" t="s">
        <v>254</v>
      </c>
      <c r="B118" s="348" t="s">
        <v>233</v>
      </c>
      <c r="C118" s="31"/>
      <c r="D118" s="31"/>
      <c r="E118" s="32"/>
    </row>
    <row r="119" spans="1:5" ht="12" customHeight="1">
      <c r="A119" s="25" t="s">
        <v>255</v>
      </c>
      <c r="B119" s="348" t="s">
        <v>256</v>
      </c>
      <c r="C119" s="31"/>
      <c r="D119" s="31"/>
      <c r="E119" s="32"/>
    </row>
    <row r="120" spans="1:5" ht="12" customHeight="1">
      <c r="A120" s="70" t="s">
        <v>257</v>
      </c>
      <c r="B120" s="348" t="s">
        <v>258</v>
      </c>
      <c r="C120" s="35"/>
      <c r="D120" s="35"/>
      <c r="E120" s="36"/>
    </row>
    <row r="121" spans="1:5" ht="12" customHeight="1">
      <c r="A121" s="20" t="s">
        <v>79</v>
      </c>
      <c r="B121" s="338" t="s">
        <v>259</v>
      </c>
      <c r="C121" s="22">
        <f>+C122+C123</f>
        <v>0</v>
      </c>
      <c r="D121" s="22">
        <f>+D122+D123</f>
        <v>0</v>
      </c>
      <c r="E121" s="23">
        <f>+E122+E123</f>
        <v>0</v>
      </c>
    </row>
    <row r="122" spans="1:5" ht="12" customHeight="1">
      <c r="A122" s="25" t="s">
        <v>81</v>
      </c>
      <c r="B122" s="354" t="s">
        <v>260</v>
      </c>
      <c r="C122" s="27"/>
      <c r="D122" s="27"/>
      <c r="E122" s="28"/>
    </row>
    <row r="123" spans="1:5" ht="12" customHeight="1">
      <c r="A123" s="33" t="s">
        <v>83</v>
      </c>
      <c r="B123" s="352" t="s">
        <v>261</v>
      </c>
      <c r="C123" s="35"/>
      <c r="D123" s="35"/>
      <c r="E123" s="36"/>
    </row>
    <row r="124" spans="1:5" ht="12" customHeight="1">
      <c r="A124" s="20" t="s">
        <v>262</v>
      </c>
      <c r="B124" s="338" t="s">
        <v>263</v>
      </c>
      <c r="C124" s="22">
        <f>+C91+C107+C121</f>
        <v>0</v>
      </c>
      <c r="D124" s="22">
        <f>+D91+D107+D121</f>
        <v>0</v>
      </c>
      <c r="E124" s="23">
        <f>+E91+E107+E121</f>
        <v>0</v>
      </c>
    </row>
    <row r="125" spans="1:5" ht="12" customHeight="1">
      <c r="A125" s="20" t="s">
        <v>107</v>
      </c>
      <c r="B125" s="338" t="s">
        <v>264</v>
      </c>
      <c r="C125" s="22">
        <f>+C126+C127+C128</f>
        <v>0</v>
      </c>
      <c r="D125" s="22">
        <f>+D126+D127+D128</f>
        <v>0</v>
      </c>
      <c r="E125" s="23">
        <f>+E126+E127+E128</f>
        <v>0</v>
      </c>
    </row>
    <row r="126" spans="1:5" ht="12" customHeight="1">
      <c r="A126" s="25" t="s">
        <v>109</v>
      </c>
      <c r="B126" s="354" t="s">
        <v>506</v>
      </c>
      <c r="C126" s="31"/>
      <c r="D126" s="31"/>
      <c r="E126" s="32"/>
    </row>
    <row r="127" spans="1:5" ht="12" customHeight="1">
      <c r="A127" s="25" t="s">
        <v>111</v>
      </c>
      <c r="B127" s="354" t="s">
        <v>507</v>
      </c>
      <c r="C127" s="31"/>
      <c r="D127" s="31"/>
      <c r="E127" s="32"/>
    </row>
    <row r="128" spans="1:5" ht="12" customHeight="1">
      <c r="A128" s="70" t="s">
        <v>113</v>
      </c>
      <c r="B128" s="355" t="s">
        <v>508</v>
      </c>
      <c r="C128" s="31"/>
      <c r="D128" s="31"/>
      <c r="E128" s="32"/>
    </row>
    <row r="129" spans="1:5" ht="12" customHeight="1">
      <c r="A129" s="20" t="s">
        <v>129</v>
      </c>
      <c r="B129" s="338" t="s">
        <v>268</v>
      </c>
      <c r="C129" s="22">
        <f>+C130+C131+C132+C133</f>
        <v>0</v>
      </c>
      <c r="D129" s="22">
        <f>+D130+D131+D132+D133</f>
        <v>0</v>
      </c>
      <c r="E129" s="23">
        <f>+E130+E131+E132+E133</f>
        <v>0</v>
      </c>
    </row>
    <row r="130" spans="1:5" ht="12" customHeight="1">
      <c r="A130" s="25" t="s">
        <v>131</v>
      </c>
      <c r="B130" s="354" t="s">
        <v>509</v>
      </c>
      <c r="C130" s="31"/>
      <c r="D130" s="31"/>
      <c r="E130" s="32"/>
    </row>
    <row r="131" spans="1:5" ht="12" customHeight="1">
      <c r="A131" s="25" t="s">
        <v>133</v>
      </c>
      <c r="B131" s="354" t="s">
        <v>510</v>
      </c>
      <c r="C131" s="31"/>
      <c r="D131" s="31"/>
      <c r="E131" s="32"/>
    </row>
    <row r="132" spans="1:5" ht="12" customHeight="1">
      <c r="A132" s="25" t="s">
        <v>135</v>
      </c>
      <c r="B132" s="354" t="s">
        <v>511</v>
      </c>
      <c r="C132" s="31"/>
      <c r="D132" s="31"/>
      <c r="E132" s="32"/>
    </row>
    <row r="133" spans="1:5" ht="12" customHeight="1">
      <c r="A133" s="70" t="s">
        <v>137</v>
      </c>
      <c r="B133" s="355" t="s">
        <v>512</v>
      </c>
      <c r="C133" s="31"/>
      <c r="D133" s="31"/>
      <c r="E133" s="32"/>
    </row>
    <row r="134" spans="1:5" ht="12" customHeight="1">
      <c r="A134" s="20" t="s">
        <v>273</v>
      </c>
      <c r="B134" s="338" t="s">
        <v>274</v>
      </c>
      <c r="C134" s="22">
        <f>+C135+C136+C137+C138</f>
        <v>0</v>
      </c>
      <c r="D134" s="22">
        <f>+D135+D136+D137+D138</f>
        <v>0</v>
      </c>
      <c r="E134" s="23">
        <f>+E135+E136+E137+E138</f>
        <v>0</v>
      </c>
    </row>
    <row r="135" spans="1:5" ht="12" customHeight="1">
      <c r="A135" s="25" t="s">
        <v>143</v>
      </c>
      <c r="B135" s="354" t="s">
        <v>275</v>
      </c>
      <c r="C135" s="31"/>
      <c r="D135" s="31"/>
      <c r="E135" s="32"/>
    </row>
    <row r="136" spans="1:5" ht="12" customHeight="1">
      <c r="A136" s="25" t="s">
        <v>145</v>
      </c>
      <c r="B136" s="354" t="s">
        <v>276</v>
      </c>
      <c r="C136" s="31"/>
      <c r="D136" s="31"/>
      <c r="E136" s="32"/>
    </row>
    <row r="137" spans="1:5" ht="12" customHeight="1">
      <c r="A137" s="25" t="s">
        <v>147</v>
      </c>
      <c r="B137" s="354" t="s">
        <v>513</v>
      </c>
      <c r="C137" s="31"/>
      <c r="D137" s="31"/>
      <c r="E137" s="32"/>
    </row>
    <row r="138" spans="1:5" ht="12" customHeight="1">
      <c r="A138" s="70" t="s">
        <v>149</v>
      </c>
      <c r="B138" s="355" t="s">
        <v>372</v>
      </c>
      <c r="C138" s="31"/>
      <c r="D138" s="31"/>
      <c r="E138" s="32"/>
    </row>
    <row r="139" spans="1:9" ht="15" customHeight="1">
      <c r="A139" s="20" t="s">
        <v>151</v>
      </c>
      <c r="B139" s="338" t="s">
        <v>439</v>
      </c>
      <c r="C139" s="83">
        <f>+C140+C141+C142+C143</f>
        <v>0</v>
      </c>
      <c r="D139" s="83">
        <f>+D140+D141+D142+D143</f>
        <v>0</v>
      </c>
      <c r="E139" s="84">
        <f>+E140+E141+E142+E143</f>
        <v>0</v>
      </c>
      <c r="F139" s="85"/>
      <c r="G139" s="86"/>
      <c r="H139" s="86"/>
      <c r="I139" s="86"/>
    </row>
    <row r="140" spans="1:5" s="24" customFormat="1" ht="12.75" customHeight="1">
      <c r="A140" s="25" t="s">
        <v>153</v>
      </c>
      <c r="B140" s="354" t="s">
        <v>280</v>
      </c>
      <c r="C140" s="31"/>
      <c r="D140" s="31"/>
      <c r="E140" s="32"/>
    </row>
    <row r="141" spans="1:5" ht="13.5" customHeight="1">
      <c r="A141" s="25" t="s">
        <v>155</v>
      </c>
      <c r="B141" s="354" t="s">
        <v>281</v>
      </c>
      <c r="C141" s="31"/>
      <c r="D141" s="31"/>
      <c r="E141" s="32"/>
    </row>
    <row r="142" spans="1:5" ht="13.5" customHeight="1">
      <c r="A142" s="25" t="s">
        <v>157</v>
      </c>
      <c r="B142" s="354" t="s">
        <v>282</v>
      </c>
      <c r="C142" s="31"/>
      <c r="D142" s="31"/>
      <c r="E142" s="32"/>
    </row>
    <row r="143" spans="1:5" ht="13.5" customHeight="1">
      <c r="A143" s="25" t="s">
        <v>159</v>
      </c>
      <c r="B143" s="354" t="s">
        <v>283</v>
      </c>
      <c r="C143" s="31"/>
      <c r="D143" s="31"/>
      <c r="E143" s="32"/>
    </row>
    <row r="144" spans="1:5" ht="12.75" customHeight="1">
      <c r="A144" s="20" t="s">
        <v>161</v>
      </c>
      <c r="B144" s="338" t="s">
        <v>284</v>
      </c>
      <c r="C144" s="87">
        <f>+C125+C129+C134+C139</f>
        <v>0</v>
      </c>
      <c r="D144" s="87">
        <f>+D125+D129+D134+D139</f>
        <v>0</v>
      </c>
      <c r="E144" s="88">
        <f>+E125+E129+E134+E139</f>
        <v>0</v>
      </c>
    </row>
    <row r="145" spans="1:5" ht="13.5" customHeight="1">
      <c r="A145" s="89" t="s">
        <v>285</v>
      </c>
      <c r="B145" s="356" t="s">
        <v>286</v>
      </c>
      <c r="C145" s="87">
        <f>+C124+C144</f>
        <v>0</v>
      </c>
      <c r="D145" s="87">
        <f>+D124+D144</f>
        <v>0</v>
      </c>
      <c r="E145" s="88">
        <f>+E124+E144</f>
        <v>0</v>
      </c>
    </row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 objects="1" scenarios="1"/>
  <mergeCells count="10">
    <mergeCell ref="A88:A89"/>
    <mergeCell ref="B88:B89"/>
    <mergeCell ref="C88:C89"/>
    <mergeCell ref="D88:E88"/>
    <mergeCell ref="A1:E1"/>
    <mergeCell ref="A3:A4"/>
    <mergeCell ref="B3:B4"/>
    <mergeCell ref="C3:C4"/>
    <mergeCell ref="D3:E3"/>
    <mergeCell ref="A86:E86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1" r:id="rId1"/>
  <headerFooter alignWithMargins="0">
    <oddHeader>&amp;C&amp;"Times New Roman CE,Félkövér"&amp;12..............................Önkormányzat
2014. ÉVI ZÁRSZÁMADÁSÁNAK PÉNZÜGYI MÉRLEGE&amp;R&amp;"Times New Roman CE,Félkövér dőlt"&amp;11 1. tájékoztató tábla a ....../2015. (......) önkormányzati rendelethez</oddHeader>
  </headerFooter>
  <rowBreaks count="1" manualBreakCount="1">
    <brk id="85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6.875" style="154" customWidth="1"/>
    <col min="2" max="2" width="32.375" style="155" customWidth="1"/>
    <col min="3" max="3" width="17.00390625" style="155" customWidth="1"/>
    <col min="4" max="9" width="12.875" style="155" customWidth="1"/>
    <col min="10" max="10" width="13.875" style="155" customWidth="1"/>
    <col min="11" max="11" width="4.00390625" style="155" customWidth="1"/>
    <col min="12" max="16384" width="9.375" style="155" customWidth="1"/>
  </cols>
  <sheetData>
    <row r="1" spans="1:11" ht="13.5">
      <c r="A1" s="357"/>
      <c r="B1" s="358"/>
      <c r="C1" s="358"/>
      <c r="D1" s="358"/>
      <c r="E1" s="358"/>
      <c r="F1" s="358"/>
      <c r="G1" s="358"/>
      <c r="H1" s="358"/>
      <c r="I1" s="358"/>
      <c r="J1" s="359" t="s">
        <v>294</v>
      </c>
      <c r="K1" s="85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360" customFormat="1" ht="26.25" customHeight="1">
      <c r="A2" s="829" t="s">
        <v>41</v>
      </c>
      <c r="B2" s="923" t="s">
        <v>514</v>
      </c>
      <c r="C2" s="923" t="s">
        <v>515</v>
      </c>
      <c r="D2" s="923" t="s">
        <v>516</v>
      </c>
      <c r="E2" s="923" t="str">
        <f>+CONCATENATE(LEFT(ÖSSZEFÜGGÉSEK!A4,4),". évi teljesítés")</f>
        <v>2014. évi teljesítés</v>
      </c>
      <c r="F2" s="924" t="s">
        <v>517</v>
      </c>
      <c r="G2" s="924"/>
      <c r="H2" s="924"/>
      <c r="I2" s="924"/>
      <c r="J2" s="828" t="s">
        <v>518</v>
      </c>
      <c r="K2" s="854"/>
    </row>
    <row r="3" spans="1:11" s="364" customFormat="1" ht="32.25" customHeight="1">
      <c r="A3" s="829"/>
      <c r="B3" s="923"/>
      <c r="C3" s="923"/>
      <c r="D3" s="923"/>
      <c r="E3" s="923"/>
      <c r="F3" s="361" t="str">
        <f>+CONCATENATE(LEFT(ÖSSZEFÜGGÉSEK!A4,4)+1,".")</f>
        <v>2015.</v>
      </c>
      <c r="G3" s="362" t="str">
        <f>+CONCATENATE(LEFT(ÖSSZEFÜGGÉSEK!A4,4)+2,".")</f>
        <v>2016.</v>
      </c>
      <c r="H3" s="362" t="str">
        <f>+CONCATENATE(LEFT(ÖSSZEFÜGGÉSEK!A4,4)+3,".")</f>
        <v>2017.</v>
      </c>
      <c r="I3" s="363" t="str">
        <f>+CONCATENATE(LEFT(ÖSSZEFÜGGÉSEK!A4,4)+3,". után")</f>
        <v>2017. után</v>
      </c>
      <c r="J3" s="828"/>
      <c r="K3" s="854"/>
    </row>
    <row r="4" spans="1:11" s="368" customFormat="1" ht="13.5" customHeight="1">
      <c r="A4" s="365" t="s">
        <v>46</v>
      </c>
      <c r="B4" s="103" t="s">
        <v>519</v>
      </c>
      <c r="C4" s="366" t="s">
        <v>48</v>
      </c>
      <c r="D4" s="366" t="s">
        <v>49</v>
      </c>
      <c r="E4" s="366" t="s">
        <v>50</v>
      </c>
      <c r="F4" s="366" t="s">
        <v>298</v>
      </c>
      <c r="G4" s="366" t="s">
        <v>299</v>
      </c>
      <c r="H4" s="366" t="s">
        <v>300</v>
      </c>
      <c r="I4" s="366" t="s">
        <v>301</v>
      </c>
      <c r="J4" s="367" t="s">
        <v>520</v>
      </c>
      <c r="K4" s="854"/>
    </row>
    <row r="5" spans="1:11" ht="33.75" customHeight="1">
      <c r="A5" s="369" t="s">
        <v>51</v>
      </c>
      <c r="B5" s="370" t="s">
        <v>521</v>
      </c>
      <c r="C5" s="371"/>
      <c r="D5" s="372">
        <f aca="true" t="shared" si="0" ref="D5:I5">SUM(D6:D7)</f>
        <v>0</v>
      </c>
      <c r="E5" s="372">
        <f t="shared" si="0"/>
        <v>0</v>
      </c>
      <c r="F5" s="372">
        <f t="shared" si="0"/>
        <v>0</v>
      </c>
      <c r="G5" s="372">
        <f t="shared" si="0"/>
        <v>0</v>
      </c>
      <c r="H5" s="372">
        <f t="shared" si="0"/>
        <v>0</v>
      </c>
      <c r="I5" s="373">
        <f t="shared" si="0"/>
        <v>0</v>
      </c>
      <c r="J5" s="374">
        <f aca="true" t="shared" si="1" ref="J5:J17">SUM(F5:I5)</f>
        <v>0</v>
      </c>
      <c r="K5" s="854"/>
    </row>
    <row r="6" spans="1:11" ht="21" customHeight="1">
      <c r="A6" s="375" t="s">
        <v>65</v>
      </c>
      <c r="B6" s="376" t="s">
        <v>522</v>
      </c>
      <c r="C6" s="377"/>
      <c r="D6" s="163"/>
      <c r="E6" s="163"/>
      <c r="F6" s="163"/>
      <c r="G6" s="163"/>
      <c r="H6" s="163"/>
      <c r="I6" s="165"/>
      <c r="J6" s="378">
        <f t="shared" si="1"/>
        <v>0</v>
      </c>
      <c r="K6" s="854"/>
    </row>
    <row r="7" spans="1:11" ht="21" customHeight="1">
      <c r="A7" s="375" t="s">
        <v>79</v>
      </c>
      <c r="B7" s="376" t="s">
        <v>522</v>
      </c>
      <c r="C7" s="377"/>
      <c r="D7" s="163"/>
      <c r="E7" s="163"/>
      <c r="F7" s="163"/>
      <c r="G7" s="163"/>
      <c r="H7" s="163"/>
      <c r="I7" s="165"/>
      <c r="J7" s="378">
        <f t="shared" si="1"/>
        <v>0</v>
      </c>
      <c r="K7" s="854"/>
    </row>
    <row r="8" spans="1:11" ht="36" customHeight="1">
      <c r="A8" s="375" t="s">
        <v>262</v>
      </c>
      <c r="B8" s="379" t="s">
        <v>523</v>
      </c>
      <c r="C8" s="380"/>
      <c r="D8" s="381">
        <f aca="true" t="shared" si="2" ref="D8:I8">SUM(D9:D10)</f>
        <v>0</v>
      </c>
      <c r="E8" s="381">
        <f t="shared" si="2"/>
        <v>0</v>
      </c>
      <c r="F8" s="381">
        <f t="shared" si="2"/>
        <v>0</v>
      </c>
      <c r="G8" s="381">
        <f t="shared" si="2"/>
        <v>0</v>
      </c>
      <c r="H8" s="381">
        <f t="shared" si="2"/>
        <v>0</v>
      </c>
      <c r="I8" s="382">
        <f t="shared" si="2"/>
        <v>0</v>
      </c>
      <c r="J8" s="383">
        <f t="shared" si="1"/>
        <v>0</v>
      </c>
      <c r="K8" s="854"/>
    </row>
    <row r="9" spans="1:11" ht="21" customHeight="1">
      <c r="A9" s="375" t="s">
        <v>107</v>
      </c>
      <c r="B9" s="376" t="s">
        <v>522</v>
      </c>
      <c r="C9" s="377"/>
      <c r="D9" s="163"/>
      <c r="E9" s="163"/>
      <c r="F9" s="163"/>
      <c r="G9" s="163"/>
      <c r="H9" s="163"/>
      <c r="I9" s="165"/>
      <c r="J9" s="378">
        <f t="shared" si="1"/>
        <v>0</v>
      </c>
      <c r="K9" s="854"/>
    </row>
    <row r="10" spans="1:11" ht="18" customHeight="1">
      <c r="A10" s="375" t="s">
        <v>129</v>
      </c>
      <c r="B10" s="376" t="s">
        <v>522</v>
      </c>
      <c r="C10" s="377"/>
      <c r="D10" s="163"/>
      <c r="E10" s="163"/>
      <c r="F10" s="163"/>
      <c r="G10" s="163"/>
      <c r="H10" s="163"/>
      <c r="I10" s="165"/>
      <c r="J10" s="378">
        <f t="shared" si="1"/>
        <v>0</v>
      </c>
      <c r="K10" s="854"/>
    </row>
    <row r="11" spans="1:11" ht="21" customHeight="1">
      <c r="A11" s="375" t="s">
        <v>273</v>
      </c>
      <c r="B11" s="379" t="s">
        <v>524</v>
      </c>
      <c r="C11" s="380"/>
      <c r="D11" s="381">
        <f aca="true" t="shared" si="3" ref="D11:I11">SUM(D12:D12)</f>
        <v>0</v>
      </c>
      <c r="E11" s="381">
        <f t="shared" si="3"/>
        <v>0</v>
      </c>
      <c r="F11" s="381">
        <f t="shared" si="3"/>
        <v>0</v>
      </c>
      <c r="G11" s="381">
        <f t="shared" si="3"/>
        <v>0</v>
      </c>
      <c r="H11" s="381">
        <f t="shared" si="3"/>
        <v>0</v>
      </c>
      <c r="I11" s="382">
        <f t="shared" si="3"/>
        <v>0</v>
      </c>
      <c r="J11" s="383">
        <f t="shared" si="1"/>
        <v>0</v>
      </c>
      <c r="K11" s="854"/>
    </row>
    <row r="12" spans="1:11" ht="21" customHeight="1">
      <c r="A12" s="375" t="s">
        <v>151</v>
      </c>
      <c r="B12" s="376" t="s">
        <v>522</v>
      </c>
      <c r="C12" s="377"/>
      <c r="D12" s="163"/>
      <c r="E12" s="163"/>
      <c r="F12" s="163"/>
      <c r="G12" s="163"/>
      <c r="H12" s="163"/>
      <c r="I12" s="165"/>
      <c r="J12" s="378">
        <f t="shared" si="1"/>
        <v>0</v>
      </c>
      <c r="K12" s="854"/>
    </row>
    <row r="13" spans="1:11" ht="21" customHeight="1">
      <c r="A13" s="375" t="s">
        <v>161</v>
      </c>
      <c r="B13" s="379" t="s">
        <v>525</v>
      </c>
      <c r="C13" s="380"/>
      <c r="D13" s="381">
        <f aca="true" t="shared" si="4" ref="D13:I13">SUM(D14:D14)</f>
        <v>0</v>
      </c>
      <c r="E13" s="381">
        <f t="shared" si="4"/>
        <v>0</v>
      </c>
      <c r="F13" s="381">
        <f t="shared" si="4"/>
        <v>0</v>
      </c>
      <c r="G13" s="381">
        <f t="shared" si="4"/>
        <v>0</v>
      </c>
      <c r="H13" s="381">
        <f t="shared" si="4"/>
        <v>0</v>
      </c>
      <c r="I13" s="382">
        <f t="shared" si="4"/>
        <v>0</v>
      </c>
      <c r="J13" s="383">
        <f t="shared" si="1"/>
        <v>0</v>
      </c>
      <c r="K13" s="854"/>
    </row>
    <row r="14" spans="1:11" ht="21" customHeight="1">
      <c r="A14" s="375" t="s">
        <v>285</v>
      </c>
      <c r="B14" s="376" t="s">
        <v>522</v>
      </c>
      <c r="C14" s="377"/>
      <c r="D14" s="163"/>
      <c r="E14" s="163"/>
      <c r="F14" s="163"/>
      <c r="G14" s="163"/>
      <c r="H14" s="163"/>
      <c r="I14" s="165"/>
      <c r="J14" s="378">
        <f t="shared" si="1"/>
        <v>0</v>
      </c>
      <c r="K14" s="854"/>
    </row>
    <row r="15" spans="1:11" ht="21" customHeight="1">
      <c r="A15" s="384" t="s">
        <v>311</v>
      </c>
      <c r="B15" s="385" t="s">
        <v>526</v>
      </c>
      <c r="C15" s="386"/>
      <c r="D15" s="387">
        <f aca="true" t="shared" si="5" ref="D15:I15">SUM(D16:D17)</f>
        <v>0</v>
      </c>
      <c r="E15" s="387">
        <f t="shared" si="5"/>
        <v>0</v>
      </c>
      <c r="F15" s="387">
        <f t="shared" si="5"/>
        <v>0</v>
      </c>
      <c r="G15" s="387">
        <f t="shared" si="5"/>
        <v>0</v>
      </c>
      <c r="H15" s="387">
        <f t="shared" si="5"/>
        <v>0</v>
      </c>
      <c r="I15" s="388">
        <f t="shared" si="5"/>
        <v>0</v>
      </c>
      <c r="J15" s="383">
        <f t="shared" si="1"/>
        <v>0</v>
      </c>
      <c r="K15" s="854"/>
    </row>
    <row r="16" spans="1:11" ht="21" customHeight="1">
      <c r="A16" s="384" t="s">
        <v>312</v>
      </c>
      <c r="B16" s="376" t="s">
        <v>522</v>
      </c>
      <c r="C16" s="377"/>
      <c r="D16" s="163"/>
      <c r="E16" s="163"/>
      <c r="F16" s="163"/>
      <c r="G16" s="163"/>
      <c r="H16" s="163"/>
      <c r="I16" s="165"/>
      <c r="J16" s="378">
        <f t="shared" si="1"/>
        <v>0</v>
      </c>
      <c r="K16" s="854"/>
    </row>
    <row r="17" spans="1:11" ht="21" customHeight="1">
      <c r="A17" s="384" t="s">
        <v>313</v>
      </c>
      <c r="B17" s="376" t="s">
        <v>522</v>
      </c>
      <c r="C17" s="389"/>
      <c r="D17" s="390"/>
      <c r="E17" s="390"/>
      <c r="F17" s="390"/>
      <c r="G17" s="390"/>
      <c r="H17" s="390"/>
      <c r="I17" s="391"/>
      <c r="J17" s="378">
        <f t="shared" si="1"/>
        <v>0</v>
      </c>
      <c r="K17" s="854"/>
    </row>
    <row r="18" spans="1:11" ht="21" customHeight="1">
      <c r="A18" s="392" t="s">
        <v>316</v>
      </c>
      <c r="B18" s="393" t="s">
        <v>527</v>
      </c>
      <c r="C18" s="394"/>
      <c r="D18" s="172">
        <f aca="true" t="shared" si="6" ref="D18:J18">D5+D8+D11+D13+D15</f>
        <v>0</v>
      </c>
      <c r="E18" s="172">
        <f t="shared" si="6"/>
        <v>0</v>
      </c>
      <c r="F18" s="172">
        <f t="shared" si="6"/>
        <v>0</v>
      </c>
      <c r="G18" s="172">
        <f t="shared" si="6"/>
        <v>0</v>
      </c>
      <c r="H18" s="172">
        <f t="shared" si="6"/>
        <v>0</v>
      </c>
      <c r="I18" s="395">
        <f t="shared" si="6"/>
        <v>0</v>
      </c>
      <c r="J18" s="396">
        <f t="shared" si="6"/>
        <v>0</v>
      </c>
      <c r="K18" s="854"/>
    </row>
  </sheetData>
  <sheetProtection sheet="1"/>
  <mergeCells count="8">
    <mergeCell ref="K1:K18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875" right="0.7875" top="1.3624999999999998" bottom="0.9840277777777777" header="0.7875" footer="0.5118055555555555"/>
  <pageSetup horizontalDpi="300" verticalDpi="3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I1" sqref="I1:I19"/>
    </sheetView>
  </sheetViews>
  <sheetFormatPr defaultColWidth="9.00390625" defaultRowHeight="12.75"/>
  <cols>
    <col min="1" max="1" width="6.875" style="154" customWidth="1"/>
    <col min="2" max="2" width="50.375" style="155" customWidth="1"/>
    <col min="3" max="5" width="12.875" style="155" customWidth="1"/>
    <col min="6" max="6" width="13.875" style="155" customWidth="1"/>
    <col min="7" max="7" width="15.50390625" style="155" customWidth="1"/>
    <col min="8" max="8" width="16.875" style="155" customWidth="1"/>
    <col min="9" max="9" width="5.625" style="155" customWidth="1"/>
    <col min="10" max="16384" width="9.375" style="155" customWidth="1"/>
  </cols>
  <sheetData>
    <row r="1" spans="1:9" s="181" customFormat="1" ht="15">
      <c r="A1" s="397"/>
      <c r="H1" s="398" t="s">
        <v>294</v>
      </c>
      <c r="I1" s="925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360" customFormat="1" ht="26.25" customHeight="1">
      <c r="A2" s="837" t="s">
        <v>41</v>
      </c>
      <c r="B2" s="926" t="s">
        <v>528</v>
      </c>
      <c r="C2" s="837" t="s">
        <v>529</v>
      </c>
      <c r="D2" s="837" t="s">
        <v>530</v>
      </c>
      <c r="E2" s="927" t="str">
        <f>+CONCATENATE("Hitel, kölcsön állomány ",LEFT(ÖSSZEFÜGGÉSEK!A4,4),". dec. 31-én")</f>
        <v>Hitel, kölcsön állomány 2014. dec. 31-én</v>
      </c>
      <c r="F2" s="928" t="s">
        <v>531</v>
      </c>
      <c r="G2" s="928"/>
      <c r="H2" s="929" t="str">
        <f>+CONCATENATE(LEFT(ÖSSZEFÜGGÉSEK!A4,4)+2,". után")</f>
        <v>2016. után</v>
      </c>
      <c r="I2" s="925"/>
    </row>
    <row r="3" spans="1:9" s="364" customFormat="1" ht="40.5" customHeight="1">
      <c r="A3" s="837"/>
      <c r="B3" s="926"/>
      <c r="C3" s="926"/>
      <c r="D3" s="837"/>
      <c r="E3" s="927"/>
      <c r="F3" s="400" t="str">
        <f>+CONCATENATE(LEFT(ÖSSZEFÜGGÉSEK!A4,4)+1,".")</f>
        <v>2015.</v>
      </c>
      <c r="G3" s="401" t="str">
        <f>+CONCATENATE(LEFT(ÖSSZEFÜGGÉSEK!A4,4)+2,".")</f>
        <v>2016.</v>
      </c>
      <c r="H3" s="929"/>
      <c r="I3" s="925"/>
    </row>
    <row r="4" spans="1:9" s="404" customFormat="1" ht="12.75" customHeight="1">
      <c r="A4" s="399" t="s">
        <v>46</v>
      </c>
      <c r="B4" s="182" t="s">
        <v>47</v>
      </c>
      <c r="C4" s="182" t="s">
        <v>48</v>
      </c>
      <c r="D4" s="402" t="s">
        <v>49</v>
      </c>
      <c r="E4" s="399" t="s">
        <v>50</v>
      </c>
      <c r="F4" s="402" t="s">
        <v>298</v>
      </c>
      <c r="G4" s="402" t="s">
        <v>299</v>
      </c>
      <c r="H4" s="403" t="s">
        <v>300</v>
      </c>
      <c r="I4" s="925"/>
    </row>
    <row r="5" spans="1:9" ht="22.5" customHeight="1">
      <c r="A5" s="405" t="s">
        <v>51</v>
      </c>
      <c r="B5" s="406" t="s">
        <v>532</v>
      </c>
      <c r="C5" s="407"/>
      <c r="D5" s="408"/>
      <c r="E5" s="409">
        <f>SUM(E6:E11)</f>
        <v>0</v>
      </c>
      <c r="F5" s="410">
        <f>SUM(F6:F11)</f>
        <v>0</v>
      </c>
      <c r="G5" s="410">
        <f>SUM(G6:G11)</f>
        <v>0</v>
      </c>
      <c r="H5" s="411">
        <f>SUM(H6:H11)</f>
        <v>0</v>
      </c>
      <c r="I5" s="925"/>
    </row>
    <row r="6" spans="1:9" ht="22.5" customHeight="1">
      <c r="A6" s="412" t="s">
        <v>65</v>
      </c>
      <c r="B6" s="413" t="s">
        <v>522</v>
      </c>
      <c r="C6" s="414"/>
      <c r="D6" s="415"/>
      <c r="E6" s="416"/>
      <c r="F6" s="163"/>
      <c r="G6" s="163"/>
      <c r="H6" s="335"/>
      <c r="I6" s="925"/>
    </row>
    <row r="7" spans="1:9" ht="22.5" customHeight="1">
      <c r="A7" s="412" t="s">
        <v>79</v>
      </c>
      <c r="B7" s="413" t="s">
        <v>522</v>
      </c>
      <c r="C7" s="414"/>
      <c r="D7" s="415"/>
      <c r="E7" s="416"/>
      <c r="F7" s="163"/>
      <c r="G7" s="163"/>
      <c r="H7" s="335"/>
      <c r="I7" s="925"/>
    </row>
    <row r="8" spans="1:9" ht="22.5" customHeight="1">
      <c r="A8" s="412" t="s">
        <v>262</v>
      </c>
      <c r="B8" s="413" t="s">
        <v>522</v>
      </c>
      <c r="C8" s="414"/>
      <c r="D8" s="415"/>
      <c r="E8" s="416"/>
      <c r="F8" s="163"/>
      <c r="G8" s="163"/>
      <c r="H8" s="335"/>
      <c r="I8" s="925"/>
    </row>
    <row r="9" spans="1:9" ht="22.5" customHeight="1">
      <c r="A9" s="412" t="s">
        <v>107</v>
      </c>
      <c r="B9" s="413" t="s">
        <v>522</v>
      </c>
      <c r="C9" s="414"/>
      <c r="D9" s="415"/>
      <c r="E9" s="416"/>
      <c r="F9" s="163"/>
      <c r="G9" s="163"/>
      <c r="H9" s="335"/>
      <c r="I9" s="925"/>
    </row>
    <row r="10" spans="1:9" ht="22.5" customHeight="1">
      <c r="A10" s="412" t="s">
        <v>129</v>
      </c>
      <c r="B10" s="413" t="s">
        <v>522</v>
      </c>
      <c r="C10" s="414"/>
      <c r="D10" s="415"/>
      <c r="E10" s="416"/>
      <c r="F10" s="163"/>
      <c r="G10" s="163"/>
      <c r="H10" s="335"/>
      <c r="I10" s="925"/>
    </row>
    <row r="11" spans="1:9" ht="22.5" customHeight="1">
      <c r="A11" s="412" t="s">
        <v>273</v>
      </c>
      <c r="B11" s="413" t="s">
        <v>522</v>
      </c>
      <c r="C11" s="414"/>
      <c r="D11" s="415"/>
      <c r="E11" s="416"/>
      <c r="F11" s="163"/>
      <c r="G11" s="163"/>
      <c r="H11" s="335"/>
      <c r="I11" s="925"/>
    </row>
    <row r="12" spans="1:9" ht="22.5" customHeight="1">
      <c r="A12" s="405" t="s">
        <v>151</v>
      </c>
      <c r="B12" s="406" t="s">
        <v>533</v>
      </c>
      <c r="C12" s="417"/>
      <c r="D12" s="418"/>
      <c r="E12" s="409">
        <f>SUM(E13:E18)</f>
        <v>0</v>
      </c>
      <c r="F12" s="410">
        <f>SUM(F13:F18)</f>
        <v>0</v>
      </c>
      <c r="G12" s="410">
        <f>SUM(G13:G18)</f>
        <v>0</v>
      </c>
      <c r="H12" s="411">
        <f>SUM(H13:H18)</f>
        <v>0</v>
      </c>
      <c r="I12" s="925"/>
    </row>
    <row r="13" spans="1:9" ht="22.5" customHeight="1">
      <c r="A13" s="412" t="s">
        <v>161</v>
      </c>
      <c r="B13" s="413" t="s">
        <v>522</v>
      </c>
      <c r="C13" s="414"/>
      <c r="D13" s="415"/>
      <c r="E13" s="416"/>
      <c r="F13" s="163"/>
      <c r="G13" s="163"/>
      <c r="H13" s="335"/>
      <c r="I13" s="925"/>
    </row>
    <row r="14" spans="1:9" ht="22.5" customHeight="1">
      <c r="A14" s="412" t="s">
        <v>285</v>
      </c>
      <c r="B14" s="413" t="s">
        <v>522</v>
      </c>
      <c r="C14" s="414"/>
      <c r="D14" s="415"/>
      <c r="E14" s="416"/>
      <c r="F14" s="163"/>
      <c r="G14" s="163"/>
      <c r="H14" s="335"/>
      <c r="I14" s="925"/>
    </row>
    <row r="15" spans="1:9" ht="22.5" customHeight="1">
      <c r="A15" s="412" t="s">
        <v>311</v>
      </c>
      <c r="B15" s="413" t="s">
        <v>522</v>
      </c>
      <c r="C15" s="414"/>
      <c r="D15" s="415"/>
      <c r="E15" s="416"/>
      <c r="F15" s="163"/>
      <c r="G15" s="163"/>
      <c r="H15" s="335"/>
      <c r="I15" s="925"/>
    </row>
    <row r="16" spans="1:9" ht="22.5" customHeight="1">
      <c r="A16" s="412" t="s">
        <v>312</v>
      </c>
      <c r="B16" s="413" t="s">
        <v>522</v>
      </c>
      <c r="C16" s="414"/>
      <c r="D16" s="415"/>
      <c r="E16" s="416"/>
      <c r="F16" s="163"/>
      <c r="G16" s="163"/>
      <c r="H16" s="335"/>
      <c r="I16" s="925"/>
    </row>
    <row r="17" spans="1:9" ht="22.5" customHeight="1">
      <c r="A17" s="412" t="s">
        <v>313</v>
      </c>
      <c r="B17" s="413" t="s">
        <v>522</v>
      </c>
      <c r="C17" s="414"/>
      <c r="D17" s="415"/>
      <c r="E17" s="416"/>
      <c r="F17" s="163"/>
      <c r="G17" s="163"/>
      <c r="H17" s="335"/>
      <c r="I17" s="925"/>
    </row>
    <row r="18" spans="1:9" ht="22.5" customHeight="1">
      <c r="A18" s="412" t="s">
        <v>316</v>
      </c>
      <c r="B18" s="413" t="s">
        <v>522</v>
      </c>
      <c r="C18" s="414"/>
      <c r="D18" s="415"/>
      <c r="E18" s="416"/>
      <c r="F18" s="163"/>
      <c r="G18" s="163"/>
      <c r="H18" s="335"/>
      <c r="I18" s="925"/>
    </row>
    <row r="19" spans="1:9" ht="22.5" customHeight="1">
      <c r="A19" s="405" t="s">
        <v>319</v>
      </c>
      <c r="B19" s="406" t="s">
        <v>534</v>
      </c>
      <c r="C19" s="407"/>
      <c r="D19" s="408"/>
      <c r="E19" s="409">
        <f>E5+E12</f>
        <v>0</v>
      </c>
      <c r="F19" s="410">
        <f>F5+F12</f>
        <v>0</v>
      </c>
      <c r="G19" s="410">
        <f>G5+G12</f>
        <v>0</v>
      </c>
      <c r="H19" s="411">
        <f>H5+H12</f>
        <v>0</v>
      </c>
      <c r="I19" s="925"/>
    </row>
    <row r="20" ht="19.5" customHeight="1"/>
  </sheetData>
  <sheetProtection sheet="1"/>
  <mergeCells count="8"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5" right="0.7875" top="1.547222222222222" bottom="0.9840277777777777" header="0.7875" footer="0.5118055555555555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50390625" style="180" customWidth="1"/>
    <col min="2" max="2" width="36.875" style="180" customWidth="1"/>
    <col min="3" max="8" width="13.875" style="180" customWidth="1"/>
    <col min="9" max="9" width="15.125" style="180" customWidth="1"/>
    <col min="10" max="10" width="5.00390625" style="180" customWidth="1"/>
    <col min="11" max="16384" width="9.375" style="180" customWidth="1"/>
  </cols>
  <sheetData>
    <row r="1" spans="1:10" ht="34.5" customHeight="1">
      <c r="A1" s="93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935"/>
      <c r="C1" s="935"/>
      <c r="D1" s="935"/>
      <c r="E1" s="935"/>
      <c r="F1" s="935"/>
      <c r="G1" s="935"/>
      <c r="H1" s="935"/>
      <c r="I1" s="935"/>
      <c r="J1" s="925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3.5">
      <c r="H2" s="936" t="s">
        <v>535</v>
      </c>
      <c r="I2" s="936"/>
      <c r="J2" s="925"/>
    </row>
    <row r="3" spans="1:10" ht="13.5" customHeight="1">
      <c r="A3" s="937" t="s">
        <v>489</v>
      </c>
      <c r="B3" s="938" t="s">
        <v>536</v>
      </c>
      <c r="C3" s="939" t="s">
        <v>537</v>
      </c>
      <c r="D3" s="940" t="s">
        <v>538</v>
      </c>
      <c r="E3" s="940"/>
      <c r="F3" s="940"/>
      <c r="G3" s="940"/>
      <c r="H3" s="940"/>
      <c r="I3" s="930" t="s">
        <v>539</v>
      </c>
      <c r="J3" s="925"/>
    </row>
    <row r="4" spans="1:10" s="422" customFormat="1" ht="42" customHeight="1">
      <c r="A4" s="937"/>
      <c r="B4" s="938"/>
      <c r="C4" s="939"/>
      <c r="D4" s="419" t="s">
        <v>540</v>
      </c>
      <c r="E4" s="419" t="s">
        <v>541</v>
      </c>
      <c r="F4" s="419" t="s">
        <v>542</v>
      </c>
      <c r="G4" s="421" t="s">
        <v>543</v>
      </c>
      <c r="H4" s="421" t="s">
        <v>544</v>
      </c>
      <c r="I4" s="930"/>
      <c r="J4" s="925"/>
    </row>
    <row r="5" spans="1:10" s="422" customFormat="1" ht="12" customHeight="1">
      <c r="A5" s="423" t="s">
        <v>46</v>
      </c>
      <c r="B5" s="424" t="s">
        <v>47</v>
      </c>
      <c r="C5" s="424" t="s">
        <v>48</v>
      </c>
      <c r="D5" s="424" t="s">
        <v>49</v>
      </c>
      <c r="E5" s="424" t="s">
        <v>50</v>
      </c>
      <c r="F5" s="424" t="s">
        <v>298</v>
      </c>
      <c r="G5" s="424" t="s">
        <v>299</v>
      </c>
      <c r="H5" s="424" t="s">
        <v>545</v>
      </c>
      <c r="I5" s="425" t="s">
        <v>546</v>
      </c>
      <c r="J5" s="925"/>
    </row>
    <row r="6" spans="1:10" s="422" customFormat="1" ht="18" customHeight="1">
      <c r="A6" s="931" t="s">
        <v>547</v>
      </c>
      <c r="B6" s="931"/>
      <c r="C6" s="931"/>
      <c r="D6" s="931"/>
      <c r="E6" s="931"/>
      <c r="F6" s="931"/>
      <c r="G6" s="931"/>
      <c r="H6" s="931"/>
      <c r="I6" s="931"/>
      <c r="J6" s="925"/>
    </row>
    <row r="7" spans="1:10" ht="15.75" customHeight="1">
      <c r="A7" s="426" t="s">
        <v>51</v>
      </c>
      <c r="B7" s="427" t="s">
        <v>548</v>
      </c>
      <c r="C7" s="428"/>
      <c r="D7" s="428"/>
      <c r="E7" s="428"/>
      <c r="F7" s="428"/>
      <c r="G7" s="429"/>
      <c r="H7" s="430">
        <f aca="true" t="shared" si="0" ref="H7:H13">SUM(D7:G7)</f>
        <v>0</v>
      </c>
      <c r="I7" s="431">
        <f aca="true" t="shared" si="1" ref="I7:I13">C7+H7</f>
        <v>0</v>
      </c>
      <c r="J7" s="925"/>
    </row>
    <row r="8" spans="1:10" ht="22.5">
      <c r="A8" s="426" t="s">
        <v>65</v>
      </c>
      <c r="B8" s="427" t="s">
        <v>549</v>
      </c>
      <c r="C8" s="428"/>
      <c r="D8" s="428"/>
      <c r="E8" s="428"/>
      <c r="F8" s="428"/>
      <c r="G8" s="429"/>
      <c r="H8" s="430">
        <f t="shared" si="0"/>
        <v>0</v>
      </c>
      <c r="I8" s="431">
        <f t="shared" si="1"/>
        <v>0</v>
      </c>
      <c r="J8" s="925"/>
    </row>
    <row r="9" spans="1:10" ht="22.5">
      <c r="A9" s="426" t="s">
        <v>79</v>
      </c>
      <c r="B9" s="427" t="s">
        <v>550</v>
      </c>
      <c r="C9" s="428"/>
      <c r="D9" s="428"/>
      <c r="E9" s="428"/>
      <c r="F9" s="428"/>
      <c r="G9" s="429"/>
      <c r="H9" s="430">
        <f t="shared" si="0"/>
        <v>0</v>
      </c>
      <c r="I9" s="431">
        <f t="shared" si="1"/>
        <v>0</v>
      </c>
      <c r="J9" s="925"/>
    </row>
    <row r="10" spans="1:10" ht="15.75" customHeight="1">
      <c r="A10" s="426" t="s">
        <v>262</v>
      </c>
      <c r="B10" s="427" t="s">
        <v>551</v>
      </c>
      <c r="C10" s="428"/>
      <c r="D10" s="428"/>
      <c r="E10" s="428"/>
      <c r="F10" s="428"/>
      <c r="G10" s="429"/>
      <c r="H10" s="430">
        <f t="shared" si="0"/>
        <v>0</v>
      </c>
      <c r="I10" s="431">
        <f t="shared" si="1"/>
        <v>0</v>
      </c>
      <c r="J10" s="925"/>
    </row>
    <row r="11" spans="1:10" ht="22.5">
      <c r="A11" s="426" t="s">
        <v>107</v>
      </c>
      <c r="B11" s="427" t="s">
        <v>552</v>
      </c>
      <c r="C11" s="428"/>
      <c r="D11" s="428"/>
      <c r="E11" s="428"/>
      <c r="F11" s="428"/>
      <c r="G11" s="429"/>
      <c r="H11" s="430">
        <f t="shared" si="0"/>
        <v>0</v>
      </c>
      <c r="I11" s="431">
        <f t="shared" si="1"/>
        <v>0</v>
      </c>
      <c r="J11" s="925"/>
    </row>
    <row r="12" spans="1:10" ht="15.75" customHeight="1">
      <c r="A12" s="432" t="s">
        <v>129</v>
      </c>
      <c r="B12" s="433" t="s">
        <v>553</v>
      </c>
      <c r="C12" s="434"/>
      <c r="D12" s="434"/>
      <c r="E12" s="434"/>
      <c r="F12" s="434"/>
      <c r="G12" s="435"/>
      <c r="H12" s="430">
        <f t="shared" si="0"/>
        <v>0</v>
      </c>
      <c r="I12" s="431">
        <f t="shared" si="1"/>
        <v>0</v>
      </c>
      <c r="J12" s="925"/>
    </row>
    <row r="13" spans="1:10" ht="15.75" customHeight="1">
      <c r="A13" s="436" t="s">
        <v>273</v>
      </c>
      <c r="B13" s="437" t="s">
        <v>554</v>
      </c>
      <c r="C13" s="438"/>
      <c r="D13" s="438"/>
      <c r="E13" s="438"/>
      <c r="F13" s="438"/>
      <c r="G13" s="439"/>
      <c r="H13" s="430">
        <f t="shared" si="0"/>
        <v>0</v>
      </c>
      <c r="I13" s="431">
        <f t="shared" si="1"/>
        <v>0</v>
      </c>
      <c r="J13" s="925"/>
    </row>
    <row r="14" spans="1:10" s="443" customFormat="1" ht="18" customHeight="1">
      <c r="A14" s="932" t="s">
        <v>555</v>
      </c>
      <c r="B14" s="932"/>
      <c r="C14" s="440">
        <f aca="true" t="shared" si="2" ref="C14:I14">SUM(C7:C13)</f>
        <v>0</v>
      </c>
      <c r="D14" s="440">
        <f t="shared" si="2"/>
        <v>0</v>
      </c>
      <c r="E14" s="440">
        <f t="shared" si="2"/>
        <v>0</v>
      </c>
      <c r="F14" s="440">
        <f t="shared" si="2"/>
        <v>0</v>
      </c>
      <c r="G14" s="441">
        <f t="shared" si="2"/>
        <v>0</v>
      </c>
      <c r="H14" s="441">
        <f t="shared" si="2"/>
        <v>0</v>
      </c>
      <c r="I14" s="442">
        <f t="shared" si="2"/>
        <v>0</v>
      </c>
      <c r="J14" s="925"/>
    </row>
    <row r="15" spans="1:10" s="444" customFormat="1" ht="18" customHeight="1">
      <c r="A15" s="933" t="s">
        <v>556</v>
      </c>
      <c r="B15" s="933"/>
      <c r="C15" s="933"/>
      <c r="D15" s="933"/>
      <c r="E15" s="933"/>
      <c r="F15" s="933"/>
      <c r="G15" s="933"/>
      <c r="H15" s="933"/>
      <c r="I15" s="933"/>
      <c r="J15" s="925"/>
    </row>
    <row r="16" spans="1:10" s="444" customFormat="1" ht="12.75">
      <c r="A16" s="426" t="s">
        <v>51</v>
      </c>
      <c r="B16" s="427" t="s">
        <v>557</v>
      </c>
      <c r="C16" s="428"/>
      <c r="D16" s="428"/>
      <c r="E16" s="428"/>
      <c r="F16" s="428"/>
      <c r="G16" s="429"/>
      <c r="H16" s="430">
        <f>SUM(D16:G16)</f>
        <v>0</v>
      </c>
      <c r="I16" s="431">
        <f>C16+H16</f>
        <v>0</v>
      </c>
      <c r="J16" s="925"/>
    </row>
    <row r="17" spans="1:10" ht="12.75">
      <c r="A17" s="436" t="s">
        <v>65</v>
      </c>
      <c r="B17" s="437" t="s">
        <v>554</v>
      </c>
      <c r="C17" s="438"/>
      <c r="D17" s="438"/>
      <c r="E17" s="438"/>
      <c r="F17" s="438"/>
      <c r="G17" s="439"/>
      <c r="H17" s="430">
        <f>SUM(D17:G17)</f>
        <v>0</v>
      </c>
      <c r="I17" s="445">
        <f>C17+H17</f>
        <v>0</v>
      </c>
      <c r="J17" s="925"/>
    </row>
    <row r="18" spans="1:10" ht="15.75" customHeight="1">
      <c r="A18" s="932" t="s">
        <v>558</v>
      </c>
      <c r="B18" s="932"/>
      <c r="C18" s="440">
        <f aca="true" t="shared" si="3" ref="C18:I18">SUM(C16:C17)</f>
        <v>0</v>
      </c>
      <c r="D18" s="440">
        <f t="shared" si="3"/>
        <v>0</v>
      </c>
      <c r="E18" s="440">
        <f t="shared" si="3"/>
        <v>0</v>
      </c>
      <c r="F18" s="440">
        <f t="shared" si="3"/>
        <v>0</v>
      </c>
      <c r="G18" s="441">
        <f t="shared" si="3"/>
        <v>0</v>
      </c>
      <c r="H18" s="441">
        <f t="shared" si="3"/>
        <v>0</v>
      </c>
      <c r="I18" s="442">
        <f t="shared" si="3"/>
        <v>0</v>
      </c>
      <c r="J18" s="925"/>
    </row>
    <row r="19" spans="1:10" ht="18" customHeight="1">
      <c r="A19" s="934" t="s">
        <v>559</v>
      </c>
      <c r="B19" s="934"/>
      <c r="C19" s="446">
        <f aca="true" t="shared" si="4" ref="C19:I19">C14+C18</f>
        <v>0</v>
      </c>
      <c r="D19" s="446">
        <f t="shared" si="4"/>
        <v>0</v>
      </c>
      <c r="E19" s="446">
        <f t="shared" si="4"/>
        <v>0</v>
      </c>
      <c r="F19" s="446">
        <f t="shared" si="4"/>
        <v>0</v>
      </c>
      <c r="G19" s="446">
        <f t="shared" si="4"/>
        <v>0</v>
      </c>
      <c r="H19" s="446">
        <f t="shared" si="4"/>
        <v>0</v>
      </c>
      <c r="I19" s="442">
        <f t="shared" si="4"/>
        <v>0</v>
      </c>
      <c r="J19" s="925"/>
    </row>
  </sheetData>
  <sheetProtection sheet="1"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5" right="0.7875" top="0.8465277777777778" bottom="0.9840277777777777" header="0.5118055555555555" footer="0.5118055555555555"/>
  <pageSetup horizontalDpi="300" verticalDpi="300" orientation="landscape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50"/>
  </sheetPr>
  <dimension ref="A1:E68"/>
  <sheetViews>
    <sheetView zoomScaleSheetLayoutView="120" zoomScalePageLayoutView="0" workbookViewId="0" topLeftCell="A1">
      <selection activeCell="I18" sqref="I18"/>
    </sheetView>
  </sheetViews>
  <sheetFormatPr defaultColWidth="12.00390625" defaultRowHeight="12.75"/>
  <cols>
    <col min="1" max="1" width="67.125" style="489" customWidth="1"/>
    <col min="2" max="2" width="6.125" style="490" customWidth="1"/>
    <col min="3" max="4" width="12.125" style="489" customWidth="1"/>
    <col min="5" max="5" width="12.125" style="491" customWidth="1"/>
    <col min="6" max="16384" width="12.00390625" style="489" customWidth="1"/>
  </cols>
  <sheetData>
    <row r="1" spans="1:5" ht="49.5" customHeight="1">
      <c r="A1" s="94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941"/>
      <c r="C1" s="941"/>
      <c r="D1" s="941"/>
      <c r="E1" s="941"/>
    </row>
    <row r="2" spans="3:5" ht="15.75">
      <c r="C2" s="942" t="s">
        <v>585</v>
      </c>
      <c r="D2" s="942"/>
      <c r="E2" s="942"/>
    </row>
    <row r="3" spans="1:5" ht="15.75" customHeight="1">
      <c r="A3" s="943" t="s">
        <v>586</v>
      </c>
      <c r="B3" s="944" t="s">
        <v>587</v>
      </c>
      <c r="C3" s="945" t="s">
        <v>588</v>
      </c>
      <c r="D3" s="945" t="s">
        <v>589</v>
      </c>
      <c r="E3" s="946" t="s">
        <v>590</v>
      </c>
    </row>
    <row r="4" spans="1:5" ht="11.25" customHeight="1">
      <c r="A4" s="943"/>
      <c r="B4" s="944"/>
      <c r="C4" s="945"/>
      <c r="D4" s="945"/>
      <c r="E4" s="946"/>
    </row>
    <row r="5" spans="1:5" ht="15.75" customHeight="1">
      <c r="A5" s="943"/>
      <c r="B5" s="944"/>
      <c r="C5" s="947" t="s">
        <v>591</v>
      </c>
      <c r="D5" s="947"/>
      <c r="E5" s="947"/>
    </row>
    <row r="6" spans="1:5" s="495" customFormat="1" ht="15.75">
      <c r="A6" s="492" t="s">
        <v>592</v>
      </c>
      <c r="B6" s="493" t="s">
        <v>47</v>
      </c>
      <c r="C6" s="493" t="s">
        <v>48</v>
      </c>
      <c r="D6" s="493" t="s">
        <v>49</v>
      </c>
      <c r="E6" s="494" t="s">
        <v>50</v>
      </c>
    </row>
    <row r="7" spans="1:5" s="500" customFormat="1" ht="15.75">
      <c r="A7" s="496" t="s">
        <v>593</v>
      </c>
      <c r="B7" s="497" t="s">
        <v>594</v>
      </c>
      <c r="C7" s="498"/>
      <c r="D7" s="498"/>
      <c r="E7" s="499"/>
    </row>
    <row r="8" spans="1:5" s="500" customFormat="1" ht="15.75">
      <c r="A8" s="501" t="s">
        <v>595</v>
      </c>
      <c r="B8" s="502" t="s">
        <v>596</v>
      </c>
      <c r="C8" s="503">
        <f>+C9+C14+C19+C24+C29</f>
        <v>0</v>
      </c>
      <c r="D8" s="503">
        <f>+D9+D14+D19+D24+D29</f>
        <v>0</v>
      </c>
      <c r="E8" s="504">
        <f>+E9+E14+E19+E24+E29</f>
        <v>0</v>
      </c>
    </row>
    <row r="9" spans="1:5" s="500" customFormat="1" ht="15.75">
      <c r="A9" s="501" t="s">
        <v>597</v>
      </c>
      <c r="B9" s="502" t="s">
        <v>598</v>
      </c>
      <c r="C9" s="503">
        <f>+C10+C11+C12+C13</f>
        <v>0</v>
      </c>
      <c r="D9" s="503">
        <f>+D10+D11+D12+D13</f>
        <v>0</v>
      </c>
      <c r="E9" s="504">
        <f>+E10+E11+E12+E13</f>
        <v>0</v>
      </c>
    </row>
    <row r="10" spans="1:5" s="500" customFormat="1" ht="15.75">
      <c r="A10" s="505" t="s">
        <v>599</v>
      </c>
      <c r="B10" s="502" t="s">
        <v>600</v>
      </c>
      <c r="C10" s="506"/>
      <c r="D10" s="506"/>
      <c r="E10" s="507"/>
    </row>
    <row r="11" spans="1:5" s="500" customFormat="1" ht="26.25" customHeight="1">
      <c r="A11" s="505" t="s">
        <v>601</v>
      </c>
      <c r="B11" s="502" t="s">
        <v>602</v>
      </c>
      <c r="C11" s="508"/>
      <c r="D11" s="508"/>
      <c r="E11" s="509"/>
    </row>
    <row r="12" spans="1:5" s="500" customFormat="1" ht="22.5">
      <c r="A12" s="505" t="s">
        <v>603</v>
      </c>
      <c r="B12" s="502" t="s">
        <v>604</v>
      </c>
      <c r="C12" s="508"/>
      <c r="D12" s="508"/>
      <c r="E12" s="509"/>
    </row>
    <row r="13" spans="1:5" s="500" customFormat="1" ht="15.75">
      <c r="A13" s="505" t="s">
        <v>605</v>
      </c>
      <c r="B13" s="502" t="s">
        <v>606</v>
      </c>
      <c r="C13" s="508"/>
      <c r="D13" s="508"/>
      <c r="E13" s="509"/>
    </row>
    <row r="14" spans="1:5" s="500" customFormat="1" ht="15.75">
      <c r="A14" s="501" t="s">
        <v>607</v>
      </c>
      <c r="B14" s="502" t="s">
        <v>608</v>
      </c>
      <c r="C14" s="510">
        <f>+C15+C16+C17+C18</f>
        <v>0</v>
      </c>
      <c r="D14" s="510">
        <f>+D15+D16+D17+D18</f>
        <v>0</v>
      </c>
      <c r="E14" s="511">
        <f>+E15+E16+E17+E18</f>
        <v>0</v>
      </c>
    </row>
    <row r="15" spans="1:5" s="500" customFormat="1" ht="15.75">
      <c r="A15" s="505" t="s">
        <v>609</v>
      </c>
      <c r="B15" s="502" t="s">
        <v>610</v>
      </c>
      <c r="C15" s="508"/>
      <c r="D15" s="508"/>
      <c r="E15" s="509"/>
    </row>
    <row r="16" spans="1:5" s="500" customFormat="1" ht="22.5">
      <c r="A16" s="505" t="s">
        <v>611</v>
      </c>
      <c r="B16" s="502" t="s">
        <v>285</v>
      </c>
      <c r="C16" s="508"/>
      <c r="D16" s="508"/>
      <c r="E16" s="509"/>
    </row>
    <row r="17" spans="1:5" s="500" customFormat="1" ht="15.75">
      <c r="A17" s="505" t="s">
        <v>612</v>
      </c>
      <c r="B17" s="502" t="s">
        <v>311</v>
      </c>
      <c r="C17" s="508"/>
      <c r="D17" s="508"/>
      <c r="E17" s="509"/>
    </row>
    <row r="18" spans="1:5" s="500" customFormat="1" ht="15.75">
      <c r="A18" s="505" t="s">
        <v>613</v>
      </c>
      <c r="B18" s="502" t="s">
        <v>312</v>
      </c>
      <c r="C18" s="508"/>
      <c r="D18" s="508"/>
      <c r="E18" s="509"/>
    </row>
    <row r="19" spans="1:5" s="500" customFormat="1" ht="15.75">
      <c r="A19" s="501" t="s">
        <v>614</v>
      </c>
      <c r="B19" s="502" t="s">
        <v>313</v>
      </c>
      <c r="C19" s="510">
        <f>+C20+C21+C22+C23</f>
        <v>0</v>
      </c>
      <c r="D19" s="510">
        <f>+D20+D21+D22+D23</f>
        <v>0</v>
      </c>
      <c r="E19" s="511">
        <f>+E20+E21+E22+E23</f>
        <v>0</v>
      </c>
    </row>
    <row r="20" spans="1:5" s="500" customFormat="1" ht="15.75">
      <c r="A20" s="505" t="s">
        <v>615</v>
      </c>
      <c r="B20" s="502" t="s">
        <v>316</v>
      </c>
      <c r="C20" s="508"/>
      <c r="D20" s="508"/>
      <c r="E20" s="509"/>
    </row>
    <row r="21" spans="1:5" s="500" customFormat="1" ht="15.75">
      <c r="A21" s="505" t="s">
        <v>616</v>
      </c>
      <c r="B21" s="502" t="s">
        <v>319</v>
      </c>
      <c r="C21" s="508"/>
      <c r="D21" s="508"/>
      <c r="E21" s="509"/>
    </row>
    <row r="22" spans="1:5" s="500" customFormat="1" ht="15.75">
      <c r="A22" s="505" t="s">
        <v>617</v>
      </c>
      <c r="B22" s="502" t="s">
        <v>322</v>
      </c>
      <c r="C22" s="508"/>
      <c r="D22" s="508"/>
      <c r="E22" s="509"/>
    </row>
    <row r="23" spans="1:5" s="500" customFormat="1" ht="15.75">
      <c r="A23" s="505" t="s">
        <v>618</v>
      </c>
      <c r="B23" s="502" t="s">
        <v>325</v>
      </c>
      <c r="C23" s="508"/>
      <c r="D23" s="508"/>
      <c r="E23" s="509"/>
    </row>
    <row r="24" spans="1:5" s="500" customFormat="1" ht="15.75">
      <c r="A24" s="501" t="s">
        <v>619</v>
      </c>
      <c r="B24" s="502" t="s">
        <v>328</v>
      </c>
      <c r="C24" s="510">
        <f>+C25+C26+C27+C28</f>
        <v>0</v>
      </c>
      <c r="D24" s="510">
        <f>+D25+D26+D27+D28</f>
        <v>0</v>
      </c>
      <c r="E24" s="511">
        <f>+E25+E26+E27+E28</f>
        <v>0</v>
      </c>
    </row>
    <row r="25" spans="1:5" s="500" customFormat="1" ht="15.75">
      <c r="A25" s="505" t="s">
        <v>620</v>
      </c>
      <c r="B25" s="502" t="s">
        <v>331</v>
      </c>
      <c r="C25" s="508"/>
      <c r="D25" s="508"/>
      <c r="E25" s="509"/>
    </row>
    <row r="26" spans="1:5" s="500" customFormat="1" ht="15.75">
      <c r="A26" s="505" t="s">
        <v>621</v>
      </c>
      <c r="B26" s="502" t="s">
        <v>334</v>
      </c>
      <c r="C26" s="508"/>
      <c r="D26" s="508"/>
      <c r="E26" s="509"/>
    </row>
    <row r="27" spans="1:5" s="500" customFormat="1" ht="15.75">
      <c r="A27" s="505" t="s">
        <v>622</v>
      </c>
      <c r="B27" s="502" t="s">
        <v>337</v>
      </c>
      <c r="C27" s="508"/>
      <c r="D27" s="508"/>
      <c r="E27" s="509"/>
    </row>
    <row r="28" spans="1:5" s="500" customFormat="1" ht="15.75">
      <c r="A28" s="505" t="s">
        <v>623</v>
      </c>
      <c r="B28" s="502" t="s">
        <v>339</v>
      </c>
      <c r="C28" s="508"/>
      <c r="D28" s="508"/>
      <c r="E28" s="509"/>
    </row>
    <row r="29" spans="1:5" s="500" customFormat="1" ht="15.75">
      <c r="A29" s="501" t="s">
        <v>624</v>
      </c>
      <c r="B29" s="502" t="s">
        <v>342</v>
      </c>
      <c r="C29" s="510">
        <f>+C30+C31+C32+C33</f>
        <v>0</v>
      </c>
      <c r="D29" s="510">
        <f>+D30+D31+D32+D33</f>
        <v>0</v>
      </c>
      <c r="E29" s="511">
        <f>+E30+E31+E32+E33</f>
        <v>0</v>
      </c>
    </row>
    <row r="30" spans="1:5" s="500" customFormat="1" ht="15.75">
      <c r="A30" s="505" t="s">
        <v>625</v>
      </c>
      <c r="B30" s="502" t="s">
        <v>345</v>
      </c>
      <c r="C30" s="508"/>
      <c r="D30" s="508"/>
      <c r="E30" s="509"/>
    </row>
    <row r="31" spans="1:5" s="500" customFormat="1" ht="22.5">
      <c r="A31" s="505" t="s">
        <v>626</v>
      </c>
      <c r="B31" s="502" t="s">
        <v>348</v>
      </c>
      <c r="C31" s="508"/>
      <c r="D31" s="508"/>
      <c r="E31" s="509"/>
    </row>
    <row r="32" spans="1:5" s="500" customFormat="1" ht="15.75">
      <c r="A32" s="505" t="s">
        <v>627</v>
      </c>
      <c r="B32" s="502" t="s">
        <v>379</v>
      </c>
      <c r="C32" s="508"/>
      <c r="D32" s="508"/>
      <c r="E32" s="509"/>
    </row>
    <row r="33" spans="1:5" s="500" customFormat="1" ht="15.75">
      <c r="A33" s="505" t="s">
        <v>628</v>
      </c>
      <c r="B33" s="502" t="s">
        <v>382</v>
      </c>
      <c r="C33" s="508"/>
      <c r="D33" s="508"/>
      <c r="E33" s="509"/>
    </row>
    <row r="34" spans="1:5" s="500" customFormat="1" ht="15.75">
      <c r="A34" s="501" t="s">
        <v>629</v>
      </c>
      <c r="B34" s="502" t="s">
        <v>383</v>
      </c>
      <c r="C34" s="510">
        <f>+C35+C40+C45</f>
        <v>0</v>
      </c>
      <c r="D34" s="510">
        <f>+D35+D40+D45</f>
        <v>0</v>
      </c>
      <c r="E34" s="511">
        <f>+E35+E40+E45</f>
        <v>0</v>
      </c>
    </row>
    <row r="35" spans="1:5" s="500" customFormat="1" ht="15.75">
      <c r="A35" s="501" t="s">
        <v>630</v>
      </c>
      <c r="B35" s="502" t="s">
        <v>498</v>
      </c>
      <c r="C35" s="510">
        <f>+C36+C37+C38+C39</f>
        <v>0</v>
      </c>
      <c r="D35" s="510">
        <f>+D36+D37+D38+D39</f>
        <v>0</v>
      </c>
      <c r="E35" s="511">
        <f>+E36+E37+E38+E39</f>
        <v>0</v>
      </c>
    </row>
    <row r="36" spans="1:5" s="500" customFormat="1" ht="15.75">
      <c r="A36" s="505" t="s">
        <v>631</v>
      </c>
      <c r="B36" s="502" t="s">
        <v>499</v>
      </c>
      <c r="C36" s="508"/>
      <c r="D36" s="508"/>
      <c r="E36" s="509"/>
    </row>
    <row r="37" spans="1:5" s="500" customFormat="1" ht="15.75">
      <c r="A37" s="505" t="s">
        <v>632</v>
      </c>
      <c r="B37" s="502" t="s">
        <v>500</v>
      </c>
      <c r="C37" s="508"/>
      <c r="D37" s="508"/>
      <c r="E37" s="509"/>
    </row>
    <row r="38" spans="1:5" s="500" customFormat="1" ht="15.75">
      <c r="A38" s="505" t="s">
        <v>633</v>
      </c>
      <c r="B38" s="502" t="s">
        <v>583</v>
      </c>
      <c r="C38" s="508"/>
      <c r="D38" s="508"/>
      <c r="E38" s="509"/>
    </row>
    <row r="39" spans="1:5" s="500" customFormat="1" ht="15.75">
      <c r="A39" s="505" t="s">
        <v>634</v>
      </c>
      <c r="B39" s="502" t="s">
        <v>584</v>
      </c>
      <c r="C39" s="508"/>
      <c r="D39" s="508"/>
      <c r="E39" s="509"/>
    </row>
    <row r="40" spans="1:5" s="500" customFormat="1" ht="15.75">
      <c r="A40" s="501" t="s">
        <v>635</v>
      </c>
      <c r="B40" s="502" t="s">
        <v>636</v>
      </c>
      <c r="C40" s="510">
        <f>+C41+C42+C43+C44</f>
        <v>0</v>
      </c>
      <c r="D40" s="510">
        <f>+D41+D42+D43+D44</f>
        <v>0</v>
      </c>
      <c r="E40" s="511">
        <f>+E41+E42+E43+E44</f>
        <v>0</v>
      </c>
    </row>
    <row r="41" spans="1:5" s="500" customFormat="1" ht="15.75">
      <c r="A41" s="505" t="s">
        <v>637</v>
      </c>
      <c r="B41" s="502" t="s">
        <v>638</v>
      </c>
      <c r="C41" s="508"/>
      <c r="D41" s="508"/>
      <c r="E41" s="509"/>
    </row>
    <row r="42" spans="1:5" s="500" customFormat="1" ht="22.5">
      <c r="A42" s="505" t="s">
        <v>639</v>
      </c>
      <c r="B42" s="502" t="s">
        <v>640</v>
      </c>
      <c r="C42" s="508"/>
      <c r="D42" s="508"/>
      <c r="E42" s="509"/>
    </row>
    <row r="43" spans="1:5" s="500" customFormat="1" ht="15.75">
      <c r="A43" s="505" t="s">
        <v>641</v>
      </c>
      <c r="B43" s="502" t="s">
        <v>642</v>
      </c>
      <c r="C43" s="508"/>
      <c r="D43" s="508"/>
      <c r="E43" s="509"/>
    </row>
    <row r="44" spans="1:5" s="500" customFormat="1" ht="15.75">
      <c r="A44" s="505" t="s">
        <v>643</v>
      </c>
      <c r="B44" s="502" t="s">
        <v>644</v>
      </c>
      <c r="C44" s="508"/>
      <c r="D44" s="508"/>
      <c r="E44" s="509"/>
    </row>
    <row r="45" spans="1:5" s="500" customFormat="1" ht="15.75">
      <c r="A45" s="501" t="s">
        <v>645</v>
      </c>
      <c r="B45" s="502" t="s">
        <v>646</v>
      </c>
      <c r="C45" s="510">
        <f>+C46+C47+C48+C49</f>
        <v>0</v>
      </c>
      <c r="D45" s="510">
        <f>+D46+D47+D48+D49</f>
        <v>0</v>
      </c>
      <c r="E45" s="511">
        <f>+E46+E47+E48+E49</f>
        <v>0</v>
      </c>
    </row>
    <row r="46" spans="1:5" s="500" customFormat="1" ht="15.75">
      <c r="A46" s="505" t="s">
        <v>647</v>
      </c>
      <c r="B46" s="502" t="s">
        <v>648</v>
      </c>
      <c r="C46" s="508"/>
      <c r="D46" s="508"/>
      <c r="E46" s="509"/>
    </row>
    <row r="47" spans="1:5" s="500" customFormat="1" ht="22.5">
      <c r="A47" s="505" t="s">
        <v>649</v>
      </c>
      <c r="B47" s="502" t="s">
        <v>650</v>
      </c>
      <c r="C47" s="508"/>
      <c r="D47" s="508"/>
      <c r="E47" s="509"/>
    </row>
    <row r="48" spans="1:5" s="500" customFormat="1" ht="15.75">
      <c r="A48" s="505" t="s">
        <v>651</v>
      </c>
      <c r="B48" s="502" t="s">
        <v>652</v>
      </c>
      <c r="C48" s="508"/>
      <c r="D48" s="508"/>
      <c r="E48" s="509"/>
    </row>
    <row r="49" spans="1:5" s="500" customFormat="1" ht="15.75">
      <c r="A49" s="505" t="s">
        <v>653</v>
      </c>
      <c r="B49" s="502" t="s">
        <v>654</v>
      </c>
      <c r="C49" s="508"/>
      <c r="D49" s="508"/>
      <c r="E49" s="509"/>
    </row>
    <row r="50" spans="1:5" s="500" customFormat="1" ht="15.75">
      <c r="A50" s="501" t="s">
        <v>655</v>
      </c>
      <c r="B50" s="502" t="s">
        <v>656</v>
      </c>
      <c r="C50" s="508"/>
      <c r="D50" s="508"/>
      <c r="E50" s="509"/>
    </row>
    <row r="51" spans="1:5" s="500" customFormat="1" ht="21">
      <c r="A51" s="501" t="s">
        <v>657</v>
      </c>
      <c r="B51" s="502" t="s">
        <v>658</v>
      </c>
      <c r="C51" s="510">
        <f>+C7+C8+C34+C50</f>
        <v>0</v>
      </c>
      <c r="D51" s="510">
        <f>+D7+D8+D34+D50</f>
        <v>0</v>
      </c>
      <c r="E51" s="511">
        <f>+E7+E8+E34+E50</f>
        <v>0</v>
      </c>
    </row>
    <row r="52" spans="1:5" s="500" customFormat="1" ht="15.75">
      <c r="A52" s="501" t="s">
        <v>659</v>
      </c>
      <c r="B52" s="502" t="s">
        <v>660</v>
      </c>
      <c r="C52" s="508"/>
      <c r="D52" s="508"/>
      <c r="E52" s="509"/>
    </row>
    <row r="53" spans="1:5" s="500" customFormat="1" ht="15.75">
      <c r="A53" s="501" t="s">
        <v>661</v>
      </c>
      <c r="B53" s="502" t="s">
        <v>662</v>
      </c>
      <c r="C53" s="508"/>
      <c r="D53" s="508"/>
      <c r="E53" s="509"/>
    </row>
    <row r="54" spans="1:5" s="500" customFormat="1" ht="15.75">
      <c r="A54" s="501" t="s">
        <v>663</v>
      </c>
      <c r="B54" s="502" t="s">
        <v>664</v>
      </c>
      <c r="C54" s="510">
        <f>+C52+C53</f>
        <v>0</v>
      </c>
      <c r="D54" s="510">
        <f>+D52+D53</f>
        <v>0</v>
      </c>
      <c r="E54" s="511">
        <f>+E52+E53</f>
        <v>0</v>
      </c>
    </row>
    <row r="55" spans="1:5" s="500" customFormat="1" ht="15.75">
      <c r="A55" s="501" t="s">
        <v>665</v>
      </c>
      <c r="B55" s="502" t="s">
        <v>666</v>
      </c>
      <c r="C55" s="508"/>
      <c r="D55" s="508"/>
      <c r="E55" s="509"/>
    </row>
    <row r="56" spans="1:5" s="500" customFormat="1" ht="15.75">
      <c r="A56" s="501" t="s">
        <v>667</v>
      </c>
      <c r="B56" s="502" t="s">
        <v>668</v>
      </c>
      <c r="C56" s="508"/>
      <c r="D56" s="508"/>
      <c r="E56" s="509"/>
    </row>
    <row r="57" spans="1:5" s="500" customFormat="1" ht="15.75">
      <c r="A57" s="501" t="s">
        <v>669</v>
      </c>
      <c r="B57" s="502" t="s">
        <v>670</v>
      </c>
      <c r="C57" s="508"/>
      <c r="D57" s="508"/>
      <c r="E57" s="509"/>
    </row>
    <row r="58" spans="1:5" s="500" customFormat="1" ht="15.75">
      <c r="A58" s="501" t="s">
        <v>671</v>
      </c>
      <c r="B58" s="502" t="s">
        <v>672</v>
      </c>
      <c r="C58" s="508"/>
      <c r="D58" s="508"/>
      <c r="E58" s="509"/>
    </row>
    <row r="59" spans="1:5" s="500" customFormat="1" ht="15.75">
      <c r="A59" s="501" t="s">
        <v>673</v>
      </c>
      <c r="B59" s="502" t="s">
        <v>674</v>
      </c>
      <c r="C59" s="510">
        <f>+C55+C56+C57+C58</f>
        <v>0</v>
      </c>
      <c r="D59" s="510">
        <f>+D55+D56+D57+D58</f>
        <v>0</v>
      </c>
      <c r="E59" s="511">
        <f>+E55+E56+E57+E58</f>
        <v>0</v>
      </c>
    </row>
    <row r="60" spans="1:5" s="500" customFormat="1" ht="15.75">
      <c r="A60" s="501" t="s">
        <v>675</v>
      </c>
      <c r="B60" s="502" t="s">
        <v>676</v>
      </c>
      <c r="C60" s="508"/>
      <c r="D60" s="508"/>
      <c r="E60" s="509"/>
    </row>
    <row r="61" spans="1:5" s="500" customFormat="1" ht="15.75">
      <c r="A61" s="501" t="s">
        <v>677</v>
      </c>
      <c r="B61" s="502" t="s">
        <v>678</v>
      </c>
      <c r="C61" s="508"/>
      <c r="D61" s="508"/>
      <c r="E61" s="509"/>
    </row>
    <row r="62" spans="1:5" s="500" customFormat="1" ht="15.75">
      <c r="A62" s="501" t="s">
        <v>679</v>
      </c>
      <c r="B62" s="502" t="s">
        <v>680</v>
      </c>
      <c r="C62" s="508"/>
      <c r="D62" s="508"/>
      <c r="E62" s="509"/>
    </row>
    <row r="63" spans="1:5" s="500" customFormat="1" ht="15.75">
      <c r="A63" s="501" t="s">
        <v>681</v>
      </c>
      <c r="B63" s="502" t="s">
        <v>682</v>
      </c>
      <c r="C63" s="510">
        <f>+C60+C61+C62</f>
        <v>0</v>
      </c>
      <c r="D63" s="510">
        <f>+D60+D61+D62</f>
        <v>0</v>
      </c>
      <c r="E63" s="511">
        <f>+E60+E61+E62</f>
        <v>0</v>
      </c>
    </row>
    <row r="64" spans="1:5" s="500" customFormat="1" ht="15.75">
      <c r="A64" s="501" t="s">
        <v>683</v>
      </c>
      <c r="B64" s="502" t="s">
        <v>684</v>
      </c>
      <c r="C64" s="508"/>
      <c r="D64" s="508"/>
      <c r="E64" s="509"/>
    </row>
    <row r="65" spans="1:5" s="500" customFormat="1" ht="21">
      <c r="A65" s="501" t="s">
        <v>685</v>
      </c>
      <c r="B65" s="502" t="s">
        <v>686</v>
      </c>
      <c r="C65" s="508"/>
      <c r="D65" s="508"/>
      <c r="E65" s="509"/>
    </row>
    <row r="66" spans="1:5" s="500" customFormat="1" ht="15.75">
      <c r="A66" s="501" t="s">
        <v>687</v>
      </c>
      <c r="B66" s="502" t="s">
        <v>688</v>
      </c>
      <c r="C66" s="510">
        <f>+C64+C65</f>
        <v>0</v>
      </c>
      <c r="D66" s="510">
        <f>+D64+D65</f>
        <v>0</v>
      </c>
      <c r="E66" s="511">
        <f>+E64+E65</f>
        <v>0</v>
      </c>
    </row>
    <row r="67" spans="1:5" s="500" customFormat="1" ht="15.75">
      <c r="A67" s="501" t="s">
        <v>689</v>
      </c>
      <c r="B67" s="502" t="s">
        <v>690</v>
      </c>
      <c r="C67" s="508"/>
      <c r="D67" s="508"/>
      <c r="E67" s="509"/>
    </row>
    <row r="68" spans="1:5" s="500" customFormat="1" ht="15.75">
      <c r="A68" s="512" t="s">
        <v>691</v>
      </c>
      <c r="B68" s="513" t="s">
        <v>692</v>
      </c>
      <c r="C68" s="514">
        <f>+C51+C54+C59+C63+C66+C67</f>
        <v>0</v>
      </c>
      <c r="D68" s="514">
        <f>+D51+D54+D59+D63+D66+D67</f>
        <v>0</v>
      </c>
      <c r="E68" s="515">
        <f>+E51+E54+E59+E63+E66+E67</f>
        <v>0</v>
      </c>
    </row>
  </sheetData>
  <sheetProtection sheet="1"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71.125" style="516" customWidth="1"/>
    <col min="2" max="2" width="6.125" style="517" customWidth="1"/>
    <col min="3" max="3" width="18.00390625" style="518" customWidth="1"/>
    <col min="4" max="16384" width="9.375" style="518" customWidth="1"/>
  </cols>
  <sheetData>
    <row r="1" spans="1:3" ht="32.25" customHeight="1">
      <c r="A1" s="948" t="s">
        <v>693</v>
      </c>
      <c r="B1" s="948"/>
      <c r="C1" s="948"/>
    </row>
    <row r="2" spans="1:3" ht="15.75">
      <c r="A2" s="949" t="str">
        <f>+CONCATENATE(LEFT(ÖSSZEFÜGGÉSEK!A4,4),". év")</f>
        <v>2014. év</v>
      </c>
      <c r="B2" s="949"/>
      <c r="C2" s="949"/>
    </row>
    <row r="4" spans="2:3" ht="12.75">
      <c r="B4" s="950" t="s">
        <v>585</v>
      </c>
      <c r="C4" s="950"/>
    </row>
    <row r="5" spans="1:3" s="519" customFormat="1" ht="31.5" customHeight="1">
      <c r="A5" s="951" t="s">
        <v>694</v>
      </c>
      <c r="B5" s="944" t="s">
        <v>587</v>
      </c>
      <c r="C5" s="952" t="s">
        <v>695</v>
      </c>
    </row>
    <row r="6" spans="1:3" s="519" customFormat="1" ht="12.75">
      <c r="A6" s="951"/>
      <c r="B6" s="944"/>
      <c r="C6" s="952"/>
    </row>
    <row r="7" spans="1:3" s="523" customFormat="1" ht="12.75">
      <c r="A7" s="520" t="s">
        <v>46</v>
      </c>
      <c r="B7" s="521" t="s">
        <v>47</v>
      </c>
      <c r="C7" s="522" t="s">
        <v>48</v>
      </c>
    </row>
    <row r="8" spans="1:3" ht="15.75" customHeight="1">
      <c r="A8" s="501" t="s">
        <v>696</v>
      </c>
      <c r="B8" s="524" t="s">
        <v>594</v>
      </c>
      <c r="C8" s="525"/>
    </row>
    <row r="9" spans="1:3" ht="15.75" customHeight="1">
      <c r="A9" s="501" t="s">
        <v>697</v>
      </c>
      <c r="B9" s="502" t="s">
        <v>596</v>
      </c>
      <c r="C9" s="525"/>
    </row>
    <row r="10" spans="1:3" ht="15.75" customHeight="1">
      <c r="A10" s="501" t="s">
        <v>698</v>
      </c>
      <c r="B10" s="502" t="s">
        <v>598</v>
      </c>
      <c r="C10" s="525"/>
    </row>
    <row r="11" spans="1:3" ht="15.75" customHeight="1">
      <c r="A11" s="501" t="s">
        <v>699</v>
      </c>
      <c r="B11" s="502" t="s">
        <v>600</v>
      </c>
      <c r="C11" s="526"/>
    </row>
    <row r="12" spans="1:3" ht="15.75" customHeight="1">
      <c r="A12" s="501" t="s">
        <v>700</v>
      </c>
      <c r="B12" s="502" t="s">
        <v>602</v>
      </c>
      <c r="C12" s="526"/>
    </row>
    <row r="13" spans="1:3" ht="15.75" customHeight="1">
      <c r="A13" s="501" t="s">
        <v>701</v>
      </c>
      <c r="B13" s="502" t="s">
        <v>604</v>
      </c>
      <c r="C13" s="526"/>
    </row>
    <row r="14" spans="1:3" ht="15.75" customHeight="1">
      <c r="A14" s="501" t="s">
        <v>702</v>
      </c>
      <c r="B14" s="502" t="s">
        <v>606</v>
      </c>
      <c r="C14" s="527">
        <f>+C8+C9+C10+C11+C12+C13</f>
        <v>0</v>
      </c>
    </row>
    <row r="15" spans="1:3" ht="15.75" customHeight="1">
      <c r="A15" s="501" t="s">
        <v>703</v>
      </c>
      <c r="B15" s="502" t="s">
        <v>608</v>
      </c>
      <c r="C15" s="528"/>
    </row>
    <row r="16" spans="1:3" ht="15.75" customHeight="1">
      <c r="A16" s="501" t="s">
        <v>704</v>
      </c>
      <c r="B16" s="502" t="s">
        <v>610</v>
      </c>
      <c r="C16" s="526"/>
    </row>
    <row r="17" spans="1:3" ht="15.75" customHeight="1">
      <c r="A17" s="501" t="s">
        <v>705</v>
      </c>
      <c r="B17" s="502" t="s">
        <v>285</v>
      </c>
      <c r="C17" s="526"/>
    </row>
    <row r="18" spans="1:3" ht="15.75" customHeight="1">
      <c r="A18" s="501" t="s">
        <v>706</v>
      </c>
      <c r="B18" s="502" t="s">
        <v>311</v>
      </c>
      <c r="C18" s="527">
        <f>+C15+C16+C17</f>
        <v>0</v>
      </c>
    </row>
    <row r="19" spans="1:3" s="529" customFormat="1" ht="15.75" customHeight="1">
      <c r="A19" s="501" t="s">
        <v>707</v>
      </c>
      <c r="B19" s="502" t="s">
        <v>312</v>
      </c>
      <c r="C19" s="526"/>
    </row>
    <row r="20" spans="1:3" ht="15.75" customHeight="1">
      <c r="A20" s="501" t="s">
        <v>708</v>
      </c>
      <c r="B20" s="502" t="s">
        <v>313</v>
      </c>
      <c r="C20" s="526"/>
    </row>
    <row r="21" spans="1:3" ht="15.75" customHeight="1">
      <c r="A21" s="530" t="s">
        <v>709</v>
      </c>
      <c r="B21" s="513" t="s">
        <v>316</v>
      </c>
      <c r="C21" s="531">
        <f>+C14+C18+C19+C20</f>
        <v>0</v>
      </c>
    </row>
  </sheetData>
  <sheetProtection sheet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226" customWidth="1"/>
    <col min="2" max="2" width="64.625" style="227" customWidth="1"/>
    <col min="3" max="5" width="17.00390625" style="228" customWidth="1"/>
    <col min="6" max="16384" width="9.375" style="229" customWidth="1"/>
  </cols>
  <sheetData>
    <row r="1" spans="1:5" s="234" customFormat="1" ht="16.5" customHeight="1">
      <c r="A1" s="230"/>
      <c r="B1" s="231"/>
      <c r="C1" s="232"/>
      <c r="D1" s="233"/>
      <c r="E1" s="291" t="str">
        <f>+CONCATENATE("6.2. melléklet a ……/",LEFT(ÖSSZEFÜGGÉSEK!A4,4)+1,". (……) önkormányzati rendelethez")</f>
        <v>6.2. melléklet a ……/2015. (……) önkormányzati rendelethez</v>
      </c>
    </row>
    <row r="2" spans="1:5" s="237" customFormat="1" ht="15.75" customHeight="1">
      <c r="A2" s="235" t="s">
        <v>297</v>
      </c>
      <c r="B2" s="847" t="s">
        <v>424</v>
      </c>
      <c r="C2" s="847"/>
      <c r="D2" s="847"/>
      <c r="E2" s="236" t="s">
        <v>425</v>
      </c>
    </row>
    <row r="3" spans="1:5" s="237" customFormat="1" ht="24">
      <c r="A3" s="238" t="s">
        <v>426</v>
      </c>
      <c r="B3" s="848" t="s">
        <v>442</v>
      </c>
      <c r="C3" s="848"/>
      <c r="D3" s="848"/>
      <c r="E3" s="239" t="s">
        <v>443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1" customFormat="1" ht="12" customHeight="1">
      <c r="A8" s="16" t="s">
        <v>51</v>
      </c>
      <c r="B8" s="21" t="s">
        <v>52</v>
      </c>
      <c r="C8" s="22">
        <f>SUM(C9:C14)</f>
        <v>0</v>
      </c>
      <c r="D8" s="22">
        <f>SUM(D9:D14)</f>
        <v>0</v>
      </c>
      <c r="E8" s="23">
        <f>SUM(E9:E14)</f>
        <v>0</v>
      </c>
    </row>
    <row r="9" spans="1:5" s="253" customFormat="1" ht="12" customHeight="1">
      <c r="A9" s="252" t="s">
        <v>53</v>
      </c>
      <c r="B9" s="26" t="s">
        <v>54</v>
      </c>
      <c r="C9" s="27"/>
      <c r="D9" s="27"/>
      <c r="E9" s="28"/>
    </row>
    <row r="10" spans="1:5" s="255" customFormat="1" ht="12" customHeight="1">
      <c r="A10" s="254" t="s">
        <v>55</v>
      </c>
      <c r="B10" s="30" t="s">
        <v>56</v>
      </c>
      <c r="C10" s="31"/>
      <c r="D10" s="31"/>
      <c r="E10" s="32"/>
    </row>
    <row r="11" spans="1:5" s="255" customFormat="1" ht="12" customHeight="1">
      <c r="A11" s="254" t="s">
        <v>57</v>
      </c>
      <c r="B11" s="30" t="s">
        <v>58</v>
      </c>
      <c r="C11" s="31"/>
      <c r="D11" s="31"/>
      <c r="E11" s="32"/>
    </row>
    <row r="12" spans="1:5" s="255" customFormat="1" ht="12" customHeight="1">
      <c r="A12" s="254" t="s">
        <v>59</v>
      </c>
      <c r="B12" s="30" t="s">
        <v>60</v>
      </c>
      <c r="C12" s="31"/>
      <c r="D12" s="31"/>
      <c r="E12" s="32"/>
    </row>
    <row r="13" spans="1:5" s="255" customFormat="1" ht="12" customHeight="1">
      <c r="A13" s="254" t="s">
        <v>61</v>
      </c>
      <c r="B13" s="30" t="s">
        <v>62</v>
      </c>
      <c r="C13" s="31"/>
      <c r="D13" s="31"/>
      <c r="E13" s="32"/>
    </row>
    <row r="14" spans="1:5" s="253" customFormat="1" ht="12" customHeight="1">
      <c r="A14" s="256" t="s">
        <v>63</v>
      </c>
      <c r="B14" s="34" t="s">
        <v>64</v>
      </c>
      <c r="C14" s="35"/>
      <c r="D14" s="35"/>
      <c r="E14" s="36"/>
    </row>
    <row r="15" spans="1:5" s="253" customFormat="1" ht="12" customHeight="1">
      <c r="A15" s="16" t="s">
        <v>65</v>
      </c>
      <c r="B15" s="37" t="s">
        <v>66</v>
      </c>
      <c r="C15" s="22">
        <f>SUM(C16:C20)</f>
        <v>0</v>
      </c>
      <c r="D15" s="22">
        <f>SUM(D16:D20)</f>
        <v>0</v>
      </c>
      <c r="E15" s="23">
        <f>SUM(E16:E20)</f>
        <v>0</v>
      </c>
    </row>
    <row r="16" spans="1:5" s="253" customFormat="1" ht="12" customHeight="1">
      <c r="A16" s="252" t="s">
        <v>67</v>
      </c>
      <c r="B16" s="26" t="s">
        <v>68</v>
      </c>
      <c r="C16" s="27"/>
      <c r="D16" s="27"/>
      <c r="E16" s="28"/>
    </row>
    <row r="17" spans="1:5" s="253" customFormat="1" ht="12" customHeight="1">
      <c r="A17" s="254" t="s">
        <v>69</v>
      </c>
      <c r="B17" s="30" t="s">
        <v>70</v>
      </c>
      <c r="C17" s="31"/>
      <c r="D17" s="31"/>
      <c r="E17" s="32"/>
    </row>
    <row r="18" spans="1:5" s="253" customFormat="1" ht="12" customHeight="1">
      <c r="A18" s="254" t="s">
        <v>71</v>
      </c>
      <c r="B18" s="30" t="s">
        <v>72</v>
      </c>
      <c r="C18" s="31"/>
      <c r="D18" s="31"/>
      <c r="E18" s="32"/>
    </row>
    <row r="19" spans="1:5" s="253" customFormat="1" ht="12" customHeight="1">
      <c r="A19" s="254" t="s">
        <v>73</v>
      </c>
      <c r="B19" s="30" t="s">
        <v>74</v>
      </c>
      <c r="C19" s="31"/>
      <c r="D19" s="31"/>
      <c r="E19" s="32"/>
    </row>
    <row r="20" spans="1:5" s="253" customFormat="1" ht="12" customHeight="1">
      <c r="A20" s="254" t="s">
        <v>75</v>
      </c>
      <c r="B20" s="30" t="s">
        <v>76</v>
      </c>
      <c r="C20" s="31"/>
      <c r="D20" s="31"/>
      <c r="E20" s="32"/>
    </row>
    <row r="21" spans="1:5" s="255" customFormat="1" ht="12" customHeight="1">
      <c r="A21" s="256" t="s">
        <v>77</v>
      </c>
      <c r="B21" s="34" t="s">
        <v>78</v>
      </c>
      <c r="C21" s="35"/>
      <c r="D21" s="35"/>
      <c r="E21" s="36"/>
    </row>
    <row r="22" spans="1:5" s="255" customFormat="1" ht="12" customHeight="1">
      <c r="A22" s="16" t="s">
        <v>79</v>
      </c>
      <c r="B22" s="21" t="s">
        <v>80</v>
      </c>
      <c r="C22" s="22">
        <f>SUM(C23:C27)</f>
        <v>0</v>
      </c>
      <c r="D22" s="22">
        <f>SUM(D23:D27)</f>
        <v>0</v>
      </c>
      <c r="E22" s="23">
        <f>SUM(E23:E27)</f>
        <v>0</v>
      </c>
    </row>
    <row r="23" spans="1:5" s="255" customFormat="1" ht="12" customHeight="1">
      <c r="A23" s="252" t="s">
        <v>81</v>
      </c>
      <c r="B23" s="26" t="s">
        <v>82</v>
      </c>
      <c r="C23" s="27"/>
      <c r="D23" s="27"/>
      <c r="E23" s="28"/>
    </row>
    <row r="24" spans="1:5" s="253" customFormat="1" ht="12" customHeight="1">
      <c r="A24" s="254" t="s">
        <v>83</v>
      </c>
      <c r="B24" s="30" t="s">
        <v>84</v>
      </c>
      <c r="C24" s="31"/>
      <c r="D24" s="31"/>
      <c r="E24" s="32"/>
    </row>
    <row r="25" spans="1:5" s="255" customFormat="1" ht="12" customHeight="1">
      <c r="A25" s="254" t="s">
        <v>85</v>
      </c>
      <c r="B25" s="30" t="s">
        <v>86</v>
      </c>
      <c r="C25" s="31"/>
      <c r="D25" s="31"/>
      <c r="E25" s="32"/>
    </row>
    <row r="26" spans="1:5" s="255" customFormat="1" ht="12" customHeight="1">
      <c r="A26" s="254" t="s">
        <v>87</v>
      </c>
      <c r="B26" s="30" t="s">
        <v>88</v>
      </c>
      <c r="C26" s="31"/>
      <c r="D26" s="31"/>
      <c r="E26" s="32"/>
    </row>
    <row r="27" spans="1:5" s="255" customFormat="1" ht="12" customHeight="1">
      <c r="A27" s="254" t="s">
        <v>89</v>
      </c>
      <c r="B27" s="30" t="s">
        <v>90</v>
      </c>
      <c r="C27" s="31"/>
      <c r="D27" s="31"/>
      <c r="E27" s="32"/>
    </row>
    <row r="28" spans="1:5" s="255" customFormat="1" ht="12" customHeight="1">
      <c r="A28" s="256" t="s">
        <v>91</v>
      </c>
      <c r="B28" s="34" t="s">
        <v>92</v>
      </c>
      <c r="C28" s="35"/>
      <c r="D28" s="35"/>
      <c r="E28" s="36"/>
    </row>
    <row r="29" spans="1:5" s="255" customFormat="1" ht="12" customHeight="1">
      <c r="A29" s="16" t="s">
        <v>93</v>
      </c>
      <c r="B29" s="21" t="s">
        <v>94</v>
      </c>
      <c r="C29" s="22">
        <f>+C30+C33+C34+C35</f>
        <v>0</v>
      </c>
      <c r="D29" s="22">
        <f>+D30+D33+D34+D35</f>
        <v>0</v>
      </c>
      <c r="E29" s="23">
        <f>+E30+E33+E34+E35</f>
        <v>0</v>
      </c>
    </row>
    <row r="30" spans="1:5" s="255" customFormat="1" ht="12" customHeight="1">
      <c r="A30" s="252" t="s">
        <v>95</v>
      </c>
      <c r="B30" s="26" t="s">
        <v>96</v>
      </c>
      <c r="C30" s="39">
        <f>+C31+C32</f>
        <v>0</v>
      </c>
      <c r="D30" s="39">
        <f>+D31+D32</f>
        <v>0</v>
      </c>
      <c r="E30" s="40">
        <f>+E31+E32</f>
        <v>0</v>
      </c>
    </row>
    <row r="31" spans="1:5" s="255" customFormat="1" ht="12" customHeight="1">
      <c r="A31" s="254" t="s">
        <v>97</v>
      </c>
      <c r="B31" s="30" t="s">
        <v>98</v>
      </c>
      <c r="C31" s="31"/>
      <c r="D31" s="31"/>
      <c r="E31" s="32"/>
    </row>
    <row r="32" spans="1:5" s="255" customFormat="1" ht="12" customHeight="1">
      <c r="A32" s="254" t="s">
        <v>99</v>
      </c>
      <c r="B32" s="30" t="s">
        <v>100</v>
      </c>
      <c r="C32" s="31"/>
      <c r="D32" s="31"/>
      <c r="E32" s="32"/>
    </row>
    <row r="33" spans="1:5" s="255" customFormat="1" ht="12" customHeight="1">
      <c r="A33" s="254" t="s">
        <v>101</v>
      </c>
      <c r="B33" s="30" t="s">
        <v>102</v>
      </c>
      <c r="C33" s="31"/>
      <c r="D33" s="31"/>
      <c r="E33" s="32"/>
    </row>
    <row r="34" spans="1:5" s="255" customFormat="1" ht="12" customHeight="1">
      <c r="A34" s="254" t="s">
        <v>103</v>
      </c>
      <c r="B34" s="30" t="s">
        <v>104</v>
      </c>
      <c r="C34" s="31"/>
      <c r="D34" s="31"/>
      <c r="E34" s="32"/>
    </row>
    <row r="35" spans="1:5" s="255" customFormat="1" ht="12" customHeight="1">
      <c r="A35" s="256" t="s">
        <v>105</v>
      </c>
      <c r="B35" s="34" t="s">
        <v>106</v>
      </c>
      <c r="C35" s="35"/>
      <c r="D35" s="35"/>
      <c r="E35" s="36"/>
    </row>
    <row r="36" spans="1:5" s="255" customFormat="1" ht="12" customHeight="1">
      <c r="A36" s="16" t="s">
        <v>107</v>
      </c>
      <c r="B36" s="21" t="s">
        <v>108</v>
      </c>
      <c r="C36" s="22">
        <f>SUM(C37:C46)</f>
        <v>0</v>
      </c>
      <c r="D36" s="22">
        <f>SUM(D37:D46)</f>
        <v>0</v>
      </c>
      <c r="E36" s="23">
        <f>SUM(E37:E46)</f>
        <v>0</v>
      </c>
    </row>
    <row r="37" spans="1:5" s="255" customFormat="1" ht="12" customHeight="1">
      <c r="A37" s="252" t="s">
        <v>109</v>
      </c>
      <c r="B37" s="26" t="s">
        <v>110</v>
      </c>
      <c r="C37" s="27"/>
      <c r="D37" s="27"/>
      <c r="E37" s="28"/>
    </row>
    <row r="38" spans="1:5" s="255" customFormat="1" ht="12" customHeight="1">
      <c r="A38" s="254" t="s">
        <v>111</v>
      </c>
      <c r="B38" s="30" t="s">
        <v>112</v>
      </c>
      <c r="C38" s="31"/>
      <c r="D38" s="31"/>
      <c r="E38" s="32"/>
    </row>
    <row r="39" spans="1:5" s="255" customFormat="1" ht="12" customHeight="1">
      <c r="A39" s="254" t="s">
        <v>113</v>
      </c>
      <c r="B39" s="30" t="s">
        <v>114</v>
      </c>
      <c r="C39" s="31"/>
      <c r="D39" s="31"/>
      <c r="E39" s="32"/>
    </row>
    <row r="40" spans="1:5" s="255" customFormat="1" ht="12" customHeight="1">
      <c r="A40" s="254" t="s">
        <v>115</v>
      </c>
      <c r="B40" s="30" t="s">
        <v>116</v>
      </c>
      <c r="C40" s="31"/>
      <c r="D40" s="31"/>
      <c r="E40" s="32"/>
    </row>
    <row r="41" spans="1:5" s="255" customFormat="1" ht="12" customHeight="1">
      <c r="A41" s="254" t="s">
        <v>117</v>
      </c>
      <c r="B41" s="30" t="s">
        <v>118</v>
      </c>
      <c r="C41" s="31"/>
      <c r="D41" s="31"/>
      <c r="E41" s="32"/>
    </row>
    <row r="42" spans="1:5" s="255" customFormat="1" ht="12" customHeight="1">
      <c r="A42" s="254" t="s">
        <v>119</v>
      </c>
      <c r="B42" s="30" t="s">
        <v>120</v>
      </c>
      <c r="C42" s="31"/>
      <c r="D42" s="31"/>
      <c r="E42" s="32"/>
    </row>
    <row r="43" spans="1:5" s="255" customFormat="1" ht="12" customHeight="1">
      <c r="A43" s="254" t="s">
        <v>121</v>
      </c>
      <c r="B43" s="30" t="s">
        <v>122</v>
      </c>
      <c r="C43" s="31"/>
      <c r="D43" s="31"/>
      <c r="E43" s="32"/>
    </row>
    <row r="44" spans="1:5" s="255" customFormat="1" ht="12" customHeight="1">
      <c r="A44" s="254" t="s">
        <v>123</v>
      </c>
      <c r="B44" s="30" t="s">
        <v>124</v>
      </c>
      <c r="C44" s="31"/>
      <c r="D44" s="31"/>
      <c r="E44" s="32"/>
    </row>
    <row r="45" spans="1:5" s="255" customFormat="1" ht="12" customHeight="1">
      <c r="A45" s="254" t="s">
        <v>125</v>
      </c>
      <c r="B45" s="30" t="s">
        <v>126</v>
      </c>
      <c r="C45" s="31"/>
      <c r="D45" s="31"/>
      <c r="E45" s="32"/>
    </row>
    <row r="46" spans="1:5" s="253" customFormat="1" ht="12" customHeight="1">
      <c r="A46" s="256" t="s">
        <v>127</v>
      </c>
      <c r="B46" s="34" t="s">
        <v>128</v>
      </c>
      <c r="C46" s="35"/>
      <c r="D46" s="35"/>
      <c r="E46" s="36"/>
    </row>
    <row r="47" spans="1:5" s="255" customFormat="1" ht="12" customHeight="1">
      <c r="A47" s="16" t="s">
        <v>129</v>
      </c>
      <c r="B47" s="21" t="s">
        <v>130</v>
      </c>
      <c r="C47" s="22">
        <f>SUM(C48:C52)</f>
        <v>0</v>
      </c>
      <c r="D47" s="22">
        <f>SUM(D48:D52)</f>
        <v>0</v>
      </c>
      <c r="E47" s="23">
        <f>SUM(E48:E52)</f>
        <v>0</v>
      </c>
    </row>
    <row r="48" spans="1:5" s="255" customFormat="1" ht="12" customHeight="1">
      <c r="A48" s="252" t="s">
        <v>131</v>
      </c>
      <c r="B48" s="26" t="s">
        <v>132</v>
      </c>
      <c r="C48" s="27"/>
      <c r="D48" s="27"/>
      <c r="E48" s="28"/>
    </row>
    <row r="49" spans="1:5" s="255" customFormat="1" ht="12" customHeight="1">
      <c r="A49" s="254" t="s">
        <v>133</v>
      </c>
      <c r="B49" s="30" t="s">
        <v>134</v>
      </c>
      <c r="C49" s="31"/>
      <c r="D49" s="31"/>
      <c r="E49" s="32"/>
    </row>
    <row r="50" spans="1:5" s="255" customFormat="1" ht="12" customHeight="1">
      <c r="A50" s="254" t="s">
        <v>135</v>
      </c>
      <c r="B50" s="30" t="s">
        <v>136</v>
      </c>
      <c r="C50" s="31"/>
      <c r="D50" s="31"/>
      <c r="E50" s="32"/>
    </row>
    <row r="51" spans="1:5" s="255" customFormat="1" ht="12" customHeight="1">
      <c r="A51" s="254" t="s">
        <v>137</v>
      </c>
      <c r="B51" s="30" t="s">
        <v>138</v>
      </c>
      <c r="C51" s="31"/>
      <c r="D51" s="31"/>
      <c r="E51" s="32"/>
    </row>
    <row r="52" spans="1:5" s="255" customFormat="1" ht="12" customHeight="1">
      <c r="A52" s="256" t="s">
        <v>139</v>
      </c>
      <c r="B52" s="34" t="s">
        <v>140</v>
      </c>
      <c r="C52" s="35"/>
      <c r="D52" s="35"/>
      <c r="E52" s="36"/>
    </row>
    <row r="53" spans="1:5" s="255" customFormat="1" ht="12" customHeight="1">
      <c r="A53" s="16" t="s">
        <v>141</v>
      </c>
      <c r="B53" s="21" t="s">
        <v>142</v>
      </c>
      <c r="C53" s="22">
        <f>SUM(C54:C56)</f>
        <v>0</v>
      </c>
      <c r="D53" s="22">
        <f>SUM(D54:D56)</f>
        <v>0</v>
      </c>
      <c r="E53" s="23">
        <f>SUM(E54:E56)</f>
        <v>0</v>
      </c>
    </row>
    <row r="54" spans="1:5" s="253" customFormat="1" ht="12" customHeight="1">
      <c r="A54" s="252" t="s">
        <v>143</v>
      </c>
      <c r="B54" s="26" t="s">
        <v>144</v>
      </c>
      <c r="C54" s="27"/>
      <c r="D54" s="27"/>
      <c r="E54" s="28"/>
    </row>
    <row r="55" spans="1:5" s="253" customFormat="1" ht="12" customHeight="1">
      <c r="A55" s="254" t="s">
        <v>145</v>
      </c>
      <c r="B55" s="30" t="s">
        <v>146</v>
      </c>
      <c r="C55" s="31"/>
      <c r="D55" s="31"/>
      <c r="E55" s="32"/>
    </row>
    <row r="56" spans="1:5" s="253" customFormat="1" ht="12" customHeight="1">
      <c r="A56" s="254" t="s">
        <v>147</v>
      </c>
      <c r="B56" s="30" t="s">
        <v>148</v>
      </c>
      <c r="C56" s="31"/>
      <c r="D56" s="31"/>
      <c r="E56" s="32"/>
    </row>
    <row r="57" spans="1:5" s="253" customFormat="1" ht="12" customHeight="1">
      <c r="A57" s="256" t="s">
        <v>149</v>
      </c>
      <c r="B57" s="34" t="s">
        <v>150</v>
      </c>
      <c r="C57" s="35"/>
      <c r="D57" s="35"/>
      <c r="E57" s="36"/>
    </row>
    <row r="58" spans="1:5" s="255" customFormat="1" ht="12" customHeight="1">
      <c r="A58" s="16" t="s">
        <v>151</v>
      </c>
      <c r="B58" s="37" t="s">
        <v>152</v>
      </c>
      <c r="C58" s="22">
        <f>SUM(C59:C61)</f>
        <v>0</v>
      </c>
      <c r="D58" s="22">
        <f>SUM(D59:D61)</f>
        <v>0</v>
      </c>
      <c r="E58" s="23">
        <f>SUM(E59:E61)</f>
        <v>0</v>
      </c>
    </row>
    <row r="59" spans="1:5" s="255" customFormat="1" ht="12" customHeight="1">
      <c r="A59" s="252" t="s">
        <v>153</v>
      </c>
      <c r="B59" s="26" t="s">
        <v>154</v>
      </c>
      <c r="C59" s="31"/>
      <c r="D59" s="31"/>
      <c r="E59" s="32"/>
    </row>
    <row r="60" spans="1:5" s="255" customFormat="1" ht="12" customHeight="1">
      <c r="A60" s="254" t="s">
        <v>155</v>
      </c>
      <c r="B60" s="30" t="s">
        <v>431</v>
      </c>
      <c r="C60" s="31"/>
      <c r="D60" s="31"/>
      <c r="E60" s="32"/>
    </row>
    <row r="61" spans="1:5" s="255" customFormat="1" ht="12" customHeight="1">
      <c r="A61" s="254" t="s">
        <v>157</v>
      </c>
      <c r="B61" s="30" t="s">
        <v>158</v>
      </c>
      <c r="C61" s="31"/>
      <c r="D61" s="31"/>
      <c r="E61" s="32"/>
    </row>
    <row r="62" spans="1:5" s="255" customFormat="1" ht="12" customHeight="1">
      <c r="A62" s="256" t="s">
        <v>159</v>
      </c>
      <c r="B62" s="34" t="s">
        <v>160</v>
      </c>
      <c r="C62" s="31"/>
      <c r="D62" s="31"/>
      <c r="E62" s="32"/>
    </row>
    <row r="63" spans="1:5" s="255" customFormat="1" ht="12" customHeight="1">
      <c r="A63" s="16" t="s">
        <v>161</v>
      </c>
      <c r="B63" s="21" t="s">
        <v>162</v>
      </c>
      <c r="C63" s="22">
        <f>+C8+C15+C22+C29+C36+C47+C53+C58</f>
        <v>0</v>
      </c>
      <c r="D63" s="22">
        <f>+D8+D15+D22+D29+D36+D47+D53+D58</f>
        <v>0</v>
      </c>
      <c r="E63" s="23">
        <f>+E8+E15+E22+E29+E36+E47+E53+E58</f>
        <v>0</v>
      </c>
    </row>
    <row r="64" spans="1:5" s="255" customFormat="1" ht="12" customHeight="1">
      <c r="A64" s="257" t="s">
        <v>432</v>
      </c>
      <c r="B64" s="37" t="s">
        <v>164</v>
      </c>
      <c r="C64" s="22">
        <f>SUM(C65:C67)</f>
        <v>0</v>
      </c>
      <c r="D64" s="22">
        <f>SUM(D65:D67)</f>
        <v>0</v>
      </c>
      <c r="E64" s="23">
        <f>SUM(E65:E67)</f>
        <v>0</v>
      </c>
    </row>
    <row r="65" spans="1:5" s="255" customFormat="1" ht="12" customHeight="1">
      <c r="A65" s="252" t="s">
        <v>165</v>
      </c>
      <c r="B65" s="26" t="s">
        <v>166</v>
      </c>
      <c r="C65" s="31"/>
      <c r="D65" s="31"/>
      <c r="E65" s="32"/>
    </row>
    <row r="66" spans="1:5" s="255" customFormat="1" ht="12" customHeight="1">
      <c r="A66" s="254" t="s">
        <v>167</v>
      </c>
      <c r="B66" s="30" t="s">
        <v>168</v>
      </c>
      <c r="C66" s="31"/>
      <c r="D66" s="31"/>
      <c r="E66" s="32"/>
    </row>
    <row r="67" spans="1:5" s="255" customFormat="1" ht="12" customHeight="1">
      <c r="A67" s="256" t="s">
        <v>169</v>
      </c>
      <c r="B67" s="258" t="s">
        <v>433</v>
      </c>
      <c r="C67" s="31"/>
      <c r="D67" s="31"/>
      <c r="E67" s="32"/>
    </row>
    <row r="68" spans="1:5" s="255" customFormat="1" ht="12" customHeight="1">
      <c r="A68" s="257" t="s">
        <v>171</v>
      </c>
      <c r="B68" s="37" t="s">
        <v>172</v>
      </c>
      <c r="C68" s="22">
        <f>SUM(C69:C72)</f>
        <v>0</v>
      </c>
      <c r="D68" s="22">
        <f>SUM(D69:D72)</f>
        <v>0</v>
      </c>
      <c r="E68" s="23">
        <f>SUM(E69:E72)</f>
        <v>0</v>
      </c>
    </row>
    <row r="69" spans="1:5" s="255" customFormat="1" ht="12" customHeight="1">
      <c r="A69" s="252" t="s">
        <v>173</v>
      </c>
      <c r="B69" s="26" t="s">
        <v>174</v>
      </c>
      <c r="C69" s="31"/>
      <c r="D69" s="31"/>
      <c r="E69" s="32"/>
    </row>
    <row r="70" spans="1:5" s="255" customFormat="1" ht="12" customHeight="1">
      <c r="A70" s="254" t="s">
        <v>175</v>
      </c>
      <c r="B70" s="30" t="s">
        <v>176</v>
      </c>
      <c r="C70" s="31"/>
      <c r="D70" s="31"/>
      <c r="E70" s="32"/>
    </row>
    <row r="71" spans="1:5" s="255" customFormat="1" ht="12" customHeight="1">
      <c r="A71" s="254" t="s">
        <v>177</v>
      </c>
      <c r="B71" s="30" t="s">
        <v>178</v>
      </c>
      <c r="C71" s="31"/>
      <c r="D71" s="31"/>
      <c r="E71" s="32"/>
    </row>
    <row r="72" spans="1:5" s="255" customFormat="1" ht="12" customHeight="1">
      <c r="A72" s="256" t="s">
        <v>179</v>
      </c>
      <c r="B72" s="34" t="s">
        <v>180</v>
      </c>
      <c r="C72" s="31"/>
      <c r="D72" s="31"/>
      <c r="E72" s="32"/>
    </row>
    <row r="73" spans="1:5" s="255" customFormat="1" ht="12" customHeight="1">
      <c r="A73" s="257" t="s">
        <v>181</v>
      </c>
      <c r="B73" s="37" t="s">
        <v>182</v>
      </c>
      <c r="C73" s="22">
        <f>SUM(C74:C75)</f>
        <v>0</v>
      </c>
      <c r="D73" s="22">
        <f>SUM(D74:D75)</f>
        <v>0</v>
      </c>
      <c r="E73" s="23">
        <f>SUM(E74:E75)</f>
        <v>0</v>
      </c>
    </row>
    <row r="74" spans="1:5" s="255" customFormat="1" ht="12" customHeight="1">
      <c r="A74" s="252" t="s">
        <v>183</v>
      </c>
      <c r="B74" s="26" t="s">
        <v>184</v>
      </c>
      <c r="C74" s="31"/>
      <c r="D74" s="31"/>
      <c r="E74" s="32"/>
    </row>
    <row r="75" spans="1:5" s="255" customFormat="1" ht="12" customHeight="1">
      <c r="A75" s="256" t="s">
        <v>185</v>
      </c>
      <c r="B75" s="34" t="s">
        <v>186</v>
      </c>
      <c r="C75" s="31"/>
      <c r="D75" s="31"/>
      <c r="E75" s="32"/>
    </row>
    <row r="76" spans="1:5" s="255" customFormat="1" ht="12" customHeight="1">
      <c r="A76" s="257" t="s">
        <v>187</v>
      </c>
      <c r="B76" s="37" t="s">
        <v>188</v>
      </c>
      <c r="C76" s="22">
        <f>SUM(C77:C79)</f>
        <v>0</v>
      </c>
      <c r="D76" s="22">
        <f>SUM(D77:D79)</f>
        <v>0</v>
      </c>
      <c r="E76" s="23">
        <f>SUM(E77:E79)</f>
        <v>0</v>
      </c>
    </row>
    <row r="77" spans="1:5" s="255" customFormat="1" ht="12" customHeight="1">
      <c r="A77" s="252" t="s">
        <v>189</v>
      </c>
      <c r="B77" s="26" t="s">
        <v>190</v>
      </c>
      <c r="C77" s="31"/>
      <c r="D77" s="31"/>
      <c r="E77" s="32"/>
    </row>
    <row r="78" spans="1:5" s="255" customFormat="1" ht="12" customHeight="1">
      <c r="A78" s="254" t="s">
        <v>191</v>
      </c>
      <c r="B78" s="30" t="s">
        <v>192</v>
      </c>
      <c r="C78" s="31"/>
      <c r="D78" s="31"/>
      <c r="E78" s="32"/>
    </row>
    <row r="79" spans="1:5" s="255" customFormat="1" ht="12" customHeight="1">
      <c r="A79" s="256" t="s">
        <v>193</v>
      </c>
      <c r="B79" s="34" t="s">
        <v>194</v>
      </c>
      <c r="C79" s="31"/>
      <c r="D79" s="31"/>
      <c r="E79" s="32"/>
    </row>
    <row r="80" spans="1:5" s="255" customFormat="1" ht="12" customHeight="1">
      <c r="A80" s="257" t="s">
        <v>195</v>
      </c>
      <c r="B80" s="37" t="s">
        <v>196</v>
      </c>
      <c r="C80" s="22">
        <f>SUM(C81:C84)</f>
        <v>0</v>
      </c>
      <c r="D80" s="22">
        <f>SUM(D81:D84)</f>
        <v>0</v>
      </c>
      <c r="E80" s="23">
        <f>SUM(E81:E84)</f>
        <v>0</v>
      </c>
    </row>
    <row r="81" spans="1:5" s="255" customFormat="1" ht="12" customHeight="1">
      <c r="A81" s="259" t="s">
        <v>197</v>
      </c>
      <c r="B81" s="26" t="s">
        <v>198</v>
      </c>
      <c r="C81" s="31"/>
      <c r="D81" s="31"/>
      <c r="E81" s="32"/>
    </row>
    <row r="82" spans="1:5" s="255" customFormat="1" ht="12" customHeight="1">
      <c r="A82" s="260" t="s">
        <v>199</v>
      </c>
      <c r="B82" s="30" t="s">
        <v>200</v>
      </c>
      <c r="C82" s="31"/>
      <c r="D82" s="31"/>
      <c r="E82" s="32"/>
    </row>
    <row r="83" spans="1:5" s="255" customFormat="1" ht="12" customHeight="1">
      <c r="A83" s="260" t="s">
        <v>201</v>
      </c>
      <c r="B83" s="30" t="s">
        <v>202</v>
      </c>
      <c r="C83" s="31"/>
      <c r="D83" s="31"/>
      <c r="E83" s="32"/>
    </row>
    <row r="84" spans="1:5" s="255" customFormat="1" ht="12" customHeight="1">
      <c r="A84" s="261" t="s">
        <v>203</v>
      </c>
      <c r="B84" s="34" t="s">
        <v>204</v>
      </c>
      <c r="C84" s="31"/>
      <c r="D84" s="31"/>
      <c r="E84" s="32"/>
    </row>
    <row r="85" spans="1:5" s="255" customFormat="1" ht="12" customHeight="1">
      <c r="A85" s="257" t="s">
        <v>205</v>
      </c>
      <c r="B85" s="37" t="s">
        <v>206</v>
      </c>
      <c r="C85" s="46"/>
      <c r="D85" s="46"/>
      <c r="E85" s="47"/>
    </row>
    <row r="86" spans="1:5" s="255" customFormat="1" ht="12" customHeight="1">
      <c r="A86" s="257" t="s">
        <v>207</v>
      </c>
      <c r="B86" s="262" t="s">
        <v>208</v>
      </c>
      <c r="C86" s="22">
        <f>+C64+C68+C73+C76+C80+C85</f>
        <v>0</v>
      </c>
      <c r="D86" s="22">
        <f>+D64+D68+D73+D76+D80+D85</f>
        <v>0</v>
      </c>
      <c r="E86" s="23">
        <f>+E64+E68+E73+E76+E80+E85</f>
        <v>0</v>
      </c>
    </row>
    <row r="87" spans="1:5" s="255" customFormat="1" ht="12" customHeight="1">
      <c r="A87" s="263" t="s">
        <v>209</v>
      </c>
      <c r="B87" s="264" t="s">
        <v>434</v>
      </c>
      <c r="C87" s="22">
        <f>+C63+C86</f>
        <v>0</v>
      </c>
      <c r="D87" s="22">
        <f>+D63+D86</f>
        <v>0</v>
      </c>
      <c r="E87" s="23">
        <f>+E63+E86</f>
        <v>0</v>
      </c>
    </row>
    <row r="88" spans="1:5" s="255" customFormat="1" ht="15" customHeight="1">
      <c r="A88" s="265"/>
      <c r="B88" s="266"/>
      <c r="C88" s="267"/>
      <c r="D88" s="267"/>
      <c r="E88" s="267"/>
    </row>
    <row r="89" spans="1:5" ht="12.75">
      <c r="A89" s="268"/>
      <c r="B89" s="269"/>
      <c r="C89" s="270"/>
      <c r="D89" s="270"/>
      <c r="E89" s="270"/>
    </row>
    <row r="90" spans="1:5" s="251" customFormat="1" ht="16.5" customHeight="1">
      <c r="A90" s="849" t="s">
        <v>296</v>
      </c>
      <c r="B90" s="849"/>
      <c r="C90" s="849"/>
      <c r="D90" s="849"/>
      <c r="E90" s="849"/>
    </row>
    <row r="91" spans="1:5" s="273" customFormat="1" ht="12" customHeight="1">
      <c r="A91" s="271" t="s">
        <v>51</v>
      </c>
      <c r="B91" s="58" t="s">
        <v>214</v>
      </c>
      <c r="C91" s="272">
        <f>SUM(C92:C96)</f>
        <v>0</v>
      </c>
      <c r="D91" s="272">
        <f>SUM(D92:D96)</f>
        <v>0</v>
      </c>
      <c r="E91" s="272">
        <f>SUM(E92:E96)</f>
        <v>0</v>
      </c>
    </row>
    <row r="92" spans="1:5" ht="12" customHeight="1">
      <c r="A92" s="274" t="s">
        <v>53</v>
      </c>
      <c r="B92" s="62" t="s">
        <v>215</v>
      </c>
      <c r="C92" s="275"/>
      <c r="D92" s="275"/>
      <c r="E92" s="275"/>
    </row>
    <row r="93" spans="1:5" ht="12" customHeight="1">
      <c r="A93" s="254" t="s">
        <v>55</v>
      </c>
      <c r="B93" s="65" t="s">
        <v>216</v>
      </c>
      <c r="C93" s="276"/>
      <c r="D93" s="276"/>
      <c r="E93" s="276"/>
    </row>
    <row r="94" spans="1:5" ht="12" customHeight="1">
      <c r="A94" s="254" t="s">
        <v>57</v>
      </c>
      <c r="B94" s="65" t="s">
        <v>217</v>
      </c>
      <c r="C94" s="277"/>
      <c r="D94" s="277"/>
      <c r="E94" s="277"/>
    </row>
    <row r="95" spans="1:5" ht="12" customHeight="1">
      <c r="A95" s="254" t="s">
        <v>59</v>
      </c>
      <c r="B95" s="66" t="s">
        <v>218</v>
      </c>
      <c r="C95" s="277"/>
      <c r="D95" s="277"/>
      <c r="E95" s="277"/>
    </row>
    <row r="96" spans="1:5" ht="12" customHeight="1">
      <c r="A96" s="254" t="s">
        <v>219</v>
      </c>
      <c r="B96" s="67" t="s">
        <v>220</v>
      </c>
      <c r="C96" s="277"/>
      <c r="D96" s="277"/>
      <c r="E96" s="277"/>
    </row>
    <row r="97" spans="1:5" ht="12" customHeight="1">
      <c r="A97" s="254" t="s">
        <v>63</v>
      </c>
      <c r="B97" s="65" t="s">
        <v>221</v>
      </c>
      <c r="C97" s="277"/>
      <c r="D97" s="277"/>
      <c r="E97" s="277"/>
    </row>
    <row r="98" spans="1:5" ht="12" customHeight="1">
      <c r="A98" s="254" t="s">
        <v>222</v>
      </c>
      <c r="B98" s="68" t="s">
        <v>223</v>
      </c>
      <c r="C98" s="277"/>
      <c r="D98" s="277"/>
      <c r="E98" s="277"/>
    </row>
    <row r="99" spans="1:5" ht="12" customHeight="1">
      <c r="A99" s="254" t="s">
        <v>224</v>
      </c>
      <c r="B99" s="69" t="s">
        <v>225</v>
      </c>
      <c r="C99" s="277"/>
      <c r="D99" s="277"/>
      <c r="E99" s="277"/>
    </row>
    <row r="100" spans="1:5" ht="12" customHeight="1">
      <c r="A100" s="254" t="s">
        <v>226</v>
      </c>
      <c r="B100" s="69" t="s">
        <v>227</v>
      </c>
      <c r="C100" s="277"/>
      <c r="D100" s="277"/>
      <c r="E100" s="277"/>
    </row>
    <row r="101" spans="1:5" ht="12" customHeight="1">
      <c r="A101" s="254" t="s">
        <v>228</v>
      </c>
      <c r="B101" s="68" t="s">
        <v>229</v>
      </c>
      <c r="C101" s="277"/>
      <c r="D101" s="277"/>
      <c r="E101" s="277"/>
    </row>
    <row r="102" spans="1:5" ht="12" customHeight="1">
      <c r="A102" s="254" t="s">
        <v>230</v>
      </c>
      <c r="B102" s="68" t="s">
        <v>231</v>
      </c>
      <c r="C102" s="277"/>
      <c r="D102" s="277"/>
      <c r="E102" s="277"/>
    </row>
    <row r="103" spans="1:5" ht="12" customHeight="1">
      <c r="A103" s="254" t="s">
        <v>232</v>
      </c>
      <c r="B103" s="69" t="s">
        <v>233</v>
      </c>
      <c r="C103" s="277"/>
      <c r="D103" s="277"/>
      <c r="E103" s="277"/>
    </row>
    <row r="104" spans="1:5" ht="12" customHeight="1">
      <c r="A104" s="278" t="s">
        <v>234</v>
      </c>
      <c r="B104" s="71" t="s">
        <v>235</v>
      </c>
      <c r="C104" s="277"/>
      <c r="D104" s="277"/>
      <c r="E104" s="277"/>
    </row>
    <row r="105" spans="1:5" ht="12" customHeight="1">
      <c r="A105" s="254" t="s">
        <v>236</v>
      </c>
      <c r="B105" s="71" t="s">
        <v>237</v>
      </c>
      <c r="C105" s="277"/>
      <c r="D105" s="277"/>
      <c r="E105" s="277"/>
    </row>
    <row r="106" spans="1:5" s="273" customFormat="1" ht="12" customHeight="1">
      <c r="A106" s="279" t="s">
        <v>238</v>
      </c>
      <c r="B106" s="73" t="s">
        <v>239</v>
      </c>
      <c r="C106" s="280"/>
      <c r="D106" s="280"/>
      <c r="E106" s="280"/>
    </row>
    <row r="107" spans="1:5" ht="12" customHeight="1">
      <c r="A107" s="16" t="s">
        <v>65</v>
      </c>
      <c r="B107" s="76" t="s">
        <v>240</v>
      </c>
      <c r="C107" s="92">
        <f>+C108+C110+C112</f>
        <v>0</v>
      </c>
      <c r="D107" s="92">
        <f>+D108+D110+D112</f>
        <v>0</v>
      </c>
      <c r="E107" s="92">
        <f>+E108+E110+E112</f>
        <v>0</v>
      </c>
    </row>
    <row r="108" spans="1:5" ht="12" customHeight="1">
      <c r="A108" s="252" t="s">
        <v>67</v>
      </c>
      <c r="B108" s="65" t="s">
        <v>241</v>
      </c>
      <c r="C108" s="281"/>
      <c r="D108" s="281"/>
      <c r="E108" s="281"/>
    </row>
    <row r="109" spans="1:5" ht="12" customHeight="1">
      <c r="A109" s="252" t="s">
        <v>69</v>
      </c>
      <c r="B109" s="77" t="s">
        <v>242</v>
      </c>
      <c r="C109" s="281"/>
      <c r="D109" s="281"/>
      <c r="E109" s="281"/>
    </row>
    <row r="110" spans="1:5" ht="12" customHeight="1">
      <c r="A110" s="252" t="s">
        <v>71</v>
      </c>
      <c r="B110" s="77" t="s">
        <v>243</v>
      </c>
      <c r="C110" s="276"/>
      <c r="D110" s="276"/>
      <c r="E110" s="276"/>
    </row>
    <row r="111" spans="1:5" ht="12" customHeight="1">
      <c r="A111" s="252" t="s">
        <v>73</v>
      </c>
      <c r="B111" s="77" t="s">
        <v>244</v>
      </c>
      <c r="C111" s="32"/>
      <c r="D111" s="32"/>
      <c r="E111" s="32"/>
    </row>
    <row r="112" spans="1:5" ht="12" customHeight="1">
      <c r="A112" s="252" t="s">
        <v>75</v>
      </c>
      <c r="B112" s="38" t="s">
        <v>245</v>
      </c>
      <c r="C112" s="32"/>
      <c r="D112" s="32"/>
      <c r="E112" s="32"/>
    </row>
    <row r="113" spans="1:5" ht="12" customHeight="1">
      <c r="A113" s="252" t="s">
        <v>77</v>
      </c>
      <c r="B113" s="78" t="s">
        <v>246</v>
      </c>
      <c r="C113" s="32"/>
      <c r="D113" s="32"/>
      <c r="E113" s="32"/>
    </row>
    <row r="114" spans="1:5" ht="12" customHeight="1">
      <c r="A114" s="252" t="s">
        <v>247</v>
      </c>
      <c r="B114" s="79" t="s">
        <v>248</v>
      </c>
      <c r="C114" s="32"/>
      <c r="D114" s="32"/>
      <c r="E114" s="32"/>
    </row>
    <row r="115" spans="1:5" ht="12" customHeight="1">
      <c r="A115" s="252" t="s">
        <v>249</v>
      </c>
      <c r="B115" s="69" t="s">
        <v>227</v>
      </c>
      <c r="C115" s="32"/>
      <c r="D115" s="32"/>
      <c r="E115" s="32"/>
    </row>
    <row r="116" spans="1:5" ht="12" customHeight="1">
      <c r="A116" s="252" t="s">
        <v>250</v>
      </c>
      <c r="B116" s="69" t="s">
        <v>251</v>
      </c>
      <c r="C116" s="32"/>
      <c r="D116" s="32"/>
      <c r="E116" s="32"/>
    </row>
    <row r="117" spans="1:5" ht="12" customHeight="1">
      <c r="A117" s="252" t="s">
        <v>252</v>
      </c>
      <c r="B117" s="69" t="s">
        <v>253</v>
      </c>
      <c r="C117" s="32"/>
      <c r="D117" s="32"/>
      <c r="E117" s="32"/>
    </row>
    <row r="118" spans="1:5" ht="12" customHeight="1">
      <c r="A118" s="252" t="s">
        <v>254</v>
      </c>
      <c r="B118" s="69" t="s">
        <v>233</v>
      </c>
      <c r="C118" s="32"/>
      <c r="D118" s="32"/>
      <c r="E118" s="32"/>
    </row>
    <row r="119" spans="1:5" ht="12" customHeight="1">
      <c r="A119" s="252" t="s">
        <v>255</v>
      </c>
      <c r="B119" s="69" t="s">
        <v>256</v>
      </c>
      <c r="C119" s="32"/>
      <c r="D119" s="32"/>
      <c r="E119" s="32"/>
    </row>
    <row r="120" spans="1:5" ht="12" customHeight="1">
      <c r="A120" s="278" t="s">
        <v>257</v>
      </c>
      <c r="B120" s="69" t="s">
        <v>258</v>
      </c>
      <c r="C120" s="36"/>
      <c r="D120" s="36"/>
      <c r="E120" s="36"/>
    </row>
    <row r="121" spans="1:5" ht="12" customHeight="1">
      <c r="A121" s="16" t="s">
        <v>79</v>
      </c>
      <c r="B121" s="21" t="s">
        <v>259</v>
      </c>
      <c r="C121" s="92">
        <f>+C122+C123</f>
        <v>0</v>
      </c>
      <c r="D121" s="92">
        <f>+D122+D123</f>
        <v>0</v>
      </c>
      <c r="E121" s="92">
        <f>+E122+E123</f>
        <v>0</v>
      </c>
    </row>
    <row r="122" spans="1:5" ht="12" customHeight="1">
      <c r="A122" s="252" t="s">
        <v>81</v>
      </c>
      <c r="B122" s="81" t="s">
        <v>260</v>
      </c>
      <c r="C122" s="281"/>
      <c r="D122" s="281"/>
      <c r="E122" s="281"/>
    </row>
    <row r="123" spans="1:5" ht="12" customHeight="1">
      <c r="A123" s="256" t="s">
        <v>83</v>
      </c>
      <c r="B123" s="77" t="s">
        <v>261</v>
      </c>
      <c r="C123" s="277"/>
      <c r="D123" s="277"/>
      <c r="E123" s="277"/>
    </row>
    <row r="124" spans="1:5" ht="12" customHeight="1">
      <c r="A124" s="16" t="s">
        <v>262</v>
      </c>
      <c r="B124" s="21" t="s">
        <v>263</v>
      </c>
      <c r="C124" s="92">
        <f>+C91+C107+C121</f>
        <v>0</v>
      </c>
      <c r="D124" s="92">
        <f>+D91+D107+D121</f>
        <v>0</v>
      </c>
      <c r="E124" s="92">
        <f>+E91+E107+E121</f>
        <v>0</v>
      </c>
    </row>
    <row r="125" spans="1:5" ht="12" customHeight="1">
      <c r="A125" s="16" t="s">
        <v>107</v>
      </c>
      <c r="B125" s="21" t="s">
        <v>435</v>
      </c>
      <c r="C125" s="92">
        <f>+C126+C127+C128</f>
        <v>0</v>
      </c>
      <c r="D125" s="92">
        <f>+D126+D127+D128</f>
        <v>0</v>
      </c>
      <c r="E125" s="92">
        <f>+E126+E127+E128</f>
        <v>0</v>
      </c>
    </row>
    <row r="126" spans="1:5" ht="12" customHeight="1">
      <c r="A126" s="252" t="s">
        <v>109</v>
      </c>
      <c r="B126" s="81" t="s">
        <v>265</v>
      </c>
      <c r="C126" s="32"/>
      <c r="D126" s="32"/>
      <c r="E126" s="32"/>
    </row>
    <row r="127" spans="1:5" ht="12" customHeight="1">
      <c r="A127" s="252" t="s">
        <v>111</v>
      </c>
      <c r="B127" s="81" t="s">
        <v>266</v>
      </c>
      <c r="C127" s="32"/>
      <c r="D127" s="32"/>
      <c r="E127" s="32"/>
    </row>
    <row r="128" spans="1:5" ht="12" customHeight="1">
      <c r="A128" s="278" t="s">
        <v>113</v>
      </c>
      <c r="B128" s="82" t="s">
        <v>267</v>
      </c>
      <c r="C128" s="32"/>
      <c r="D128" s="32"/>
      <c r="E128" s="32"/>
    </row>
    <row r="129" spans="1:5" ht="12" customHeight="1">
      <c r="A129" s="16" t="s">
        <v>129</v>
      </c>
      <c r="B129" s="21" t="s">
        <v>268</v>
      </c>
      <c r="C129" s="92">
        <f>+C130+C131+C132+C133</f>
        <v>0</v>
      </c>
      <c r="D129" s="92">
        <f>+D130+D131+D132+D133</f>
        <v>0</v>
      </c>
      <c r="E129" s="92">
        <f>+E130+E131+E132+E133</f>
        <v>0</v>
      </c>
    </row>
    <row r="130" spans="1:5" ht="12" customHeight="1">
      <c r="A130" s="252" t="s">
        <v>131</v>
      </c>
      <c r="B130" s="81" t="s">
        <v>269</v>
      </c>
      <c r="C130" s="32"/>
      <c r="D130" s="32"/>
      <c r="E130" s="32"/>
    </row>
    <row r="131" spans="1:5" ht="12" customHeight="1">
      <c r="A131" s="252" t="s">
        <v>133</v>
      </c>
      <c r="B131" s="81" t="s">
        <v>270</v>
      </c>
      <c r="C131" s="32"/>
      <c r="D131" s="32"/>
      <c r="E131" s="32"/>
    </row>
    <row r="132" spans="1:5" ht="12" customHeight="1">
      <c r="A132" s="252" t="s">
        <v>135</v>
      </c>
      <c r="B132" s="81" t="s">
        <v>271</v>
      </c>
      <c r="C132" s="32"/>
      <c r="D132" s="32"/>
      <c r="E132" s="32"/>
    </row>
    <row r="133" spans="1:5" s="273" customFormat="1" ht="12" customHeight="1">
      <c r="A133" s="278" t="s">
        <v>137</v>
      </c>
      <c r="B133" s="82" t="s">
        <v>272</v>
      </c>
      <c r="C133" s="32"/>
      <c r="D133" s="32"/>
      <c r="E133" s="32"/>
    </row>
    <row r="134" spans="1:11" ht="12.75">
      <c r="A134" s="16" t="s">
        <v>273</v>
      </c>
      <c r="B134" s="21" t="s">
        <v>436</v>
      </c>
      <c r="C134" s="92">
        <f>+C135+C136+C138+C139+C137</f>
        <v>0</v>
      </c>
      <c r="D134" s="92">
        <f>+D135+D136+D138+D139+D137</f>
        <v>0</v>
      </c>
      <c r="E134" s="92">
        <f>+E135+E136+E138+E139+E137</f>
        <v>0</v>
      </c>
      <c r="K134" s="282"/>
    </row>
    <row r="135" spans="1:5" ht="12.75">
      <c r="A135" s="252" t="s">
        <v>143</v>
      </c>
      <c r="B135" s="81" t="s">
        <v>275</v>
      </c>
      <c r="C135" s="32"/>
      <c r="D135" s="32"/>
      <c r="E135" s="32"/>
    </row>
    <row r="136" spans="1:5" ht="12" customHeight="1">
      <c r="A136" s="252" t="s">
        <v>145</v>
      </c>
      <c r="B136" s="81" t="s">
        <v>276</v>
      </c>
      <c r="C136" s="32"/>
      <c r="D136" s="32"/>
      <c r="E136" s="32"/>
    </row>
    <row r="137" spans="1:5" ht="12" customHeight="1">
      <c r="A137" s="252" t="s">
        <v>147</v>
      </c>
      <c r="B137" s="81" t="s">
        <v>437</v>
      </c>
      <c r="C137" s="32"/>
      <c r="D137" s="32"/>
      <c r="E137" s="32"/>
    </row>
    <row r="138" spans="1:5" s="273" customFormat="1" ht="12" customHeight="1">
      <c r="A138" s="252" t="s">
        <v>149</v>
      </c>
      <c r="B138" s="81" t="s">
        <v>277</v>
      </c>
      <c r="C138" s="32"/>
      <c r="D138" s="32"/>
      <c r="E138" s="32"/>
    </row>
    <row r="139" spans="1:5" s="273" customFormat="1" ht="12" customHeight="1">
      <c r="A139" s="278" t="s">
        <v>438</v>
      </c>
      <c r="B139" s="82" t="s">
        <v>278</v>
      </c>
      <c r="C139" s="32"/>
      <c r="D139" s="32"/>
      <c r="E139" s="32"/>
    </row>
    <row r="140" spans="1:5" s="273" customFormat="1" ht="12" customHeight="1">
      <c r="A140" s="16" t="s">
        <v>151</v>
      </c>
      <c r="B140" s="21" t="s">
        <v>439</v>
      </c>
      <c r="C140" s="283">
        <f>+C141+C142+C143+C144</f>
        <v>0</v>
      </c>
      <c r="D140" s="283">
        <f>+D141+D142+D143+D144</f>
        <v>0</v>
      </c>
      <c r="E140" s="283">
        <f>+E141+E142+E143+E144</f>
        <v>0</v>
      </c>
    </row>
    <row r="141" spans="1:5" s="273" customFormat="1" ht="12" customHeight="1">
      <c r="A141" s="252" t="s">
        <v>153</v>
      </c>
      <c r="B141" s="81" t="s">
        <v>280</v>
      </c>
      <c r="C141" s="32"/>
      <c r="D141" s="32"/>
      <c r="E141" s="32"/>
    </row>
    <row r="142" spans="1:5" s="273" customFormat="1" ht="12" customHeight="1">
      <c r="A142" s="252" t="s">
        <v>155</v>
      </c>
      <c r="B142" s="81" t="s">
        <v>281</v>
      </c>
      <c r="C142" s="32"/>
      <c r="D142" s="32"/>
      <c r="E142" s="32"/>
    </row>
    <row r="143" spans="1:5" s="273" customFormat="1" ht="12" customHeight="1">
      <c r="A143" s="252" t="s">
        <v>157</v>
      </c>
      <c r="B143" s="81" t="s">
        <v>282</v>
      </c>
      <c r="C143" s="32"/>
      <c r="D143" s="32"/>
      <c r="E143" s="32"/>
    </row>
    <row r="144" spans="1:5" ht="12.75" customHeight="1">
      <c r="A144" s="252" t="s">
        <v>159</v>
      </c>
      <c r="B144" s="81" t="s">
        <v>283</v>
      </c>
      <c r="C144" s="32"/>
      <c r="D144" s="32"/>
      <c r="E144" s="32"/>
    </row>
    <row r="145" spans="1:5" ht="12" customHeight="1">
      <c r="A145" s="16" t="s">
        <v>161</v>
      </c>
      <c r="B145" s="21" t="s">
        <v>284</v>
      </c>
      <c r="C145" s="284">
        <f>+C125+C129+C134+C140</f>
        <v>0</v>
      </c>
      <c r="D145" s="284">
        <f>+D125+D129+D134+D140</f>
        <v>0</v>
      </c>
      <c r="E145" s="284">
        <f>+E125+E129+E134+E140</f>
        <v>0</v>
      </c>
    </row>
    <row r="146" spans="1:5" ht="15" customHeight="1">
      <c r="A146" s="285" t="s">
        <v>285</v>
      </c>
      <c r="B146" s="90" t="s">
        <v>286</v>
      </c>
      <c r="C146" s="284">
        <f>+C124+C145</f>
        <v>0</v>
      </c>
      <c r="D146" s="284">
        <f>+D124+D145</f>
        <v>0</v>
      </c>
      <c r="E146" s="284">
        <f>+E124+E145</f>
        <v>0</v>
      </c>
    </row>
    <row r="148" spans="1:5" ht="15" customHeight="1">
      <c r="A148" s="286" t="s">
        <v>444</v>
      </c>
      <c r="B148" s="287"/>
      <c r="C148" s="288"/>
      <c r="D148" s="289"/>
      <c r="E148" s="290"/>
    </row>
    <row r="149" spans="1:5" ht="14.25" customHeight="1">
      <c r="A149" s="286" t="s">
        <v>441</v>
      </c>
      <c r="B149" s="287"/>
      <c r="C149" s="288"/>
      <c r="D149" s="289"/>
      <c r="E149" s="290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D38" sqref="D38"/>
    </sheetView>
  </sheetViews>
  <sheetFormatPr defaultColWidth="12.00390625" defaultRowHeight="12.75"/>
  <cols>
    <col min="1" max="1" width="58.875" style="532" customWidth="1"/>
    <col min="2" max="2" width="6.875" style="532" customWidth="1"/>
    <col min="3" max="3" width="17.125" style="532" customWidth="1"/>
    <col min="4" max="4" width="19.125" style="532" customWidth="1"/>
    <col min="5" max="16384" width="12.00390625" style="532" customWidth="1"/>
  </cols>
  <sheetData>
    <row r="1" spans="1:4" ht="48" customHeight="1">
      <c r="A1" s="953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53"/>
      <c r="C1" s="953"/>
      <c r="D1" s="953"/>
    </row>
    <row r="3" spans="1:4" ht="43.5" customHeight="1">
      <c r="A3" s="533" t="s">
        <v>297</v>
      </c>
      <c r="B3" s="534" t="s">
        <v>587</v>
      </c>
      <c r="C3" s="535" t="s">
        <v>710</v>
      </c>
      <c r="D3" s="536" t="s">
        <v>711</v>
      </c>
    </row>
    <row r="4" spans="1:4" ht="15.75">
      <c r="A4" s="537" t="s">
        <v>46</v>
      </c>
      <c r="B4" s="538" t="s">
        <v>47</v>
      </c>
      <c r="C4" s="538" t="s">
        <v>48</v>
      </c>
      <c r="D4" s="539" t="s">
        <v>49</v>
      </c>
    </row>
    <row r="5" spans="1:4" ht="15.75" customHeight="1">
      <c r="A5" s="540" t="s">
        <v>712</v>
      </c>
      <c r="B5" s="541" t="s">
        <v>51</v>
      </c>
      <c r="C5" s="542"/>
      <c r="D5" s="543"/>
    </row>
    <row r="6" spans="1:4" ht="15.75" customHeight="1">
      <c r="A6" s="540" t="s">
        <v>713</v>
      </c>
      <c r="B6" s="544" t="s">
        <v>65</v>
      </c>
      <c r="C6" s="545"/>
      <c r="D6" s="546"/>
    </row>
    <row r="7" spans="1:4" ht="15.75" customHeight="1">
      <c r="A7" s="540" t="s">
        <v>714</v>
      </c>
      <c r="B7" s="544" t="s">
        <v>79</v>
      </c>
      <c r="C7" s="545"/>
      <c r="D7" s="546"/>
    </row>
    <row r="8" spans="1:4" ht="15.75" customHeight="1">
      <c r="A8" s="547" t="s">
        <v>715</v>
      </c>
      <c r="B8" s="548" t="s">
        <v>262</v>
      </c>
      <c r="C8" s="549"/>
      <c r="D8" s="550"/>
    </row>
    <row r="9" spans="1:4" ht="15.75" customHeight="1">
      <c r="A9" s="551" t="s">
        <v>716</v>
      </c>
      <c r="B9" s="552" t="s">
        <v>107</v>
      </c>
      <c r="C9" s="553"/>
      <c r="D9" s="554">
        <f>+D10+D11+D12+D13</f>
        <v>0</v>
      </c>
    </row>
    <row r="10" spans="1:4" ht="15.75" customHeight="1">
      <c r="A10" s="555" t="s">
        <v>717</v>
      </c>
      <c r="B10" s="541" t="s">
        <v>129</v>
      </c>
      <c r="C10" s="542"/>
      <c r="D10" s="543"/>
    </row>
    <row r="11" spans="1:4" ht="15.75" customHeight="1">
      <c r="A11" s="540" t="s">
        <v>718</v>
      </c>
      <c r="B11" s="544" t="s">
        <v>273</v>
      </c>
      <c r="C11" s="545"/>
      <c r="D11" s="546"/>
    </row>
    <row r="12" spans="1:4" ht="15.75" customHeight="1">
      <c r="A12" s="540" t="s">
        <v>719</v>
      </c>
      <c r="B12" s="544" t="s">
        <v>151</v>
      </c>
      <c r="C12" s="545"/>
      <c r="D12" s="546"/>
    </row>
    <row r="13" spans="1:4" ht="15.75" customHeight="1">
      <c r="A13" s="547" t="s">
        <v>720</v>
      </c>
      <c r="B13" s="548" t="s">
        <v>161</v>
      </c>
      <c r="C13" s="549"/>
      <c r="D13" s="550"/>
    </row>
    <row r="14" spans="1:4" ht="15.75" customHeight="1">
      <c r="A14" s="551" t="s">
        <v>721</v>
      </c>
      <c r="B14" s="552" t="s">
        <v>285</v>
      </c>
      <c r="C14" s="553"/>
      <c r="D14" s="554">
        <f>+D15+D16+D17</f>
        <v>0</v>
      </c>
    </row>
    <row r="15" spans="1:4" ht="15.75" customHeight="1">
      <c r="A15" s="555" t="s">
        <v>722</v>
      </c>
      <c r="B15" s="541" t="s">
        <v>311</v>
      </c>
      <c r="C15" s="542"/>
      <c r="D15" s="543"/>
    </row>
    <row r="16" spans="1:4" ht="15.75" customHeight="1">
      <c r="A16" s="540" t="s">
        <v>723</v>
      </c>
      <c r="B16" s="544" t="s">
        <v>312</v>
      </c>
      <c r="C16" s="545"/>
      <c r="D16" s="546"/>
    </row>
    <row r="17" spans="1:4" ht="15.75" customHeight="1">
      <c r="A17" s="547" t="s">
        <v>724</v>
      </c>
      <c r="B17" s="548" t="s">
        <v>313</v>
      </c>
      <c r="C17" s="549"/>
      <c r="D17" s="550"/>
    </row>
    <row r="18" spans="1:4" ht="15.75" customHeight="1">
      <c r="A18" s="551" t="s">
        <v>725</v>
      </c>
      <c r="B18" s="552" t="s">
        <v>316</v>
      </c>
      <c r="C18" s="553"/>
      <c r="D18" s="554">
        <f>+D19+D20+D21</f>
        <v>0</v>
      </c>
    </row>
    <row r="19" spans="1:4" ht="15.75" customHeight="1">
      <c r="A19" s="555" t="s">
        <v>726</v>
      </c>
      <c r="B19" s="541" t="s">
        <v>319</v>
      </c>
      <c r="C19" s="542"/>
      <c r="D19" s="543"/>
    </row>
    <row r="20" spans="1:4" ht="15.75" customHeight="1">
      <c r="A20" s="540" t="s">
        <v>727</v>
      </c>
      <c r="B20" s="544" t="s">
        <v>322</v>
      </c>
      <c r="C20" s="545"/>
      <c r="D20" s="546"/>
    </row>
    <row r="21" spans="1:4" ht="15.75" customHeight="1">
      <c r="A21" s="540" t="s">
        <v>728</v>
      </c>
      <c r="B21" s="544" t="s">
        <v>325</v>
      </c>
      <c r="C21" s="545"/>
      <c r="D21" s="546"/>
    </row>
    <row r="22" spans="1:4" ht="15.75" customHeight="1">
      <c r="A22" s="540" t="s">
        <v>729</v>
      </c>
      <c r="B22" s="544" t="s">
        <v>328</v>
      </c>
      <c r="C22" s="545"/>
      <c r="D22" s="546"/>
    </row>
    <row r="23" spans="1:4" ht="15.75" customHeight="1">
      <c r="A23" s="540"/>
      <c r="B23" s="544" t="s">
        <v>331</v>
      </c>
      <c r="C23" s="545"/>
      <c r="D23" s="546"/>
    </row>
    <row r="24" spans="1:4" ht="15.75" customHeight="1">
      <c r="A24" s="540"/>
      <c r="B24" s="544" t="s">
        <v>334</v>
      </c>
      <c r="C24" s="545"/>
      <c r="D24" s="546"/>
    </row>
    <row r="25" spans="1:4" ht="15.75" customHeight="1">
      <c r="A25" s="540"/>
      <c r="B25" s="544" t="s">
        <v>337</v>
      </c>
      <c r="C25" s="545"/>
      <c r="D25" s="546"/>
    </row>
    <row r="26" spans="1:4" ht="15.75" customHeight="1">
      <c r="A26" s="540"/>
      <c r="B26" s="544" t="s">
        <v>339</v>
      </c>
      <c r="C26" s="545"/>
      <c r="D26" s="546"/>
    </row>
    <row r="27" spans="1:4" ht="15.75" customHeight="1">
      <c r="A27" s="540"/>
      <c r="B27" s="544" t="s">
        <v>342</v>
      </c>
      <c r="C27" s="545"/>
      <c r="D27" s="546"/>
    </row>
    <row r="28" spans="1:4" ht="15.75" customHeight="1">
      <c r="A28" s="540"/>
      <c r="B28" s="544" t="s">
        <v>345</v>
      </c>
      <c r="C28" s="545"/>
      <c r="D28" s="546"/>
    </row>
    <row r="29" spans="1:4" ht="15.75" customHeight="1">
      <c r="A29" s="540"/>
      <c r="B29" s="544" t="s">
        <v>348</v>
      </c>
      <c r="C29" s="545"/>
      <c r="D29" s="546"/>
    </row>
    <row r="30" spans="1:4" ht="15.75" customHeight="1">
      <c r="A30" s="540"/>
      <c r="B30" s="544" t="s">
        <v>379</v>
      </c>
      <c r="C30" s="545"/>
      <c r="D30" s="546"/>
    </row>
    <row r="31" spans="1:4" ht="15.75" customHeight="1">
      <c r="A31" s="540"/>
      <c r="B31" s="544" t="s">
        <v>382</v>
      </c>
      <c r="C31" s="545"/>
      <c r="D31" s="546"/>
    </row>
    <row r="32" spans="1:4" ht="15.75" customHeight="1">
      <c r="A32" s="540"/>
      <c r="B32" s="544" t="s">
        <v>383</v>
      </c>
      <c r="C32" s="545"/>
      <c r="D32" s="546"/>
    </row>
    <row r="33" spans="1:4" ht="15.75" customHeight="1">
      <c r="A33" s="540"/>
      <c r="B33" s="544" t="s">
        <v>498</v>
      </c>
      <c r="C33" s="545"/>
      <c r="D33" s="546"/>
    </row>
    <row r="34" spans="1:4" ht="15.75" customHeight="1">
      <c r="A34" s="540"/>
      <c r="B34" s="544" t="s">
        <v>499</v>
      </c>
      <c r="C34" s="545"/>
      <c r="D34" s="546"/>
    </row>
    <row r="35" spans="1:4" ht="15.75" customHeight="1">
      <c r="A35" s="540"/>
      <c r="B35" s="544" t="s">
        <v>500</v>
      </c>
      <c r="C35" s="545"/>
      <c r="D35" s="546"/>
    </row>
    <row r="36" spans="1:4" ht="15.75" customHeight="1">
      <c r="A36" s="540"/>
      <c r="B36" s="544" t="s">
        <v>583</v>
      </c>
      <c r="C36" s="545"/>
      <c r="D36" s="546"/>
    </row>
    <row r="37" spans="1:4" ht="15.75" customHeight="1">
      <c r="A37" s="547"/>
      <c r="B37" s="548" t="s">
        <v>584</v>
      </c>
      <c r="C37" s="549"/>
      <c r="D37" s="550"/>
    </row>
    <row r="38" spans="1:6" ht="15.75" customHeight="1">
      <c r="A38" s="954" t="s">
        <v>730</v>
      </c>
      <c r="B38" s="954"/>
      <c r="C38" s="556"/>
      <c r="D38" s="554">
        <f>+D5+D6+D7+D8+D9+D14+D18+D22+D23+D24+D25+D26+D27+D28+D29+D30+D31+D32+D33+D34+D35+D36+D37</f>
        <v>0</v>
      </c>
      <c r="F38" s="557"/>
    </row>
    <row r="39" ht="15.75">
      <c r="A39" s="558" t="s">
        <v>731</v>
      </c>
    </row>
  </sheetData>
  <sheetProtection sheet="1"/>
  <mergeCells count="2">
    <mergeCell ref="A1:D1"/>
    <mergeCell ref="A38:B38"/>
  </mergeCells>
  <printOptions horizontalCentered="1"/>
  <pageMargins left="0.7875" right="0.7875" top="1.1479166666666667" bottom="0.9840277777777777" header="0.7875" footer="0.5118055555555555"/>
  <pageSetup horizontalDpi="300" verticalDpi="3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I16" sqref="I16"/>
    </sheetView>
  </sheetViews>
  <sheetFormatPr defaultColWidth="12.00390625" defaultRowHeight="12.75"/>
  <cols>
    <col min="1" max="1" width="56.125" style="532" customWidth="1"/>
    <col min="2" max="2" width="6.875" style="532" customWidth="1"/>
    <col min="3" max="3" width="17.125" style="532" customWidth="1"/>
    <col min="4" max="4" width="19.125" style="532" customWidth="1"/>
    <col min="5" max="16384" width="12.00390625" style="532" customWidth="1"/>
  </cols>
  <sheetData>
    <row r="1" spans="1:4" ht="48.75" customHeight="1">
      <c r="A1" s="95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55"/>
      <c r="C1" s="955"/>
      <c r="D1" s="955"/>
    </row>
    <row r="3" spans="1:4" ht="63.75">
      <c r="A3" s="559" t="s">
        <v>297</v>
      </c>
      <c r="B3" s="534" t="s">
        <v>587</v>
      </c>
      <c r="C3" s="560" t="s">
        <v>732</v>
      </c>
      <c r="D3" s="561" t="s">
        <v>711</v>
      </c>
    </row>
    <row r="4" spans="1:4" ht="15.75">
      <c r="A4" s="562" t="s">
        <v>46</v>
      </c>
      <c r="B4" s="563" t="s">
        <v>47</v>
      </c>
      <c r="C4" s="563" t="s">
        <v>48</v>
      </c>
      <c r="D4" s="564" t="s">
        <v>49</v>
      </c>
    </row>
    <row r="5" spans="1:4" ht="15.75" customHeight="1">
      <c r="A5" s="565" t="s">
        <v>733</v>
      </c>
      <c r="B5" s="541" t="s">
        <v>51</v>
      </c>
      <c r="C5" s="542"/>
      <c r="D5" s="543"/>
    </row>
    <row r="6" spans="1:4" ht="15.75" customHeight="1">
      <c r="A6" s="565" t="s">
        <v>734</v>
      </c>
      <c r="B6" s="544" t="s">
        <v>65</v>
      </c>
      <c r="C6" s="545"/>
      <c r="D6" s="546"/>
    </row>
    <row r="7" spans="1:4" ht="15.75" customHeight="1">
      <c r="A7" s="566" t="s">
        <v>735</v>
      </c>
      <c r="B7" s="548" t="s">
        <v>79</v>
      </c>
      <c r="C7" s="549"/>
      <c r="D7" s="550"/>
    </row>
    <row r="8" spans="1:4" ht="15.75" customHeight="1">
      <c r="A8" s="551" t="s">
        <v>736</v>
      </c>
      <c r="B8" s="552" t="s">
        <v>262</v>
      </c>
      <c r="C8" s="553"/>
      <c r="D8" s="554">
        <f>+D5+D6+D7</f>
        <v>0</v>
      </c>
    </row>
    <row r="9" spans="1:4" ht="15.75" customHeight="1">
      <c r="A9" s="567" t="s">
        <v>737</v>
      </c>
      <c r="B9" s="541" t="s">
        <v>107</v>
      </c>
      <c r="C9" s="542"/>
      <c r="D9" s="543"/>
    </row>
    <row r="10" spans="1:4" ht="15.75" customHeight="1">
      <c r="A10" s="565" t="s">
        <v>738</v>
      </c>
      <c r="B10" s="544" t="s">
        <v>129</v>
      </c>
      <c r="C10" s="545"/>
      <c r="D10" s="546"/>
    </row>
    <row r="11" spans="1:4" ht="15.75" customHeight="1">
      <c r="A11" s="565" t="s">
        <v>739</v>
      </c>
      <c r="B11" s="544" t="s">
        <v>273</v>
      </c>
      <c r="C11" s="545"/>
      <c r="D11" s="546"/>
    </row>
    <row r="12" spans="1:4" ht="15.75" customHeight="1">
      <c r="A12" s="565" t="s">
        <v>740</v>
      </c>
      <c r="B12" s="544" t="s">
        <v>151</v>
      </c>
      <c r="C12" s="545"/>
      <c r="D12" s="546"/>
    </row>
    <row r="13" spans="1:4" ht="15.75" customHeight="1">
      <c r="A13" s="566" t="s">
        <v>741</v>
      </c>
      <c r="B13" s="548" t="s">
        <v>161</v>
      </c>
      <c r="C13" s="549"/>
      <c r="D13" s="550"/>
    </row>
    <row r="14" spans="1:4" ht="15.75" customHeight="1">
      <c r="A14" s="551" t="s">
        <v>742</v>
      </c>
      <c r="B14" s="552" t="s">
        <v>285</v>
      </c>
      <c r="C14" s="568"/>
      <c r="D14" s="554">
        <f>+D9+D10+D11+D12+D13</f>
        <v>0</v>
      </c>
    </row>
    <row r="15" spans="1:4" ht="15.75" customHeight="1">
      <c r="A15" s="567"/>
      <c r="B15" s="541" t="s">
        <v>311</v>
      </c>
      <c r="C15" s="542"/>
      <c r="D15" s="543"/>
    </row>
    <row r="16" spans="1:4" ht="15.75" customHeight="1">
      <c r="A16" s="565"/>
      <c r="B16" s="544" t="s">
        <v>312</v>
      </c>
      <c r="C16" s="545"/>
      <c r="D16" s="546"/>
    </row>
    <row r="17" spans="1:4" ht="15.75" customHeight="1">
      <c r="A17" s="565"/>
      <c r="B17" s="544" t="s">
        <v>313</v>
      </c>
      <c r="C17" s="545"/>
      <c r="D17" s="546"/>
    </row>
    <row r="18" spans="1:4" ht="15.75" customHeight="1">
      <c r="A18" s="565"/>
      <c r="B18" s="544" t="s">
        <v>316</v>
      </c>
      <c r="C18" s="545"/>
      <c r="D18" s="546"/>
    </row>
    <row r="19" spans="1:4" ht="15.75" customHeight="1">
      <c r="A19" s="565"/>
      <c r="B19" s="544" t="s">
        <v>319</v>
      </c>
      <c r="C19" s="545"/>
      <c r="D19" s="546"/>
    </row>
    <row r="20" spans="1:4" ht="15.75" customHeight="1">
      <c r="A20" s="565"/>
      <c r="B20" s="544" t="s">
        <v>322</v>
      </c>
      <c r="C20" s="545"/>
      <c r="D20" s="546"/>
    </row>
    <row r="21" spans="1:4" ht="15.75" customHeight="1">
      <c r="A21" s="565"/>
      <c r="B21" s="544" t="s">
        <v>325</v>
      </c>
      <c r="C21" s="545"/>
      <c r="D21" s="546"/>
    </row>
    <row r="22" spans="1:4" ht="15.75" customHeight="1">
      <c r="A22" s="565"/>
      <c r="B22" s="544" t="s">
        <v>328</v>
      </c>
      <c r="C22" s="545"/>
      <c r="D22" s="546"/>
    </row>
    <row r="23" spans="1:4" ht="15.75" customHeight="1">
      <c r="A23" s="565"/>
      <c r="B23" s="544" t="s">
        <v>331</v>
      </c>
      <c r="C23" s="545"/>
      <c r="D23" s="546"/>
    </row>
    <row r="24" spans="1:4" ht="15.75" customHeight="1">
      <c r="A24" s="565"/>
      <c r="B24" s="544" t="s">
        <v>334</v>
      </c>
      <c r="C24" s="545"/>
      <c r="D24" s="546"/>
    </row>
    <row r="25" spans="1:4" ht="15.75" customHeight="1">
      <c r="A25" s="565"/>
      <c r="B25" s="544" t="s">
        <v>337</v>
      </c>
      <c r="C25" s="545"/>
      <c r="D25" s="546"/>
    </row>
    <row r="26" spans="1:4" ht="15.75" customHeight="1">
      <c r="A26" s="565"/>
      <c r="B26" s="544" t="s">
        <v>339</v>
      </c>
      <c r="C26" s="545"/>
      <c r="D26" s="546"/>
    </row>
    <row r="27" spans="1:4" ht="15.75" customHeight="1">
      <c r="A27" s="565"/>
      <c r="B27" s="544" t="s">
        <v>342</v>
      </c>
      <c r="C27" s="545"/>
      <c r="D27" s="546"/>
    </row>
    <row r="28" spans="1:4" ht="15.75" customHeight="1">
      <c r="A28" s="565"/>
      <c r="B28" s="544" t="s">
        <v>345</v>
      </c>
      <c r="C28" s="545"/>
      <c r="D28" s="546"/>
    </row>
    <row r="29" spans="1:4" ht="15.75" customHeight="1">
      <c r="A29" s="565"/>
      <c r="B29" s="544" t="s">
        <v>348</v>
      </c>
      <c r="C29" s="545"/>
      <c r="D29" s="546"/>
    </row>
    <row r="30" spans="1:4" ht="15.75" customHeight="1">
      <c r="A30" s="565"/>
      <c r="B30" s="544" t="s">
        <v>379</v>
      </c>
      <c r="C30" s="545"/>
      <c r="D30" s="546"/>
    </row>
    <row r="31" spans="1:4" ht="15.75" customHeight="1">
      <c r="A31" s="565"/>
      <c r="B31" s="544" t="s">
        <v>382</v>
      </c>
      <c r="C31" s="545"/>
      <c r="D31" s="546"/>
    </row>
    <row r="32" spans="1:4" ht="15.75" customHeight="1">
      <c r="A32" s="565"/>
      <c r="B32" s="544" t="s">
        <v>383</v>
      </c>
      <c r="C32" s="545"/>
      <c r="D32" s="546"/>
    </row>
    <row r="33" spans="1:4" ht="15.75" customHeight="1">
      <c r="A33" s="565"/>
      <c r="B33" s="544" t="s">
        <v>498</v>
      </c>
      <c r="C33" s="545"/>
      <c r="D33" s="546"/>
    </row>
    <row r="34" spans="1:4" ht="15.75" customHeight="1">
      <c r="A34" s="565"/>
      <c r="B34" s="544" t="s">
        <v>499</v>
      </c>
      <c r="C34" s="545"/>
      <c r="D34" s="546"/>
    </row>
    <row r="35" spans="1:4" ht="15.75" customHeight="1">
      <c r="A35" s="565"/>
      <c r="B35" s="544" t="s">
        <v>500</v>
      </c>
      <c r="C35" s="545"/>
      <c r="D35" s="546"/>
    </row>
    <row r="36" spans="1:4" ht="15.75" customHeight="1">
      <c r="A36" s="565"/>
      <c r="B36" s="544" t="s">
        <v>583</v>
      </c>
      <c r="C36" s="545"/>
      <c r="D36" s="546"/>
    </row>
    <row r="37" spans="1:4" ht="15.75" customHeight="1">
      <c r="A37" s="569"/>
      <c r="B37" s="570" t="s">
        <v>584</v>
      </c>
      <c r="C37" s="571"/>
      <c r="D37" s="572"/>
    </row>
    <row r="38" spans="1:6" ht="15.75" customHeight="1">
      <c r="A38" s="956" t="s">
        <v>743</v>
      </c>
      <c r="B38" s="956"/>
      <c r="C38" s="556"/>
      <c r="D38" s="554">
        <f>+D8+D14+SUM(D15:D37)</f>
        <v>0</v>
      </c>
      <c r="F38" s="573"/>
    </row>
  </sheetData>
  <sheetProtection sheet="1"/>
  <mergeCells count="2">
    <mergeCell ref="A1:D1"/>
    <mergeCell ref="A38:B38"/>
  </mergeCells>
  <printOptions horizontalCentered="1"/>
  <pageMargins left="0.7875" right="0.7875" top="1.1284722222222223" bottom="0.9840277777777777" header="0.7875" footer="0.5118055555555555"/>
  <pageSetup horizontalDpi="300" verticalDpi="3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1" customWidth="1"/>
    <col min="2" max="2" width="58.375" style="1" customWidth="1"/>
    <col min="3" max="5" width="25.00390625" style="1" customWidth="1"/>
    <col min="6" max="6" width="5.50390625" style="1" customWidth="1"/>
    <col min="7" max="16384" width="9.375" style="1" customWidth="1"/>
  </cols>
  <sheetData>
    <row r="1" spans="1:6" ht="12.75">
      <c r="A1" s="574"/>
      <c r="F1" s="957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958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958"/>
      <c r="C2" s="958"/>
      <c r="D2" s="958"/>
      <c r="E2" s="958"/>
      <c r="F2" s="957"/>
    </row>
    <row r="3" spans="1:6" ht="15.75">
      <c r="A3" s="575"/>
      <c r="F3" s="957"/>
    </row>
    <row r="4" spans="1:6" ht="78.75">
      <c r="A4" s="576" t="s">
        <v>587</v>
      </c>
      <c r="B4" s="577" t="s">
        <v>744</v>
      </c>
      <c r="C4" s="577" t="s">
        <v>745</v>
      </c>
      <c r="D4" s="577" t="s">
        <v>746</v>
      </c>
      <c r="E4" s="578" t="s">
        <v>747</v>
      </c>
      <c r="F4" s="957"/>
    </row>
    <row r="5" spans="1:6" ht="15.75">
      <c r="A5" s="579" t="s">
        <v>51</v>
      </c>
      <c r="B5" s="580"/>
      <c r="C5" s="581"/>
      <c r="D5" s="582"/>
      <c r="E5" s="583"/>
      <c r="F5" s="957"/>
    </row>
    <row r="6" spans="1:6" ht="15.75">
      <c r="A6" s="584" t="s">
        <v>65</v>
      </c>
      <c r="B6" s="585"/>
      <c r="C6" s="586"/>
      <c r="D6" s="587"/>
      <c r="E6" s="588"/>
      <c r="F6" s="957"/>
    </row>
    <row r="7" spans="1:6" ht="15.75">
      <c r="A7" s="584" t="s">
        <v>79</v>
      </c>
      <c r="B7" s="585"/>
      <c r="C7" s="586"/>
      <c r="D7" s="587"/>
      <c r="E7" s="588"/>
      <c r="F7" s="957"/>
    </row>
    <row r="8" spans="1:6" ht="15.75">
      <c r="A8" s="584" t="s">
        <v>262</v>
      </c>
      <c r="B8" s="585"/>
      <c r="C8" s="586"/>
      <c r="D8" s="587"/>
      <c r="E8" s="588"/>
      <c r="F8" s="957"/>
    </row>
    <row r="9" spans="1:6" ht="15.75">
      <c r="A9" s="584" t="s">
        <v>107</v>
      </c>
      <c r="B9" s="585"/>
      <c r="C9" s="586"/>
      <c r="D9" s="587"/>
      <c r="E9" s="588"/>
      <c r="F9" s="957"/>
    </row>
    <row r="10" spans="1:6" ht="15.75">
      <c r="A10" s="584" t="s">
        <v>129</v>
      </c>
      <c r="B10" s="585"/>
      <c r="C10" s="586"/>
      <c r="D10" s="587"/>
      <c r="E10" s="588"/>
      <c r="F10" s="957"/>
    </row>
    <row r="11" spans="1:6" ht="15.75">
      <c r="A11" s="584" t="s">
        <v>273</v>
      </c>
      <c r="B11" s="585"/>
      <c r="C11" s="586"/>
      <c r="D11" s="587"/>
      <c r="E11" s="588"/>
      <c r="F11" s="957"/>
    </row>
    <row r="12" spans="1:6" ht="15.75">
      <c r="A12" s="584" t="s">
        <v>151</v>
      </c>
      <c r="B12" s="585"/>
      <c r="C12" s="586"/>
      <c r="D12" s="587"/>
      <c r="E12" s="588"/>
      <c r="F12" s="957"/>
    </row>
    <row r="13" spans="1:6" ht="15.75">
      <c r="A13" s="584" t="s">
        <v>161</v>
      </c>
      <c r="B13" s="585"/>
      <c r="C13" s="586"/>
      <c r="D13" s="587"/>
      <c r="E13" s="588"/>
      <c r="F13" s="957"/>
    </row>
    <row r="14" spans="1:6" ht="15.75">
      <c r="A14" s="584" t="s">
        <v>285</v>
      </c>
      <c r="B14" s="585"/>
      <c r="C14" s="586"/>
      <c r="D14" s="587"/>
      <c r="E14" s="588"/>
      <c r="F14" s="957"/>
    </row>
    <row r="15" spans="1:6" ht="15.75">
      <c r="A15" s="584" t="s">
        <v>311</v>
      </c>
      <c r="B15" s="585"/>
      <c r="C15" s="586"/>
      <c r="D15" s="587"/>
      <c r="E15" s="588"/>
      <c r="F15" s="957"/>
    </row>
    <row r="16" spans="1:6" ht="15.75">
      <c r="A16" s="584" t="s">
        <v>312</v>
      </c>
      <c r="B16" s="585"/>
      <c r="C16" s="586"/>
      <c r="D16" s="587"/>
      <c r="E16" s="588"/>
      <c r="F16" s="957"/>
    </row>
    <row r="17" spans="1:6" ht="15.75">
      <c r="A17" s="584" t="s">
        <v>313</v>
      </c>
      <c r="B17" s="585"/>
      <c r="C17" s="586"/>
      <c r="D17" s="587"/>
      <c r="E17" s="588"/>
      <c r="F17" s="957"/>
    </row>
    <row r="18" spans="1:6" ht="15.75">
      <c r="A18" s="584" t="s">
        <v>316</v>
      </c>
      <c r="B18" s="585"/>
      <c r="C18" s="586"/>
      <c r="D18" s="587"/>
      <c r="E18" s="588"/>
      <c r="F18" s="957"/>
    </row>
    <row r="19" spans="1:6" ht="15.75">
      <c r="A19" s="584" t="s">
        <v>319</v>
      </c>
      <c r="B19" s="585"/>
      <c r="C19" s="586"/>
      <c r="D19" s="587"/>
      <c r="E19" s="588"/>
      <c r="F19" s="957"/>
    </row>
    <row r="20" spans="1:6" ht="15.75">
      <c r="A20" s="584" t="s">
        <v>322</v>
      </c>
      <c r="B20" s="585"/>
      <c r="C20" s="586"/>
      <c r="D20" s="587"/>
      <c r="E20" s="588"/>
      <c r="F20" s="957"/>
    </row>
    <row r="21" spans="1:6" ht="15.75">
      <c r="A21" s="589" t="s">
        <v>325</v>
      </c>
      <c r="B21" s="590"/>
      <c r="C21" s="591"/>
      <c r="D21" s="592"/>
      <c r="E21" s="593"/>
      <c r="F21" s="957"/>
    </row>
    <row r="22" spans="1:6" ht="16.5" customHeight="1">
      <c r="A22" s="959" t="s">
        <v>748</v>
      </c>
      <c r="B22" s="959"/>
      <c r="C22" s="594"/>
      <c r="D22" s="595">
        <f>IF(SUM(D5:D21)=0,"",SUM(D5:D21))</f>
      </c>
      <c r="E22" s="596">
        <f>IF(SUM(E5:E21)=0,"",SUM(E5:E21))</f>
      </c>
      <c r="F22" s="957"/>
    </row>
  </sheetData>
  <sheetProtection sheet="1"/>
  <mergeCells count="3">
    <mergeCell ref="F1:F22"/>
    <mergeCell ref="A2:E2"/>
    <mergeCell ref="A22:B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">
      <selection activeCell="H135" sqref="H135"/>
    </sheetView>
  </sheetViews>
  <sheetFormatPr defaultColWidth="9.00390625" defaultRowHeight="12.75"/>
  <cols>
    <col min="1" max="1" width="14.875" style="226" customWidth="1"/>
    <col min="2" max="2" width="65.375" style="227" customWidth="1"/>
    <col min="3" max="5" width="17.00390625" style="228" customWidth="1"/>
    <col min="6" max="16384" width="9.375" style="229" customWidth="1"/>
  </cols>
  <sheetData>
    <row r="1" spans="1:5" s="234" customFormat="1" ht="16.5" customHeight="1">
      <c r="A1" s="230"/>
      <c r="B1" s="231"/>
      <c r="C1" s="232"/>
      <c r="D1" s="233"/>
      <c r="E1" s="232" t="str">
        <f>+CONCATENATE("6.3. melléklet a ……/",LEFT(ÖSSZEFÜGGÉSEK!A4,4)+1,". (……) önkormányzati rendelethez")</f>
        <v>6.3. melléklet a ……/2015. (……) önkormányzati rendelethez</v>
      </c>
    </row>
    <row r="2" spans="1:5" s="237" customFormat="1" ht="15.75" customHeight="1">
      <c r="A2" s="235" t="s">
        <v>297</v>
      </c>
      <c r="B2" s="847" t="s">
        <v>424</v>
      </c>
      <c r="C2" s="847"/>
      <c r="D2" s="847"/>
      <c r="E2" s="236" t="s">
        <v>425</v>
      </c>
    </row>
    <row r="3" spans="1:5" s="237" customFormat="1" ht="24">
      <c r="A3" s="238" t="s">
        <v>426</v>
      </c>
      <c r="B3" s="848" t="s">
        <v>445</v>
      </c>
      <c r="C3" s="848"/>
      <c r="D3" s="848"/>
      <c r="E3" s="239" t="s">
        <v>446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1" customFormat="1" ht="12" customHeight="1">
      <c r="A8" s="16" t="s">
        <v>51</v>
      </c>
      <c r="B8" s="21" t="s">
        <v>52</v>
      </c>
      <c r="C8" s="22">
        <f>SUM(C9:C14)</f>
        <v>0</v>
      </c>
      <c r="D8" s="22">
        <f>SUM(D9:D14)</f>
        <v>0</v>
      </c>
      <c r="E8" s="23">
        <f>SUM(E9:E14)</f>
        <v>0</v>
      </c>
    </row>
    <row r="9" spans="1:5" s="253" customFormat="1" ht="12" customHeight="1">
      <c r="A9" s="252" t="s">
        <v>53</v>
      </c>
      <c r="B9" s="26" t="s">
        <v>54</v>
      </c>
      <c r="C9" s="27"/>
      <c r="D9" s="27"/>
      <c r="E9" s="28"/>
    </row>
    <row r="10" spans="1:5" s="255" customFormat="1" ht="12" customHeight="1">
      <c r="A10" s="254" t="s">
        <v>55</v>
      </c>
      <c r="B10" s="30" t="s">
        <v>56</v>
      </c>
      <c r="C10" s="31"/>
      <c r="D10" s="31"/>
      <c r="E10" s="32"/>
    </row>
    <row r="11" spans="1:5" s="255" customFormat="1" ht="12" customHeight="1">
      <c r="A11" s="254" t="s">
        <v>57</v>
      </c>
      <c r="B11" s="30" t="s">
        <v>58</v>
      </c>
      <c r="C11" s="31"/>
      <c r="D11" s="31"/>
      <c r="E11" s="32"/>
    </row>
    <row r="12" spans="1:5" s="255" customFormat="1" ht="12" customHeight="1">
      <c r="A12" s="254" t="s">
        <v>59</v>
      </c>
      <c r="B12" s="30" t="s">
        <v>60</v>
      </c>
      <c r="C12" s="31"/>
      <c r="D12" s="31"/>
      <c r="E12" s="32"/>
    </row>
    <row r="13" spans="1:5" s="255" customFormat="1" ht="12" customHeight="1">
      <c r="A13" s="254" t="s">
        <v>61</v>
      </c>
      <c r="B13" s="30" t="s">
        <v>62</v>
      </c>
      <c r="C13" s="31"/>
      <c r="D13" s="31"/>
      <c r="E13" s="32"/>
    </row>
    <row r="14" spans="1:5" s="253" customFormat="1" ht="12" customHeight="1">
      <c r="A14" s="256" t="s">
        <v>63</v>
      </c>
      <c r="B14" s="34" t="s">
        <v>64</v>
      </c>
      <c r="C14" s="35"/>
      <c r="D14" s="35"/>
      <c r="E14" s="36"/>
    </row>
    <row r="15" spans="1:5" s="253" customFormat="1" ht="12" customHeight="1">
      <c r="A15" s="16" t="s">
        <v>65</v>
      </c>
      <c r="B15" s="37" t="s">
        <v>66</v>
      </c>
      <c r="C15" s="22">
        <f>SUM(C16:C20)</f>
        <v>0</v>
      </c>
      <c r="D15" s="22">
        <f>SUM(D16:D20)</f>
        <v>0</v>
      </c>
      <c r="E15" s="23">
        <f>SUM(E16:E20)</f>
        <v>0</v>
      </c>
    </row>
    <row r="16" spans="1:5" s="253" customFormat="1" ht="12" customHeight="1">
      <c r="A16" s="252" t="s">
        <v>67</v>
      </c>
      <c r="B16" s="26" t="s">
        <v>68</v>
      </c>
      <c r="C16" s="27"/>
      <c r="D16" s="27"/>
      <c r="E16" s="28"/>
    </row>
    <row r="17" spans="1:5" s="253" customFormat="1" ht="12" customHeight="1">
      <c r="A17" s="254" t="s">
        <v>69</v>
      </c>
      <c r="B17" s="30" t="s">
        <v>70</v>
      </c>
      <c r="C17" s="31"/>
      <c r="D17" s="31"/>
      <c r="E17" s="32"/>
    </row>
    <row r="18" spans="1:5" s="253" customFormat="1" ht="12" customHeight="1">
      <c r="A18" s="254" t="s">
        <v>71</v>
      </c>
      <c r="B18" s="30" t="s">
        <v>72</v>
      </c>
      <c r="C18" s="31"/>
      <c r="D18" s="31"/>
      <c r="E18" s="32"/>
    </row>
    <row r="19" spans="1:5" s="253" customFormat="1" ht="12" customHeight="1">
      <c r="A19" s="254" t="s">
        <v>73</v>
      </c>
      <c r="B19" s="30" t="s">
        <v>74</v>
      </c>
      <c r="C19" s="31"/>
      <c r="D19" s="31"/>
      <c r="E19" s="32"/>
    </row>
    <row r="20" spans="1:5" s="253" customFormat="1" ht="12" customHeight="1">
      <c r="A20" s="254" t="s">
        <v>75</v>
      </c>
      <c r="B20" s="30" t="s">
        <v>76</v>
      </c>
      <c r="C20" s="31"/>
      <c r="D20" s="31"/>
      <c r="E20" s="32"/>
    </row>
    <row r="21" spans="1:5" s="255" customFormat="1" ht="12" customHeight="1">
      <c r="A21" s="256" t="s">
        <v>77</v>
      </c>
      <c r="B21" s="34" t="s">
        <v>78</v>
      </c>
      <c r="C21" s="35"/>
      <c r="D21" s="35"/>
      <c r="E21" s="36"/>
    </row>
    <row r="22" spans="1:5" s="255" customFormat="1" ht="12" customHeight="1">
      <c r="A22" s="16" t="s">
        <v>79</v>
      </c>
      <c r="B22" s="21" t="s">
        <v>80</v>
      </c>
      <c r="C22" s="22">
        <f>SUM(C23:C27)</f>
        <v>0</v>
      </c>
      <c r="D22" s="22">
        <f>SUM(D23:D27)</f>
        <v>0</v>
      </c>
      <c r="E22" s="23">
        <f>SUM(E23:E27)</f>
        <v>0</v>
      </c>
    </row>
    <row r="23" spans="1:5" s="255" customFormat="1" ht="12" customHeight="1">
      <c r="A23" s="252" t="s">
        <v>81</v>
      </c>
      <c r="B23" s="26" t="s">
        <v>82</v>
      </c>
      <c r="C23" s="27"/>
      <c r="D23" s="27"/>
      <c r="E23" s="28"/>
    </row>
    <row r="24" spans="1:5" s="253" customFormat="1" ht="12" customHeight="1">
      <c r="A24" s="254" t="s">
        <v>83</v>
      </c>
      <c r="B24" s="30" t="s">
        <v>84</v>
      </c>
      <c r="C24" s="31"/>
      <c r="D24" s="31"/>
      <c r="E24" s="32"/>
    </row>
    <row r="25" spans="1:5" s="255" customFormat="1" ht="12" customHeight="1">
      <c r="A25" s="254" t="s">
        <v>85</v>
      </c>
      <c r="B25" s="30" t="s">
        <v>86</v>
      </c>
      <c r="C25" s="31"/>
      <c r="D25" s="31"/>
      <c r="E25" s="32"/>
    </row>
    <row r="26" spans="1:5" s="255" customFormat="1" ht="12" customHeight="1">
      <c r="A26" s="254" t="s">
        <v>87</v>
      </c>
      <c r="B26" s="30" t="s">
        <v>88</v>
      </c>
      <c r="C26" s="31"/>
      <c r="D26" s="31"/>
      <c r="E26" s="32"/>
    </row>
    <row r="27" spans="1:5" s="255" customFormat="1" ht="12" customHeight="1">
      <c r="A27" s="254" t="s">
        <v>89</v>
      </c>
      <c r="B27" s="30" t="s">
        <v>90</v>
      </c>
      <c r="C27" s="31"/>
      <c r="D27" s="31"/>
      <c r="E27" s="32"/>
    </row>
    <row r="28" spans="1:5" s="255" customFormat="1" ht="12" customHeight="1">
      <c r="A28" s="256" t="s">
        <v>91</v>
      </c>
      <c r="B28" s="34" t="s">
        <v>92</v>
      </c>
      <c r="C28" s="35"/>
      <c r="D28" s="35"/>
      <c r="E28" s="36"/>
    </row>
    <row r="29" spans="1:5" s="255" customFormat="1" ht="12" customHeight="1">
      <c r="A29" s="16" t="s">
        <v>93</v>
      </c>
      <c r="B29" s="21" t="s">
        <v>94</v>
      </c>
      <c r="C29" s="22">
        <f>+C30+C33+C34+C35</f>
        <v>0</v>
      </c>
      <c r="D29" s="22">
        <f>+D30+D33+D34+D35</f>
        <v>0</v>
      </c>
      <c r="E29" s="23">
        <f>+E30+E33+E34+E35</f>
        <v>0</v>
      </c>
    </row>
    <row r="30" spans="1:5" s="255" customFormat="1" ht="12" customHeight="1">
      <c r="A30" s="252" t="s">
        <v>95</v>
      </c>
      <c r="B30" s="26" t="s">
        <v>96</v>
      </c>
      <c r="C30" s="39">
        <f>+C31+C32</f>
        <v>0</v>
      </c>
      <c r="D30" s="39">
        <f>+D31+D32</f>
        <v>0</v>
      </c>
      <c r="E30" s="40">
        <f>+E31+E32</f>
        <v>0</v>
      </c>
    </row>
    <row r="31" spans="1:5" s="255" customFormat="1" ht="12" customHeight="1">
      <c r="A31" s="254" t="s">
        <v>97</v>
      </c>
      <c r="B31" s="30" t="s">
        <v>98</v>
      </c>
      <c r="C31" s="31"/>
      <c r="D31" s="31"/>
      <c r="E31" s="32"/>
    </row>
    <row r="32" spans="1:5" s="255" customFormat="1" ht="12" customHeight="1">
      <c r="A32" s="254" t="s">
        <v>99</v>
      </c>
      <c r="B32" s="30" t="s">
        <v>100</v>
      </c>
      <c r="C32" s="31"/>
      <c r="D32" s="31"/>
      <c r="E32" s="32"/>
    </row>
    <row r="33" spans="1:5" s="255" customFormat="1" ht="12" customHeight="1">
      <c r="A33" s="254" t="s">
        <v>101</v>
      </c>
      <c r="B33" s="30" t="s">
        <v>102</v>
      </c>
      <c r="C33" s="31"/>
      <c r="D33" s="31"/>
      <c r="E33" s="32"/>
    </row>
    <row r="34" spans="1:5" s="255" customFormat="1" ht="12" customHeight="1">
      <c r="A34" s="254" t="s">
        <v>103</v>
      </c>
      <c r="B34" s="30" t="s">
        <v>104</v>
      </c>
      <c r="C34" s="31"/>
      <c r="D34" s="31"/>
      <c r="E34" s="32"/>
    </row>
    <row r="35" spans="1:5" s="255" customFormat="1" ht="12" customHeight="1">
      <c r="A35" s="256" t="s">
        <v>105</v>
      </c>
      <c r="B35" s="34" t="s">
        <v>106</v>
      </c>
      <c r="C35" s="35"/>
      <c r="D35" s="35"/>
      <c r="E35" s="36"/>
    </row>
    <row r="36" spans="1:5" s="255" customFormat="1" ht="12" customHeight="1">
      <c r="A36" s="16" t="s">
        <v>107</v>
      </c>
      <c r="B36" s="21" t="s">
        <v>108</v>
      </c>
      <c r="C36" s="22">
        <f>SUM(C37:C46)</f>
        <v>0</v>
      </c>
      <c r="D36" s="22">
        <f>SUM(D37:D46)</f>
        <v>0</v>
      </c>
      <c r="E36" s="23">
        <f>SUM(E37:E46)</f>
        <v>0</v>
      </c>
    </row>
    <row r="37" spans="1:5" s="255" customFormat="1" ht="12" customHeight="1">
      <c r="A37" s="252" t="s">
        <v>109</v>
      </c>
      <c r="B37" s="26" t="s">
        <v>110</v>
      </c>
      <c r="C37" s="27"/>
      <c r="D37" s="27"/>
      <c r="E37" s="28"/>
    </row>
    <row r="38" spans="1:5" s="255" customFormat="1" ht="12" customHeight="1">
      <c r="A38" s="254" t="s">
        <v>111</v>
      </c>
      <c r="B38" s="30" t="s">
        <v>112</v>
      </c>
      <c r="C38" s="31"/>
      <c r="D38" s="31"/>
      <c r="E38" s="32"/>
    </row>
    <row r="39" spans="1:5" s="255" customFormat="1" ht="12" customHeight="1">
      <c r="A39" s="254" t="s">
        <v>113</v>
      </c>
      <c r="B39" s="30" t="s">
        <v>114</v>
      </c>
      <c r="C39" s="31"/>
      <c r="D39" s="31"/>
      <c r="E39" s="32"/>
    </row>
    <row r="40" spans="1:5" s="255" customFormat="1" ht="12" customHeight="1">
      <c r="A40" s="254" t="s">
        <v>115</v>
      </c>
      <c r="B40" s="30" t="s">
        <v>116</v>
      </c>
      <c r="C40" s="31"/>
      <c r="D40" s="31"/>
      <c r="E40" s="32"/>
    </row>
    <row r="41" spans="1:5" s="255" customFormat="1" ht="12" customHeight="1">
      <c r="A41" s="254" t="s">
        <v>117</v>
      </c>
      <c r="B41" s="30" t="s">
        <v>118</v>
      </c>
      <c r="C41" s="31"/>
      <c r="D41" s="31"/>
      <c r="E41" s="32"/>
    </row>
    <row r="42" spans="1:5" s="255" customFormat="1" ht="12" customHeight="1">
      <c r="A42" s="254" t="s">
        <v>119</v>
      </c>
      <c r="B42" s="30" t="s">
        <v>120</v>
      </c>
      <c r="C42" s="31"/>
      <c r="D42" s="31"/>
      <c r="E42" s="32"/>
    </row>
    <row r="43" spans="1:5" s="255" customFormat="1" ht="12" customHeight="1">
      <c r="A43" s="254" t="s">
        <v>121</v>
      </c>
      <c r="B43" s="30" t="s">
        <v>122</v>
      </c>
      <c r="C43" s="31"/>
      <c r="D43" s="31"/>
      <c r="E43" s="32"/>
    </row>
    <row r="44" spans="1:5" s="255" customFormat="1" ht="12" customHeight="1">
      <c r="A44" s="254" t="s">
        <v>123</v>
      </c>
      <c r="B44" s="30" t="s">
        <v>124</v>
      </c>
      <c r="C44" s="31"/>
      <c r="D44" s="31"/>
      <c r="E44" s="32"/>
    </row>
    <row r="45" spans="1:5" s="255" customFormat="1" ht="12" customHeight="1">
      <c r="A45" s="254" t="s">
        <v>125</v>
      </c>
      <c r="B45" s="30" t="s">
        <v>126</v>
      </c>
      <c r="C45" s="31"/>
      <c r="D45" s="31"/>
      <c r="E45" s="32"/>
    </row>
    <row r="46" spans="1:5" s="253" customFormat="1" ht="12" customHeight="1">
      <c r="A46" s="256" t="s">
        <v>127</v>
      </c>
      <c r="B46" s="34" t="s">
        <v>128</v>
      </c>
      <c r="C46" s="35"/>
      <c r="D46" s="35"/>
      <c r="E46" s="36"/>
    </row>
    <row r="47" spans="1:5" s="255" customFormat="1" ht="12" customHeight="1">
      <c r="A47" s="16" t="s">
        <v>129</v>
      </c>
      <c r="B47" s="21" t="s">
        <v>130</v>
      </c>
      <c r="C47" s="22">
        <f>SUM(C48:C52)</f>
        <v>0</v>
      </c>
      <c r="D47" s="22">
        <f>SUM(D48:D52)</f>
        <v>0</v>
      </c>
      <c r="E47" s="23">
        <f>SUM(E48:E52)</f>
        <v>0</v>
      </c>
    </row>
    <row r="48" spans="1:5" s="255" customFormat="1" ht="12" customHeight="1">
      <c r="A48" s="252" t="s">
        <v>131</v>
      </c>
      <c r="B48" s="26" t="s">
        <v>132</v>
      </c>
      <c r="C48" s="27"/>
      <c r="D48" s="27"/>
      <c r="E48" s="28"/>
    </row>
    <row r="49" spans="1:5" s="255" customFormat="1" ht="12" customHeight="1">
      <c r="A49" s="254" t="s">
        <v>133</v>
      </c>
      <c r="B49" s="30" t="s">
        <v>134</v>
      </c>
      <c r="C49" s="31"/>
      <c r="D49" s="31"/>
      <c r="E49" s="32"/>
    </row>
    <row r="50" spans="1:5" s="255" customFormat="1" ht="12" customHeight="1">
      <c r="A50" s="254" t="s">
        <v>135</v>
      </c>
      <c r="B50" s="30" t="s">
        <v>136</v>
      </c>
      <c r="C50" s="31"/>
      <c r="D50" s="31"/>
      <c r="E50" s="32"/>
    </row>
    <row r="51" spans="1:5" s="255" customFormat="1" ht="12" customHeight="1">
      <c r="A51" s="254" t="s">
        <v>137</v>
      </c>
      <c r="B51" s="30" t="s">
        <v>138</v>
      </c>
      <c r="C51" s="31"/>
      <c r="D51" s="31"/>
      <c r="E51" s="32"/>
    </row>
    <row r="52" spans="1:5" s="255" customFormat="1" ht="12" customHeight="1">
      <c r="A52" s="256" t="s">
        <v>139</v>
      </c>
      <c r="B52" s="34" t="s">
        <v>140</v>
      </c>
      <c r="C52" s="35"/>
      <c r="D52" s="35"/>
      <c r="E52" s="36"/>
    </row>
    <row r="53" spans="1:5" s="255" customFormat="1" ht="12" customHeight="1">
      <c r="A53" s="16" t="s">
        <v>141</v>
      </c>
      <c r="B53" s="21" t="s">
        <v>142</v>
      </c>
      <c r="C53" s="22">
        <f>SUM(C54:C56)</f>
        <v>0</v>
      </c>
      <c r="D53" s="22">
        <f>SUM(D54:D56)</f>
        <v>0</v>
      </c>
      <c r="E53" s="23">
        <f>SUM(E54:E56)</f>
        <v>0</v>
      </c>
    </row>
    <row r="54" spans="1:5" s="253" customFormat="1" ht="12" customHeight="1">
      <c r="A54" s="252" t="s">
        <v>143</v>
      </c>
      <c r="B54" s="26" t="s">
        <v>144</v>
      </c>
      <c r="C54" s="27"/>
      <c r="D54" s="27"/>
      <c r="E54" s="28"/>
    </row>
    <row r="55" spans="1:5" s="253" customFormat="1" ht="12" customHeight="1">
      <c r="A55" s="254" t="s">
        <v>145</v>
      </c>
      <c r="B55" s="30" t="s">
        <v>146</v>
      </c>
      <c r="C55" s="31"/>
      <c r="D55" s="31"/>
      <c r="E55" s="32"/>
    </row>
    <row r="56" spans="1:5" s="253" customFormat="1" ht="12" customHeight="1">
      <c r="A56" s="254" t="s">
        <v>147</v>
      </c>
      <c r="B56" s="30" t="s">
        <v>148</v>
      </c>
      <c r="C56" s="31"/>
      <c r="D56" s="31"/>
      <c r="E56" s="32"/>
    </row>
    <row r="57" spans="1:5" s="253" customFormat="1" ht="12" customHeight="1">
      <c r="A57" s="256" t="s">
        <v>149</v>
      </c>
      <c r="B57" s="34" t="s">
        <v>150</v>
      </c>
      <c r="C57" s="35"/>
      <c r="D57" s="35"/>
      <c r="E57" s="36"/>
    </row>
    <row r="58" spans="1:5" s="255" customFormat="1" ht="12" customHeight="1">
      <c r="A58" s="16" t="s">
        <v>151</v>
      </c>
      <c r="B58" s="37" t="s">
        <v>152</v>
      </c>
      <c r="C58" s="22">
        <f>SUM(C59:C61)</f>
        <v>0</v>
      </c>
      <c r="D58" s="22">
        <f>SUM(D59:D61)</f>
        <v>0</v>
      </c>
      <c r="E58" s="23">
        <f>SUM(E59:E61)</f>
        <v>0</v>
      </c>
    </row>
    <row r="59" spans="1:5" s="255" customFormat="1" ht="12" customHeight="1">
      <c r="A59" s="252" t="s">
        <v>153</v>
      </c>
      <c r="B59" s="26" t="s">
        <v>154</v>
      </c>
      <c r="C59" s="31"/>
      <c r="D59" s="31"/>
      <c r="E59" s="32"/>
    </row>
    <row r="60" spans="1:5" s="255" customFormat="1" ht="12" customHeight="1">
      <c r="A60" s="254" t="s">
        <v>155</v>
      </c>
      <c r="B60" s="30" t="s">
        <v>431</v>
      </c>
      <c r="C60" s="31"/>
      <c r="D60" s="31"/>
      <c r="E60" s="32"/>
    </row>
    <row r="61" spans="1:5" s="255" customFormat="1" ht="12" customHeight="1">
      <c r="A61" s="254" t="s">
        <v>157</v>
      </c>
      <c r="B61" s="30" t="s">
        <v>158</v>
      </c>
      <c r="C61" s="31"/>
      <c r="D61" s="31"/>
      <c r="E61" s="32"/>
    </row>
    <row r="62" spans="1:5" s="255" customFormat="1" ht="12" customHeight="1">
      <c r="A62" s="256" t="s">
        <v>159</v>
      </c>
      <c r="B62" s="34" t="s">
        <v>160</v>
      </c>
      <c r="C62" s="31"/>
      <c r="D62" s="31"/>
      <c r="E62" s="32"/>
    </row>
    <row r="63" spans="1:5" s="255" customFormat="1" ht="12" customHeight="1">
      <c r="A63" s="16" t="s">
        <v>161</v>
      </c>
      <c r="B63" s="21" t="s">
        <v>162</v>
      </c>
      <c r="C63" s="22">
        <f>+C8+C15+C22+C29+C36+C47+C53+C58</f>
        <v>0</v>
      </c>
      <c r="D63" s="22">
        <f>+D8+D15+D22+D29+D36+D47+D53+D58</f>
        <v>0</v>
      </c>
      <c r="E63" s="23">
        <f>+E8+E15+E22+E29+E36+E47+E53+E58</f>
        <v>0</v>
      </c>
    </row>
    <row r="64" spans="1:5" s="255" customFormat="1" ht="12" customHeight="1">
      <c r="A64" s="257" t="s">
        <v>432</v>
      </c>
      <c r="B64" s="37" t="s">
        <v>164</v>
      </c>
      <c r="C64" s="22">
        <f>SUM(C65:C67)</f>
        <v>0</v>
      </c>
      <c r="D64" s="22">
        <f>SUM(D65:D67)</f>
        <v>0</v>
      </c>
      <c r="E64" s="23">
        <f>SUM(E65:E67)</f>
        <v>0</v>
      </c>
    </row>
    <row r="65" spans="1:5" s="255" customFormat="1" ht="12" customHeight="1">
      <c r="A65" s="252" t="s">
        <v>165</v>
      </c>
      <c r="B65" s="26" t="s">
        <v>166</v>
      </c>
      <c r="C65" s="31"/>
      <c r="D65" s="31"/>
      <c r="E65" s="32"/>
    </row>
    <row r="66" spans="1:5" s="255" customFormat="1" ht="12" customHeight="1">
      <c r="A66" s="254" t="s">
        <v>167</v>
      </c>
      <c r="B66" s="30" t="s">
        <v>168</v>
      </c>
      <c r="C66" s="31"/>
      <c r="D66" s="31"/>
      <c r="E66" s="32"/>
    </row>
    <row r="67" spans="1:5" s="255" customFormat="1" ht="12" customHeight="1">
      <c r="A67" s="256" t="s">
        <v>169</v>
      </c>
      <c r="B67" s="258" t="s">
        <v>433</v>
      </c>
      <c r="C67" s="31"/>
      <c r="D67" s="31"/>
      <c r="E67" s="32"/>
    </row>
    <row r="68" spans="1:5" s="255" customFormat="1" ht="12" customHeight="1">
      <c r="A68" s="257" t="s">
        <v>171</v>
      </c>
      <c r="B68" s="37" t="s">
        <v>172</v>
      </c>
      <c r="C68" s="22">
        <f>SUM(C69:C72)</f>
        <v>0</v>
      </c>
      <c r="D68" s="22">
        <f>SUM(D69:D72)</f>
        <v>0</v>
      </c>
      <c r="E68" s="23">
        <f>SUM(E69:E72)</f>
        <v>0</v>
      </c>
    </row>
    <row r="69" spans="1:5" s="255" customFormat="1" ht="12" customHeight="1">
      <c r="A69" s="252" t="s">
        <v>173</v>
      </c>
      <c r="B69" s="26" t="s">
        <v>174</v>
      </c>
      <c r="C69" s="31"/>
      <c r="D69" s="31"/>
      <c r="E69" s="32"/>
    </row>
    <row r="70" spans="1:5" s="255" customFormat="1" ht="12" customHeight="1">
      <c r="A70" s="254" t="s">
        <v>175</v>
      </c>
      <c r="B70" s="30" t="s">
        <v>176</v>
      </c>
      <c r="C70" s="31"/>
      <c r="D70" s="31"/>
      <c r="E70" s="32"/>
    </row>
    <row r="71" spans="1:5" s="255" customFormat="1" ht="12" customHeight="1">
      <c r="A71" s="254" t="s">
        <v>177</v>
      </c>
      <c r="B71" s="30" t="s">
        <v>178</v>
      </c>
      <c r="C71" s="31"/>
      <c r="D71" s="31"/>
      <c r="E71" s="32"/>
    </row>
    <row r="72" spans="1:5" s="255" customFormat="1" ht="12" customHeight="1">
      <c r="A72" s="256" t="s">
        <v>179</v>
      </c>
      <c r="B72" s="34" t="s">
        <v>180</v>
      </c>
      <c r="C72" s="31"/>
      <c r="D72" s="31"/>
      <c r="E72" s="32"/>
    </row>
    <row r="73" spans="1:5" s="255" customFormat="1" ht="12" customHeight="1">
      <c r="A73" s="257" t="s">
        <v>181</v>
      </c>
      <c r="B73" s="37" t="s">
        <v>182</v>
      </c>
      <c r="C73" s="22">
        <f>SUM(C74:C75)</f>
        <v>0</v>
      </c>
      <c r="D73" s="22">
        <f>SUM(D74:D75)</f>
        <v>0</v>
      </c>
      <c r="E73" s="23">
        <f>SUM(E74:E75)</f>
        <v>0</v>
      </c>
    </row>
    <row r="74" spans="1:5" s="255" customFormat="1" ht="12" customHeight="1">
      <c r="A74" s="252" t="s">
        <v>183</v>
      </c>
      <c r="B74" s="26" t="s">
        <v>184</v>
      </c>
      <c r="C74" s="31"/>
      <c r="D74" s="31"/>
      <c r="E74" s="32"/>
    </row>
    <row r="75" spans="1:5" s="255" customFormat="1" ht="12" customHeight="1">
      <c r="A75" s="256" t="s">
        <v>185</v>
      </c>
      <c r="B75" s="34" t="s">
        <v>186</v>
      </c>
      <c r="C75" s="31"/>
      <c r="D75" s="31"/>
      <c r="E75" s="32"/>
    </row>
    <row r="76" spans="1:5" s="255" customFormat="1" ht="12" customHeight="1">
      <c r="A76" s="257" t="s">
        <v>187</v>
      </c>
      <c r="B76" s="37" t="s">
        <v>188</v>
      </c>
      <c r="C76" s="22">
        <f>SUM(C77:C79)</f>
        <v>0</v>
      </c>
      <c r="D76" s="22">
        <f>SUM(D77:D79)</f>
        <v>0</v>
      </c>
      <c r="E76" s="23">
        <f>SUM(E77:E79)</f>
        <v>0</v>
      </c>
    </row>
    <row r="77" spans="1:5" s="255" customFormat="1" ht="12" customHeight="1">
      <c r="A77" s="252" t="s">
        <v>189</v>
      </c>
      <c r="B77" s="26" t="s">
        <v>190</v>
      </c>
      <c r="C77" s="31"/>
      <c r="D77" s="31"/>
      <c r="E77" s="32"/>
    </row>
    <row r="78" spans="1:5" s="255" customFormat="1" ht="12" customHeight="1">
      <c r="A78" s="254" t="s">
        <v>191</v>
      </c>
      <c r="B78" s="30" t="s">
        <v>192</v>
      </c>
      <c r="C78" s="31"/>
      <c r="D78" s="31"/>
      <c r="E78" s="32"/>
    </row>
    <row r="79" spans="1:5" s="255" customFormat="1" ht="12" customHeight="1">
      <c r="A79" s="256" t="s">
        <v>193</v>
      </c>
      <c r="B79" s="34" t="s">
        <v>194</v>
      </c>
      <c r="C79" s="31"/>
      <c r="D79" s="31"/>
      <c r="E79" s="32"/>
    </row>
    <row r="80" spans="1:5" s="255" customFormat="1" ht="12" customHeight="1">
      <c r="A80" s="257" t="s">
        <v>195</v>
      </c>
      <c r="B80" s="37" t="s">
        <v>196</v>
      </c>
      <c r="C80" s="22">
        <f>SUM(C81:C84)</f>
        <v>0</v>
      </c>
      <c r="D80" s="22">
        <f>SUM(D81:D84)</f>
        <v>0</v>
      </c>
      <c r="E80" s="23">
        <f>SUM(E81:E84)</f>
        <v>0</v>
      </c>
    </row>
    <row r="81" spans="1:5" s="255" customFormat="1" ht="12" customHeight="1">
      <c r="A81" s="259" t="s">
        <v>197</v>
      </c>
      <c r="B81" s="26" t="s">
        <v>198</v>
      </c>
      <c r="C81" s="31"/>
      <c r="D81" s="31"/>
      <c r="E81" s="32"/>
    </row>
    <row r="82" spans="1:5" s="255" customFormat="1" ht="12" customHeight="1">
      <c r="A82" s="260" t="s">
        <v>199</v>
      </c>
      <c r="B82" s="30" t="s">
        <v>200</v>
      </c>
      <c r="C82" s="31"/>
      <c r="D82" s="31"/>
      <c r="E82" s="32"/>
    </row>
    <row r="83" spans="1:5" s="255" customFormat="1" ht="12" customHeight="1">
      <c r="A83" s="260" t="s">
        <v>201</v>
      </c>
      <c r="B83" s="30" t="s">
        <v>202</v>
      </c>
      <c r="C83" s="31"/>
      <c r="D83" s="31"/>
      <c r="E83" s="32"/>
    </row>
    <row r="84" spans="1:5" s="255" customFormat="1" ht="12" customHeight="1">
      <c r="A84" s="261" t="s">
        <v>203</v>
      </c>
      <c r="B84" s="34" t="s">
        <v>204</v>
      </c>
      <c r="C84" s="31"/>
      <c r="D84" s="31"/>
      <c r="E84" s="32"/>
    </row>
    <row r="85" spans="1:5" s="255" customFormat="1" ht="12" customHeight="1">
      <c r="A85" s="257" t="s">
        <v>205</v>
      </c>
      <c r="B85" s="37" t="s">
        <v>206</v>
      </c>
      <c r="C85" s="46"/>
      <c r="D85" s="46"/>
      <c r="E85" s="47"/>
    </row>
    <row r="86" spans="1:5" s="255" customFormat="1" ht="12" customHeight="1">
      <c r="A86" s="257" t="s">
        <v>207</v>
      </c>
      <c r="B86" s="262" t="s">
        <v>208</v>
      </c>
      <c r="C86" s="22">
        <f>+C64+C68+C73+C76+C80+C85</f>
        <v>0</v>
      </c>
      <c r="D86" s="22">
        <f>+D64+D68+D73+D76+D80+D85</f>
        <v>0</v>
      </c>
      <c r="E86" s="23">
        <f>+E64+E68+E73+E76+E80+E85</f>
        <v>0</v>
      </c>
    </row>
    <row r="87" spans="1:5" s="255" customFormat="1" ht="12" customHeight="1">
      <c r="A87" s="263" t="s">
        <v>209</v>
      </c>
      <c r="B87" s="264" t="s">
        <v>434</v>
      </c>
      <c r="C87" s="22">
        <f>+C63+C86</f>
        <v>0</v>
      </c>
      <c r="D87" s="22">
        <f>+D63+D86</f>
        <v>0</v>
      </c>
      <c r="E87" s="23">
        <f>+E63+E86</f>
        <v>0</v>
      </c>
    </row>
    <row r="88" spans="1:5" s="255" customFormat="1" ht="15" customHeight="1">
      <c r="A88" s="265"/>
      <c r="B88" s="266"/>
      <c r="C88" s="267"/>
      <c r="D88" s="267"/>
      <c r="E88" s="267"/>
    </row>
    <row r="89" spans="1:5" ht="12.75">
      <c r="A89" s="268"/>
      <c r="B89" s="269"/>
      <c r="C89" s="270"/>
      <c r="D89" s="270"/>
      <c r="E89" s="270"/>
    </row>
    <row r="90" spans="1:5" s="251" customFormat="1" ht="16.5" customHeight="1">
      <c r="A90" s="849" t="s">
        <v>296</v>
      </c>
      <c r="B90" s="849"/>
      <c r="C90" s="849"/>
      <c r="D90" s="849"/>
      <c r="E90" s="849"/>
    </row>
    <row r="91" spans="1:5" s="273" customFormat="1" ht="12" customHeight="1">
      <c r="A91" s="271" t="s">
        <v>51</v>
      </c>
      <c r="B91" s="58" t="s">
        <v>214</v>
      </c>
      <c r="C91" s="272">
        <f>SUM(C92:C96)</f>
        <v>0</v>
      </c>
      <c r="D91" s="272">
        <f>SUM(D92:D96)</f>
        <v>0</v>
      </c>
      <c r="E91" s="272">
        <f>SUM(E92:E96)</f>
        <v>0</v>
      </c>
    </row>
    <row r="92" spans="1:5" ht="12" customHeight="1">
      <c r="A92" s="274" t="s">
        <v>53</v>
      </c>
      <c r="B92" s="62" t="s">
        <v>215</v>
      </c>
      <c r="C92" s="275"/>
      <c r="D92" s="275"/>
      <c r="E92" s="275"/>
    </row>
    <row r="93" spans="1:5" ht="12" customHeight="1">
      <c r="A93" s="254" t="s">
        <v>55</v>
      </c>
      <c r="B93" s="65" t="s">
        <v>216</v>
      </c>
      <c r="C93" s="276"/>
      <c r="D93" s="276"/>
      <c r="E93" s="276"/>
    </row>
    <row r="94" spans="1:5" ht="12" customHeight="1">
      <c r="A94" s="254" t="s">
        <v>57</v>
      </c>
      <c r="B94" s="65" t="s">
        <v>217</v>
      </c>
      <c r="C94" s="277"/>
      <c r="D94" s="277"/>
      <c r="E94" s="277"/>
    </row>
    <row r="95" spans="1:5" ht="12" customHeight="1">
      <c r="A95" s="254" t="s">
        <v>59</v>
      </c>
      <c r="B95" s="66" t="s">
        <v>218</v>
      </c>
      <c r="C95" s="277"/>
      <c r="D95" s="277"/>
      <c r="E95" s="277"/>
    </row>
    <row r="96" spans="1:5" ht="12" customHeight="1">
      <c r="A96" s="254" t="s">
        <v>219</v>
      </c>
      <c r="B96" s="67" t="s">
        <v>220</v>
      </c>
      <c r="C96" s="277"/>
      <c r="D96" s="277"/>
      <c r="E96" s="277"/>
    </row>
    <row r="97" spans="1:5" ht="12" customHeight="1">
      <c r="A97" s="254" t="s">
        <v>63</v>
      </c>
      <c r="B97" s="65" t="s">
        <v>221</v>
      </c>
      <c r="C97" s="277"/>
      <c r="D97" s="277"/>
      <c r="E97" s="277"/>
    </row>
    <row r="98" spans="1:5" ht="12" customHeight="1">
      <c r="A98" s="254" t="s">
        <v>222</v>
      </c>
      <c r="B98" s="68" t="s">
        <v>223</v>
      </c>
      <c r="C98" s="277"/>
      <c r="D98" s="277"/>
      <c r="E98" s="277"/>
    </row>
    <row r="99" spans="1:5" ht="12" customHeight="1">
      <c r="A99" s="254" t="s">
        <v>224</v>
      </c>
      <c r="B99" s="69" t="s">
        <v>225</v>
      </c>
      <c r="C99" s="277"/>
      <c r="D99" s="277"/>
      <c r="E99" s="277"/>
    </row>
    <row r="100" spans="1:5" ht="12" customHeight="1">
      <c r="A100" s="254" t="s">
        <v>226</v>
      </c>
      <c r="B100" s="69" t="s">
        <v>227</v>
      </c>
      <c r="C100" s="277"/>
      <c r="D100" s="277"/>
      <c r="E100" s="277"/>
    </row>
    <row r="101" spans="1:5" ht="12" customHeight="1">
      <c r="A101" s="254" t="s">
        <v>228</v>
      </c>
      <c r="B101" s="68" t="s">
        <v>229</v>
      </c>
      <c r="C101" s="277"/>
      <c r="D101" s="277"/>
      <c r="E101" s="277"/>
    </row>
    <row r="102" spans="1:5" ht="12" customHeight="1">
      <c r="A102" s="254" t="s">
        <v>230</v>
      </c>
      <c r="B102" s="68" t="s">
        <v>231</v>
      </c>
      <c r="C102" s="277"/>
      <c r="D102" s="277"/>
      <c r="E102" s="277"/>
    </row>
    <row r="103" spans="1:5" ht="12" customHeight="1">
      <c r="A103" s="254" t="s">
        <v>232</v>
      </c>
      <c r="B103" s="69" t="s">
        <v>233</v>
      </c>
      <c r="C103" s="277"/>
      <c r="D103" s="277"/>
      <c r="E103" s="277"/>
    </row>
    <row r="104" spans="1:5" ht="12" customHeight="1">
      <c r="A104" s="278" t="s">
        <v>234</v>
      </c>
      <c r="B104" s="71" t="s">
        <v>235</v>
      </c>
      <c r="C104" s="277"/>
      <c r="D104" s="277"/>
      <c r="E104" s="277"/>
    </row>
    <row r="105" spans="1:5" ht="12" customHeight="1">
      <c r="A105" s="254" t="s">
        <v>236</v>
      </c>
      <c r="B105" s="71" t="s">
        <v>237</v>
      </c>
      <c r="C105" s="277"/>
      <c r="D105" s="277"/>
      <c r="E105" s="277"/>
    </row>
    <row r="106" spans="1:5" s="273" customFormat="1" ht="12" customHeight="1">
      <c r="A106" s="279" t="s">
        <v>238</v>
      </c>
      <c r="B106" s="73" t="s">
        <v>239</v>
      </c>
      <c r="C106" s="280"/>
      <c r="D106" s="280"/>
      <c r="E106" s="280"/>
    </row>
    <row r="107" spans="1:5" ht="12" customHeight="1">
      <c r="A107" s="16" t="s">
        <v>65</v>
      </c>
      <c r="B107" s="76" t="s">
        <v>240</v>
      </c>
      <c r="C107" s="92">
        <f>+C108+C110+C112</f>
        <v>0</v>
      </c>
      <c r="D107" s="92">
        <f>+D108+D110+D112</f>
        <v>0</v>
      </c>
      <c r="E107" s="92">
        <f>+E108+E110+E112</f>
        <v>0</v>
      </c>
    </row>
    <row r="108" spans="1:5" ht="12" customHeight="1">
      <c r="A108" s="252" t="s">
        <v>67</v>
      </c>
      <c r="B108" s="65" t="s">
        <v>241</v>
      </c>
      <c r="C108" s="281"/>
      <c r="D108" s="281"/>
      <c r="E108" s="281"/>
    </row>
    <row r="109" spans="1:5" ht="12" customHeight="1">
      <c r="A109" s="252" t="s">
        <v>69</v>
      </c>
      <c r="B109" s="77" t="s">
        <v>242</v>
      </c>
      <c r="C109" s="281"/>
      <c r="D109" s="281"/>
      <c r="E109" s="281"/>
    </row>
    <row r="110" spans="1:5" ht="12" customHeight="1">
      <c r="A110" s="252" t="s">
        <v>71</v>
      </c>
      <c r="B110" s="77" t="s">
        <v>243</v>
      </c>
      <c r="C110" s="276"/>
      <c r="D110" s="276"/>
      <c r="E110" s="276"/>
    </row>
    <row r="111" spans="1:5" ht="12" customHeight="1">
      <c r="A111" s="252" t="s">
        <v>73</v>
      </c>
      <c r="B111" s="77" t="s">
        <v>244</v>
      </c>
      <c r="C111" s="32"/>
      <c r="D111" s="32"/>
      <c r="E111" s="32"/>
    </row>
    <row r="112" spans="1:5" ht="12" customHeight="1">
      <c r="A112" s="252" t="s">
        <v>75</v>
      </c>
      <c r="B112" s="38" t="s">
        <v>245</v>
      </c>
      <c r="C112" s="32"/>
      <c r="D112" s="32"/>
      <c r="E112" s="32"/>
    </row>
    <row r="113" spans="1:5" ht="12" customHeight="1">
      <c r="A113" s="252" t="s">
        <v>77</v>
      </c>
      <c r="B113" s="78" t="s">
        <v>246</v>
      </c>
      <c r="C113" s="32"/>
      <c r="D113" s="32"/>
      <c r="E113" s="32"/>
    </row>
    <row r="114" spans="1:5" ht="12" customHeight="1">
      <c r="A114" s="252" t="s">
        <v>247</v>
      </c>
      <c r="B114" s="79" t="s">
        <v>248</v>
      </c>
      <c r="C114" s="32"/>
      <c r="D114" s="32"/>
      <c r="E114" s="32"/>
    </row>
    <row r="115" spans="1:5" ht="12" customHeight="1">
      <c r="A115" s="252" t="s">
        <v>249</v>
      </c>
      <c r="B115" s="69" t="s">
        <v>227</v>
      </c>
      <c r="C115" s="32"/>
      <c r="D115" s="32"/>
      <c r="E115" s="32"/>
    </row>
    <row r="116" spans="1:5" ht="12" customHeight="1">
      <c r="A116" s="252" t="s">
        <v>250</v>
      </c>
      <c r="B116" s="69" t="s">
        <v>251</v>
      </c>
      <c r="C116" s="32"/>
      <c r="D116" s="32"/>
      <c r="E116" s="32"/>
    </row>
    <row r="117" spans="1:5" ht="12" customHeight="1">
      <c r="A117" s="252" t="s">
        <v>252</v>
      </c>
      <c r="B117" s="69" t="s">
        <v>253</v>
      </c>
      <c r="C117" s="32"/>
      <c r="D117" s="32"/>
      <c r="E117" s="32"/>
    </row>
    <row r="118" spans="1:5" ht="12" customHeight="1">
      <c r="A118" s="252" t="s">
        <v>254</v>
      </c>
      <c r="B118" s="69" t="s">
        <v>233</v>
      </c>
      <c r="C118" s="32"/>
      <c r="D118" s="32"/>
      <c r="E118" s="32"/>
    </row>
    <row r="119" spans="1:5" ht="12" customHeight="1">
      <c r="A119" s="252" t="s">
        <v>255</v>
      </c>
      <c r="B119" s="69" t="s">
        <v>256</v>
      </c>
      <c r="C119" s="32"/>
      <c r="D119" s="32"/>
      <c r="E119" s="32"/>
    </row>
    <row r="120" spans="1:5" ht="12" customHeight="1">
      <c r="A120" s="278" t="s">
        <v>257</v>
      </c>
      <c r="B120" s="69" t="s">
        <v>258</v>
      </c>
      <c r="C120" s="36"/>
      <c r="D120" s="36"/>
      <c r="E120" s="36"/>
    </row>
    <row r="121" spans="1:5" ht="12" customHeight="1">
      <c r="A121" s="16" t="s">
        <v>79</v>
      </c>
      <c r="B121" s="21" t="s">
        <v>259</v>
      </c>
      <c r="C121" s="92">
        <f>+C122+C123</f>
        <v>0</v>
      </c>
      <c r="D121" s="92">
        <f>+D122+D123</f>
        <v>0</v>
      </c>
      <c r="E121" s="92">
        <f>+E122+E123</f>
        <v>0</v>
      </c>
    </row>
    <row r="122" spans="1:5" ht="12" customHeight="1">
      <c r="A122" s="252" t="s">
        <v>81</v>
      </c>
      <c r="B122" s="81" t="s">
        <v>260</v>
      </c>
      <c r="C122" s="281"/>
      <c r="D122" s="281"/>
      <c r="E122" s="281"/>
    </row>
    <row r="123" spans="1:5" ht="12" customHeight="1">
      <c r="A123" s="256" t="s">
        <v>83</v>
      </c>
      <c r="B123" s="77" t="s">
        <v>261</v>
      </c>
      <c r="C123" s="277"/>
      <c r="D123" s="277"/>
      <c r="E123" s="277"/>
    </row>
    <row r="124" spans="1:5" ht="12" customHeight="1">
      <c r="A124" s="16" t="s">
        <v>262</v>
      </c>
      <c r="B124" s="21" t="s">
        <v>263</v>
      </c>
      <c r="C124" s="92">
        <f>+C91+C107+C121</f>
        <v>0</v>
      </c>
      <c r="D124" s="92">
        <f>+D91+D107+D121</f>
        <v>0</v>
      </c>
      <c r="E124" s="92">
        <f>+E91+E107+E121</f>
        <v>0</v>
      </c>
    </row>
    <row r="125" spans="1:5" ht="12" customHeight="1">
      <c r="A125" s="16" t="s">
        <v>107</v>
      </c>
      <c r="B125" s="21" t="s">
        <v>435</v>
      </c>
      <c r="C125" s="92">
        <f>+C126+C127+C128</f>
        <v>0</v>
      </c>
      <c r="D125" s="92">
        <f>+D126+D127+D128</f>
        <v>0</v>
      </c>
      <c r="E125" s="92">
        <f>+E126+E127+E128</f>
        <v>0</v>
      </c>
    </row>
    <row r="126" spans="1:5" ht="12" customHeight="1">
      <c r="A126" s="252" t="s">
        <v>109</v>
      </c>
      <c r="B126" s="81" t="s">
        <v>265</v>
      </c>
      <c r="C126" s="32"/>
      <c r="D126" s="32"/>
      <c r="E126" s="32"/>
    </row>
    <row r="127" spans="1:5" ht="12" customHeight="1">
      <c r="A127" s="252" t="s">
        <v>111</v>
      </c>
      <c r="B127" s="81" t="s">
        <v>266</v>
      </c>
      <c r="C127" s="32"/>
      <c r="D127" s="32"/>
      <c r="E127" s="32"/>
    </row>
    <row r="128" spans="1:5" ht="12" customHeight="1">
      <c r="A128" s="278" t="s">
        <v>113</v>
      </c>
      <c r="B128" s="82" t="s">
        <v>267</v>
      </c>
      <c r="C128" s="32"/>
      <c r="D128" s="32"/>
      <c r="E128" s="32"/>
    </row>
    <row r="129" spans="1:5" ht="12" customHeight="1">
      <c r="A129" s="16" t="s">
        <v>129</v>
      </c>
      <c r="B129" s="21" t="s">
        <v>268</v>
      </c>
      <c r="C129" s="92">
        <f>+C130+C131+C132+C133</f>
        <v>0</v>
      </c>
      <c r="D129" s="92">
        <f>+D130+D131+D132+D133</f>
        <v>0</v>
      </c>
      <c r="E129" s="92">
        <f>+E130+E131+E132+E133</f>
        <v>0</v>
      </c>
    </row>
    <row r="130" spans="1:5" ht="12" customHeight="1">
      <c r="A130" s="252" t="s">
        <v>131</v>
      </c>
      <c r="B130" s="81" t="s">
        <v>269</v>
      </c>
      <c r="C130" s="32"/>
      <c r="D130" s="32"/>
      <c r="E130" s="32"/>
    </row>
    <row r="131" spans="1:5" ht="12" customHeight="1">
      <c r="A131" s="252" t="s">
        <v>133</v>
      </c>
      <c r="B131" s="81" t="s">
        <v>270</v>
      </c>
      <c r="C131" s="32"/>
      <c r="D131" s="32"/>
      <c r="E131" s="32"/>
    </row>
    <row r="132" spans="1:5" ht="12" customHeight="1">
      <c r="A132" s="252" t="s">
        <v>135</v>
      </c>
      <c r="B132" s="81" t="s">
        <v>271</v>
      </c>
      <c r="C132" s="32"/>
      <c r="D132" s="32"/>
      <c r="E132" s="32"/>
    </row>
    <row r="133" spans="1:5" s="273" customFormat="1" ht="12" customHeight="1">
      <c r="A133" s="278" t="s">
        <v>137</v>
      </c>
      <c r="B133" s="82" t="s">
        <v>272</v>
      </c>
      <c r="C133" s="32"/>
      <c r="D133" s="32"/>
      <c r="E133" s="32"/>
    </row>
    <row r="134" spans="1:11" ht="12.75">
      <c r="A134" s="16" t="s">
        <v>273</v>
      </c>
      <c r="B134" s="21" t="s">
        <v>436</v>
      </c>
      <c r="C134" s="92">
        <f>+C135+C136+C138+C139+C137</f>
        <v>0</v>
      </c>
      <c r="D134" s="92">
        <f>+D135+D136+D138+D139+D137</f>
        <v>0</v>
      </c>
      <c r="E134" s="92">
        <f>+E135+E136+E138+E139+E137</f>
        <v>0</v>
      </c>
      <c r="K134" s="282"/>
    </row>
    <row r="135" spans="1:5" ht="12.75">
      <c r="A135" s="252" t="s">
        <v>143</v>
      </c>
      <c r="B135" s="81" t="s">
        <v>275</v>
      </c>
      <c r="C135" s="32"/>
      <c r="D135" s="32"/>
      <c r="E135" s="32"/>
    </row>
    <row r="136" spans="1:5" ht="12" customHeight="1">
      <c r="A136" s="252" t="s">
        <v>145</v>
      </c>
      <c r="B136" s="81" t="s">
        <v>276</v>
      </c>
      <c r="C136" s="32"/>
      <c r="D136" s="32"/>
      <c r="E136" s="32"/>
    </row>
    <row r="137" spans="1:5" ht="12" customHeight="1">
      <c r="A137" s="252" t="s">
        <v>147</v>
      </c>
      <c r="B137" s="81" t="s">
        <v>437</v>
      </c>
      <c r="C137" s="32"/>
      <c r="D137" s="32"/>
      <c r="E137" s="32"/>
    </row>
    <row r="138" spans="1:5" s="273" customFormat="1" ht="12" customHeight="1">
      <c r="A138" s="252" t="s">
        <v>149</v>
      </c>
      <c r="B138" s="81" t="s">
        <v>277</v>
      </c>
      <c r="C138" s="32"/>
      <c r="D138" s="32"/>
      <c r="E138" s="32"/>
    </row>
    <row r="139" spans="1:5" s="273" customFormat="1" ht="12" customHeight="1">
      <c r="A139" s="278" t="s">
        <v>438</v>
      </c>
      <c r="B139" s="82" t="s">
        <v>278</v>
      </c>
      <c r="C139" s="32"/>
      <c r="D139" s="32"/>
      <c r="E139" s="32"/>
    </row>
    <row r="140" spans="1:5" s="273" customFormat="1" ht="12" customHeight="1">
      <c r="A140" s="16" t="s">
        <v>151</v>
      </c>
      <c r="B140" s="21" t="s">
        <v>439</v>
      </c>
      <c r="C140" s="283">
        <f>+C141+C142+C143+C144</f>
        <v>0</v>
      </c>
      <c r="D140" s="283">
        <f>+D141+D142+D143+D144</f>
        <v>0</v>
      </c>
      <c r="E140" s="283">
        <f>+E141+E142+E143+E144</f>
        <v>0</v>
      </c>
    </row>
    <row r="141" spans="1:5" s="273" customFormat="1" ht="12" customHeight="1">
      <c r="A141" s="252" t="s">
        <v>153</v>
      </c>
      <c r="B141" s="81" t="s">
        <v>280</v>
      </c>
      <c r="C141" s="32"/>
      <c r="D141" s="32"/>
      <c r="E141" s="32"/>
    </row>
    <row r="142" spans="1:5" s="273" customFormat="1" ht="12" customHeight="1">
      <c r="A142" s="252" t="s">
        <v>155</v>
      </c>
      <c r="B142" s="81" t="s">
        <v>281</v>
      </c>
      <c r="C142" s="32"/>
      <c r="D142" s="32"/>
      <c r="E142" s="32"/>
    </row>
    <row r="143" spans="1:5" s="273" customFormat="1" ht="12" customHeight="1">
      <c r="A143" s="252" t="s">
        <v>157</v>
      </c>
      <c r="B143" s="81" t="s">
        <v>282</v>
      </c>
      <c r="C143" s="32"/>
      <c r="D143" s="32"/>
      <c r="E143" s="32"/>
    </row>
    <row r="144" spans="1:5" ht="12.75" customHeight="1">
      <c r="A144" s="252" t="s">
        <v>159</v>
      </c>
      <c r="B144" s="81" t="s">
        <v>283</v>
      </c>
      <c r="C144" s="32"/>
      <c r="D144" s="32"/>
      <c r="E144" s="32"/>
    </row>
    <row r="145" spans="1:5" ht="12" customHeight="1">
      <c r="A145" s="16" t="s">
        <v>161</v>
      </c>
      <c r="B145" s="21" t="s">
        <v>284</v>
      </c>
      <c r="C145" s="284">
        <f>+C125+C129+C134+C140</f>
        <v>0</v>
      </c>
      <c r="D145" s="284">
        <f>+D125+D129+D134+D140</f>
        <v>0</v>
      </c>
      <c r="E145" s="284">
        <f>+E125+E129+E134+E140</f>
        <v>0</v>
      </c>
    </row>
    <row r="146" spans="1:5" ht="15" customHeight="1">
      <c r="A146" s="285" t="s">
        <v>285</v>
      </c>
      <c r="B146" s="90" t="s">
        <v>286</v>
      </c>
      <c r="C146" s="284">
        <f>+C124+C145</f>
        <v>0</v>
      </c>
      <c r="D146" s="284">
        <f>+D124+D145</f>
        <v>0</v>
      </c>
      <c r="E146" s="284">
        <f>+E124+E145</f>
        <v>0</v>
      </c>
    </row>
    <row r="148" spans="1:5" ht="15" customHeight="1">
      <c r="A148" s="286" t="s">
        <v>440</v>
      </c>
      <c r="B148" s="287"/>
      <c r="C148" s="288"/>
      <c r="D148" s="289"/>
      <c r="E148" s="290"/>
    </row>
    <row r="149" spans="1:5" ht="14.25" customHeight="1">
      <c r="A149" s="286" t="s">
        <v>441</v>
      </c>
      <c r="B149" s="287"/>
      <c r="C149" s="288"/>
      <c r="D149" s="289"/>
      <c r="E149" s="290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">
      <selection activeCell="E134" sqref="E134"/>
    </sheetView>
  </sheetViews>
  <sheetFormatPr defaultColWidth="9.00390625" defaultRowHeight="12.75"/>
  <cols>
    <col min="1" max="1" width="14.875" style="226" customWidth="1"/>
    <col min="2" max="2" width="65.375" style="227" customWidth="1"/>
    <col min="3" max="5" width="17.00390625" style="228" customWidth="1"/>
    <col min="6" max="16384" width="9.375" style="229" customWidth="1"/>
  </cols>
  <sheetData>
    <row r="1" spans="1:5" s="234" customFormat="1" ht="16.5" customHeight="1">
      <c r="A1" s="230"/>
      <c r="B1" s="231"/>
      <c r="C1" s="232"/>
      <c r="D1" s="233"/>
      <c r="E1" s="232" t="str">
        <f>+CONCATENATE("6.4. melléklet a ……/",LEFT(ÖSSZEFÜGGÉSEK!A4,4)+1,". (……) önkormányzati rendelethez")</f>
        <v>6.4. melléklet a ……/2015. (……) önkormányzati rendelethez</v>
      </c>
    </row>
    <row r="2" spans="1:5" s="237" customFormat="1" ht="15.75" customHeight="1">
      <c r="A2" s="235" t="s">
        <v>297</v>
      </c>
      <c r="B2" s="847" t="s">
        <v>424</v>
      </c>
      <c r="C2" s="847"/>
      <c r="D2" s="847"/>
      <c r="E2" s="236" t="s">
        <v>425</v>
      </c>
    </row>
    <row r="3" spans="1:5" s="237" customFormat="1" ht="24">
      <c r="A3" s="238" t="s">
        <v>426</v>
      </c>
      <c r="B3" s="848" t="s">
        <v>447</v>
      </c>
      <c r="C3" s="848"/>
      <c r="D3" s="848"/>
      <c r="E3" s="239" t="s">
        <v>448</v>
      </c>
    </row>
    <row r="4" spans="1:5" s="242" customFormat="1" ht="15.75" customHeight="1">
      <c r="A4" s="240"/>
      <c r="B4" s="240"/>
      <c r="C4" s="241"/>
      <c r="D4" s="241"/>
      <c r="E4" s="241" t="s">
        <v>428</v>
      </c>
    </row>
    <row r="5" spans="1:5" ht="24">
      <c r="A5" s="243" t="s">
        <v>429</v>
      </c>
      <c r="B5" s="244" t="s">
        <v>430</v>
      </c>
      <c r="C5" s="245" t="s">
        <v>43</v>
      </c>
      <c r="D5" s="245" t="s">
        <v>44</v>
      </c>
      <c r="E5" s="246" t="s">
        <v>45</v>
      </c>
    </row>
    <row r="6" spans="1:5" s="251" customFormat="1" ht="12.75" customHeight="1">
      <c r="A6" s="247" t="s">
        <v>46</v>
      </c>
      <c r="B6" s="248" t="s">
        <v>47</v>
      </c>
      <c r="C6" s="248" t="s">
        <v>48</v>
      </c>
      <c r="D6" s="249" t="s">
        <v>49</v>
      </c>
      <c r="E6" s="250" t="s">
        <v>50</v>
      </c>
    </row>
    <row r="7" spans="1:5" s="251" customFormat="1" ht="15.75" customHeight="1">
      <c r="A7" s="849" t="s">
        <v>295</v>
      </c>
      <c r="B7" s="849"/>
      <c r="C7" s="849"/>
      <c r="D7" s="849"/>
      <c r="E7" s="849"/>
    </row>
    <row r="8" spans="1:5" s="251" customFormat="1" ht="12" customHeight="1">
      <c r="A8" s="16" t="s">
        <v>51</v>
      </c>
      <c r="B8" s="21" t="s">
        <v>52</v>
      </c>
      <c r="C8" s="22">
        <f>SUM(C9:C14)</f>
        <v>0</v>
      </c>
      <c r="D8" s="22">
        <f>SUM(D9:D14)</f>
        <v>0</v>
      </c>
      <c r="E8" s="23">
        <f>SUM(E9:E14)</f>
        <v>0</v>
      </c>
    </row>
    <row r="9" spans="1:5" s="253" customFormat="1" ht="12" customHeight="1">
      <c r="A9" s="252" t="s">
        <v>53</v>
      </c>
      <c r="B9" s="26" t="s">
        <v>54</v>
      </c>
      <c r="C9" s="27"/>
      <c r="D9" s="27"/>
      <c r="E9" s="28"/>
    </row>
    <row r="10" spans="1:5" s="255" customFormat="1" ht="12" customHeight="1">
      <c r="A10" s="254" t="s">
        <v>55</v>
      </c>
      <c r="B10" s="30" t="s">
        <v>56</v>
      </c>
      <c r="C10" s="31"/>
      <c r="D10" s="31"/>
      <c r="E10" s="32"/>
    </row>
    <row r="11" spans="1:5" s="255" customFormat="1" ht="12" customHeight="1">
      <c r="A11" s="254" t="s">
        <v>57</v>
      </c>
      <c r="B11" s="30" t="s">
        <v>58</v>
      </c>
      <c r="C11" s="31"/>
      <c r="D11" s="31"/>
      <c r="E11" s="32"/>
    </row>
    <row r="12" spans="1:5" s="255" customFormat="1" ht="12" customHeight="1">
      <c r="A12" s="254" t="s">
        <v>59</v>
      </c>
      <c r="B12" s="30" t="s">
        <v>60</v>
      </c>
      <c r="C12" s="31"/>
      <c r="D12" s="31"/>
      <c r="E12" s="32"/>
    </row>
    <row r="13" spans="1:5" s="255" customFormat="1" ht="12" customHeight="1">
      <c r="A13" s="254" t="s">
        <v>61</v>
      </c>
      <c r="B13" s="30" t="s">
        <v>62</v>
      </c>
      <c r="C13" s="31"/>
      <c r="D13" s="31"/>
      <c r="E13" s="32"/>
    </row>
    <row r="14" spans="1:5" s="253" customFormat="1" ht="12" customHeight="1">
      <c r="A14" s="256" t="s">
        <v>63</v>
      </c>
      <c r="B14" s="34" t="s">
        <v>64</v>
      </c>
      <c r="C14" s="35"/>
      <c r="D14" s="35"/>
      <c r="E14" s="36"/>
    </row>
    <row r="15" spans="1:5" s="253" customFormat="1" ht="12" customHeight="1">
      <c r="A15" s="16" t="s">
        <v>65</v>
      </c>
      <c r="B15" s="37" t="s">
        <v>66</v>
      </c>
      <c r="C15" s="22">
        <f>SUM(C16:C20)</f>
        <v>0</v>
      </c>
      <c r="D15" s="22">
        <f>SUM(D16:D20)</f>
        <v>0</v>
      </c>
      <c r="E15" s="23">
        <f>SUM(E16:E20)</f>
        <v>0</v>
      </c>
    </row>
    <row r="16" spans="1:5" s="253" customFormat="1" ht="12" customHeight="1">
      <c r="A16" s="252" t="s">
        <v>67</v>
      </c>
      <c r="B16" s="26" t="s">
        <v>68</v>
      </c>
      <c r="C16" s="27"/>
      <c r="D16" s="27"/>
      <c r="E16" s="28"/>
    </row>
    <row r="17" spans="1:5" s="253" customFormat="1" ht="12" customHeight="1">
      <c r="A17" s="254" t="s">
        <v>69</v>
      </c>
      <c r="B17" s="30" t="s">
        <v>70</v>
      </c>
      <c r="C17" s="31"/>
      <c r="D17" s="31"/>
      <c r="E17" s="32"/>
    </row>
    <row r="18" spans="1:5" s="253" customFormat="1" ht="12" customHeight="1">
      <c r="A18" s="254" t="s">
        <v>71</v>
      </c>
      <c r="B18" s="30" t="s">
        <v>72</v>
      </c>
      <c r="C18" s="31"/>
      <c r="D18" s="31"/>
      <c r="E18" s="32"/>
    </row>
    <row r="19" spans="1:5" s="253" customFormat="1" ht="12" customHeight="1">
      <c r="A19" s="254" t="s">
        <v>73</v>
      </c>
      <c r="B19" s="30" t="s">
        <v>74</v>
      </c>
      <c r="C19" s="31"/>
      <c r="D19" s="31"/>
      <c r="E19" s="32"/>
    </row>
    <row r="20" spans="1:5" s="253" customFormat="1" ht="12" customHeight="1">
      <c r="A20" s="254" t="s">
        <v>75</v>
      </c>
      <c r="B20" s="30" t="s">
        <v>76</v>
      </c>
      <c r="C20" s="31"/>
      <c r="D20" s="31"/>
      <c r="E20" s="32"/>
    </row>
    <row r="21" spans="1:5" s="255" customFormat="1" ht="12" customHeight="1">
      <c r="A21" s="256" t="s">
        <v>77</v>
      </c>
      <c r="B21" s="34" t="s">
        <v>78</v>
      </c>
      <c r="C21" s="35"/>
      <c r="D21" s="35"/>
      <c r="E21" s="36"/>
    </row>
    <row r="22" spans="1:5" s="255" customFormat="1" ht="12" customHeight="1">
      <c r="A22" s="16" t="s">
        <v>79</v>
      </c>
      <c r="B22" s="21" t="s">
        <v>80</v>
      </c>
      <c r="C22" s="22">
        <f>SUM(C23:C27)</f>
        <v>0</v>
      </c>
      <c r="D22" s="22">
        <f>SUM(D23:D27)</f>
        <v>0</v>
      </c>
      <c r="E22" s="23">
        <f>SUM(E23:E27)</f>
        <v>0</v>
      </c>
    </row>
    <row r="23" spans="1:5" s="255" customFormat="1" ht="12" customHeight="1">
      <c r="A23" s="252" t="s">
        <v>81</v>
      </c>
      <c r="B23" s="26" t="s">
        <v>82</v>
      </c>
      <c r="C23" s="27"/>
      <c r="D23" s="27"/>
      <c r="E23" s="28"/>
    </row>
    <row r="24" spans="1:5" s="253" customFormat="1" ht="12" customHeight="1">
      <c r="A24" s="254" t="s">
        <v>83</v>
      </c>
      <c r="B24" s="30" t="s">
        <v>84</v>
      </c>
      <c r="C24" s="31"/>
      <c r="D24" s="31"/>
      <c r="E24" s="32"/>
    </row>
    <row r="25" spans="1:5" s="255" customFormat="1" ht="12" customHeight="1">
      <c r="A25" s="254" t="s">
        <v>85</v>
      </c>
      <c r="B25" s="30" t="s">
        <v>86</v>
      </c>
      <c r="C25" s="31"/>
      <c r="D25" s="31"/>
      <c r="E25" s="32"/>
    </row>
    <row r="26" spans="1:5" s="255" customFormat="1" ht="12" customHeight="1">
      <c r="A26" s="254" t="s">
        <v>87</v>
      </c>
      <c r="B26" s="30" t="s">
        <v>88</v>
      </c>
      <c r="C26" s="31"/>
      <c r="D26" s="31"/>
      <c r="E26" s="32"/>
    </row>
    <row r="27" spans="1:5" s="255" customFormat="1" ht="12" customHeight="1">
      <c r="A27" s="254" t="s">
        <v>89</v>
      </c>
      <c r="B27" s="30" t="s">
        <v>90</v>
      </c>
      <c r="C27" s="31"/>
      <c r="D27" s="31"/>
      <c r="E27" s="32"/>
    </row>
    <row r="28" spans="1:5" s="255" customFormat="1" ht="12" customHeight="1">
      <c r="A28" s="256" t="s">
        <v>91</v>
      </c>
      <c r="B28" s="34" t="s">
        <v>92</v>
      </c>
      <c r="C28" s="35"/>
      <c r="D28" s="35"/>
      <c r="E28" s="36"/>
    </row>
    <row r="29" spans="1:5" s="255" customFormat="1" ht="12" customHeight="1">
      <c r="A29" s="16" t="s">
        <v>93</v>
      </c>
      <c r="B29" s="21" t="s">
        <v>94</v>
      </c>
      <c r="C29" s="22">
        <f>+C30+C33+C34+C35</f>
        <v>0</v>
      </c>
      <c r="D29" s="22">
        <f>+D30+D33+D34+D35</f>
        <v>0</v>
      </c>
      <c r="E29" s="23">
        <f>+E30+E33+E34+E35</f>
        <v>0</v>
      </c>
    </row>
    <row r="30" spans="1:5" s="255" customFormat="1" ht="12" customHeight="1">
      <c r="A30" s="252" t="s">
        <v>95</v>
      </c>
      <c r="B30" s="26" t="s">
        <v>96</v>
      </c>
      <c r="C30" s="39">
        <f>+C31+C32</f>
        <v>0</v>
      </c>
      <c r="D30" s="39">
        <f>+D31+D32</f>
        <v>0</v>
      </c>
      <c r="E30" s="40">
        <f>+E31+E32</f>
        <v>0</v>
      </c>
    </row>
    <row r="31" spans="1:5" s="255" customFormat="1" ht="12" customHeight="1">
      <c r="A31" s="254" t="s">
        <v>97</v>
      </c>
      <c r="B31" s="30" t="s">
        <v>98</v>
      </c>
      <c r="C31" s="31"/>
      <c r="D31" s="31"/>
      <c r="E31" s="32"/>
    </row>
    <row r="32" spans="1:5" s="255" customFormat="1" ht="12" customHeight="1">
      <c r="A32" s="254" t="s">
        <v>99</v>
      </c>
      <c r="B32" s="30" t="s">
        <v>100</v>
      </c>
      <c r="C32" s="31"/>
      <c r="D32" s="31"/>
      <c r="E32" s="32"/>
    </row>
    <row r="33" spans="1:5" s="255" customFormat="1" ht="12" customHeight="1">
      <c r="A33" s="254" t="s">
        <v>101</v>
      </c>
      <c r="B33" s="30" t="s">
        <v>102</v>
      </c>
      <c r="C33" s="31"/>
      <c r="D33" s="31"/>
      <c r="E33" s="32"/>
    </row>
    <row r="34" spans="1:5" s="255" customFormat="1" ht="12" customHeight="1">
      <c r="A34" s="254" t="s">
        <v>103</v>
      </c>
      <c r="B34" s="30" t="s">
        <v>104</v>
      </c>
      <c r="C34" s="31"/>
      <c r="D34" s="31"/>
      <c r="E34" s="32"/>
    </row>
    <row r="35" spans="1:5" s="255" customFormat="1" ht="12" customHeight="1">
      <c r="A35" s="256" t="s">
        <v>105</v>
      </c>
      <c r="B35" s="34" t="s">
        <v>106</v>
      </c>
      <c r="C35" s="35"/>
      <c r="D35" s="35"/>
      <c r="E35" s="36"/>
    </row>
    <row r="36" spans="1:5" s="255" customFormat="1" ht="12" customHeight="1">
      <c r="A36" s="16" t="s">
        <v>107</v>
      </c>
      <c r="B36" s="21" t="s">
        <v>108</v>
      </c>
      <c r="C36" s="22">
        <f>SUM(C37:C46)</f>
        <v>0</v>
      </c>
      <c r="D36" s="22">
        <f>SUM(D37:D46)</f>
        <v>0</v>
      </c>
      <c r="E36" s="23">
        <f>SUM(E37:E46)</f>
        <v>0</v>
      </c>
    </row>
    <row r="37" spans="1:5" s="255" customFormat="1" ht="12" customHeight="1">
      <c r="A37" s="252" t="s">
        <v>109</v>
      </c>
      <c r="B37" s="26" t="s">
        <v>110</v>
      </c>
      <c r="C37" s="27"/>
      <c r="D37" s="27"/>
      <c r="E37" s="28"/>
    </row>
    <row r="38" spans="1:5" s="255" customFormat="1" ht="12" customHeight="1">
      <c r="A38" s="254" t="s">
        <v>111</v>
      </c>
      <c r="B38" s="30" t="s">
        <v>112</v>
      </c>
      <c r="C38" s="31"/>
      <c r="D38" s="31"/>
      <c r="E38" s="32"/>
    </row>
    <row r="39" spans="1:5" s="255" customFormat="1" ht="12" customHeight="1">
      <c r="A39" s="254" t="s">
        <v>113</v>
      </c>
      <c r="B39" s="30" t="s">
        <v>114</v>
      </c>
      <c r="C39" s="31"/>
      <c r="D39" s="31"/>
      <c r="E39" s="32"/>
    </row>
    <row r="40" spans="1:5" s="255" customFormat="1" ht="12" customHeight="1">
      <c r="A40" s="254" t="s">
        <v>115</v>
      </c>
      <c r="B40" s="30" t="s">
        <v>116</v>
      </c>
      <c r="C40" s="31"/>
      <c r="D40" s="31"/>
      <c r="E40" s="32"/>
    </row>
    <row r="41" spans="1:5" s="255" customFormat="1" ht="12" customHeight="1">
      <c r="A41" s="254" t="s">
        <v>117</v>
      </c>
      <c r="B41" s="30" t="s">
        <v>118</v>
      </c>
      <c r="C41" s="31"/>
      <c r="D41" s="31"/>
      <c r="E41" s="32"/>
    </row>
    <row r="42" spans="1:5" s="255" customFormat="1" ht="12" customHeight="1">
      <c r="A42" s="254" t="s">
        <v>119</v>
      </c>
      <c r="B42" s="30" t="s">
        <v>120</v>
      </c>
      <c r="C42" s="31"/>
      <c r="D42" s="31"/>
      <c r="E42" s="32"/>
    </row>
    <row r="43" spans="1:5" s="255" customFormat="1" ht="12" customHeight="1">
      <c r="A43" s="254" t="s">
        <v>121</v>
      </c>
      <c r="B43" s="30" t="s">
        <v>122</v>
      </c>
      <c r="C43" s="31"/>
      <c r="D43" s="31"/>
      <c r="E43" s="32"/>
    </row>
    <row r="44" spans="1:5" s="255" customFormat="1" ht="12" customHeight="1">
      <c r="A44" s="254" t="s">
        <v>123</v>
      </c>
      <c r="B44" s="30" t="s">
        <v>124</v>
      </c>
      <c r="C44" s="31"/>
      <c r="D44" s="31"/>
      <c r="E44" s="32"/>
    </row>
    <row r="45" spans="1:5" s="255" customFormat="1" ht="12" customHeight="1">
      <c r="A45" s="254" t="s">
        <v>125</v>
      </c>
      <c r="B45" s="30" t="s">
        <v>126</v>
      </c>
      <c r="C45" s="31"/>
      <c r="D45" s="31"/>
      <c r="E45" s="32"/>
    </row>
    <row r="46" spans="1:5" s="253" customFormat="1" ht="12" customHeight="1">
      <c r="A46" s="256" t="s">
        <v>127</v>
      </c>
      <c r="B46" s="34" t="s">
        <v>128</v>
      </c>
      <c r="C46" s="35"/>
      <c r="D46" s="35"/>
      <c r="E46" s="36"/>
    </row>
    <row r="47" spans="1:5" s="255" customFormat="1" ht="12" customHeight="1">
      <c r="A47" s="16" t="s">
        <v>129</v>
      </c>
      <c r="B47" s="21" t="s">
        <v>130</v>
      </c>
      <c r="C47" s="22">
        <f>SUM(C48:C52)</f>
        <v>0</v>
      </c>
      <c r="D47" s="22">
        <f>SUM(D48:D52)</f>
        <v>0</v>
      </c>
      <c r="E47" s="23">
        <f>SUM(E48:E52)</f>
        <v>0</v>
      </c>
    </row>
    <row r="48" spans="1:5" s="255" customFormat="1" ht="12" customHeight="1">
      <c r="A48" s="252" t="s">
        <v>131</v>
      </c>
      <c r="B48" s="26" t="s">
        <v>132</v>
      </c>
      <c r="C48" s="27"/>
      <c r="D48" s="27"/>
      <c r="E48" s="28"/>
    </row>
    <row r="49" spans="1:5" s="255" customFormat="1" ht="12" customHeight="1">
      <c r="A49" s="254" t="s">
        <v>133</v>
      </c>
      <c r="B49" s="30" t="s">
        <v>134</v>
      </c>
      <c r="C49" s="31"/>
      <c r="D49" s="31"/>
      <c r="E49" s="32"/>
    </row>
    <row r="50" spans="1:5" s="255" customFormat="1" ht="12" customHeight="1">
      <c r="A50" s="254" t="s">
        <v>135</v>
      </c>
      <c r="B50" s="30" t="s">
        <v>136</v>
      </c>
      <c r="C50" s="31"/>
      <c r="D50" s="31"/>
      <c r="E50" s="32"/>
    </row>
    <row r="51" spans="1:5" s="255" customFormat="1" ht="12" customHeight="1">
      <c r="A51" s="254" t="s">
        <v>137</v>
      </c>
      <c r="B51" s="30" t="s">
        <v>138</v>
      </c>
      <c r="C51" s="31"/>
      <c r="D51" s="31"/>
      <c r="E51" s="32"/>
    </row>
    <row r="52" spans="1:5" s="255" customFormat="1" ht="12" customHeight="1">
      <c r="A52" s="256" t="s">
        <v>139</v>
      </c>
      <c r="B52" s="34" t="s">
        <v>140</v>
      </c>
      <c r="C52" s="35"/>
      <c r="D52" s="35"/>
      <c r="E52" s="36"/>
    </row>
    <row r="53" spans="1:5" s="255" customFormat="1" ht="12" customHeight="1">
      <c r="A53" s="16" t="s">
        <v>141</v>
      </c>
      <c r="B53" s="21" t="s">
        <v>142</v>
      </c>
      <c r="C53" s="22">
        <f>SUM(C54:C56)</f>
        <v>0</v>
      </c>
      <c r="D53" s="22">
        <f>SUM(D54:D56)</f>
        <v>0</v>
      </c>
      <c r="E53" s="23">
        <f>SUM(E54:E56)</f>
        <v>0</v>
      </c>
    </row>
    <row r="54" spans="1:5" s="253" customFormat="1" ht="12" customHeight="1">
      <c r="A54" s="252" t="s">
        <v>143</v>
      </c>
      <c r="B54" s="26" t="s">
        <v>144</v>
      </c>
      <c r="C54" s="27"/>
      <c r="D54" s="27"/>
      <c r="E54" s="28"/>
    </row>
    <row r="55" spans="1:5" s="253" customFormat="1" ht="12" customHeight="1">
      <c r="A55" s="254" t="s">
        <v>145</v>
      </c>
      <c r="B55" s="30" t="s">
        <v>146</v>
      </c>
      <c r="C55" s="31"/>
      <c r="D55" s="31"/>
      <c r="E55" s="32"/>
    </row>
    <row r="56" spans="1:5" s="253" customFormat="1" ht="12" customHeight="1">
      <c r="A56" s="254" t="s">
        <v>147</v>
      </c>
      <c r="B56" s="30" t="s">
        <v>148</v>
      </c>
      <c r="C56" s="31"/>
      <c r="D56" s="31"/>
      <c r="E56" s="32"/>
    </row>
    <row r="57" spans="1:5" s="253" customFormat="1" ht="12" customHeight="1">
      <c r="A57" s="256" t="s">
        <v>149</v>
      </c>
      <c r="B57" s="34" t="s">
        <v>150</v>
      </c>
      <c r="C57" s="35"/>
      <c r="D57" s="35"/>
      <c r="E57" s="36"/>
    </row>
    <row r="58" spans="1:5" s="255" customFormat="1" ht="12" customHeight="1">
      <c r="A58" s="16" t="s">
        <v>151</v>
      </c>
      <c r="B58" s="37" t="s">
        <v>152</v>
      </c>
      <c r="C58" s="22">
        <f>SUM(C59:C61)</f>
        <v>0</v>
      </c>
      <c r="D58" s="22">
        <f>SUM(D59:D61)</f>
        <v>0</v>
      </c>
      <c r="E58" s="23">
        <f>SUM(E59:E61)</f>
        <v>0</v>
      </c>
    </row>
    <row r="59" spans="1:5" s="255" customFormat="1" ht="12" customHeight="1">
      <c r="A59" s="252" t="s">
        <v>153</v>
      </c>
      <c r="B59" s="26" t="s">
        <v>154</v>
      </c>
      <c r="C59" s="31"/>
      <c r="D59" s="31"/>
      <c r="E59" s="32"/>
    </row>
    <row r="60" spans="1:5" s="255" customFormat="1" ht="12" customHeight="1">
      <c r="A60" s="254" t="s">
        <v>155</v>
      </c>
      <c r="B60" s="30" t="s">
        <v>431</v>
      </c>
      <c r="C60" s="31"/>
      <c r="D60" s="31"/>
      <c r="E60" s="32"/>
    </row>
    <row r="61" spans="1:5" s="255" customFormat="1" ht="12" customHeight="1">
      <c r="A61" s="254" t="s">
        <v>157</v>
      </c>
      <c r="B61" s="30" t="s">
        <v>158</v>
      </c>
      <c r="C61" s="31"/>
      <c r="D61" s="31"/>
      <c r="E61" s="32"/>
    </row>
    <row r="62" spans="1:5" s="255" customFormat="1" ht="12" customHeight="1">
      <c r="A62" s="256" t="s">
        <v>159</v>
      </c>
      <c r="B62" s="34" t="s">
        <v>160</v>
      </c>
      <c r="C62" s="31"/>
      <c r="D62" s="31"/>
      <c r="E62" s="32"/>
    </row>
    <row r="63" spans="1:5" s="255" customFormat="1" ht="12" customHeight="1">
      <c r="A63" s="16" t="s">
        <v>161</v>
      </c>
      <c r="B63" s="21" t="s">
        <v>162</v>
      </c>
      <c r="C63" s="22">
        <f>+C8+C15+C22+C29+C36+C47+C53+C58</f>
        <v>0</v>
      </c>
      <c r="D63" s="22">
        <f>+D8+D15+D22+D29+D36+D47+D53+D58</f>
        <v>0</v>
      </c>
      <c r="E63" s="23">
        <f>+E8+E15+E22+E29+E36+E47+E53+E58</f>
        <v>0</v>
      </c>
    </row>
    <row r="64" spans="1:5" s="255" customFormat="1" ht="12" customHeight="1">
      <c r="A64" s="257" t="s">
        <v>432</v>
      </c>
      <c r="B64" s="37" t="s">
        <v>164</v>
      </c>
      <c r="C64" s="22">
        <f>SUM(C65:C67)</f>
        <v>0</v>
      </c>
      <c r="D64" s="22">
        <f>SUM(D65:D67)</f>
        <v>0</v>
      </c>
      <c r="E64" s="23">
        <f>SUM(E65:E67)</f>
        <v>0</v>
      </c>
    </row>
    <row r="65" spans="1:5" s="255" customFormat="1" ht="12" customHeight="1">
      <c r="A65" s="252" t="s">
        <v>165</v>
      </c>
      <c r="B65" s="26" t="s">
        <v>166</v>
      </c>
      <c r="C65" s="31"/>
      <c r="D65" s="31"/>
      <c r="E65" s="32"/>
    </row>
    <row r="66" spans="1:5" s="255" customFormat="1" ht="12" customHeight="1">
      <c r="A66" s="254" t="s">
        <v>167</v>
      </c>
      <c r="B66" s="30" t="s">
        <v>168</v>
      </c>
      <c r="C66" s="31"/>
      <c r="D66" s="31"/>
      <c r="E66" s="32"/>
    </row>
    <row r="67" spans="1:5" s="255" customFormat="1" ht="12" customHeight="1">
      <c r="A67" s="256" t="s">
        <v>169</v>
      </c>
      <c r="B67" s="258" t="s">
        <v>433</v>
      </c>
      <c r="C67" s="31"/>
      <c r="D67" s="31"/>
      <c r="E67" s="32"/>
    </row>
    <row r="68" spans="1:5" s="255" customFormat="1" ht="12" customHeight="1">
      <c r="A68" s="257" t="s">
        <v>171</v>
      </c>
      <c r="B68" s="37" t="s">
        <v>172</v>
      </c>
      <c r="C68" s="22">
        <f>SUM(C69:C72)</f>
        <v>0</v>
      </c>
      <c r="D68" s="22">
        <f>SUM(D69:D72)</f>
        <v>0</v>
      </c>
      <c r="E68" s="23">
        <f>SUM(E69:E72)</f>
        <v>0</v>
      </c>
    </row>
    <row r="69" spans="1:5" s="255" customFormat="1" ht="12" customHeight="1">
      <c r="A69" s="252" t="s">
        <v>173</v>
      </c>
      <c r="B69" s="26" t="s">
        <v>174</v>
      </c>
      <c r="C69" s="31"/>
      <c r="D69" s="31"/>
      <c r="E69" s="32"/>
    </row>
    <row r="70" spans="1:5" s="255" customFormat="1" ht="12" customHeight="1">
      <c r="A70" s="254" t="s">
        <v>175</v>
      </c>
      <c r="B70" s="30" t="s">
        <v>176</v>
      </c>
      <c r="C70" s="31"/>
      <c r="D70" s="31"/>
      <c r="E70" s="32"/>
    </row>
    <row r="71" spans="1:5" s="255" customFormat="1" ht="12" customHeight="1">
      <c r="A71" s="254" t="s">
        <v>177</v>
      </c>
      <c r="B71" s="30" t="s">
        <v>178</v>
      </c>
      <c r="C71" s="31"/>
      <c r="D71" s="31"/>
      <c r="E71" s="32"/>
    </row>
    <row r="72" spans="1:5" s="255" customFormat="1" ht="12" customHeight="1">
      <c r="A72" s="256" t="s">
        <v>179</v>
      </c>
      <c r="B72" s="34" t="s">
        <v>180</v>
      </c>
      <c r="C72" s="31"/>
      <c r="D72" s="31"/>
      <c r="E72" s="32"/>
    </row>
    <row r="73" spans="1:5" s="255" customFormat="1" ht="12" customHeight="1">
      <c r="A73" s="257" t="s">
        <v>181</v>
      </c>
      <c r="B73" s="37" t="s">
        <v>182</v>
      </c>
      <c r="C73" s="22">
        <f>SUM(C74:C75)</f>
        <v>0</v>
      </c>
      <c r="D73" s="22">
        <f>SUM(D74:D75)</f>
        <v>0</v>
      </c>
      <c r="E73" s="23">
        <f>SUM(E74:E75)</f>
        <v>0</v>
      </c>
    </row>
    <row r="74" spans="1:5" s="255" customFormat="1" ht="12" customHeight="1">
      <c r="A74" s="252" t="s">
        <v>183</v>
      </c>
      <c r="B74" s="26" t="s">
        <v>184</v>
      </c>
      <c r="C74" s="31"/>
      <c r="D74" s="31"/>
      <c r="E74" s="32"/>
    </row>
    <row r="75" spans="1:5" s="255" customFormat="1" ht="12" customHeight="1">
      <c r="A75" s="256" t="s">
        <v>185</v>
      </c>
      <c r="B75" s="34" t="s">
        <v>186</v>
      </c>
      <c r="C75" s="31"/>
      <c r="D75" s="31"/>
      <c r="E75" s="32"/>
    </row>
    <row r="76" spans="1:5" s="255" customFormat="1" ht="12" customHeight="1">
      <c r="A76" s="257" t="s">
        <v>187</v>
      </c>
      <c r="B76" s="37" t="s">
        <v>188</v>
      </c>
      <c r="C76" s="22">
        <f>SUM(C77:C79)</f>
        <v>0</v>
      </c>
      <c r="D76" s="22">
        <f>SUM(D77:D79)</f>
        <v>0</v>
      </c>
      <c r="E76" s="23">
        <f>SUM(E77:E79)</f>
        <v>0</v>
      </c>
    </row>
    <row r="77" spans="1:5" s="255" customFormat="1" ht="12" customHeight="1">
      <c r="A77" s="252" t="s">
        <v>189</v>
      </c>
      <c r="B77" s="26" t="s">
        <v>190</v>
      </c>
      <c r="C77" s="31"/>
      <c r="D77" s="31"/>
      <c r="E77" s="32"/>
    </row>
    <row r="78" spans="1:5" s="255" customFormat="1" ht="12" customHeight="1">
      <c r="A78" s="254" t="s">
        <v>191</v>
      </c>
      <c r="B78" s="30" t="s">
        <v>192</v>
      </c>
      <c r="C78" s="31"/>
      <c r="D78" s="31"/>
      <c r="E78" s="32"/>
    </row>
    <row r="79" spans="1:5" s="255" customFormat="1" ht="12" customHeight="1">
      <c r="A79" s="256" t="s">
        <v>193</v>
      </c>
      <c r="B79" s="34" t="s">
        <v>194</v>
      </c>
      <c r="C79" s="31"/>
      <c r="D79" s="31"/>
      <c r="E79" s="32"/>
    </row>
    <row r="80" spans="1:5" s="255" customFormat="1" ht="12" customHeight="1">
      <c r="A80" s="257" t="s">
        <v>195</v>
      </c>
      <c r="B80" s="37" t="s">
        <v>196</v>
      </c>
      <c r="C80" s="22">
        <f>SUM(C81:C84)</f>
        <v>0</v>
      </c>
      <c r="D80" s="22">
        <f>SUM(D81:D84)</f>
        <v>0</v>
      </c>
      <c r="E80" s="23">
        <f>SUM(E81:E84)</f>
        <v>0</v>
      </c>
    </row>
    <row r="81" spans="1:5" s="255" customFormat="1" ht="12" customHeight="1">
      <c r="A81" s="259" t="s">
        <v>197</v>
      </c>
      <c r="B81" s="26" t="s">
        <v>198</v>
      </c>
      <c r="C81" s="31"/>
      <c r="D81" s="31"/>
      <c r="E81" s="32"/>
    </row>
    <row r="82" spans="1:5" s="255" customFormat="1" ht="12" customHeight="1">
      <c r="A82" s="260" t="s">
        <v>199</v>
      </c>
      <c r="B82" s="30" t="s">
        <v>200</v>
      </c>
      <c r="C82" s="31"/>
      <c r="D82" s="31"/>
      <c r="E82" s="32"/>
    </row>
    <row r="83" spans="1:5" s="255" customFormat="1" ht="12" customHeight="1">
      <c r="A83" s="260" t="s">
        <v>201</v>
      </c>
      <c r="B83" s="30" t="s">
        <v>202</v>
      </c>
      <c r="C83" s="31"/>
      <c r="D83" s="31"/>
      <c r="E83" s="32"/>
    </row>
    <row r="84" spans="1:5" s="255" customFormat="1" ht="12" customHeight="1">
      <c r="A84" s="261" t="s">
        <v>203</v>
      </c>
      <c r="B84" s="34" t="s">
        <v>204</v>
      </c>
      <c r="C84" s="31"/>
      <c r="D84" s="31"/>
      <c r="E84" s="32"/>
    </row>
    <row r="85" spans="1:5" s="255" customFormat="1" ht="12" customHeight="1">
      <c r="A85" s="257" t="s">
        <v>205</v>
      </c>
      <c r="B85" s="37" t="s">
        <v>206</v>
      </c>
      <c r="C85" s="46"/>
      <c r="D85" s="46"/>
      <c r="E85" s="47"/>
    </row>
    <row r="86" spans="1:5" s="255" customFormat="1" ht="12" customHeight="1">
      <c r="A86" s="257" t="s">
        <v>207</v>
      </c>
      <c r="B86" s="262" t="s">
        <v>208</v>
      </c>
      <c r="C86" s="22">
        <f>+C64+C68+C73+C76+C80+C85</f>
        <v>0</v>
      </c>
      <c r="D86" s="22">
        <f>+D64+D68+D73+D76+D80+D85</f>
        <v>0</v>
      </c>
      <c r="E86" s="23">
        <f>+E64+E68+E73+E76+E80+E85</f>
        <v>0</v>
      </c>
    </row>
    <row r="87" spans="1:5" s="255" customFormat="1" ht="12" customHeight="1">
      <c r="A87" s="263" t="s">
        <v>209</v>
      </c>
      <c r="B87" s="264" t="s">
        <v>434</v>
      </c>
      <c r="C87" s="22">
        <f>+C63+C86</f>
        <v>0</v>
      </c>
      <c r="D87" s="22">
        <f>+D63+D86</f>
        <v>0</v>
      </c>
      <c r="E87" s="23">
        <f>+E63+E86</f>
        <v>0</v>
      </c>
    </row>
    <row r="88" spans="1:5" s="255" customFormat="1" ht="15" customHeight="1">
      <c r="A88" s="265"/>
      <c r="B88" s="266"/>
      <c r="C88" s="267"/>
      <c r="D88" s="267"/>
      <c r="E88" s="267"/>
    </row>
    <row r="89" spans="1:5" ht="12.75">
      <c r="A89" s="268"/>
      <c r="B89" s="269"/>
      <c r="C89" s="270"/>
      <c r="D89" s="270"/>
      <c r="E89" s="270"/>
    </row>
    <row r="90" spans="1:5" s="251" customFormat="1" ht="16.5" customHeight="1">
      <c r="A90" s="849" t="s">
        <v>296</v>
      </c>
      <c r="B90" s="849"/>
      <c r="C90" s="849"/>
      <c r="D90" s="849"/>
      <c r="E90" s="849"/>
    </row>
    <row r="91" spans="1:5" s="273" customFormat="1" ht="12" customHeight="1">
      <c r="A91" s="271" t="s">
        <v>51</v>
      </c>
      <c r="B91" s="58" t="s">
        <v>214</v>
      </c>
      <c r="C91" s="59">
        <f>SUM(C92:C96)</f>
        <v>0</v>
      </c>
      <c r="D91" s="59">
        <f>SUM(D92:D96)</f>
        <v>0</v>
      </c>
      <c r="E91" s="60">
        <f>SUM(E92:E96)</f>
        <v>0</v>
      </c>
    </row>
    <row r="92" spans="1:5" ht="12" customHeight="1">
      <c r="A92" s="274" t="s">
        <v>53</v>
      </c>
      <c r="B92" s="62" t="s">
        <v>215</v>
      </c>
      <c r="C92" s="63"/>
      <c r="D92" s="63"/>
      <c r="E92" s="64"/>
    </row>
    <row r="93" spans="1:5" ht="12" customHeight="1">
      <c r="A93" s="254" t="s">
        <v>55</v>
      </c>
      <c r="B93" s="65" t="s">
        <v>216</v>
      </c>
      <c r="C93" s="31"/>
      <c r="D93" s="31"/>
      <c r="E93" s="32"/>
    </row>
    <row r="94" spans="1:5" ht="12" customHeight="1">
      <c r="A94" s="254" t="s">
        <v>57</v>
      </c>
      <c r="B94" s="65" t="s">
        <v>217</v>
      </c>
      <c r="C94" s="35"/>
      <c r="D94" s="35"/>
      <c r="E94" s="36"/>
    </row>
    <row r="95" spans="1:5" ht="12" customHeight="1">
      <c r="A95" s="254" t="s">
        <v>59</v>
      </c>
      <c r="B95" s="66" t="s">
        <v>218</v>
      </c>
      <c r="C95" s="35"/>
      <c r="D95" s="35"/>
      <c r="E95" s="36"/>
    </row>
    <row r="96" spans="1:5" ht="12" customHeight="1">
      <c r="A96" s="254" t="s">
        <v>219</v>
      </c>
      <c r="B96" s="67" t="s">
        <v>220</v>
      </c>
      <c r="C96" s="35"/>
      <c r="D96" s="35"/>
      <c r="E96" s="36"/>
    </row>
    <row r="97" spans="1:5" ht="12" customHeight="1">
      <c r="A97" s="254" t="s">
        <v>63</v>
      </c>
      <c r="B97" s="65" t="s">
        <v>221</v>
      </c>
      <c r="C97" s="35"/>
      <c r="D97" s="35"/>
      <c r="E97" s="36"/>
    </row>
    <row r="98" spans="1:5" ht="12" customHeight="1">
      <c r="A98" s="254" t="s">
        <v>222</v>
      </c>
      <c r="B98" s="68" t="s">
        <v>223</v>
      </c>
      <c r="C98" s="35"/>
      <c r="D98" s="35"/>
      <c r="E98" s="36"/>
    </row>
    <row r="99" spans="1:5" ht="12" customHeight="1">
      <c r="A99" s="254" t="s">
        <v>224</v>
      </c>
      <c r="B99" s="69" t="s">
        <v>225</v>
      </c>
      <c r="C99" s="35"/>
      <c r="D99" s="35"/>
      <c r="E99" s="36"/>
    </row>
    <row r="100" spans="1:5" ht="12" customHeight="1">
      <c r="A100" s="254" t="s">
        <v>226</v>
      </c>
      <c r="B100" s="69" t="s">
        <v>227</v>
      </c>
      <c r="C100" s="35"/>
      <c r="D100" s="35"/>
      <c r="E100" s="36"/>
    </row>
    <row r="101" spans="1:5" ht="12" customHeight="1">
      <c r="A101" s="254" t="s">
        <v>228</v>
      </c>
      <c r="B101" s="68" t="s">
        <v>229</v>
      </c>
      <c r="C101" s="35"/>
      <c r="D101" s="35"/>
      <c r="E101" s="36"/>
    </row>
    <row r="102" spans="1:5" ht="12" customHeight="1">
      <c r="A102" s="254" t="s">
        <v>230</v>
      </c>
      <c r="B102" s="68" t="s">
        <v>231</v>
      </c>
      <c r="C102" s="35"/>
      <c r="D102" s="35"/>
      <c r="E102" s="36"/>
    </row>
    <row r="103" spans="1:5" ht="12" customHeight="1">
      <c r="A103" s="254" t="s">
        <v>232</v>
      </c>
      <c r="B103" s="69" t="s">
        <v>233</v>
      </c>
      <c r="C103" s="35"/>
      <c r="D103" s="35"/>
      <c r="E103" s="36"/>
    </row>
    <row r="104" spans="1:5" ht="12" customHeight="1">
      <c r="A104" s="278" t="s">
        <v>234</v>
      </c>
      <c r="B104" s="71" t="s">
        <v>235</v>
      </c>
      <c r="C104" s="35"/>
      <c r="D104" s="35"/>
      <c r="E104" s="36"/>
    </row>
    <row r="105" spans="1:5" ht="12" customHeight="1">
      <c r="A105" s="254" t="s">
        <v>236</v>
      </c>
      <c r="B105" s="71" t="s">
        <v>237</v>
      </c>
      <c r="C105" s="35"/>
      <c r="D105" s="35"/>
      <c r="E105" s="36"/>
    </row>
    <row r="106" spans="1:5" s="273" customFormat="1" ht="12" customHeight="1">
      <c r="A106" s="279" t="s">
        <v>238</v>
      </c>
      <c r="B106" s="73" t="s">
        <v>239</v>
      </c>
      <c r="C106" s="74"/>
      <c r="D106" s="74"/>
      <c r="E106" s="75"/>
    </row>
    <row r="107" spans="1:5" ht="12" customHeight="1">
      <c r="A107" s="16" t="s">
        <v>65</v>
      </c>
      <c r="B107" s="76" t="s">
        <v>240</v>
      </c>
      <c r="C107" s="22">
        <f>+C108+C110+C112</f>
        <v>0</v>
      </c>
      <c r="D107" s="22">
        <f>+D108+D110+D112</f>
        <v>0</v>
      </c>
      <c r="E107" s="23">
        <f>+E108+E110+E112</f>
        <v>0</v>
      </c>
    </row>
    <row r="108" spans="1:5" ht="12" customHeight="1">
      <c r="A108" s="252" t="s">
        <v>67</v>
      </c>
      <c r="B108" s="65" t="s">
        <v>241</v>
      </c>
      <c r="C108" s="27"/>
      <c r="D108" s="27"/>
      <c r="E108" s="28"/>
    </row>
    <row r="109" spans="1:5" ht="12" customHeight="1">
      <c r="A109" s="252" t="s">
        <v>69</v>
      </c>
      <c r="B109" s="77" t="s">
        <v>242</v>
      </c>
      <c r="C109" s="27"/>
      <c r="D109" s="27"/>
      <c r="E109" s="28"/>
    </row>
    <row r="110" spans="1:5" ht="12" customHeight="1">
      <c r="A110" s="252" t="s">
        <v>71</v>
      </c>
      <c r="B110" s="77" t="s">
        <v>243</v>
      </c>
      <c r="C110" s="31"/>
      <c r="D110" s="31"/>
      <c r="E110" s="32"/>
    </row>
    <row r="111" spans="1:5" ht="12" customHeight="1">
      <c r="A111" s="252" t="s">
        <v>73</v>
      </c>
      <c r="B111" s="77" t="s">
        <v>244</v>
      </c>
      <c r="C111" s="31"/>
      <c r="D111" s="31"/>
      <c r="E111" s="32"/>
    </row>
    <row r="112" spans="1:5" ht="12" customHeight="1">
      <c r="A112" s="252" t="s">
        <v>75</v>
      </c>
      <c r="B112" s="38" t="s">
        <v>245</v>
      </c>
      <c r="C112" s="31"/>
      <c r="D112" s="31"/>
      <c r="E112" s="32"/>
    </row>
    <row r="113" spans="1:5" ht="12" customHeight="1">
      <c r="A113" s="252" t="s">
        <v>77</v>
      </c>
      <c r="B113" s="78" t="s">
        <v>246</v>
      </c>
      <c r="C113" s="31"/>
      <c r="D113" s="31"/>
      <c r="E113" s="32"/>
    </row>
    <row r="114" spans="1:5" ht="12" customHeight="1">
      <c r="A114" s="252" t="s">
        <v>247</v>
      </c>
      <c r="B114" s="79" t="s">
        <v>248</v>
      </c>
      <c r="C114" s="31"/>
      <c r="D114" s="31"/>
      <c r="E114" s="32"/>
    </row>
    <row r="115" spans="1:5" ht="12" customHeight="1">
      <c r="A115" s="252" t="s">
        <v>249</v>
      </c>
      <c r="B115" s="69" t="s">
        <v>227</v>
      </c>
      <c r="C115" s="31"/>
      <c r="D115" s="31"/>
      <c r="E115" s="32"/>
    </row>
    <row r="116" spans="1:5" ht="12" customHeight="1">
      <c r="A116" s="252" t="s">
        <v>250</v>
      </c>
      <c r="B116" s="69" t="s">
        <v>251</v>
      </c>
      <c r="C116" s="31"/>
      <c r="D116" s="31"/>
      <c r="E116" s="32"/>
    </row>
    <row r="117" spans="1:5" ht="12" customHeight="1">
      <c r="A117" s="252" t="s">
        <v>252</v>
      </c>
      <c r="B117" s="69" t="s">
        <v>253</v>
      </c>
      <c r="C117" s="31"/>
      <c r="D117" s="31"/>
      <c r="E117" s="32"/>
    </row>
    <row r="118" spans="1:5" ht="12" customHeight="1">
      <c r="A118" s="252" t="s">
        <v>254</v>
      </c>
      <c r="B118" s="69" t="s">
        <v>233</v>
      </c>
      <c r="C118" s="31"/>
      <c r="D118" s="31"/>
      <c r="E118" s="32"/>
    </row>
    <row r="119" spans="1:5" ht="12" customHeight="1">
      <c r="A119" s="252" t="s">
        <v>255</v>
      </c>
      <c r="B119" s="69" t="s">
        <v>256</v>
      </c>
      <c r="C119" s="31"/>
      <c r="D119" s="31"/>
      <c r="E119" s="32"/>
    </row>
    <row r="120" spans="1:5" ht="12" customHeight="1">
      <c r="A120" s="278" t="s">
        <v>257</v>
      </c>
      <c r="B120" s="69" t="s">
        <v>258</v>
      </c>
      <c r="C120" s="35"/>
      <c r="D120" s="35"/>
      <c r="E120" s="36"/>
    </row>
    <row r="121" spans="1:5" ht="12" customHeight="1">
      <c r="A121" s="16" t="s">
        <v>79</v>
      </c>
      <c r="B121" s="21" t="s">
        <v>259</v>
      </c>
      <c r="C121" s="22">
        <f>+C122+C123</f>
        <v>0</v>
      </c>
      <c r="D121" s="22">
        <f>+D122+D123</f>
        <v>0</v>
      </c>
      <c r="E121" s="23">
        <f>+E122+E123</f>
        <v>0</v>
      </c>
    </row>
    <row r="122" spans="1:5" ht="12" customHeight="1">
      <c r="A122" s="252" t="s">
        <v>81</v>
      </c>
      <c r="B122" s="81" t="s">
        <v>260</v>
      </c>
      <c r="C122" s="27"/>
      <c r="D122" s="27"/>
      <c r="E122" s="28"/>
    </row>
    <row r="123" spans="1:5" ht="12" customHeight="1">
      <c r="A123" s="256" t="s">
        <v>83</v>
      </c>
      <c r="B123" s="77" t="s">
        <v>261</v>
      </c>
      <c r="C123" s="35"/>
      <c r="D123" s="35"/>
      <c r="E123" s="36"/>
    </row>
    <row r="124" spans="1:5" ht="12" customHeight="1">
      <c r="A124" s="16" t="s">
        <v>262</v>
      </c>
      <c r="B124" s="21" t="s">
        <v>263</v>
      </c>
      <c r="C124" s="22">
        <f>+C91+C107+C121</f>
        <v>0</v>
      </c>
      <c r="D124" s="22">
        <f>+D91+D107+D121</f>
        <v>0</v>
      </c>
      <c r="E124" s="23">
        <f>+E91+E107+E121</f>
        <v>0</v>
      </c>
    </row>
    <row r="125" spans="1:5" ht="12" customHeight="1">
      <c r="A125" s="16" t="s">
        <v>107</v>
      </c>
      <c r="B125" s="21" t="s">
        <v>435</v>
      </c>
      <c r="C125" s="22">
        <f>+C126+C127+C128</f>
        <v>0</v>
      </c>
      <c r="D125" s="22">
        <f>+D126+D127+D128</f>
        <v>0</v>
      </c>
      <c r="E125" s="23">
        <f>+E126+E127+E128</f>
        <v>0</v>
      </c>
    </row>
    <row r="126" spans="1:5" ht="12" customHeight="1">
      <c r="A126" s="252" t="s">
        <v>109</v>
      </c>
      <c r="B126" s="81" t="s">
        <v>265</v>
      </c>
      <c r="C126" s="31"/>
      <c r="D126" s="31"/>
      <c r="E126" s="32"/>
    </row>
    <row r="127" spans="1:5" ht="12" customHeight="1">
      <c r="A127" s="252" t="s">
        <v>111</v>
      </c>
      <c r="B127" s="81" t="s">
        <v>266</v>
      </c>
      <c r="C127" s="31"/>
      <c r="D127" s="31"/>
      <c r="E127" s="32"/>
    </row>
    <row r="128" spans="1:5" ht="12" customHeight="1">
      <c r="A128" s="278" t="s">
        <v>113</v>
      </c>
      <c r="B128" s="82" t="s">
        <v>267</v>
      </c>
      <c r="C128" s="31"/>
      <c r="D128" s="31"/>
      <c r="E128" s="32"/>
    </row>
    <row r="129" spans="1:5" ht="12" customHeight="1">
      <c r="A129" s="16" t="s">
        <v>129</v>
      </c>
      <c r="B129" s="21" t="s">
        <v>268</v>
      </c>
      <c r="C129" s="22">
        <f>+C130+C131+C132+C133</f>
        <v>0</v>
      </c>
      <c r="D129" s="22">
        <f>+D130+D131+D132+D133</f>
        <v>0</v>
      </c>
      <c r="E129" s="23">
        <f>+E130+E131+E132+E133</f>
        <v>0</v>
      </c>
    </row>
    <row r="130" spans="1:5" ht="12" customHeight="1">
      <c r="A130" s="252" t="s">
        <v>131</v>
      </c>
      <c r="B130" s="81" t="s">
        <v>269</v>
      </c>
      <c r="C130" s="31"/>
      <c r="D130" s="31"/>
      <c r="E130" s="32"/>
    </row>
    <row r="131" spans="1:5" ht="12" customHeight="1">
      <c r="A131" s="252" t="s">
        <v>133</v>
      </c>
      <c r="B131" s="81" t="s">
        <v>270</v>
      </c>
      <c r="C131" s="31"/>
      <c r="D131" s="31"/>
      <c r="E131" s="32"/>
    </row>
    <row r="132" spans="1:5" ht="12" customHeight="1">
      <c r="A132" s="252" t="s">
        <v>135</v>
      </c>
      <c r="B132" s="81" t="s">
        <v>271</v>
      </c>
      <c r="C132" s="31"/>
      <c r="D132" s="31"/>
      <c r="E132" s="32"/>
    </row>
    <row r="133" spans="1:5" s="273" customFormat="1" ht="12" customHeight="1">
      <c r="A133" s="278" t="s">
        <v>137</v>
      </c>
      <c r="B133" s="82" t="s">
        <v>272</v>
      </c>
      <c r="C133" s="31"/>
      <c r="D133" s="31"/>
      <c r="E133" s="32"/>
    </row>
    <row r="134" spans="1:11" ht="12.75">
      <c r="A134" s="16" t="s">
        <v>273</v>
      </c>
      <c r="B134" s="21" t="s">
        <v>436</v>
      </c>
      <c r="C134" s="22">
        <f>+C135+C136+C138+C139+C137</f>
        <v>0</v>
      </c>
      <c r="D134" s="22">
        <f>+D135+D136+D138+D139+D137</f>
        <v>0</v>
      </c>
      <c r="E134" s="23">
        <f>+E135+E136+E138+E139+E137</f>
        <v>0</v>
      </c>
      <c r="K134" s="282"/>
    </row>
    <row r="135" spans="1:5" ht="12.75">
      <c r="A135" s="252" t="s">
        <v>143</v>
      </c>
      <c r="B135" s="81" t="s">
        <v>275</v>
      </c>
      <c r="C135" s="31"/>
      <c r="D135" s="31"/>
      <c r="E135" s="32"/>
    </row>
    <row r="136" spans="1:5" ht="12" customHeight="1">
      <c r="A136" s="252" t="s">
        <v>145</v>
      </c>
      <c r="B136" s="81" t="s">
        <v>276</v>
      </c>
      <c r="C136" s="31"/>
      <c r="D136" s="31"/>
      <c r="E136" s="32"/>
    </row>
    <row r="137" spans="1:5" ht="12" customHeight="1">
      <c r="A137" s="252" t="s">
        <v>147</v>
      </c>
      <c r="B137" s="81" t="s">
        <v>437</v>
      </c>
      <c r="C137" s="31"/>
      <c r="D137" s="31"/>
      <c r="E137" s="32"/>
    </row>
    <row r="138" spans="1:5" s="273" customFormat="1" ht="12" customHeight="1">
      <c r="A138" s="252" t="s">
        <v>149</v>
      </c>
      <c r="B138" s="81" t="s">
        <v>277</v>
      </c>
      <c r="C138" s="31"/>
      <c r="D138" s="31"/>
      <c r="E138" s="32"/>
    </row>
    <row r="139" spans="1:5" s="273" customFormat="1" ht="12" customHeight="1">
      <c r="A139" s="278" t="s">
        <v>438</v>
      </c>
      <c r="B139" s="82" t="s">
        <v>278</v>
      </c>
      <c r="C139" s="31"/>
      <c r="D139" s="31"/>
      <c r="E139" s="32"/>
    </row>
    <row r="140" spans="1:5" s="273" customFormat="1" ht="12" customHeight="1">
      <c r="A140" s="16" t="s">
        <v>151</v>
      </c>
      <c r="B140" s="21" t="s">
        <v>439</v>
      </c>
      <c r="C140" s="83">
        <f>+C141+C142+C143+C144</f>
        <v>0</v>
      </c>
      <c r="D140" s="83">
        <f>+D141+D142+D143+D144</f>
        <v>0</v>
      </c>
      <c r="E140" s="84">
        <f>+E141+E142+E143+E144</f>
        <v>0</v>
      </c>
    </row>
    <row r="141" spans="1:5" s="273" customFormat="1" ht="12" customHeight="1">
      <c r="A141" s="252" t="s">
        <v>153</v>
      </c>
      <c r="B141" s="81" t="s">
        <v>280</v>
      </c>
      <c r="C141" s="31"/>
      <c r="D141" s="31"/>
      <c r="E141" s="32"/>
    </row>
    <row r="142" spans="1:5" s="273" customFormat="1" ht="12" customHeight="1">
      <c r="A142" s="252" t="s">
        <v>155</v>
      </c>
      <c r="B142" s="81" t="s">
        <v>281</v>
      </c>
      <c r="C142" s="31"/>
      <c r="D142" s="31"/>
      <c r="E142" s="32"/>
    </row>
    <row r="143" spans="1:5" s="273" customFormat="1" ht="12" customHeight="1">
      <c r="A143" s="252" t="s">
        <v>157</v>
      </c>
      <c r="B143" s="81" t="s">
        <v>282</v>
      </c>
      <c r="C143" s="31"/>
      <c r="D143" s="31"/>
      <c r="E143" s="32"/>
    </row>
    <row r="144" spans="1:5" ht="12.75" customHeight="1">
      <c r="A144" s="252" t="s">
        <v>159</v>
      </c>
      <c r="B144" s="81" t="s">
        <v>283</v>
      </c>
      <c r="C144" s="31"/>
      <c r="D144" s="31"/>
      <c r="E144" s="32"/>
    </row>
    <row r="145" spans="1:5" ht="12" customHeight="1">
      <c r="A145" s="16" t="s">
        <v>161</v>
      </c>
      <c r="B145" s="21" t="s">
        <v>284</v>
      </c>
      <c r="C145" s="87">
        <f>+C125+C129+C134+C140</f>
        <v>0</v>
      </c>
      <c r="D145" s="87">
        <f>+D125+D129+D134+D140</f>
        <v>0</v>
      </c>
      <c r="E145" s="88">
        <f>+E125+E129+E134+E140</f>
        <v>0</v>
      </c>
    </row>
    <row r="146" spans="1:5" ht="15" customHeight="1">
      <c r="A146" s="285" t="s">
        <v>285</v>
      </c>
      <c r="B146" s="90" t="s">
        <v>286</v>
      </c>
      <c r="C146" s="87">
        <f>+C124+C145</f>
        <v>0</v>
      </c>
      <c r="D146" s="87">
        <f>+D124+D145</f>
        <v>0</v>
      </c>
      <c r="E146" s="88">
        <f>+E124+E145</f>
        <v>0</v>
      </c>
    </row>
    <row r="148" spans="1:5" ht="15" customHeight="1">
      <c r="A148" s="286" t="s">
        <v>440</v>
      </c>
      <c r="B148" s="287"/>
      <c r="C148" s="288"/>
      <c r="D148" s="289"/>
      <c r="E148" s="290"/>
    </row>
    <row r="149" spans="1:5" ht="14.25" customHeight="1">
      <c r="A149" s="286" t="s">
        <v>441</v>
      </c>
      <c r="B149" s="287"/>
      <c r="C149" s="288"/>
      <c r="D149" s="289"/>
      <c r="E149" s="290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 Vanyola</cp:lastModifiedBy>
  <cp:lastPrinted>2015-04-29T12:30:32Z</cp:lastPrinted>
  <dcterms:modified xsi:type="dcterms:W3CDTF">2015-05-05T10:59:39Z</dcterms:modified>
  <cp:category/>
  <cp:version/>
  <cp:contentType/>
  <cp:contentStatus/>
</cp:coreProperties>
</file>