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27" activeTab="0"/>
  </bookViews>
  <sheets>
    <sheet name="9.1.1. sz. mell  (2)" sheetId="1" r:id="rId1"/>
    <sheet name="9.1.1. sz. mell " sheetId="2" r:id="rId2"/>
    <sheet name="9.2. sz. mell" sheetId="3" r:id="rId3"/>
    <sheet name="9.3. sz. mell" sheetId="4" r:id="rId4"/>
    <sheet name="9.3.1. sz. mell" sheetId="5" r:id="rId5"/>
    <sheet name="Munka1" sheetId="6" r:id="rId6"/>
  </sheets>
  <definedNames>
    <definedName name="_xlfn.IFERROR" hidden="1">#NAME?</definedName>
    <definedName name="_xlnm.Print_Titles" localSheetId="1">'9.1.1. sz. mell '!$1:$6</definedName>
    <definedName name="_xlnm.Print_Titles" localSheetId="0">'9.1.1. sz. mell  (2)'!$1:$6</definedName>
    <definedName name="_xlnm.Print_Titles" localSheetId="2">'9.2. sz. mell'!$1:$6</definedName>
    <definedName name="_xlnm.Print_Titles" localSheetId="3">'9.3. sz. mell'!$1:$6</definedName>
    <definedName name="_xlnm.Print_Titles" localSheetId="4">'9.3.1. sz. mell'!$1:$6</definedName>
  </definedNames>
  <calcPr fullCalcOnLoad="1"/>
</workbook>
</file>

<file path=xl/sharedStrings.xml><?xml version="1.0" encoding="utf-8"?>
<sst xmlns="http://schemas.openxmlformats.org/spreadsheetml/2006/main" count="892" uniqueCount="287">
  <si>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</si>
  <si>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</si>
  <si>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</si>
  <si>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</si>
  <si>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</si>
  <si>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</si>
  <si>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</si>
  <si>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</si>
  <si>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</si>
  <si>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</si>
  <si>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</si>
  <si>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</si>
  <si>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</si>
  <si>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</si>
  <si>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</si>
  <si>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</si>
  <si>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</si>
  <si>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</si>
  <si>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</si>
  <si>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</si>
  <si>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</si>
  <si>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</si>
  <si>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</si>
  <si>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</si>
  <si>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</si>
  <si>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</si>
  <si>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</si>
  <si>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</si>
  <si>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</si>
  <si>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</si>
  <si>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</si>
  <si>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</si>
  <si>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</si>
  <si>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</si>
  <si>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</si>
  <si>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</si>
  <si>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</si>
  <si>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</si>
  <si>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</si>
  <si>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</si>
  <si>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</si>
  <si>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</si>
  <si>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</si>
  <si>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</si>
  <si>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</si>
  <si>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</si>
  <si>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</si>
  <si>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</si>
  <si>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</si>
  <si>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</si>
  <si>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</si>
  <si>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</si>
  <si>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</si>
  <si>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</si>
  <si>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</si>
  <si>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</si>
  <si>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</si>
  <si>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</si>
  <si>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</si>
  <si>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</si>
  <si>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</si>
  <si>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</si>
  <si>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</si>
  <si>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</si>
  <si>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</si>
  <si>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</si>
  <si>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</si>
  <si>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</si>
  <si>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</si>
  <si>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</si>
  <si>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</si>
  <si>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</si>
  <si>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</si>
  <si>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</si>
  <si>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</si>
  <si>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</si>
  <si>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</si>
  <si>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</si>
  <si>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</si>
  <si>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</si>
  <si>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</si>
  <si>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</si>
  <si>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</si>
  <si>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</si>
  <si>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</si>
  <si>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</si>
  <si>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</si>
  <si>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</si>
  <si>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</si>
  <si>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</si>
  <si>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</si>
  <si>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</si>
  <si>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</si>
  <si>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</si>
  <si>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</si>
  <si>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</si>
  <si>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</si>
  <si>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</si>
  <si>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</si>
  <si>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</si>
  <si>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</si>
  <si>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</si>
  <si>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</si>
  <si>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</si>
  <si>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</si>
  <si>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</si>
  <si>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</si>
  <si>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</si>
  <si>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</si>
  <si>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</si>
  <si>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</si>
  <si>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</si>
  <si>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</si>
  <si>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</si>
  <si>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</si>
  <si>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</si>
  <si>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</si>
  <si>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</si>
  <si>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</si>
  <si>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</si>
  <si>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</si>
  <si>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</si>
  <si>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</si>
  <si>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</si>
  <si>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</si>
  <si>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</si>
  <si>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</si>
  <si>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</si>
  <si>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</si>
  <si>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</si>
  <si>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</si>
  <si>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</si>
  <si>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</si>
  <si>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</si>
  <si>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</si>
  <si>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</si>
  <si>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</si>
  <si>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</si>
  <si>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</si>
  <si>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</si>
  <si>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</si>
  <si>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</si>
  <si>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</si>
  <si>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</si>
  <si>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</si>
  <si>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</si>
  <si>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</si>
  <si>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</si>
  <si>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</si>
  <si>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</si>
  <si>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</si>
  <si>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</si>
  <si>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</si>
  <si>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</si>
  <si>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</si>
  <si>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</si>
  <si>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</si>
  <si>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</si>
  <si>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</si>
  <si>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</si>
  <si>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</si>
  <si>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</si>
  <si>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</si>
  <si>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</si>
  <si>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</si>
  <si>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</si>
  <si>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</si>
  <si>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</si>
  <si>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</si>
  <si>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</si>
  <si>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</si>
  <si>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</si>
  <si>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</si>
  <si>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</si>
  <si>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</si>
  <si>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</si>
  <si>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</si>
  <si>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</si>
  <si>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</si>
  <si>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</si>
  <si>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</si>
  <si>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</si>
  <si>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</si>
  <si>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</si>
  <si>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</si>
  <si>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</si>
  <si>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</si>
  <si>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</si>
  <si>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</si>
  <si>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</si>
  <si>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</si>
  <si>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</si>
  <si>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</si>
  <si>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</si>
  <si>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</si>
  <si>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</si>
  <si>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</si>
  <si>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</si>
  <si>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</si>
  <si>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</si>
  <si>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</si>
  <si>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</si>
  <si>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</si>
  <si>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</si>
  <si>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</si>
  <si>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</si>
  <si>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</si>
  <si>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</si>
  <si>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</si>
  <si>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</si>
  <si>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</si>
  <si>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</si>
  <si>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</si>
  <si>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</si>
  <si>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</si>
  <si>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</si>
  <si>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</si>
  <si>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</si>
  <si>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</si>
  <si>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</si>
  <si>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</si>
  <si>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</si>
  <si>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</si>
  <si>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</si>
  <si>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</si>
  <si>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</si>
  <si>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</si>
  <si>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</si>
  <si>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</si>
  <si>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</si>
  <si>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</si>
  <si>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</si>
  <si>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</si>
  <si>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</si>
  <si>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</si>
  <si>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</si>
  <si>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</si>
  <si>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</si>
  <si>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</si>
  <si>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</si>
  <si>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</si>
  <si>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</si>
  <si>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</si>
  <si>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</si>
  <si>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</si>
  <si>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</si>
  <si>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</si>
  <si>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</si>
  <si>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</si>
  <si>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</si>
  <si>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</si>
  <si>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</si>
  <si>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</si>
  <si>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</si>
  <si>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</si>
  <si>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</si>
  <si>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</si>
  <si>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</si>
  <si>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</si>
  <si>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</si>
  <si>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</si>
  <si>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</si>
  <si>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</si>
  <si>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</si>
  <si>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</si>
  <si>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</si>
  <si>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</si>
  <si>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</si>
  <si>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</si>
  <si>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</si>
  <si>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</si>
  <si>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</si>
  <si>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</si>
  <si>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</si>
  <si>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Nyírteleki Kastélykert Óvoda és Bölcsőde</t>
  </si>
  <si>
    <t>Önkormányzat által nyújtott intézményi finanszírozás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</si>
  <si>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</si>
  <si>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</si>
  <si>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Nyírteleki Művelődési Ház és Könyvtár</t>
  </si>
  <si>
    <t>Módosított előirányzat</t>
  </si>
  <si>
    <t>Teljesítés</t>
  </si>
  <si>
    <t xml:space="preserve"> -Értékesítési és forgalmi adók</t>
  </si>
  <si>
    <t>5. melléklet a ……………. Kt. Határozathoz</t>
  </si>
  <si>
    <t>4. melléklet a ……………. Kt. Határozathoz</t>
  </si>
  <si>
    <t>3. melléklet a ……Kt. Határozathoz</t>
  </si>
  <si>
    <t>2. melléklet a …… Kt. Határozathoz</t>
  </si>
  <si>
    <t>1. melléklet a ……Kt. Határozathoz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</si>
</sst>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4" fillId="0" borderId="13" xfId="58" applyFont="1" applyFill="1" applyBorder="1" applyAlignment="1" applyProtection="1">
      <alignment horizontal="center" vertical="center" wrapText="1"/>
      <protection/>
    </xf>
    <xf numFmtId="0" fontId="4" fillId="0" borderId="14" xfId="58" applyFont="1" applyFill="1" applyBorder="1" applyAlignment="1" applyProtection="1">
      <alignment vertical="center" wrapText="1"/>
      <protection/>
    </xf>
    <xf numFmtId="0" fontId="4" fillId="0" borderId="15" xfId="58" applyFont="1" applyFill="1" applyBorder="1" applyAlignment="1" applyProtection="1">
      <alignment vertical="center" wrapText="1"/>
      <protection/>
    </xf>
    <xf numFmtId="0" fontId="4" fillId="0" borderId="15" xfId="58" applyFont="1" applyFill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2" fillId="0" borderId="20" xfId="58" applyFont="1" applyFill="1" applyBorder="1" applyAlignment="1" applyProtection="1">
      <alignment horizontal="left" vertical="center" wrapText="1"/>
      <protection/>
    </xf>
    <xf numFmtId="0" fontId="2" fillId="0" borderId="17" xfId="58" applyFont="1" applyFill="1" applyBorder="1" applyAlignment="1" applyProtection="1">
      <alignment horizontal="left" vertical="center" wrapText="1"/>
      <protection/>
    </xf>
    <xf numFmtId="0" fontId="2" fillId="0" borderId="21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left" vertical="center" wrapText="1"/>
      <protection/>
    </xf>
    <xf numFmtId="0" fontId="2" fillId="0" borderId="17" xfId="58" applyFont="1" applyFill="1" applyBorder="1" applyAlignment="1" applyProtection="1">
      <alignment horizontal="left" vertical="center"/>
      <protection/>
    </xf>
    <xf numFmtId="0" fontId="2" fillId="0" borderId="18" xfId="58" applyFont="1" applyFill="1" applyBorder="1" applyAlignment="1" applyProtection="1">
      <alignment horizontal="left" vertical="center" wrapText="1"/>
      <protection/>
    </xf>
    <xf numFmtId="0" fontId="2" fillId="0" borderId="22" xfId="58" applyFont="1" applyFill="1" applyBorder="1" applyAlignment="1" applyProtection="1">
      <alignment horizontal="left" vertical="center" wrapText="1"/>
      <protection/>
    </xf>
    <xf numFmtId="0" fontId="2" fillId="0" borderId="16" xfId="58" applyFont="1" applyFill="1" applyBorder="1" applyAlignment="1" applyProtection="1">
      <alignment horizontal="left" vertical="center" wrapText="1"/>
      <protection/>
    </xf>
    <xf numFmtId="0" fontId="4" fillId="0" borderId="15" xfId="58" applyFont="1" applyFill="1" applyBorder="1" applyAlignment="1" applyProtection="1">
      <alignment horizontal="left" vertical="center" wrapText="1"/>
      <protection/>
    </xf>
    <xf numFmtId="0" fontId="2" fillId="0" borderId="23" xfId="58" applyFont="1" applyFill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164" fontId="4" fillId="0" borderId="24" xfId="58" applyNumberFormat="1" applyFont="1" applyFill="1" applyBorder="1" applyAlignment="1" applyProtection="1">
      <alignment horizontal="right" vertical="center" wrapText="1"/>
      <protection/>
    </xf>
    <xf numFmtId="164" fontId="2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29" xfId="58" applyNumberFormat="1" applyFont="1" applyFill="1" applyBorder="1" applyAlignment="1" applyProtection="1">
      <alignment horizontal="right" vertical="center" wrapText="1"/>
      <protection/>
    </xf>
    <xf numFmtId="164" fontId="2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29" xfId="58" applyNumberFormat="1" applyFont="1" applyFill="1" applyBorder="1" applyAlignment="1" applyProtection="1">
      <alignment horizontal="right" vertical="center" wrapText="1"/>
      <protection/>
    </xf>
    <xf numFmtId="164" fontId="10" fillId="0" borderId="29" xfId="0" applyNumberFormat="1" applyFont="1" applyBorder="1" applyAlignment="1" applyProtection="1">
      <alignment horizontal="right" vertical="center" wrapText="1"/>
      <protection/>
    </xf>
    <xf numFmtId="164" fontId="10" fillId="0" borderId="29" xfId="0" applyNumberFormat="1" applyFont="1" applyBorder="1" applyAlignment="1" applyProtection="1" quotePrefix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2" fillId="0" borderId="36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49" fontId="2" fillId="0" borderId="37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9" fontId="2" fillId="0" borderId="38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49" fontId="2" fillId="0" borderId="40" xfId="58" applyNumberFormat="1" applyFont="1" applyFill="1" applyBorder="1" applyAlignment="1" applyProtection="1">
      <alignment horizontal="center" vertical="center" wrapText="1"/>
      <protection/>
    </xf>
    <xf numFmtId="49" fontId="2" fillId="0" borderId="41" xfId="58" applyNumberFormat="1" applyFont="1" applyFill="1" applyBorder="1" applyAlignment="1" applyProtection="1">
      <alignment horizontal="center" vertical="center" wrapText="1"/>
      <protection/>
    </xf>
    <xf numFmtId="49" fontId="2" fillId="0" borderId="42" xfId="58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Alignment="1">
      <alignment vertical="center" wrapText="1"/>
    </xf>
    <xf numFmtId="0" fontId="10" fillId="0" borderId="4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 quotePrefix="1">
      <alignment horizontal="right" vertical="center"/>
      <protection/>
    </xf>
    <xf numFmtId="0" fontId="4" fillId="0" borderId="45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164" fontId="4" fillId="0" borderId="32" xfId="0" applyNumberFormat="1" applyFont="1" applyFill="1" applyBorder="1" applyAlignment="1" applyProtection="1">
      <alignment horizontal="right" vertical="center" wrapText="1"/>
      <protection/>
    </xf>
    <xf numFmtId="164" fontId="2" fillId="33" borderId="26" xfId="58" applyNumberFormat="1" applyFont="1" applyFill="1" applyBorder="1" applyAlignment="1" applyProtection="1">
      <alignment horizontal="right" vertical="center" wrapText="1"/>
      <protection/>
    </xf>
    <xf numFmtId="164" fontId="2" fillId="33" borderId="27" xfId="58" applyNumberFormat="1" applyFont="1" applyFill="1" applyBorder="1" applyAlignment="1" applyProtection="1">
      <alignment horizontal="right" vertical="center" wrapText="1"/>
      <protection/>
    </xf>
    <xf numFmtId="164" fontId="2" fillId="0" borderId="30" xfId="58" applyNumberFormat="1" applyFont="1" applyFill="1" applyBorder="1" applyAlignment="1" applyProtection="1">
      <alignment horizontal="right" vertical="center" wrapText="1"/>
      <protection/>
    </xf>
    <xf numFmtId="164" fontId="2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2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164" fontId="4" fillId="0" borderId="29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164" fontId="4" fillId="0" borderId="29" xfId="0" applyNumberFormat="1" applyFont="1" applyFill="1" applyBorder="1" applyAlignment="1" applyProtection="1">
      <alignment horizontal="right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58" applyFont="1" applyFill="1" applyBorder="1" applyAlignment="1" applyProtection="1">
      <alignment horizontal="left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58" applyFont="1" applyFill="1" applyBorder="1" applyAlignment="1" applyProtection="1">
      <alignment horizontal="left" vertical="center" wrapText="1"/>
      <protection/>
    </xf>
    <xf numFmtId="164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58" applyFont="1" applyFill="1" applyBorder="1" applyAlignment="1" applyProtection="1" quotePrefix="1">
      <alignment horizontal="left" vertical="center" wrapText="1"/>
      <protection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58" applyFont="1" applyFill="1" applyBorder="1" applyAlignment="1" applyProtection="1">
      <alignment horizontal="left" vertical="center" wrapText="1"/>
      <protection/>
    </xf>
    <xf numFmtId="16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7" xfId="0" applyNumberFormat="1" applyFont="1" applyFill="1" applyBorder="1" applyAlignment="1" applyProtection="1">
      <alignment horizontal="right" vertical="center" wrapText="1"/>
      <protection/>
    </xf>
    <xf numFmtId="0" fontId="15" fillId="0" borderId="44" xfId="0" applyFont="1" applyBorder="1" applyAlignment="1" applyProtection="1">
      <alignment horizontal="left" vertical="center" wrapText="1"/>
      <protection/>
    </xf>
    <xf numFmtId="164" fontId="4" fillId="0" borderId="47" xfId="0" applyNumberFormat="1" applyFont="1" applyFill="1" applyBorder="1" applyAlignment="1" applyProtection="1">
      <alignment horizontal="right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/>
    </xf>
    <xf numFmtId="164" fontId="4" fillId="0" borderId="29" xfId="0" applyNumberFormat="1" applyFont="1" applyFill="1" applyBorder="1" applyAlignment="1" applyProtection="1">
      <alignment horizontal="right" vertical="center" wrapText="1"/>
      <protection/>
    </xf>
    <xf numFmtId="164" fontId="4" fillId="34" borderId="29" xfId="58" applyNumberFormat="1" applyFont="1" applyFill="1" applyBorder="1" applyAlignment="1" applyProtection="1">
      <alignment horizontal="right" vertical="center" wrapText="1"/>
      <protection/>
    </xf>
    <xf numFmtId="164" fontId="2" fillId="34" borderId="27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workbookViewId="0" topLeftCell="A46">
      <selection activeCell="B5" sqref="B5"/>
    </sheetView>
  </sheetViews>
  <sheetFormatPr defaultColWidth="9.00390625" defaultRowHeight="12.75"/>
  <cols>
    <col min="1" max="1" width="19.50390625" style="75" customWidth="1"/>
    <col min="2" max="2" width="91.375" style="76" customWidth="1"/>
    <col min="3" max="3" width="17.00390625" style="98" customWidth="1"/>
    <col min="4" max="4" width="17.00390625" style="55" customWidth="1"/>
    <col min="5" max="5" width="16.125" style="55" customWidth="1"/>
    <col min="6" max="16384" width="9.375" style="55" customWidth="1"/>
  </cols>
  <sheetData>
    <row r="1" spans="1:3" s="1" customFormat="1" ht="16.5" customHeight="1" thickBot="1">
      <c r="A1" s="4"/>
      <c r="B1" s="5"/>
      <c r="C1" s="79" t="s">
        <v>286</v>
      </c>
    </row>
    <row r="2" spans="1:5" s="3" customFormat="1" ht="21" customHeight="1">
      <c r="A2" s="50" t="s">
        <v>25</v>
      </c>
      <c r="B2" s="51" t="s">
        <v>85</v>
      </c>
      <c r="C2" s="80"/>
      <c r="D2" s="80"/>
      <c r="E2" s="80"/>
    </row>
    <row r="3" spans="1:5" s="3" customFormat="1" ht="30.75" customHeight="1" thickBot="1">
      <c r="A3" s="100" t="s">
        <v>80</v>
      </c>
      <c r="B3" s="52" t="s">
        <v>243</v>
      </c>
      <c r="C3" s="81"/>
      <c r="D3" s="81"/>
      <c r="E3" s="81"/>
    </row>
    <row r="4" spans="1:3" s="3" customFormat="1" ht="15.75" customHeight="1" thickBot="1">
      <c r="A4" s="10"/>
      <c r="B4" s="10"/>
      <c r="C4" s="82" t="s">
        <v>15</v>
      </c>
    </row>
    <row r="5" spans="1:5" ht="32.25" customHeight="1" thickBot="1">
      <c r="A5" s="53" t="s">
        <v>82</v>
      </c>
      <c r="B5" s="54" t="s">
        <v>16</v>
      </c>
      <c r="C5" s="104" t="s">
        <v>17</v>
      </c>
      <c r="D5" s="104" t="s">
        <v>279</v>
      </c>
      <c r="E5" s="104" t="s">
        <v>280</v>
      </c>
    </row>
    <row r="6" spans="1:5" s="2" customFormat="1" ht="15" customHeight="1" thickBot="1">
      <c r="A6" s="56">
        <v>1</v>
      </c>
      <c r="B6" s="57">
        <v>2</v>
      </c>
      <c r="C6" s="58">
        <v>3</v>
      </c>
      <c r="D6" s="58">
        <v>4</v>
      </c>
      <c r="E6" s="58">
        <v>5</v>
      </c>
    </row>
    <row r="7" spans="1:5" s="2" customFormat="1" ht="15" customHeight="1" thickBot="1">
      <c r="A7" s="59"/>
      <c r="B7" s="60" t="s">
        <v>18</v>
      </c>
      <c r="C7" s="83"/>
      <c r="D7" s="83"/>
      <c r="E7" s="83"/>
    </row>
    <row r="8" spans="1:5" s="2" customFormat="1" ht="15" customHeight="1" thickBot="1">
      <c r="A8" s="15" t="s">
        <v>3</v>
      </c>
      <c r="B8" s="19" t="s">
        <v>90</v>
      </c>
      <c r="C8" s="43">
        <f>+C9+C10+C11+C12+C13+C14</f>
        <v>490784</v>
      </c>
      <c r="D8" s="43">
        <f>+D9+D10+D11+D12+D13+D14</f>
        <v>492295</v>
      </c>
      <c r="E8" s="43">
        <f>E9+E10+E11+E12+E13+E14</f>
        <v>226981</v>
      </c>
    </row>
    <row r="9" spans="1:5" s="62" customFormat="1" ht="15" customHeight="1">
      <c r="A9" s="61" t="s">
        <v>37</v>
      </c>
      <c r="B9" s="20" t="s">
        <v>91</v>
      </c>
      <c r="C9" s="44">
        <v>255909</v>
      </c>
      <c r="D9" s="44">
        <v>255909</v>
      </c>
      <c r="E9" s="44">
        <v>95463</v>
      </c>
    </row>
    <row r="10" spans="1:5" s="64" customFormat="1" ht="15" customHeight="1">
      <c r="A10" s="63" t="s">
        <v>38</v>
      </c>
      <c r="B10" s="21" t="s">
        <v>92</v>
      </c>
      <c r="C10" s="40">
        <v>98880</v>
      </c>
      <c r="D10" s="40">
        <v>98880</v>
      </c>
      <c r="E10" s="40">
        <v>49805</v>
      </c>
    </row>
    <row r="11" spans="1:5" s="64" customFormat="1" ht="15" customHeight="1">
      <c r="A11" s="63" t="s">
        <v>39</v>
      </c>
      <c r="B11" s="21" t="s">
        <v>93</v>
      </c>
      <c r="C11" s="40">
        <v>99788</v>
      </c>
      <c r="D11" s="40">
        <v>99788</v>
      </c>
      <c r="E11" s="40">
        <v>71677</v>
      </c>
    </row>
    <row r="12" spans="1:5" s="64" customFormat="1" ht="15" customHeight="1">
      <c r="A12" s="63" t="s">
        <v>40</v>
      </c>
      <c r="B12" s="21" t="s">
        <v>94</v>
      </c>
      <c r="C12" s="40">
        <v>8073</v>
      </c>
      <c r="D12" s="40">
        <v>8073</v>
      </c>
      <c r="E12" s="40">
        <v>4198</v>
      </c>
    </row>
    <row r="13" spans="1:5" s="64" customFormat="1" ht="15" customHeight="1">
      <c r="A13" s="63" t="s">
        <v>57</v>
      </c>
      <c r="B13" s="21" t="s">
        <v>95</v>
      </c>
      <c r="C13" s="84">
        <v>7134</v>
      </c>
      <c r="D13" s="84">
        <v>7134</v>
      </c>
      <c r="E13" s="84">
        <v>4461</v>
      </c>
    </row>
    <row r="14" spans="1:5" s="62" customFormat="1" ht="15" customHeight="1" thickBot="1">
      <c r="A14" s="65" t="s">
        <v>41</v>
      </c>
      <c r="B14" s="22" t="s">
        <v>96</v>
      </c>
      <c r="C14" s="85">
        <v>21000</v>
      </c>
      <c r="D14" s="85">
        <v>22511</v>
      </c>
      <c r="E14" s="85">
        <v>1377</v>
      </c>
    </row>
    <row r="15" spans="1:5" s="62" customFormat="1" ht="15" customHeight="1" thickBot="1">
      <c r="A15" s="15" t="s">
        <v>4</v>
      </c>
      <c r="B15" s="23" t="s">
        <v>97</v>
      </c>
      <c r="C15" s="43">
        <f>+C16+C17+C18+C19+C20</f>
        <v>0</v>
      </c>
      <c r="D15" s="43">
        <f>+D16+D17+D18+D19+D20</f>
        <v>150031</v>
      </c>
      <c r="E15" s="43">
        <f>+E16+E17+E18+E19+E20</f>
        <v>99022</v>
      </c>
    </row>
    <row r="16" spans="1:5" s="62" customFormat="1" ht="15" customHeight="1">
      <c r="A16" s="61" t="s">
        <v>43</v>
      </c>
      <c r="B16" s="20" t="s">
        <v>98</v>
      </c>
      <c r="C16" s="44"/>
      <c r="D16" s="44"/>
      <c r="E16" s="44"/>
    </row>
    <row r="17" spans="1:5" s="62" customFormat="1" ht="15" customHeight="1">
      <c r="A17" s="63" t="s">
        <v>44</v>
      </c>
      <c r="B17" s="21" t="s">
        <v>99</v>
      </c>
      <c r="C17" s="40"/>
      <c r="D17" s="40"/>
      <c r="E17" s="40"/>
    </row>
    <row r="18" spans="1:5" s="62" customFormat="1" ht="15" customHeight="1">
      <c r="A18" s="63" t="s">
        <v>45</v>
      </c>
      <c r="B18" s="21" t="s">
        <v>267</v>
      </c>
      <c r="C18" s="40"/>
      <c r="D18" s="40"/>
      <c r="E18" s="40"/>
    </row>
    <row r="19" spans="1:5" s="62" customFormat="1" ht="15" customHeight="1">
      <c r="A19" s="63" t="s">
        <v>46</v>
      </c>
      <c r="B19" s="21" t="s">
        <v>268</v>
      </c>
      <c r="C19" s="40"/>
      <c r="D19" s="40"/>
      <c r="E19" s="40"/>
    </row>
    <row r="20" spans="1:5" s="62" customFormat="1" ht="15" customHeight="1">
      <c r="A20" s="63" t="s">
        <v>47</v>
      </c>
      <c r="B20" s="21" t="s">
        <v>100</v>
      </c>
      <c r="C20" s="40"/>
      <c r="D20" s="40">
        <f>'9.1.1. sz. mell '!D20+'9.2. sz. mell'!D22</f>
        <v>150031</v>
      </c>
      <c r="E20" s="40">
        <v>99022</v>
      </c>
    </row>
    <row r="21" spans="1:5" s="64" customFormat="1" ht="15" customHeight="1" thickBot="1">
      <c r="A21" s="65" t="s">
        <v>53</v>
      </c>
      <c r="B21" s="22" t="s">
        <v>101</v>
      </c>
      <c r="C21" s="41"/>
      <c r="D21" s="41"/>
      <c r="E21" s="41"/>
    </row>
    <row r="22" spans="1:5" s="64" customFormat="1" ht="15" customHeight="1" thickBot="1">
      <c r="A22" s="15" t="s">
        <v>5</v>
      </c>
      <c r="B22" s="19" t="s">
        <v>102</v>
      </c>
      <c r="C22" s="43">
        <f>+C23+C24+C25+C26+C27</f>
        <v>16830</v>
      </c>
      <c r="D22" s="43">
        <f>+D23+D24+D25+D26+D27</f>
        <v>42700</v>
      </c>
      <c r="E22" s="134">
        <f>+E23+E24+E25+E26+E27</f>
        <v>43022</v>
      </c>
    </row>
    <row r="23" spans="1:5" s="64" customFormat="1" ht="15" customHeight="1">
      <c r="A23" s="61" t="s">
        <v>26</v>
      </c>
      <c r="B23" s="20" t="s">
        <v>103</v>
      </c>
      <c r="C23" s="44">
        <v>16830</v>
      </c>
      <c r="D23" s="44">
        <v>16830</v>
      </c>
      <c r="E23" s="44">
        <v>17152</v>
      </c>
    </row>
    <row r="24" spans="1:5" s="62" customFormat="1" ht="15" customHeight="1">
      <c r="A24" s="63" t="s">
        <v>27</v>
      </c>
      <c r="B24" s="21" t="s">
        <v>104</v>
      </c>
      <c r="C24" s="40"/>
      <c r="D24" s="40"/>
      <c r="E24" s="40"/>
    </row>
    <row r="25" spans="1:5" s="64" customFormat="1" ht="15" customHeight="1">
      <c r="A25" s="63" t="s">
        <v>28</v>
      </c>
      <c r="B25" s="21" t="s">
        <v>269</v>
      </c>
      <c r="C25" s="40"/>
      <c r="D25" s="40"/>
      <c r="E25" s="40"/>
    </row>
    <row r="26" spans="1:5" s="64" customFormat="1" ht="15" customHeight="1">
      <c r="A26" s="63" t="s">
        <v>29</v>
      </c>
      <c r="B26" s="21" t="s">
        <v>270</v>
      </c>
      <c r="C26" s="40"/>
      <c r="D26" s="40"/>
      <c r="E26" s="40"/>
    </row>
    <row r="27" spans="1:5" s="64" customFormat="1" ht="15" customHeight="1">
      <c r="A27" s="63" t="s">
        <v>60</v>
      </c>
      <c r="B27" s="21" t="s">
        <v>105</v>
      </c>
      <c r="C27" s="40"/>
      <c r="D27" s="40">
        <f>C27+25870</f>
        <v>25870</v>
      </c>
      <c r="E27" s="40">
        <v>25870</v>
      </c>
    </row>
    <row r="28" spans="1:5" s="64" customFormat="1" ht="15" customHeight="1" thickBot="1">
      <c r="A28" s="65" t="s">
        <v>61</v>
      </c>
      <c r="B28" s="22" t="s">
        <v>106</v>
      </c>
      <c r="C28" s="41"/>
      <c r="D28" s="41"/>
      <c r="E28" s="41"/>
    </row>
    <row r="29" spans="1:5" s="64" customFormat="1" ht="15" customHeight="1" thickBot="1">
      <c r="A29" s="15" t="s">
        <v>62</v>
      </c>
      <c r="B29" s="19" t="s">
        <v>107</v>
      </c>
      <c r="C29" s="47">
        <f>+C30+C33+C34+C35</f>
        <v>143550</v>
      </c>
      <c r="D29" s="47">
        <f>+D30+D33+D34+D35</f>
        <v>143550</v>
      </c>
      <c r="E29" s="47">
        <f>+E30+E33+E34+E35</f>
        <v>61365</v>
      </c>
    </row>
    <row r="30" spans="1:5" s="64" customFormat="1" ht="15" customHeight="1">
      <c r="A30" s="61" t="s">
        <v>108</v>
      </c>
      <c r="B30" s="20" t="s">
        <v>114</v>
      </c>
      <c r="C30" s="86">
        <v>124500</v>
      </c>
      <c r="D30" s="86">
        <v>124500</v>
      </c>
      <c r="E30" s="86">
        <f>E32+E31</f>
        <v>52503</v>
      </c>
    </row>
    <row r="31" spans="1:5" s="64" customFormat="1" ht="15" customHeight="1">
      <c r="A31" s="63" t="s">
        <v>109</v>
      </c>
      <c r="B31" s="21" t="s">
        <v>115</v>
      </c>
      <c r="C31" s="40"/>
      <c r="D31" s="40"/>
      <c r="E31" s="40">
        <v>4697</v>
      </c>
    </row>
    <row r="32" spans="1:5" s="64" customFormat="1" ht="15" customHeight="1">
      <c r="A32" s="63" t="s">
        <v>110</v>
      </c>
      <c r="B32" s="21" t="s">
        <v>281</v>
      </c>
      <c r="C32" s="40"/>
      <c r="D32" s="40"/>
      <c r="E32" s="40">
        <v>47806</v>
      </c>
    </row>
    <row r="33" spans="1:5" s="64" customFormat="1" ht="15" customHeight="1">
      <c r="A33" s="63" t="s">
        <v>111</v>
      </c>
      <c r="B33" s="21" t="s">
        <v>116</v>
      </c>
      <c r="C33" s="40">
        <v>16400</v>
      </c>
      <c r="D33" s="40">
        <v>16400</v>
      </c>
      <c r="E33" s="40">
        <v>8028</v>
      </c>
    </row>
    <row r="34" spans="1:5" s="64" customFormat="1" ht="15" customHeight="1">
      <c r="A34" s="63" t="s">
        <v>112</v>
      </c>
      <c r="B34" s="21" t="s">
        <v>117</v>
      </c>
      <c r="C34" s="40"/>
      <c r="D34" s="40"/>
      <c r="E34" s="40"/>
    </row>
    <row r="35" spans="1:5" s="64" customFormat="1" ht="15" customHeight="1" thickBot="1">
      <c r="A35" s="65" t="s">
        <v>113</v>
      </c>
      <c r="B35" s="22" t="s">
        <v>118</v>
      </c>
      <c r="C35" s="41">
        <v>2650</v>
      </c>
      <c r="D35" s="41">
        <v>2650</v>
      </c>
      <c r="E35" s="41">
        <f>568+69+126+71</f>
        <v>834</v>
      </c>
    </row>
    <row r="36" spans="1:5" s="64" customFormat="1" ht="15" customHeight="1" thickBot="1">
      <c r="A36" s="15" t="s">
        <v>7</v>
      </c>
      <c r="B36" s="19" t="s">
        <v>119</v>
      </c>
      <c r="C36" s="43">
        <f>SUM(C37:C46)</f>
        <v>22091</v>
      </c>
      <c r="D36" s="43">
        <f>SUM(D37:D46)</f>
        <v>30125</v>
      </c>
      <c r="E36" s="43">
        <f>SUM(E37:E46)</f>
        <v>33384</v>
      </c>
    </row>
    <row r="37" spans="1:5" s="64" customFormat="1" ht="15" customHeight="1">
      <c r="A37" s="61" t="s">
        <v>30</v>
      </c>
      <c r="B37" s="20" t="s">
        <v>122</v>
      </c>
      <c r="C37" s="44"/>
      <c r="D37" s="44"/>
      <c r="E37" s="44"/>
    </row>
    <row r="38" spans="1:5" s="64" customFormat="1" ht="15" customHeight="1">
      <c r="A38" s="63" t="s">
        <v>31</v>
      </c>
      <c r="B38" s="21" t="s">
        <v>123</v>
      </c>
      <c r="C38" s="40"/>
      <c r="D38" s="40"/>
      <c r="E38" s="40">
        <v>3608</v>
      </c>
    </row>
    <row r="39" spans="1:5" s="64" customFormat="1" ht="15" customHeight="1">
      <c r="A39" s="63" t="s">
        <v>32</v>
      </c>
      <c r="B39" s="21" t="s">
        <v>124</v>
      </c>
      <c r="C39" s="40">
        <v>10953</v>
      </c>
      <c r="D39" s="40">
        <f>'9.1.1. sz. mell '!D39+'9.2. sz. mell'!D11+'9.3. sz. mell'!D11+'9.3.1. sz. mell'!D11</f>
        <v>11081</v>
      </c>
      <c r="E39" s="40">
        <v>12684</v>
      </c>
    </row>
    <row r="40" spans="1:5" s="64" customFormat="1" ht="15" customHeight="1">
      <c r="A40" s="63" t="s">
        <v>64</v>
      </c>
      <c r="B40" s="21" t="s">
        <v>125</v>
      </c>
      <c r="C40" s="40">
        <v>3785</v>
      </c>
      <c r="D40" s="40">
        <v>3785</v>
      </c>
      <c r="E40" s="40"/>
    </row>
    <row r="41" spans="1:5" s="64" customFormat="1" ht="15" customHeight="1">
      <c r="A41" s="63" t="s">
        <v>65</v>
      </c>
      <c r="B41" s="21" t="s">
        <v>126</v>
      </c>
      <c r="C41" s="40">
        <v>3461</v>
      </c>
      <c r="D41" s="40">
        <f>'9.1.1. sz. mell '!D41+'9.2. sz. mell'!D13+'9.3. sz. mell'!D13+'9.3.1. sz. mell'!D13</f>
        <v>7164</v>
      </c>
      <c r="E41" s="40">
        <v>4913</v>
      </c>
    </row>
    <row r="42" spans="1:5" s="64" customFormat="1" ht="15" customHeight="1">
      <c r="A42" s="63" t="s">
        <v>66</v>
      </c>
      <c r="B42" s="21" t="s">
        <v>127</v>
      </c>
      <c r="C42" s="40">
        <v>3892</v>
      </c>
      <c r="D42" s="40">
        <f>'9.1.1. sz. mell '!D42+'9.2. sz. mell'!D14+'9.3. sz. mell'!D14+'9.3.1. sz. mell'!D14</f>
        <v>4892</v>
      </c>
      <c r="E42" s="40">
        <v>4668</v>
      </c>
    </row>
    <row r="43" spans="1:5" s="64" customFormat="1" ht="15" customHeight="1">
      <c r="A43" s="63" t="s">
        <v>67</v>
      </c>
      <c r="B43" s="21" t="s">
        <v>128</v>
      </c>
      <c r="C43" s="40"/>
      <c r="D43" s="40">
        <f>'9.1.1. sz. mell '!D43+'9.2. sz. mell'!D15+'9.3. sz. mell'!D15+'9.3.1. sz. mell'!D15</f>
        <v>3200</v>
      </c>
      <c r="E43" s="40">
        <v>7509</v>
      </c>
    </row>
    <row r="44" spans="1:5" s="64" customFormat="1" ht="15" customHeight="1">
      <c r="A44" s="63" t="s">
        <v>68</v>
      </c>
      <c r="B44" s="21" t="s">
        <v>129</v>
      </c>
      <c r="C44" s="40"/>
      <c r="D44" s="40"/>
      <c r="E44" s="40">
        <v>2</v>
      </c>
    </row>
    <row r="45" spans="1:5" s="64" customFormat="1" ht="15" customHeight="1">
      <c r="A45" s="63" t="s">
        <v>120</v>
      </c>
      <c r="B45" s="21" t="s">
        <v>130</v>
      </c>
      <c r="C45" s="87"/>
      <c r="D45" s="87"/>
      <c r="E45" s="87"/>
    </row>
    <row r="46" spans="1:5" s="64" customFormat="1" ht="15" customHeight="1" thickBot="1">
      <c r="A46" s="65" t="s">
        <v>121</v>
      </c>
      <c r="B46" s="22" t="s">
        <v>131</v>
      </c>
      <c r="C46" s="88"/>
      <c r="D46" s="88">
        <v>3</v>
      </c>
      <c r="E46" s="88"/>
    </row>
    <row r="47" spans="1:5" s="64" customFormat="1" ht="15" customHeight="1" thickBot="1">
      <c r="A47" s="15" t="s">
        <v>8</v>
      </c>
      <c r="B47" s="19" t="s">
        <v>132</v>
      </c>
      <c r="C47" s="43">
        <f>SUM(C48:C52)</f>
        <v>4095</v>
      </c>
      <c r="D47" s="43">
        <f>SUM(D48:D52)</f>
        <v>4095</v>
      </c>
      <c r="E47" s="43">
        <f>SUM(E48:E52)</f>
        <v>0</v>
      </c>
    </row>
    <row r="48" spans="1:5" s="64" customFormat="1" ht="15" customHeight="1">
      <c r="A48" s="61" t="s">
        <v>33</v>
      </c>
      <c r="B48" s="20" t="s">
        <v>136</v>
      </c>
      <c r="C48" s="89"/>
      <c r="D48" s="89"/>
      <c r="E48" s="89"/>
    </row>
    <row r="49" spans="1:5" s="64" customFormat="1" ht="15" customHeight="1">
      <c r="A49" s="63" t="s">
        <v>34</v>
      </c>
      <c r="B49" s="21" t="s">
        <v>137</v>
      </c>
      <c r="C49" s="87">
        <v>4095</v>
      </c>
      <c r="D49" s="87">
        <v>4095</v>
      </c>
      <c r="E49" s="87"/>
    </row>
    <row r="50" spans="1:5" s="64" customFormat="1" ht="15" customHeight="1">
      <c r="A50" s="63" t="s">
        <v>133</v>
      </c>
      <c r="B50" s="21" t="s">
        <v>138</v>
      </c>
      <c r="C50" s="87"/>
      <c r="D50" s="87"/>
      <c r="E50" s="87"/>
    </row>
    <row r="51" spans="1:5" s="64" customFormat="1" ht="15" customHeight="1">
      <c r="A51" s="63" t="s">
        <v>134</v>
      </c>
      <c r="B51" s="21" t="s">
        <v>139</v>
      </c>
      <c r="C51" s="87"/>
      <c r="D51" s="87"/>
      <c r="E51" s="87"/>
    </row>
    <row r="52" spans="1:5" s="64" customFormat="1" ht="15" customHeight="1" thickBot="1">
      <c r="A52" s="65" t="s">
        <v>135</v>
      </c>
      <c r="B52" s="22" t="s">
        <v>140</v>
      </c>
      <c r="C52" s="88"/>
      <c r="D52" s="88"/>
      <c r="E52" s="88"/>
    </row>
    <row r="53" spans="1:5" s="64" customFormat="1" ht="15" customHeight="1" thickBot="1">
      <c r="A53" s="15" t="s">
        <v>69</v>
      </c>
      <c r="B53" s="19" t="s">
        <v>141</v>
      </c>
      <c r="C53" s="43">
        <f>SUM(C54:C56)</f>
        <v>91339</v>
      </c>
      <c r="D53" s="43">
        <f>SUM(D54:D56)</f>
        <v>0</v>
      </c>
      <c r="E53" s="43">
        <f>SUM(E54:E56)</f>
        <v>0</v>
      </c>
    </row>
    <row r="54" spans="1:5" s="64" customFormat="1" ht="15" customHeight="1">
      <c r="A54" s="61" t="s">
        <v>35</v>
      </c>
      <c r="B54" s="20" t="s">
        <v>142</v>
      </c>
      <c r="C54" s="44"/>
      <c r="D54" s="44"/>
      <c r="E54" s="44"/>
    </row>
    <row r="55" spans="1:5" s="64" customFormat="1" ht="15" customHeight="1">
      <c r="A55" s="63" t="s">
        <v>36</v>
      </c>
      <c r="B55" s="21" t="s">
        <v>271</v>
      </c>
      <c r="C55" s="40"/>
      <c r="D55" s="40"/>
      <c r="E55" s="40"/>
    </row>
    <row r="56" spans="1:5" s="64" customFormat="1" ht="15" customHeight="1">
      <c r="A56" s="63" t="s">
        <v>145</v>
      </c>
      <c r="B56" s="21" t="s">
        <v>143</v>
      </c>
      <c r="C56" s="40">
        <v>91339</v>
      </c>
      <c r="D56" s="40">
        <f>C56-91339</f>
        <v>0</v>
      </c>
      <c r="E56" s="40"/>
    </row>
    <row r="57" spans="1:5" s="64" customFormat="1" ht="15" customHeight="1" thickBot="1">
      <c r="A57" s="65" t="s">
        <v>146</v>
      </c>
      <c r="B57" s="22" t="s">
        <v>144</v>
      </c>
      <c r="C57" s="41"/>
      <c r="D57" s="41"/>
      <c r="E57" s="41"/>
    </row>
    <row r="58" spans="1:5" s="64" customFormat="1" ht="15" customHeight="1" thickBot="1">
      <c r="A58" s="15" t="s">
        <v>10</v>
      </c>
      <c r="B58" s="23" t="s">
        <v>147</v>
      </c>
      <c r="C58" s="43">
        <f>SUM(C59:C61)</f>
        <v>67328</v>
      </c>
      <c r="D58" s="43">
        <f>SUM(D59:D61)</f>
        <v>67328</v>
      </c>
      <c r="E58" s="43">
        <f>SUM(E59:E61)</f>
        <v>0</v>
      </c>
    </row>
    <row r="59" spans="1:5" s="64" customFormat="1" ht="15" customHeight="1">
      <c r="A59" s="61" t="s">
        <v>70</v>
      </c>
      <c r="B59" s="20" t="s">
        <v>149</v>
      </c>
      <c r="C59" s="87"/>
      <c r="D59" s="87"/>
      <c r="E59" s="87"/>
    </row>
    <row r="60" spans="1:5" s="64" customFormat="1" ht="15" customHeight="1">
      <c r="A60" s="63" t="s">
        <v>71</v>
      </c>
      <c r="B60" s="21" t="s">
        <v>272</v>
      </c>
      <c r="C60" s="87"/>
      <c r="D60" s="87"/>
      <c r="E60" s="87"/>
    </row>
    <row r="61" spans="1:5" s="64" customFormat="1" ht="15" customHeight="1">
      <c r="A61" s="63" t="s">
        <v>87</v>
      </c>
      <c r="B61" s="21" t="s">
        <v>150</v>
      </c>
      <c r="C61" s="87">
        <v>67328</v>
      </c>
      <c r="D61" s="87">
        <v>67328</v>
      </c>
      <c r="E61" s="87"/>
    </row>
    <row r="62" spans="1:5" s="64" customFormat="1" ht="15" customHeight="1" thickBot="1">
      <c r="A62" s="65" t="s">
        <v>148</v>
      </c>
      <c r="B62" s="22" t="s">
        <v>151</v>
      </c>
      <c r="C62" s="87">
        <v>67328</v>
      </c>
      <c r="D62" s="87">
        <v>67328</v>
      </c>
      <c r="E62" s="87"/>
    </row>
    <row r="63" spans="1:5" s="64" customFormat="1" ht="15" customHeight="1" thickBot="1">
      <c r="A63" s="15" t="s">
        <v>11</v>
      </c>
      <c r="B63" s="19" t="s">
        <v>152</v>
      </c>
      <c r="C63" s="47">
        <f>+C8+C15+C22+C29+C36+C47+C53+C58</f>
        <v>836017</v>
      </c>
      <c r="D63" s="47">
        <f>+D8+D15+D22+D29+D36+D47+D53+D58</f>
        <v>930124</v>
      </c>
      <c r="E63" s="47">
        <f>+E8+E15+E22+E29+E36+E47+E53+E58</f>
        <v>463774</v>
      </c>
    </row>
    <row r="64" spans="1:5" s="64" customFormat="1" ht="15" customHeight="1" thickBot="1">
      <c r="A64" s="90" t="s">
        <v>242</v>
      </c>
      <c r="B64" s="23" t="s">
        <v>153</v>
      </c>
      <c r="C64" s="43">
        <f>SUM(C65:C67)</f>
        <v>0</v>
      </c>
      <c r="D64" s="43">
        <f>SUM(D65:D67)</f>
        <v>0</v>
      </c>
      <c r="E64" s="43">
        <f>SUM(E65:E67)</f>
        <v>0</v>
      </c>
    </row>
    <row r="65" spans="1:5" s="64" customFormat="1" ht="15" customHeight="1">
      <c r="A65" s="61" t="s">
        <v>185</v>
      </c>
      <c r="B65" s="20" t="s">
        <v>154</v>
      </c>
      <c r="C65" s="87"/>
      <c r="D65" s="87"/>
      <c r="E65" s="87"/>
    </row>
    <row r="66" spans="1:5" s="64" customFormat="1" ht="15" customHeight="1">
      <c r="A66" s="63" t="s">
        <v>194</v>
      </c>
      <c r="B66" s="21" t="s">
        <v>155</v>
      </c>
      <c r="C66" s="87"/>
      <c r="D66" s="87"/>
      <c r="E66" s="87"/>
    </row>
    <row r="67" spans="1:5" s="64" customFormat="1" ht="15" customHeight="1" thickBot="1">
      <c r="A67" s="65" t="s">
        <v>195</v>
      </c>
      <c r="B67" s="24" t="s">
        <v>156</v>
      </c>
      <c r="C67" s="87"/>
      <c r="D67" s="87"/>
      <c r="E67" s="87"/>
    </row>
    <row r="68" spans="1:5" s="64" customFormat="1" ht="15" customHeight="1" thickBot="1">
      <c r="A68" s="90" t="s">
        <v>157</v>
      </c>
      <c r="B68" s="23" t="s">
        <v>158</v>
      </c>
      <c r="C68" s="43">
        <f>SUM(C69:C72)</f>
        <v>0</v>
      </c>
      <c r="D68" s="43">
        <f>SUM(D69:D72)</f>
        <v>0</v>
      </c>
      <c r="E68" s="43"/>
    </row>
    <row r="69" spans="1:5" s="64" customFormat="1" ht="15" customHeight="1">
      <c r="A69" s="61" t="s">
        <v>58</v>
      </c>
      <c r="B69" s="20" t="s">
        <v>159</v>
      </c>
      <c r="C69" s="87"/>
      <c r="D69" s="87"/>
      <c r="E69" s="87"/>
    </row>
    <row r="70" spans="1:5" s="64" customFormat="1" ht="15" customHeight="1">
      <c r="A70" s="63" t="s">
        <v>59</v>
      </c>
      <c r="B70" s="21" t="s">
        <v>160</v>
      </c>
      <c r="C70" s="87"/>
      <c r="D70" s="87"/>
      <c r="E70" s="87"/>
    </row>
    <row r="71" spans="1:5" s="64" customFormat="1" ht="15" customHeight="1">
      <c r="A71" s="63" t="s">
        <v>186</v>
      </c>
      <c r="B71" s="21" t="s">
        <v>161</v>
      </c>
      <c r="C71" s="87"/>
      <c r="D71" s="87"/>
      <c r="E71" s="87"/>
    </row>
    <row r="72" spans="1:5" s="64" customFormat="1" ht="15" customHeight="1" thickBot="1">
      <c r="A72" s="65" t="s">
        <v>187</v>
      </c>
      <c r="B72" s="22" t="s">
        <v>162</v>
      </c>
      <c r="C72" s="87"/>
      <c r="D72" s="87"/>
      <c r="E72" s="87"/>
    </row>
    <row r="73" spans="1:5" s="64" customFormat="1" ht="15" customHeight="1" thickBot="1">
      <c r="A73" s="90" t="s">
        <v>163</v>
      </c>
      <c r="B73" s="23" t="s">
        <v>164</v>
      </c>
      <c r="C73" s="43">
        <f>SUM(C74:C75)</f>
        <v>0</v>
      </c>
      <c r="D73" s="43">
        <f>SUM(D74:D75)</f>
        <v>0</v>
      </c>
      <c r="E73" s="43">
        <f>SUM(E74:E75)</f>
        <v>0</v>
      </c>
    </row>
    <row r="74" spans="1:5" s="64" customFormat="1" ht="15" customHeight="1">
      <c r="A74" s="61" t="s">
        <v>188</v>
      </c>
      <c r="B74" s="20" t="s">
        <v>165</v>
      </c>
      <c r="C74" s="87"/>
      <c r="D74" s="87"/>
      <c r="E74" s="87"/>
    </row>
    <row r="75" spans="1:5" s="64" customFormat="1" ht="15" customHeight="1" thickBot="1">
      <c r="A75" s="65" t="s">
        <v>189</v>
      </c>
      <c r="B75" s="22" t="s">
        <v>166</v>
      </c>
      <c r="C75" s="87"/>
      <c r="D75" s="87"/>
      <c r="E75" s="87"/>
    </row>
    <row r="76" spans="1:5" s="62" customFormat="1" ht="15" customHeight="1" thickBot="1">
      <c r="A76" s="90" t="s">
        <v>167</v>
      </c>
      <c r="B76" s="23" t="s">
        <v>168</v>
      </c>
      <c r="C76" s="43">
        <f>SUM(C77:C79)</f>
        <v>0</v>
      </c>
      <c r="D76" s="43">
        <f>SUM(D77:D79)</f>
        <v>0</v>
      </c>
      <c r="E76" s="43">
        <f>SUM(E77:E79)</f>
        <v>0</v>
      </c>
    </row>
    <row r="77" spans="1:5" s="64" customFormat="1" ht="15" customHeight="1">
      <c r="A77" s="61" t="s">
        <v>190</v>
      </c>
      <c r="B77" s="20" t="s">
        <v>169</v>
      </c>
      <c r="C77" s="87"/>
      <c r="D77" s="87"/>
      <c r="E77" s="87"/>
    </row>
    <row r="78" spans="1:5" s="64" customFormat="1" ht="15" customHeight="1">
      <c r="A78" s="63" t="s">
        <v>191</v>
      </c>
      <c r="B78" s="21" t="s">
        <v>170</v>
      </c>
      <c r="C78" s="87"/>
      <c r="D78" s="87"/>
      <c r="E78" s="87"/>
    </row>
    <row r="79" spans="1:5" s="64" customFormat="1" ht="15" customHeight="1" thickBot="1">
      <c r="A79" s="65" t="s">
        <v>192</v>
      </c>
      <c r="B79" s="22" t="s">
        <v>171</v>
      </c>
      <c r="C79" s="87"/>
      <c r="D79" s="87"/>
      <c r="E79" s="87"/>
    </row>
    <row r="80" spans="1:5" s="64" customFormat="1" ht="15" customHeight="1" thickBot="1">
      <c r="A80" s="90" t="s">
        <v>172</v>
      </c>
      <c r="B80" s="23" t="s">
        <v>193</v>
      </c>
      <c r="C80" s="43">
        <f>SUM(C81:C84)</f>
        <v>0</v>
      </c>
      <c r="D80" s="43">
        <f>SUM(D81:D84)</f>
        <v>0</v>
      </c>
      <c r="E80" s="43">
        <f>SUM(E81:E84)</f>
        <v>0</v>
      </c>
    </row>
    <row r="81" spans="1:5" s="64" customFormat="1" ht="15" customHeight="1">
      <c r="A81" s="91" t="s">
        <v>173</v>
      </c>
      <c r="B81" s="20" t="s">
        <v>174</v>
      </c>
      <c r="C81" s="87"/>
      <c r="D81" s="87"/>
      <c r="E81" s="87"/>
    </row>
    <row r="82" spans="1:5" s="64" customFormat="1" ht="15" customHeight="1">
      <c r="A82" s="92" t="s">
        <v>175</v>
      </c>
      <c r="B82" s="21" t="s">
        <v>176</v>
      </c>
      <c r="C82" s="87"/>
      <c r="D82" s="87"/>
      <c r="E82" s="87"/>
    </row>
    <row r="83" spans="1:5" s="64" customFormat="1" ht="15" customHeight="1">
      <c r="A83" s="92" t="s">
        <v>177</v>
      </c>
      <c r="B83" s="21" t="s">
        <v>178</v>
      </c>
      <c r="C83" s="87"/>
      <c r="D83" s="87"/>
      <c r="E83" s="87"/>
    </row>
    <row r="84" spans="1:5" s="62" customFormat="1" ht="15" customHeight="1" thickBot="1">
      <c r="A84" s="93" t="s">
        <v>179</v>
      </c>
      <c r="B84" s="22" t="s">
        <v>180</v>
      </c>
      <c r="C84" s="87"/>
      <c r="D84" s="87"/>
      <c r="E84" s="87"/>
    </row>
    <row r="85" spans="1:5" s="62" customFormat="1" ht="15" customHeight="1" thickBot="1">
      <c r="A85" s="90" t="s">
        <v>181</v>
      </c>
      <c r="B85" s="23" t="s">
        <v>182</v>
      </c>
      <c r="C85" s="94"/>
      <c r="D85" s="94"/>
      <c r="E85" s="94"/>
    </row>
    <row r="86" spans="1:5" s="62" customFormat="1" ht="15" customHeight="1" thickBot="1">
      <c r="A86" s="90" t="s">
        <v>183</v>
      </c>
      <c r="B86" s="25" t="s">
        <v>184</v>
      </c>
      <c r="C86" s="47">
        <f>+C64+C68+C73+C76+C80+C85</f>
        <v>0</v>
      </c>
      <c r="D86" s="47">
        <f>+D64+D68+D73+D76+D80+D85</f>
        <v>0</v>
      </c>
      <c r="E86" s="47">
        <f>+E64+E68+E73+E76+E80+E85</f>
        <v>0</v>
      </c>
    </row>
    <row r="87" spans="1:5" s="62" customFormat="1" ht="15" customHeight="1" thickBot="1">
      <c r="A87" s="74" t="s">
        <v>196</v>
      </c>
      <c r="B87" s="26" t="s">
        <v>266</v>
      </c>
      <c r="C87" s="47">
        <f>+C63+C86</f>
        <v>836017</v>
      </c>
      <c r="D87" s="47">
        <f>+D63+D86</f>
        <v>930124</v>
      </c>
      <c r="E87" s="47">
        <f>+E63+E86</f>
        <v>463774</v>
      </c>
    </row>
    <row r="88" spans="1:3" s="64" customFormat="1" ht="15" customHeight="1">
      <c r="A88" s="66"/>
      <c r="B88" s="95"/>
      <c r="C88" s="96"/>
    </row>
    <row r="89" spans="1:3" ht="15" customHeight="1" thickBot="1">
      <c r="A89" s="67"/>
      <c r="B89" s="68"/>
      <c r="C89" s="97"/>
    </row>
    <row r="90" spans="1:5" s="2" customFormat="1" ht="15" customHeight="1" thickBot="1">
      <c r="A90" s="136" t="s">
        <v>19</v>
      </c>
      <c r="B90" s="137"/>
      <c r="C90" s="137"/>
      <c r="D90" s="137"/>
      <c r="E90" s="138"/>
    </row>
    <row r="91" spans="1:5" s="62" customFormat="1" ht="15" customHeight="1" thickBot="1">
      <c r="A91" s="16" t="s">
        <v>3</v>
      </c>
      <c r="B91" s="17" t="s">
        <v>276</v>
      </c>
      <c r="C91" s="38">
        <f>SUM(C92:C96)</f>
        <v>382856</v>
      </c>
      <c r="D91" s="38">
        <f>SUM(D92:D96)</f>
        <v>809651</v>
      </c>
      <c r="E91" s="38">
        <f>SUM(E92:E96)</f>
        <v>371069</v>
      </c>
    </row>
    <row r="92" spans="1:5" ht="15" customHeight="1">
      <c r="A92" s="70" t="s">
        <v>37</v>
      </c>
      <c r="B92" s="27" t="s">
        <v>13</v>
      </c>
      <c r="C92" s="39">
        <v>69844</v>
      </c>
      <c r="D92" s="39">
        <f>'9.1.1. sz. mell '!D92+'9.2. sz. mell'!D45+'9.3. sz. mell'!D45+'9.3.1. sz. mell'!D45</f>
        <v>262717</v>
      </c>
      <c r="E92" s="39">
        <f>'9.1.1. sz. mell '!E92+'9.2. sz. mell'!E45+'9.3. sz. mell'!E45</f>
        <v>151073</v>
      </c>
    </row>
    <row r="93" spans="1:5" ht="15" customHeight="1">
      <c r="A93" s="63" t="s">
        <v>38</v>
      </c>
      <c r="B93" s="28" t="s">
        <v>72</v>
      </c>
      <c r="C93" s="40">
        <v>18684</v>
      </c>
      <c r="D93" s="40">
        <f>'9.1.1. sz. mell '!D93+'9.2. sz. mell'!D46+'9.3. sz. mell'!D46+'9.3.1. sz. mell'!D46</f>
        <v>62343</v>
      </c>
      <c r="E93" s="40">
        <f>'9.1.1. sz. mell '!E93+'9.2. sz. mell'!E46+'9.3. sz. mell'!E46</f>
        <v>30866</v>
      </c>
    </row>
    <row r="94" spans="1:5" ht="15" customHeight="1">
      <c r="A94" s="63" t="s">
        <v>39</v>
      </c>
      <c r="B94" s="28" t="s">
        <v>56</v>
      </c>
      <c r="C94" s="41">
        <v>176687</v>
      </c>
      <c r="D94" s="41">
        <f>'9.1.1. sz. mell '!D94+'9.2. sz. mell'!D47+'9.3. sz. mell'!D47+'9.3.1. sz. mell'!D47</f>
        <v>249108</v>
      </c>
      <c r="E94" s="41">
        <f>'9.1.1. sz. mell '!E94+'9.2. sz. mell'!E47+'9.3. sz. mell'!E47</f>
        <v>93339</v>
      </c>
    </row>
    <row r="95" spans="1:5" ht="15" customHeight="1">
      <c r="A95" s="63" t="s">
        <v>40</v>
      </c>
      <c r="B95" s="29" t="s">
        <v>73</v>
      </c>
      <c r="C95" s="41">
        <v>8400</v>
      </c>
      <c r="D95" s="41">
        <f>'9.1.1. sz. mell '!D95+'9.2. sz. mell'!D48</f>
        <v>123683</v>
      </c>
      <c r="E95" s="41">
        <f>'9.1.1. sz. mell '!E95+'9.2. sz. mell'!E48</f>
        <v>42322</v>
      </c>
    </row>
    <row r="96" spans="1:5" ht="15" customHeight="1">
      <c r="A96" s="63" t="s">
        <v>48</v>
      </c>
      <c r="B96" s="30" t="s">
        <v>74</v>
      </c>
      <c r="C96" s="41">
        <f>C101+C106</f>
        <v>109241</v>
      </c>
      <c r="D96" s="41">
        <f>D98+D99+D100+D101+D102+D103+D104+D105+D106</f>
        <v>111800</v>
      </c>
      <c r="E96" s="135">
        <v>53469</v>
      </c>
    </row>
    <row r="97" spans="1:5" ht="15" customHeight="1">
      <c r="A97" s="63" t="s">
        <v>41</v>
      </c>
      <c r="B97" s="28" t="s">
        <v>199</v>
      </c>
      <c r="C97" s="41"/>
      <c r="D97" s="41"/>
      <c r="E97" s="41"/>
    </row>
    <row r="98" spans="1:5" ht="15" customHeight="1">
      <c r="A98" s="63" t="s">
        <v>42</v>
      </c>
      <c r="B98" s="31" t="s">
        <v>200</v>
      </c>
      <c r="C98" s="41"/>
      <c r="D98" s="41"/>
      <c r="E98" s="41"/>
    </row>
    <row r="99" spans="1:5" ht="15" customHeight="1">
      <c r="A99" s="63" t="s">
        <v>49</v>
      </c>
      <c r="B99" s="28" t="s">
        <v>201</v>
      </c>
      <c r="C99" s="41"/>
      <c r="D99" s="41"/>
      <c r="E99" s="41"/>
    </row>
    <row r="100" spans="1:5" ht="15" customHeight="1">
      <c r="A100" s="63" t="s">
        <v>50</v>
      </c>
      <c r="B100" s="28" t="s">
        <v>202</v>
      </c>
      <c r="C100" s="41"/>
      <c r="D100" s="41"/>
      <c r="E100" s="41"/>
    </row>
    <row r="101" spans="1:5" ht="15" customHeight="1">
      <c r="A101" s="63" t="s">
        <v>51</v>
      </c>
      <c r="B101" s="31" t="s">
        <v>203</v>
      </c>
      <c r="C101" s="41">
        <v>18036</v>
      </c>
      <c r="D101" s="41">
        <f>C101+2559</f>
        <v>20595</v>
      </c>
      <c r="E101" s="135">
        <v>11807</v>
      </c>
    </row>
    <row r="102" spans="1:5" ht="15" customHeight="1">
      <c r="A102" s="63" t="s">
        <v>52</v>
      </c>
      <c r="B102" s="31" t="s">
        <v>204</v>
      </c>
      <c r="C102" s="41"/>
      <c r="D102" s="41"/>
      <c r="E102" s="41"/>
    </row>
    <row r="103" spans="1:5" ht="15" customHeight="1">
      <c r="A103" s="63" t="s">
        <v>54</v>
      </c>
      <c r="B103" s="28" t="s">
        <v>205</v>
      </c>
      <c r="C103" s="41"/>
      <c r="D103" s="41"/>
      <c r="E103" s="41"/>
    </row>
    <row r="104" spans="1:5" ht="15" customHeight="1">
      <c r="A104" s="71" t="s">
        <v>75</v>
      </c>
      <c r="B104" s="32" t="s">
        <v>206</v>
      </c>
      <c r="C104" s="41"/>
      <c r="D104" s="41"/>
      <c r="E104" s="41"/>
    </row>
    <row r="105" spans="1:5" ht="15" customHeight="1">
      <c r="A105" s="63" t="s">
        <v>197</v>
      </c>
      <c r="B105" s="32" t="s">
        <v>207</v>
      </c>
      <c r="C105" s="41"/>
      <c r="D105" s="41"/>
      <c r="E105" s="41"/>
    </row>
    <row r="106" spans="1:5" ht="15" customHeight="1" thickBot="1">
      <c r="A106" s="72" t="s">
        <v>198</v>
      </c>
      <c r="B106" s="33" t="s">
        <v>208</v>
      </c>
      <c r="C106" s="42">
        <v>91205</v>
      </c>
      <c r="D106" s="42">
        <v>91205</v>
      </c>
      <c r="E106" s="42">
        <v>41662</v>
      </c>
    </row>
    <row r="107" spans="1:5" ht="15" customHeight="1" thickBot="1">
      <c r="A107" s="15" t="s">
        <v>4</v>
      </c>
      <c r="B107" s="18" t="s">
        <v>277</v>
      </c>
      <c r="C107" s="43">
        <f>+C108+C110+C112</f>
        <v>71423</v>
      </c>
      <c r="D107" s="43">
        <f>+D108+D110+D112</f>
        <v>103643</v>
      </c>
      <c r="E107" s="43">
        <f>+E108+E110+E112</f>
        <v>24063</v>
      </c>
    </row>
    <row r="108" spans="1:5" ht="15" customHeight="1">
      <c r="A108" s="61" t="s">
        <v>43</v>
      </c>
      <c r="B108" s="28" t="s">
        <v>86</v>
      </c>
      <c r="C108" s="44">
        <v>71423</v>
      </c>
      <c r="D108" s="44">
        <f>C108+6350</f>
        <v>77773</v>
      </c>
      <c r="E108" s="44">
        <v>7996</v>
      </c>
    </row>
    <row r="109" spans="1:5" ht="15" customHeight="1">
      <c r="A109" s="61" t="s">
        <v>44</v>
      </c>
      <c r="B109" s="32" t="s">
        <v>212</v>
      </c>
      <c r="C109" s="44"/>
      <c r="D109" s="44"/>
      <c r="E109" s="44"/>
    </row>
    <row r="110" spans="1:5" ht="15" customHeight="1">
      <c r="A110" s="61" t="s">
        <v>45</v>
      </c>
      <c r="B110" s="32" t="s">
        <v>76</v>
      </c>
      <c r="C110" s="40"/>
      <c r="D110" s="40">
        <f>C110+25870</f>
        <v>25870</v>
      </c>
      <c r="E110" s="40">
        <v>16067</v>
      </c>
    </row>
    <row r="111" spans="1:5" ht="15" customHeight="1">
      <c r="A111" s="61" t="s">
        <v>46</v>
      </c>
      <c r="B111" s="32" t="s">
        <v>213</v>
      </c>
      <c r="C111" s="45"/>
      <c r="D111" s="45"/>
      <c r="E111" s="45"/>
    </row>
    <row r="112" spans="1:5" ht="15" customHeight="1">
      <c r="A112" s="61" t="s">
        <v>47</v>
      </c>
      <c r="B112" s="22" t="s">
        <v>88</v>
      </c>
      <c r="C112" s="45"/>
      <c r="D112" s="45"/>
      <c r="E112" s="45"/>
    </row>
    <row r="113" spans="1:5" ht="15" customHeight="1">
      <c r="A113" s="61" t="s">
        <v>53</v>
      </c>
      <c r="B113" s="21" t="s">
        <v>273</v>
      </c>
      <c r="C113" s="45"/>
      <c r="D113" s="45"/>
      <c r="E113" s="45"/>
    </row>
    <row r="114" spans="1:5" ht="15" customHeight="1">
      <c r="A114" s="61" t="s">
        <v>55</v>
      </c>
      <c r="B114" s="34" t="s">
        <v>218</v>
      </c>
      <c r="C114" s="45"/>
      <c r="D114" s="45"/>
      <c r="E114" s="45"/>
    </row>
    <row r="115" spans="1:5" ht="15" customHeight="1">
      <c r="A115" s="61" t="s">
        <v>77</v>
      </c>
      <c r="B115" s="28" t="s">
        <v>202</v>
      </c>
      <c r="C115" s="45"/>
      <c r="D115" s="45"/>
      <c r="E115" s="45"/>
    </row>
    <row r="116" spans="1:5" ht="15" customHeight="1">
      <c r="A116" s="61" t="s">
        <v>78</v>
      </c>
      <c r="B116" s="28" t="s">
        <v>217</v>
      </c>
      <c r="C116" s="45"/>
      <c r="D116" s="45"/>
      <c r="E116" s="45"/>
    </row>
    <row r="117" spans="1:5" ht="15" customHeight="1">
      <c r="A117" s="61" t="s">
        <v>79</v>
      </c>
      <c r="B117" s="28" t="s">
        <v>216</v>
      </c>
      <c r="C117" s="45"/>
      <c r="D117" s="45"/>
      <c r="E117" s="45"/>
    </row>
    <row r="118" spans="1:5" ht="15" customHeight="1">
      <c r="A118" s="61" t="s">
        <v>209</v>
      </c>
      <c r="B118" s="28" t="s">
        <v>205</v>
      </c>
      <c r="C118" s="45"/>
      <c r="D118" s="45"/>
      <c r="E118" s="45"/>
    </row>
    <row r="119" spans="1:5" ht="15" customHeight="1">
      <c r="A119" s="61" t="s">
        <v>210</v>
      </c>
      <c r="B119" s="28" t="s">
        <v>215</v>
      </c>
      <c r="C119" s="45"/>
      <c r="D119" s="45"/>
      <c r="E119" s="45"/>
    </row>
    <row r="120" spans="1:5" ht="15" customHeight="1" thickBot="1">
      <c r="A120" s="71" t="s">
        <v>211</v>
      </c>
      <c r="B120" s="28" t="s">
        <v>214</v>
      </c>
      <c r="C120" s="46"/>
      <c r="D120" s="46"/>
      <c r="E120" s="46"/>
    </row>
    <row r="121" spans="1:5" ht="15" customHeight="1" thickBot="1">
      <c r="A121" s="15" t="s">
        <v>5</v>
      </c>
      <c r="B121" s="35" t="s">
        <v>219</v>
      </c>
      <c r="C121" s="43">
        <f>+C122+C123</f>
        <v>0</v>
      </c>
      <c r="D121" s="43">
        <f>+D122+D123</f>
        <v>0</v>
      </c>
      <c r="E121" s="43">
        <f>+E122+E123</f>
        <v>0</v>
      </c>
    </row>
    <row r="122" spans="1:5" ht="15" customHeight="1">
      <c r="A122" s="61" t="s">
        <v>26</v>
      </c>
      <c r="B122" s="34" t="s">
        <v>21</v>
      </c>
      <c r="C122" s="44"/>
      <c r="D122" s="44"/>
      <c r="E122" s="44"/>
    </row>
    <row r="123" spans="1:5" ht="15" customHeight="1" thickBot="1">
      <c r="A123" s="65" t="s">
        <v>27</v>
      </c>
      <c r="B123" s="32" t="s">
        <v>22</v>
      </c>
      <c r="C123" s="41"/>
      <c r="D123" s="41"/>
      <c r="E123" s="41"/>
    </row>
    <row r="124" spans="1:5" ht="15" customHeight="1" thickBot="1">
      <c r="A124" s="15" t="s">
        <v>6</v>
      </c>
      <c r="B124" s="35" t="s">
        <v>220</v>
      </c>
      <c r="C124" s="43">
        <f>+C91+C107+C121</f>
        <v>454279</v>
      </c>
      <c r="D124" s="43">
        <f>+D91+D107+D121</f>
        <v>913294</v>
      </c>
      <c r="E124" s="43">
        <f>+E91+E107+E121</f>
        <v>395132</v>
      </c>
    </row>
    <row r="125" spans="1:5" ht="15" customHeight="1" thickBot="1">
      <c r="A125" s="15" t="s">
        <v>7</v>
      </c>
      <c r="B125" s="35" t="s">
        <v>221</v>
      </c>
      <c r="C125" s="43">
        <f>+C126+C127+C128</f>
        <v>16830</v>
      </c>
      <c r="D125" s="43">
        <f>+D126+D127+D128</f>
        <v>16830</v>
      </c>
      <c r="E125" s="43">
        <f>+E126+E127+E128</f>
        <v>16830</v>
      </c>
    </row>
    <row r="126" spans="1:5" s="62" customFormat="1" ht="15" customHeight="1">
      <c r="A126" s="61" t="s">
        <v>30</v>
      </c>
      <c r="B126" s="34" t="s">
        <v>222</v>
      </c>
      <c r="C126" s="45">
        <v>16830</v>
      </c>
      <c r="D126" s="45">
        <v>16830</v>
      </c>
      <c r="E126" s="45">
        <v>16830</v>
      </c>
    </row>
    <row r="127" spans="1:5" ht="15" customHeight="1">
      <c r="A127" s="61" t="s">
        <v>31</v>
      </c>
      <c r="B127" s="34" t="s">
        <v>223</v>
      </c>
      <c r="C127" s="45"/>
      <c r="D127" s="45"/>
      <c r="E127" s="45"/>
    </row>
    <row r="128" spans="1:5" ht="15" customHeight="1" thickBot="1">
      <c r="A128" s="71" t="s">
        <v>32</v>
      </c>
      <c r="B128" s="36" t="s">
        <v>224</v>
      </c>
      <c r="C128" s="45"/>
      <c r="D128" s="45"/>
      <c r="E128" s="45"/>
    </row>
    <row r="129" spans="1:5" ht="15" customHeight="1" thickBot="1">
      <c r="A129" s="15" t="s">
        <v>8</v>
      </c>
      <c r="B129" s="35" t="s">
        <v>241</v>
      </c>
      <c r="C129" s="43">
        <f>+C130+C131+C132+C133</f>
        <v>0</v>
      </c>
      <c r="D129" s="43">
        <f>+D130+D131+D132+D133</f>
        <v>0</v>
      </c>
      <c r="E129" s="43">
        <f>+E130+E131+E132+E133</f>
        <v>0</v>
      </c>
    </row>
    <row r="130" spans="1:5" ht="15" customHeight="1">
      <c r="A130" s="61" t="s">
        <v>33</v>
      </c>
      <c r="B130" s="34" t="s">
        <v>225</v>
      </c>
      <c r="C130" s="45"/>
      <c r="D130" s="45"/>
      <c r="E130" s="45"/>
    </row>
    <row r="131" spans="1:5" ht="15" customHeight="1">
      <c r="A131" s="61" t="s">
        <v>34</v>
      </c>
      <c r="B131" s="34" t="s">
        <v>226</v>
      </c>
      <c r="C131" s="45"/>
      <c r="D131" s="45"/>
      <c r="E131" s="45"/>
    </row>
    <row r="132" spans="1:5" ht="15" customHeight="1">
      <c r="A132" s="61" t="s">
        <v>133</v>
      </c>
      <c r="B132" s="34" t="s">
        <v>227</v>
      </c>
      <c r="C132" s="45"/>
      <c r="D132" s="45"/>
      <c r="E132" s="45"/>
    </row>
    <row r="133" spans="1:5" s="62" customFormat="1" ht="15" customHeight="1" thickBot="1">
      <c r="A133" s="71" t="s">
        <v>134</v>
      </c>
      <c r="B133" s="36" t="s">
        <v>228</v>
      </c>
      <c r="C133" s="45"/>
      <c r="D133" s="45"/>
      <c r="E133" s="45"/>
    </row>
    <row r="134" spans="1:11" ht="15" customHeight="1" thickBot="1">
      <c r="A134" s="15" t="s">
        <v>9</v>
      </c>
      <c r="B134" s="35" t="s">
        <v>229</v>
      </c>
      <c r="C134" s="47">
        <f>+C135+C136+C137+C138</f>
        <v>364908</v>
      </c>
      <c r="D134" s="47">
        <f>+D135+D136+D137+D138</f>
        <v>0</v>
      </c>
      <c r="E134" s="47">
        <f>+E135+E136+E137+E138</f>
        <v>0</v>
      </c>
      <c r="K134" s="73"/>
    </row>
    <row r="135" spans="1:5" ht="15" customHeight="1">
      <c r="A135" s="61" t="s">
        <v>35</v>
      </c>
      <c r="B135" s="34" t="s">
        <v>275</v>
      </c>
      <c r="C135" s="45">
        <v>364908</v>
      </c>
      <c r="D135" s="45"/>
      <c r="E135" s="45"/>
    </row>
    <row r="136" spans="1:5" ht="15" customHeight="1">
      <c r="A136" s="61" t="s">
        <v>36</v>
      </c>
      <c r="B136" s="34" t="s">
        <v>239</v>
      </c>
      <c r="C136" s="45"/>
      <c r="D136" s="45"/>
      <c r="E136" s="45"/>
    </row>
    <row r="137" spans="1:5" s="62" customFormat="1" ht="15" customHeight="1">
      <c r="A137" s="61" t="s">
        <v>145</v>
      </c>
      <c r="B137" s="34" t="s">
        <v>230</v>
      </c>
      <c r="C137" s="45"/>
      <c r="D137" s="45"/>
      <c r="E137" s="45"/>
    </row>
    <row r="138" spans="1:5" s="62" customFormat="1" ht="15" customHeight="1" thickBot="1">
      <c r="A138" s="71" t="s">
        <v>146</v>
      </c>
      <c r="B138" s="36" t="s">
        <v>231</v>
      </c>
      <c r="C138" s="45"/>
      <c r="D138" s="45"/>
      <c r="E138" s="45"/>
    </row>
    <row r="139" spans="1:5" s="62" customFormat="1" ht="15" customHeight="1" thickBot="1">
      <c r="A139" s="15" t="s">
        <v>10</v>
      </c>
      <c r="B139" s="35" t="s">
        <v>232</v>
      </c>
      <c r="C139" s="48">
        <f>+C140+C141+C142+C143</f>
        <v>0</v>
      </c>
      <c r="D139" s="48">
        <f>+D140+D141+D142+D143</f>
        <v>0</v>
      </c>
      <c r="E139" s="48">
        <f>+E140+E141+E142+E143</f>
        <v>0</v>
      </c>
    </row>
    <row r="140" spans="1:5" s="62" customFormat="1" ht="15" customHeight="1">
      <c r="A140" s="61" t="s">
        <v>70</v>
      </c>
      <c r="B140" s="34" t="s">
        <v>233</v>
      </c>
      <c r="C140" s="45"/>
      <c r="D140" s="45"/>
      <c r="E140" s="45"/>
    </row>
    <row r="141" spans="1:5" s="62" customFormat="1" ht="15" customHeight="1">
      <c r="A141" s="61" t="s">
        <v>71</v>
      </c>
      <c r="B141" s="34" t="s">
        <v>234</v>
      </c>
      <c r="C141" s="45"/>
      <c r="D141" s="45"/>
      <c r="E141" s="45"/>
    </row>
    <row r="142" spans="1:5" s="62" customFormat="1" ht="15" customHeight="1">
      <c r="A142" s="61" t="s">
        <v>87</v>
      </c>
      <c r="B142" s="34" t="s">
        <v>235</v>
      </c>
      <c r="C142" s="45"/>
      <c r="D142" s="45"/>
      <c r="E142" s="45"/>
    </row>
    <row r="143" spans="1:5" ht="15" customHeight="1" thickBot="1">
      <c r="A143" s="61" t="s">
        <v>148</v>
      </c>
      <c r="B143" s="34" t="s">
        <v>236</v>
      </c>
      <c r="C143" s="45"/>
      <c r="D143" s="45"/>
      <c r="E143" s="45"/>
    </row>
    <row r="144" spans="1:5" ht="15" customHeight="1" thickBot="1">
      <c r="A144" s="15" t="s">
        <v>11</v>
      </c>
      <c r="B144" s="35" t="s">
        <v>237</v>
      </c>
      <c r="C144" s="49">
        <f>+C125+C129+C134+C139</f>
        <v>381738</v>
      </c>
      <c r="D144" s="49">
        <f>+D125+D129+D134+D139</f>
        <v>16830</v>
      </c>
      <c r="E144" s="49">
        <f>+E125+E129+E134+E139</f>
        <v>16830</v>
      </c>
    </row>
    <row r="145" spans="1:5" ht="15" customHeight="1" thickBot="1">
      <c r="A145" s="74" t="s">
        <v>12</v>
      </c>
      <c r="B145" s="37" t="s">
        <v>238</v>
      </c>
      <c r="C145" s="49">
        <f>+C124+C144</f>
        <v>836017</v>
      </c>
      <c r="D145" s="49">
        <f>+D124+D144</f>
        <v>930124</v>
      </c>
      <c r="E145" s="49">
        <f>+E124+E144</f>
        <v>411962</v>
      </c>
    </row>
    <row r="146" spans="4:5" ht="15" customHeight="1" thickBot="1">
      <c r="D146" s="98"/>
      <c r="E146" s="98"/>
    </row>
    <row r="147" spans="1:5" ht="15" customHeight="1" thickBot="1">
      <c r="A147" s="77" t="s">
        <v>83</v>
      </c>
      <c r="B147" s="78"/>
      <c r="C147" s="99"/>
      <c r="D147" s="99"/>
      <c r="E147" s="99"/>
    </row>
    <row r="148" spans="1:5" ht="14.25" customHeight="1" thickBot="1">
      <c r="A148" s="77" t="s">
        <v>84</v>
      </c>
      <c r="B148" s="78"/>
      <c r="C148" s="99"/>
      <c r="D148" s="99"/>
      <c r="E148" s="99"/>
    </row>
  </sheetData>
  <sheetProtection formatCells="0"/>
  <mergeCells count="1"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75" customWidth="1"/>
    <col min="2" max="2" width="91.375" style="76" customWidth="1"/>
    <col min="3" max="3" width="17.00390625" style="98" customWidth="1"/>
    <col min="4" max="4" width="17.00390625" style="55" customWidth="1"/>
    <col min="5" max="5" width="16.125" style="55" customWidth="1"/>
    <col min="6" max="16384" width="9.375" style="55" customWidth="1"/>
  </cols>
  <sheetData>
    <row r="1" spans="1:3" s="1" customFormat="1" ht="16.5" customHeight="1" thickBot="1">
      <c r="A1" s="4"/>
      <c r="B1" s="5"/>
      <c r="C1" s="79" t="s">
        <v>285</v>
      </c>
    </row>
    <row r="2" spans="1:5" s="3" customFormat="1" ht="21" customHeight="1">
      <c r="A2" s="50" t="s">
        <v>25</v>
      </c>
      <c r="B2" s="51" t="s">
        <v>85</v>
      </c>
      <c r="C2" s="80"/>
      <c r="D2" s="80"/>
      <c r="E2" s="80"/>
    </row>
    <row r="3" spans="1:5" s="3" customFormat="1" ht="30.75" customHeight="1" thickBot="1">
      <c r="A3" s="100" t="s">
        <v>80</v>
      </c>
      <c r="B3" s="52" t="s">
        <v>243</v>
      </c>
      <c r="C3" s="81"/>
      <c r="D3" s="81"/>
      <c r="E3" s="81"/>
    </row>
    <row r="4" spans="1:3" s="3" customFormat="1" ht="15.75" customHeight="1" thickBot="1">
      <c r="A4" s="10"/>
      <c r="B4" s="10"/>
      <c r="C4" s="82" t="s">
        <v>15</v>
      </c>
    </row>
    <row r="5" spans="1:5" ht="30" customHeight="1" thickBot="1">
      <c r="A5" s="53" t="s">
        <v>82</v>
      </c>
      <c r="B5" s="54" t="s">
        <v>16</v>
      </c>
      <c r="C5" s="104" t="s">
        <v>17</v>
      </c>
      <c r="D5" s="104" t="s">
        <v>279</v>
      </c>
      <c r="E5" s="104" t="s">
        <v>280</v>
      </c>
    </row>
    <row r="6" spans="1:5" s="2" customFormat="1" ht="15" customHeight="1" thickBot="1">
      <c r="A6" s="56">
        <v>1</v>
      </c>
      <c r="B6" s="57">
        <v>2</v>
      </c>
      <c r="C6" s="58">
        <v>3</v>
      </c>
      <c r="D6" s="58">
        <v>4</v>
      </c>
      <c r="E6" s="58">
        <v>5</v>
      </c>
    </row>
    <row r="7" spans="1:5" s="2" customFormat="1" ht="15" customHeight="1" thickBot="1">
      <c r="A7" s="59"/>
      <c r="B7" s="60" t="s">
        <v>18</v>
      </c>
      <c r="C7" s="83"/>
      <c r="D7" s="83"/>
      <c r="E7" s="83"/>
    </row>
    <row r="8" spans="1:5" s="2" customFormat="1" ht="15" customHeight="1" thickBot="1">
      <c r="A8" s="15" t="s">
        <v>3</v>
      </c>
      <c r="B8" s="19" t="s">
        <v>90</v>
      </c>
      <c r="C8" s="43">
        <f>+C9+C10+C11+C12+C13+C14</f>
        <v>490784</v>
      </c>
      <c r="D8" s="43">
        <f>+D9+D10+D11+D12+D13+D14</f>
        <v>492295</v>
      </c>
      <c r="E8" s="43">
        <f>E9+E10+E11+E12+E13+E14</f>
        <v>226981</v>
      </c>
    </row>
    <row r="9" spans="1:5" s="62" customFormat="1" ht="15" customHeight="1">
      <c r="A9" s="61" t="s">
        <v>37</v>
      </c>
      <c r="B9" s="20" t="s">
        <v>91</v>
      </c>
      <c r="C9" s="44">
        <v>255909</v>
      </c>
      <c r="D9" s="44">
        <f>C9+1511</f>
        <v>257420</v>
      </c>
      <c r="E9" s="44">
        <v>95463</v>
      </c>
    </row>
    <row r="10" spans="1:5" s="64" customFormat="1" ht="15" customHeight="1">
      <c r="A10" s="63" t="s">
        <v>38</v>
      </c>
      <c r="B10" s="21" t="s">
        <v>92</v>
      </c>
      <c r="C10" s="40">
        <v>98880</v>
      </c>
      <c r="D10" s="40">
        <v>98880</v>
      </c>
      <c r="E10" s="40">
        <v>49805</v>
      </c>
    </row>
    <row r="11" spans="1:5" s="64" customFormat="1" ht="15" customHeight="1">
      <c r="A11" s="63" t="s">
        <v>39</v>
      </c>
      <c r="B11" s="21" t="s">
        <v>93</v>
      </c>
      <c r="C11" s="40">
        <v>99788</v>
      </c>
      <c r="D11" s="40">
        <v>99788</v>
      </c>
      <c r="E11" s="40">
        <v>71677</v>
      </c>
    </row>
    <row r="12" spans="1:5" s="64" customFormat="1" ht="15" customHeight="1">
      <c r="A12" s="63" t="s">
        <v>40</v>
      </c>
      <c r="B12" s="21" t="s">
        <v>94</v>
      </c>
      <c r="C12" s="40">
        <v>8073</v>
      </c>
      <c r="D12" s="40">
        <v>8073</v>
      </c>
      <c r="E12" s="40">
        <v>4198</v>
      </c>
    </row>
    <row r="13" spans="1:5" s="64" customFormat="1" ht="15" customHeight="1">
      <c r="A13" s="63" t="s">
        <v>57</v>
      </c>
      <c r="B13" s="21" t="s">
        <v>95</v>
      </c>
      <c r="C13" s="84">
        <v>7134</v>
      </c>
      <c r="D13" s="84">
        <v>7134</v>
      </c>
      <c r="E13" s="84">
        <v>4461</v>
      </c>
    </row>
    <row r="14" spans="1:5" s="62" customFormat="1" ht="15" customHeight="1" thickBot="1">
      <c r="A14" s="65" t="s">
        <v>41</v>
      </c>
      <c r="B14" s="22" t="s">
        <v>96</v>
      </c>
      <c r="C14" s="85">
        <v>21000</v>
      </c>
      <c r="D14" s="85">
        <v>21000</v>
      </c>
      <c r="E14" s="85">
        <v>1377</v>
      </c>
    </row>
    <row r="15" spans="1:5" s="62" customFormat="1" ht="15" customHeight="1" thickBot="1">
      <c r="A15" s="15" t="s">
        <v>4</v>
      </c>
      <c r="B15" s="23" t="s">
        <v>97</v>
      </c>
      <c r="C15" s="43">
        <f>+C16+C17+C18+C19+C20</f>
        <v>0</v>
      </c>
      <c r="D15" s="43">
        <f>+D16+D17+D18+D19+D20</f>
        <v>148057</v>
      </c>
      <c r="E15" s="43">
        <f>+E16+E17+E18+E19+E20</f>
        <v>97010</v>
      </c>
    </row>
    <row r="16" spans="1:5" s="62" customFormat="1" ht="15" customHeight="1">
      <c r="A16" s="61" t="s">
        <v>43</v>
      </c>
      <c r="B16" s="20" t="s">
        <v>98</v>
      </c>
      <c r="C16" s="44"/>
      <c r="D16" s="44"/>
      <c r="E16" s="44"/>
    </row>
    <row r="17" spans="1:5" s="62" customFormat="1" ht="15" customHeight="1">
      <c r="A17" s="63" t="s">
        <v>44</v>
      </c>
      <c r="B17" s="21" t="s">
        <v>99</v>
      </c>
      <c r="C17" s="40"/>
      <c r="D17" s="40"/>
      <c r="E17" s="40"/>
    </row>
    <row r="18" spans="1:5" s="62" customFormat="1" ht="15" customHeight="1">
      <c r="A18" s="63" t="s">
        <v>45</v>
      </c>
      <c r="B18" s="21" t="s">
        <v>267</v>
      </c>
      <c r="C18" s="40"/>
      <c r="D18" s="40"/>
      <c r="E18" s="40"/>
    </row>
    <row r="19" spans="1:5" s="62" customFormat="1" ht="15" customHeight="1">
      <c r="A19" s="63" t="s">
        <v>46</v>
      </c>
      <c r="B19" s="21" t="s">
        <v>268</v>
      </c>
      <c r="C19" s="40"/>
      <c r="D19" s="40"/>
      <c r="E19" s="40"/>
    </row>
    <row r="20" spans="1:5" s="62" customFormat="1" ht="15" customHeight="1">
      <c r="A20" s="63" t="s">
        <v>47</v>
      </c>
      <c r="B20" s="21" t="s">
        <v>100</v>
      </c>
      <c r="C20" s="40"/>
      <c r="D20" s="40">
        <f>C20+91339+56718</f>
        <v>148057</v>
      </c>
      <c r="E20" s="40">
        <v>97010</v>
      </c>
    </row>
    <row r="21" spans="1:5" s="64" customFormat="1" ht="15" customHeight="1" thickBot="1">
      <c r="A21" s="65" t="s">
        <v>53</v>
      </c>
      <c r="B21" s="22" t="s">
        <v>101</v>
      </c>
      <c r="C21" s="41"/>
      <c r="D21" s="41"/>
      <c r="E21" s="41"/>
    </row>
    <row r="22" spans="1:5" s="64" customFormat="1" ht="15" customHeight="1" thickBot="1">
      <c r="A22" s="15" t="s">
        <v>5</v>
      </c>
      <c r="B22" s="19" t="s">
        <v>102</v>
      </c>
      <c r="C22" s="43">
        <f>+C23+C24+C25+C26+C27</f>
        <v>16830</v>
      </c>
      <c r="D22" s="43">
        <f>+D23+D24+D25+D26+D27</f>
        <v>42700</v>
      </c>
      <c r="E22" s="134">
        <f>+E23+E24+E25+E26+E27</f>
        <v>43022</v>
      </c>
    </row>
    <row r="23" spans="1:5" s="64" customFormat="1" ht="15" customHeight="1">
      <c r="A23" s="61" t="s">
        <v>26</v>
      </c>
      <c r="B23" s="20" t="s">
        <v>103</v>
      </c>
      <c r="C23" s="44">
        <v>16830</v>
      </c>
      <c r="D23" s="44">
        <v>16830</v>
      </c>
      <c r="E23" s="44">
        <v>17152</v>
      </c>
    </row>
    <row r="24" spans="1:5" s="62" customFormat="1" ht="15" customHeight="1">
      <c r="A24" s="63" t="s">
        <v>27</v>
      </c>
      <c r="B24" s="21" t="s">
        <v>104</v>
      </c>
      <c r="C24" s="40"/>
      <c r="D24" s="40"/>
      <c r="E24" s="40"/>
    </row>
    <row r="25" spans="1:5" s="64" customFormat="1" ht="15" customHeight="1">
      <c r="A25" s="63" t="s">
        <v>28</v>
      </c>
      <c r="B25" s="21" t="s">
        <v>269</v>
      </c>
      <c r="C25" s="40"/>
      <c r="D25" s="40"/>
      <c r="E25" s="40"/>
    </row>
    <row r="26" spans="1:5" s="64" customFormat="1" ht="15" customHeight="1">
      <c r="A26" s="63" t="s">
        <v>29</v>
      </c>
      <c r="B26" s="21" t="s">
        <v>270</v>
      </c>
      <c r="C26" s="40"/>
      <c r="D26" s="40"/>
      <c r="E26" s="40"/>
    </row>
    <row r="27" spans="1:5" s="64" customFormat="1" ht="15" customHeight="1">
      <c r="A27" s="63" t="s">
        <v>60</v>
      </c>
      <c r="B27" s="21" t="s">
        <v>105</v>
      </c>
      <c r="C27" s="40"/>
      <c r="D27" s="40">
        <f>C27+25870</f>
        <v>25870</v>
      </c>
      <c r="E27" s="40">
        <v>25870</v>
      </c>
    </row>
    <row r="28" spans="1:5" s="64" customFormat="1" ht="15" customHeight="1" thickBot="1">
      <c r="A28" s="65" t="s">
        <v>61</v>
      </c>
      <c r="B28" s="22" t="s">
        <v>106</v>
      </c>
      <c r="C28" s="41"/>
      <c r="D28" s="41"/>
      <c r="E28" s="41"/>
    </row>
    <row r="29" spans="1:5" s="64" customFormat="1" ht="15" customHeight="1" thickBot="1">
      <c r="A29" s="15" t="s">
        <v>62</v>
      </c>
      <c r="B29" s="19" t="s">
        <v>107</v>
      </c>
      <c r="C29" s="47">
        <f>+C30+C33+C34+C35</f>
        <v>143550</v>
      </c>
      <c r="D29" s="47">
        <f>+D30+D33+D34+D35</f>
        <v>143550</v>
      </c>
      <c r="E29" s="47">
        <f>+E30+E33+E34+E35</f>
        <v>61168</v>
      </c>
    </row>
    <row r="30" spans="1:5" s="64" customFormat="1" ht="15" customHeight="1">
      <c r="A30" s="61" t="s">
        <v>108</v>
      </c>
      <c r="B30" s="20" t="s">
        <v>114</v>
      </c>
      <c r="C30" s="86">
        <v>124500</v>
      </c>
      <c r="D30" s="86">
        <v>124500</v>
      </c>
      <c r="E30" s="86">
        <f>E32+E31</f>
        <v>52503</v>
      </c>
    </row>
    <row r="31" spans="1:5" s="64" customFormat="1" ht="15" customHeight="1">
      <c r="A31" s="63" t="s">
        <v>109</v>
      </c>
      <c r="B31" s="21" t="s">
        <v>115</v>
      </c>
      <c r="C31" s="40"/>
      <c r="D31" s="40"/>
      <c r="E31" s="40">
        <v>4697</v>
      </c>
    </row>
    <row r="32" spans="1:5" s="64" customFormat="1" ht="15" customHeight="1">
      <c r="A32" s="63" t="s">
        <v>110</v>
      </c>
      <c r="B32" s="21" t="e">
        <f>-Értékesítési és forgalmi adók</f>
        <v>#NAME?</v>
      </c>
      <c r="C32" s="40"/>
      <c r="D32" s="40"/>
      <c r="E32" s="40">
        <v>47806</v>
      </c>
    </row>
    <row r="33" spans="1:5" s="64" customFormat="1" ht="15" customHeight="1">
      <c r="A33" s="63" t="s">
        <v>111</v>
      </c>
      <c r="B33" s="21" t="s">
        <v>116</v>
      </c>
      <c r="C33" s="40">
        <v>16400</v>
      </c>
      <c r="D33" s="40">
        <v>16400</v>
      </c>
      <c r="E33" s="40">
        <v>8028</v>
      </c>
    </row>
    <row r="34" spans="1:5" s="64" customFormat="1" ht="15" customHeight="1">
      <c r="A34" s="63" t="s">
        <v>112</v>
      </c>
      <c r="B34" s="21" t="s">
        <v>117</v>
      </c>
      <c r="C34" s="40"/>
      <c r="D34" s="40"/>
      <c r="E34" s="40"/>
    </row>
    <row r="35" spans="1:5" s="64" customFormat="1" ht="15" customHeight="1" thickBot="1">
      <c r="A35" s="65" t="s">
        <v>113</v>
      </c>
      <c r="B35" s="22" t="s">
        <v>118</v>
      </c>
      <c r="C35" s="41">
        <v>2650</v>
      </c>
      <c r="D35" s="41">
        <v>2650</v>
      </c>
      <c r="E35" s="41">
        <f>568+69</f>
        <v>637</v>
      </c>
    </row>
    <row r="36" spans="1:5" s="64" customFormat="1" ht="15" customHeight="1" thickBot="1">
      <c r="A36" s="15" t="s">
        <v>7</v>
      </c>
      <c r="B36" s="19" t="s">
        <v>119</v>
      </c>
      <c r="C36" s="43">
        <f>SUM(C37:C46)</f>
        <v>22091</v>
      </c>
      <c r="D36" s="43">
        <f>SUM(D37:D46)</f>
        <v>22091</v>
      </c>
      <c r="E36" s="43">
        <f>SUM(E37:E46)</f>
        <v>29863</v>
      </c>
    </row>
    <row r="37" spans="1:5" s="64" customFormat="1" ht="15" customHeight="1">
      <c r="A37" s="61" t="s">
        <v>30</v>
      </c>
      <c r="B37" s="20" t="s">
        <v>122</v>
      </c>
      <c r="C37" s="44"/>
      <c r="D37" s="44"/>
      <c r="E37" s="44"/>
    </row>
    <row r="38" spans="1:5" s="64" customFormat="1" ht="15" customHeight="1">
      <c r="A38" s="63" t="s">
        <v>31</v>
      </c>
      <c r="B38" s="21" t="s">
        <v>123</v>
      </c>
      <c r="C38" s="40"/>
      <c r="D38" s="40"/>
      <c r="E38" s="40">
        <v>3608</v>
      </c>
    </row>
    <row r="39" spans="1:5" s="64" customFormat="1" ht="15" customHeight="1">
      <c r="A39" s="63" t="s">
        <v>32</v>
      </c>
      <c r="B39" s="21" t="s">
        <v>124</v>
      </c>
      <c r="C39" s="40">
        <v>10953</v>
      </c>
      <c r="D39" s="40">
        <v>10953</v>
      </c>
      <c r="E39" s="40">
        <v>12556</v>
      </c>
    </row>
    <row r="40" spans="1:5" s="64" customFormat="1" ht="15" customHeight="1">
      <c r="A40" s="63" t="s">
        <v>64</v>
      </c>
      <c r="B40" s="21" t="s">
        <v>125</v>
      </c>
      <c r="C40" s="40">
        <v>3785</v>
      </c>
      <c r="D40" s="40">
        <v>3785</v>
      </c>
      <c r="E40" s="40"/>
    </row>
    <row r="41" spans="1:5" s="64" customFormat="1" ht="15" customHeight="1">
      <c r="A41" s="63" t="s">
        <v>65</v>
      </c>
      <c r="B41" s="21" t="s">
        <v>126</v>
      </c>
      <c r="C41" s="40">
        <v>3461</v>
      </c>
      <c r="D41" s="40">
        <v>3461</v>
      </c>
      <c r="E41" s="40">
        <v>2268</v>
      </c>
    </row>
    <row r="42" spans="1:5" s="64" customFormat="1" ht="15" customHeight="1">
      <c r="A42" s="63" t="s">
        <v>66</v>
      </c>
      <c r="B42" s="21" t="s">
        <v>127</v>
      </c>
      <c r="C42" s="40">
        <v>3892</v>
      </c>
      <c r="D42" s="40">
        <v>3892</v>
      </c>
      <c r="E42" s="40">
        <v>3920</v>
      </c>
    </row>
    <row r="43" spans="1:5" s="64" customFormat="1" ht="15" customHeight="1">
      <c r="A43" s="63" t="s">
        <v>67</v>
      </c>
      <c r="B43" s="21" t="s">
        <v>128</v>
      </c>
      <c r="C43" s="40"/>
      <c r="D43" s="40"/>
      <c r="E43" s="40">
        <v>7509</v>
      </c>
    </row>
    <row r="44" spans="1:5" s="64" customFormat="1" ht="15" customHeight="1">
      <c r="A44" s="63" t="s">
        <v>68</v>
      </c>
      <c r="B44" s="21" t="s">
        <v>129</v>
      </c>
      <c r="C44" s="40"/>
      <c r="D44" s="40"/>
      <c r="E44" s="40">
        <v>2</v>
      </c>
    </row>
    <row r="45" spans="1:5" s="64" customFormat="1" ht="15" customHeight="1">
      <c r="A45" s="63" t="s">
        <v>120</v>
      </c>
      <c r="B45" s="21" t="s">
        <v>130</v>
      </c>
      <c r="C45" s="87"/>
      <c r="D45" s="87"/>
      <c r="E45" s="87"/>
    </row>
    <row r="46" spans="1:5" s="64" customFormat="1" ht="15" customHeight="1" thickBot="1">
      <c r="A46" s="65" t="s">
        <v>121</v>
      </c>
      <c r="B46" s="22" t="s">
        <v>131</v>
      </c>
      <c r="C46" s="88"/>
      <c r="D46" s="88"/>
      <c r="E46" s="88"/>
    </row>
    <row r="47" spans="1:5" s="64" customFormat="1" ht="15" customHeight="1" thickBot="1">
      <c r="A47" s="15" t="s">
        <v>8</v>
      </c>
      <c r="B47" s="19" t="s">
        <v>132</v>
      </c>
      <c r="C47" s="43">
        <f>SUM(C48:C52)</f>
        <v>4095</v>
      </c>
      <c r="D47" s="43">
        <f>SUM(D48:D52)</f>
        <v>4095</v>
      </c>
      <c r="E47" s="43">
        <f>SUM(E48:E52)</f>
        <v>0</v>
      </c>
    </row>
    <row r="48" spans="1:5" s="64" customFormat="1" ht="15" customHeight="1">
      <c r="A48" s="61" t="s">
        <v>33</v>
      </c>
      <c r="B48" s="20" t="s">
        <v>136</v>
      </c>
      <c r="C48" s="89"/>
      <c r="D48" s="89"/>
      <c r="E48" s="89"/>
    </row>
    <row r="49" spans="1:5" s="64" customFormat="1" ht="15" customHeight="1">
      <c r="A49" s="63" t="s">
        <v>34</v>
      </c>
      <c r="B49" s="21" t="s">
        <v>137</v>
      </c>
      <c r="C49" s="87">
        <v>4095</v>
      </c>
      <c r="D49" s="87">
        <v>4095</v>
      </c>
      <c r="E49" s="87"/>
    </row>
    <row r="50" spans="1:5" s="64" customFormat="1" ht="15" customHeight="1">
      <c r="A50" s="63" t="s">
        <v>133</v>
      </c>
      <c r="B50" s="21" t="s">
        <v>138</v>
      </c>
      <c r="C50" s="87"/>
      <c r="D50" s="87"/>
      <c r="E50" s="87"/>
    </row>
    <row r="51" spans="1:5" s="64" customFormat="1" ht="15" customHeight="1">
      <c r="A51" s="63" t="s">
        <v>134</v>
      </c>
      <c r="B51" s="21" t="s">
        <v>139</v>
      </c>
      <c r="C51" s="87"/>
      <c r="D51" s="87"/>
      <c r="E51" s="87"/>
    </row>
    <row r="52" spans="1:5" s="64" customFormat="1" ht="15" customHeight="1" thickBot="1">
      <c r="A52" s="65" t="s">
        <v>135</v>
      </c>
      <c r="B52" s="22" t="s">
        <v>140</v>
      </c>
      <c r="C52" s="88"/>
      <c r="D52" s="88"/>
      <c r="E52" s="88"/>
    </row>
    <row r="53" spans="1:5" s="64" customFormat="1" ht="15" customHeight="1" thickBot="1">
      <c r="A53" s="15" t="s">
        <v>69</v>
      </c>
      <c r="B53" s="19" t="s">
        <v>141</v>
      </c>
      <c r="C53" s="43">
        <f>SUM(C54:C56)</f>
        <v>91339</v>
      </c>
      <c r="D53" s="43">
        <f>SUM(D54:D56)</f>
        <v>0</v>
      </c>
      <c r="E53" s="43">
        <f>SUM(E54:E56)</f>
        <v>0</v>
      </c>
    </row>
    <row r="54" spans="1:5" s="64" customFormat="1" ht="15" customHeight="1">
      <c r="A54" s="61" t="s">
        <v>35</v>
      </c>
      <c r="B54" s="20" t="s">
        <v>142</v>
      </c>
      <c r="C54" s="44"/>
      <c r="D54" s="44"/>
      <c r="E54" s="44"/>
    </row>
    <row r="55" spans="1:5" s="64" customFormat="1" ht="15" customHeight="1">
      <c r="A55" s="63" t="s">
        <v>36</v>
      </c>
      <c r="B55" s="21" t="s">
        <v>271</v>
      </c>
      <c r="C55" s="40"/>
      <c r="D55" s="40"/>
      <c r="E55" s="40"/>
    </row>
    <row r="56" spans="1:5" s="64" customFormat="1" ht="15" customHeight="1">
      <c r="A56" s="63" t="s">
        <v>145</v>
      </c>
      <c r="B56" s="21" t="s">
        <v>143</v>
      </c>
      <c r="C56" s="40">
        <v>91339</v>
      </c>
      <c r="D56" s="40">
        <f>C56-91339</f>
        <v>0</v>
      </c>
      <c r="E56" s="40"/>
    </row>
    <row r="57" spans="1:5" s="64" customFormat="1" ht="15" customHeight="1" thickBot="1">
      <c r="A57" s="65" t="s">
        <v>146</v>
      </c>
      <c r="B57" s="22" t="s">
        <v>144</v>
      </c>
      <c r="C57" s="41"/>
      <c r="D57" s="41"/>
      <c r="E57" s="41"/>
    </row>
    <row r="58" spans="1:5" s="64" customFormat="1" ht="15" customHeight="1" thickBot="1">
      <c r="A58" s="15" t="s">
        <v>10</v>
      </c>
      <c r="B58" s="23" t="s">
        <v>147</v>
      </c>
      <c r="C58" s="43">
        <f>SUM(C59:C61)</f>
        <v>67328</v>
      </c>
      <c r="D58" s="43">
        <f>SUM(D59:D61)</f>
        <v>67328</v>
      </c>
      <c r="E58" s="43">
        <f>SUM(E59:E61)</f>
        <v>0</v>
      </c>
    </row>
    <row r="59" spans="1:5" s="64" customFormat="1" ht="15" customHeight="1">
      <c r="A59" s="61" t="s">
        <v>70</v>
      </c>
      <c r="B59" s="20" t="s">
        <v>149</v>
      </c>
      <c r="C59" s="87"/>
      <c r="D59" s="87"/>
      <c r="E59" s="87"/>
    </row>
    <row r="60" spans="1:5" s="64" customFormat="1" ht="15" customHeight="1">
      <c r="A60" s="63" t="s">
        <v>71</v>
      </c>
      <c r="B60" s="21" t="s">
        <v>272</v>
      </c>
      <c r="C60" s="87"/>
      <c r="D60" s="87"/>
      <c r="E60" s="87"/>
    </row>
    <row r="61" spans="1:5" s="64" customFormat="1" ht="15" customHeight="1">
      <c r="A61" s="63" t="s">
        <v>87</v>
      </c>
      <c r="B61" s="21" t="s">
        <v>150</v>
      </c>
      <c r="C61" s="87">
        <v>67328</v>
      </c>
      <c r="D61" s="87">
        <v>67328</v>
      </c>
      <c r="E61" s="87"/>
    </row>
    <row r="62" spans="1:5" s="64" customFormat="1" ht="15" customHeight="1" thickBot="1">
      <c r="A62" s="65" t="s">
        <v>148</v>
      </c>
      <c r="B62" s="22" t="s">
        <v>151</v>
      </c>
      <c r="C62" s="87">
        <v>67328</v>
      </c>
      <c r="D62" s="87">
        <v>67328</v>
      </c>
      <c r="E62" s="87"/>
    </row>
    <row r="63" spans="1:5" s="64" customFormat="1" ht="15" customHeight="1" thickBot="1">
      <c r="A63" s="15" t="s">
        <v>11</v>
      </c>
      <c r="B63" s="19" t="s">
        <v>152</v>
      </c>
      <c r="C63" s="47">
        <f>+C8+C15+C22+C29+C36+C47+C53+C58</f>
        <v>836017</v>
      </c>
      <c r="D63" s="47">
        <f>+D8+D15+D22+D29+D36+D47+D53+D58</f>
        <v>920116</v>
      </c>
      <c r="E63" s="47">
        <f>+E8+E15+E22+E29+E36+E47+E53+E58</f>
        <v>458044</v>
      </c>
    </row>
    <row r="64" spans="1:5" s="64" customFormat="1" ht="15" customHeight="1" thickBot="1">
      <c r="A64" s="90" t="s">
        <v>242</v>
      </c>
      <c r="B64" s="23" t="s">
        <v>153</v>
      </c>
      <c r="C64" s="43">
        <f>SUM(C65:C67)</f>
        <v>0</v>
      </c>
      <c r="D64" s="43">
        <f>SUM(D65:D67)</f>
        <v>0</v>
      </c>
      <c r="E64" s="43">
        <f>SUM(E65:E67)</f>
        <v>0</v>
      </c>
    </row>
    <row r="65" spans="1:5" s="64" customFormat="1" ht="15" customHeight="1">
      <c r="A65" s="61" t="s">
        <v>185</v>
      </c>
      <c r="B65" s="20" t="s">
        <v>154</v>
      </c>
      <c r="C65" s="87"/>
      <c r="D65" s="87"/>
      <c r="E65" s="87"/>
    </row>
    <row r="66" spans="1:5" s="64" customFormat="1" ht="15" customHeight="1">
      <c r="A66" s="63" t="s">
        <v>194</v>
      </c>
      <c r="B66" s="21" t="s">
        <v>155</v>
      </c>
      <c r="C66" s="87"/>
      <c r="D66" s="87"/>
      <c r="E66" s="87"/>
    </row>
    <row r="67" spans="1:5" s="64" customFormat="1" ht="15" customHeight="1" thickBot="1">
      <c r="A67" s="65" t="s">
        <v>195</v>
      </c>
      <c r="B67" s="24" t="s">
        <v>156</v>
      </c>
      <c r="C67" s="87"/>
      <c r="D67" s="87"/>
      <c r="E67" s="87"/>
    </row>
    <row r="68" spans="1:5" s="64" customFormat="1" ht="15" customHeight="1" thickBot="1">
      <c r="A68" s="90" t="s">
        <v>157</v>
      </c>
      <c r="B68" s="23" t="s">
        <v>158</v>
      </c>
      <c r="C68" s="43">
        <f>SUM(C69:C72)</f>
        <v>0</v>
      </c>
      <c r="D68" s="43">
        <f>SUM(D69:D72)</f>
        <v>0</v>
      </c>
      <c r="E68" s="43"/>
    </row>
    <row r="69" spans="1:5" s="64" customFormat="1" ht="15" customHeight="1">
      <c r="A69" s="61" t="s">
        <v>58</v>
      </c>
      <c r="B69" s="20" t="s">
        <v>159</v>
      </c>
      <c r="C69" s="87"/>
      <c r="D69" s="87"/>
      <c r="E69" s="87"/>
    </row>
    <row r="70" spans="1:5" s="64" customFormat="1" ht="15" customHeight="1">
      <c r="A70" s="63" t="s">
        <v>59</v>
      </c>
      <c r="B70" s="21" t="s">
        <v>160</v>
      </c>
      <c r="C70" s="87"/>
      <c r="D70" s="87"/>
      <c r="E70" s="87"/>
    </row>
    <row r="71" spans="1:5" s="64" customFormat="1" ht="15" customHeight="1">
      <c r="A71" s="63" t="s">
        <v>186</v>
      </c>
      <c r="B71" s="21" t="s">
        <v>161</v>
      </c>
      <c r="C71" s="87"/>
      <c r="D71" s="87"/>
      <c r="E71" s="87"/>
    </row>
    <row r="72" spans="1:5" s="64" customFormat="1" ht="15" customHeight="1" thickBot="1">
      <c r="A72" s="65" t="s">
        <v>187</v>
      </c>
      <c r="B72" s="22" t="s">
        <v>162</v>
      </c>
      <c r="C72" s="87"/>
      <c r="D72" s="87"/>
      <c r="E72" s="87"/>
    </row>
    <row r="73" spans="1:5" s="64" customFormat="1" ht="15" customHeight="1" thickBot="1">
      <c r="A73" s="90" t="s">
        <v>163</v>
      </c>
      <c r="B73" s="23" t="s">
        <v>164</v>
      </c>
      <c r="C73" s="43">
        <f>SUM(C74:C75)</f>
        <v>0</v>
      </c>
      <c r="D73" s="43">
        <f>SUM(D74:D75)</f>
        <v>0</v>
      </c>
      <c r="E73" s="43">
        <f>SUM(E74:E75)</f>
        <v>0</v>
      </c>
    </row>
    <row r="74" spans="1:5" s="64" customFormat="1" ht="15" customHeight="1">
      <c r="A74" s="61" t="s">
        <v>188</v>
      </c>
      <c r="B74" s="20" t="s">
        <v>165</v>
      </c>
      <c r="C74" s="87"/>
      <c r="D74" s="87"/>
      <c r="E74" s="87"/>
    </row>
    <row r="75" spans="1:5" s="64" customFormat="1" ht="15" customHeight="1" thickBot="1">
      <c r="A75" s="65" t="s">
        <v>189</v>
      </c>
      <c r="B75" s="22" t="s">
        <v>166</v>
      </c>
      <c r="C75" s="87"/>
      <c r="D75" s="87"/>
      <c r="E75" s="87"/>
    </row>
    <row r="76" spans="1:5" s="62" customFormat="1" ht="15" customHeight="1" thickBot="1">
      <c r="A76" s="90" t="s">
        <v>167</v>
      </c>
      <c r="B76" s="23" t="s">
        <v>168</v>
      </c>
      <c r="C76" s="43">
        <f>SUM(C77:C79)</f>
        <v>0</v>
      </c>
      <c r="D76" s="43">
        <f>SUM(D77:D79)</f>
        <v>0</v>
      </c>
      <c r="E76" s="43">
        <f>SUM(E77:E79)</f>
        <v>0</v>
      </c>
    </row>
    <row r="77" spans="1:5" s="64" customFormat="1" ht="15" customHeight="1">
      <c r="A77" s="61" t="s">
        <v>190</v>
      </c>
      <c r="B77" s="20" t="s">
        <v>169</v>
      </c>
      <c r="C77" s="87"/>
      <c r="D77" s="87"/>
      <c r="E77" s="87"/>
    </row>
    <row r="78" spans="1:5" s="64" customFormat="1" ht="15" customHeight="1">
      <c r="A78" s="63" t="s">
        <v>191</v>
      </c>
      <c r="B78" s="21" t="s">
        <v>170</v>
      </c>
      <c r="C78" s="87"/>
      <c r="D78" s="87"/>
      <c r="E78" s="87"/>
    </row>
    <row r="79" spans="1:5" s="64" customFormat="1" ht="15" customHeight="1" thickBot="1">
      <c r="A79" s="65" t="s">
        <v>192</v>
      </c>
      <c r="B79" s="22" t="s">
        <v>171</v>
      </c>
      <c r="C79" s="87"/>
      <c r="D79" s="87"/>
      <c r="E79" s="87"/>
    </row>
    <row r="80" spans="1:5" s="64" customFormat="1" ht="15" customHeight="1" thickBot="1">
      <c r="A80" s="90" t="s">
        <v>172</v>
      </c>
      <c r="B80" s="23" t="s">
        <v>193</v>
      </c>
      <c r="C80" s="43">
        <f>SUM(C81:C84)</f>
        <v>0</v>
      </c>
      <c r="D80" s="43">
        <f>SUM(D81:D84)</f>
        <v>0</v>
      </c>
      <c r="E80" s="43">
        <f>SUM(E81:E84)</f>
        <v>0</v>
      </c>
    </row>
    <row r="81" spans="1:5" s="64" customFormat="1" ht="15" customHeight="1">
      <c r="A81" s="91" t="s">
        <v>173</v>
      </c>
      <c r="B81" s="20" t="s">
        <v>174</v>
      </c>
      <c r="C81" s="87"/>
      <c r="D81" s="87"/>
      <c r="E81" s="87"/>
    </row>
    <row r="82" spans="1:5" s="64" customFormat="1" ht="15" customHeight="1">
      <c r="A82" s="92" t="s">
        <v>175</v>
      </c>
      <c r="B82" s="21" t="s">
        <v>176</v>
      </c>
      <c r="C82" s="87"/>
      <c r="D82" s="87"/>
      <c r="E82" s="87"/>
    </row>
    <row r="83" spans="1:5" s="64" customFormat="1" ht="15" customHeight="1">
      <c r="A83" s="92" t="s">
        <v>177</v>
      </c>
      <c r="B83" s="21" t="s">
        <v>178</v>
      </c>
      <c r="C83" s="87"/>
      <c r="D83" s="87"/>
      <c r="E83" s="87"/>
    </row>
    <row r="84" spans="1:5" s="62" customFormat="1" ht="15" customHeight="1" thickBot="1">
      <c r="A84" s="93" t="s">
        <v>179</v>
      </c>
      <c r="B84" s="22" t="s">
        <v>180</v>
      </c>
      <c r="C84" s="87"/>
      <c r="D84" s="87"/>
      <c r="E84" s="87"/>
    </row>
    <row r="85" spans="1:5" s="62" customFormat="1" ht="15" customHeight="1" thickBot="1">
      <c r="A85" s="90" t="s">
        <v>181</v>
      </c>
      <c r="B85" s="23" t="s">
        <v>182</v>
      </c>
      <c r="C85" s="94"/>
      <c r="D85" s="94"/>
      <c r="E85" s="94"/>
    </row>
    <row r="86" spans="1:5" s="62" customFormat="1" ht="15" customHeight="1" thickBot="1">
      <c r="A86" s="90" t="s">
        <v>183</v>
      </c>
      <c r="B86" s="25" t="s">
        <v>184</v>
      </c>
      <c r="C86" s="47">
        <f>+C64+C68+C73+C76+C80+C85</f>
        <v>0</v>
      </c>
      <c r="D86" s="47">
        <f>+D64+D68+D73+D76+D80+D85</f>
        <v>0</v>
      </c>
      <c r="E86" s="47">
        <f>+E64+E68+E73+E76+E80+E85</f>
        <v>0</v>
      </c>
    </row>
    <row r="87" spans="1:5" s="62" customFormat="1" ht="15" customHeight="1" thickBot="1">
      <c r="A87" s="74" t="s">
        <v>196</v>
      </c>
      <c r="B87" s="26" t="s">
        <v>266</v>
      </c>
      <c r="C87" s="47">
        <f>+C63+C86</f>
        <v>836017</v>
      </c>
      <c r="D87" s="47">
        <f>+D63+D86</f>
        <v>920116</v>
      </c>
      <c r="E87" s="47">
        <f>+E63+E86</f>
        <v>458044</v>
      </c>
    </row>
    <row r="88" spans="1:3" s="64" customFormat="1" ht="15" customHeight="1">
      <c r="A88" s="66"/>
      <c r="B88" s="95"/>
      <c r="C88" s="96"/>
    </row>
    <row r="89" spans="1:3" ht="15" customHeight="1" thickBot="1">
      <c r="A89" s="67"/>
      <c r="B89" s="68"/>
      <c r="C89" s="97"/>
    </row>
    <row r="90" spans="1:5" s="2" customFormat="1" ht="15" customHeight="1" thickBot="1">
      <c r="A90" s="136" t="s">
        <v>19</v>
      </c>
      <c r="B90" s="137"/>
      <c r="C90" s="137"/>
      <c r="D90" s="137"/>
      <c r="E90" s="138"/>
    </row>
    <row r="91" spans="1:5" s="62" customFormat="1" ht="15" customHeight="1" thickBot="1">
      <c r="A91" s="16" t="s">
        <v>3</v>
      </c>
      <c r="B91" s="17" t="s">
        <v>276</v>
      </c>
      <c r="C91" s="38">
        <f>SUM(C92:C96)</f>
        <v>382856</v>
      </c>
      <c r="D91" s="38">
        <f>SUM(D92:D96)</f>
        <v>433224</v>
      </c>
      <c r="E91" s="38">
        <f>SUM(E92:E96)</f>
        <v>205391</v>
      </c>
    </row>
    <row r="92" spans="1:5" ht="15" customHeight="1">
      <c r="A92" s="70" t="s">
        <v>37</v>
      </c>
      <c r="B92" s="27" t="s">
        <v>13</v>
      </c>
      <c r="C92" s="39">
        <v>69844</v>
      </c>
      <c r="D92" s="39">
        <f>C92+49465</f>
        <v>119309</v>
      </c>
      <c r="E92" s="39">
        <v>80035</v>
      </c>
    </row>
    <row r="93" spans="1:5" ht="15" customHeight="1">
      <c r="A93" s="63" t="s">
        <v>38</v>
      </c>
      <c r="B93" s="28" t="s">
        <v>72</v>
      </c>
      <c r="C93" s="40">
        <v>18684</v>
      </c>
      <c r="D93" s="40">
        <f>C93+6678</f>
        <v>25362</v>
      </c>
      <c r="E93" s="40">
        <v>12063</v>
      </c>
    </row>
    <row r="94" spans="1:5" ht="15" customHeight="1">
      <c r="A94" s="63" t="s">
        <v>39</v>
      </c>
      <c r="B94" s="28" t="s">
        <v>56</v>
      </c>
      <c r="C94" s="41">
        <v>176687</v>
      </c>
      <c r="D94" s="41">
        <f>C94-2559+575-6350</f>
        <v>168353</v>
      </c>
      <c r="E94" s="41">
        <v>58047</v>
      </c>
    </row>
    <row r="95" spans="1:5" ht="15" customHeight="1">
      <c r="A95" s="63" t="s">
        <v>40</v>
      </c>
      <c r="B95" s="29" t="s">
        <v>73</v>
      </c>
      <c r="C95" s="41">
        <v>8400</v>
      </c>
      <c r="D95" s="41">
        <v>8400</v>
      </c>
      <c r="E95" s="41">
        <v>1777</v>
      </c>
    </row>
    <row r="96" spans="1:5" ht="15" customHeight="1">
      <c r="A96" s="63" t="s">
        <v>48</v>
      </c>
      <c r="B96" s="30" t="s">
        <v>74</v>
      </c>
      <c r="C96" s="41">
        <f>C101+C106</f>
        <v>109241</v>
      </c>
      <c r="D96" s="41">
        <f>D98+D99+D100+D101+D102+D103+D104+D105+D106</f>
        <v>111800</v>
      </c>
      <c r="E96" s="135">
        <v>53469</v>
      </c>
    </row>
    <row r="97" spans="1:5" ht="15" customHeight="1">
      <c r="A97" s="63" t="s">
        <v>41</v>
      </c>
      <c r="B97" s="28" t="s">
        <v>199</v>
      </c>
      <c r="C97" s="41"/>
      <c r="D97" s="41"/>
      <c r="E97" s="41"/>
    </row>
    <row r="98" spans="1:5" ht="15" customHeight="1">
      <c r="A98" s="63" t="s">
        <v>42</v>
      </c>
      <c r="B98" s="31" t="s">
        <v>200</v>
      </c>
      <c r="C98" s="41"/>
      <c r="D98" s="41"/>
      <c r="E98" s="41"/>
    </row>
    <row r="99" spans="1:5" ht="15" customHeight="1">
      <c r="A99" s="63" t="s">
        <v>49</v>
      </c>
      <c r="B99" s="28" t="s">
        <v>201</v>
      </c>
      <c r="C99" s="41"/>
      <c r="D99" s="41"/>
      <c r="E99" s="41"/>
    </row>
    <row r="100" spans="1:5" ht="15" customHeight="1">
      <c r="A100" s="63" t="s">
        <v>50</v>
      </c>
      <c r="B100" s="28" t="s">
        <v>202</v>
      </c>
      <c r="C100" s="41"/>
      <c r="D100" s="41"/>
      <c r="E100" s="41"/>
    </row>
    <row r="101" spans="1:5" ht="15" customHeight="1">
      <c r="A101" s="63" t="s">
        <v>51</v>
      </c>
      <c r="B101" s="31" t="s">
        <v>203</v>
      </c>
      <c r="C101" s="41">
        <v>18036</v>
      </c>
      <c r="D101" s="41">
        <f>C101+2559</f>
        <v>20595</v>
      </c>
      <c r="E101" s="135">
        <v>11807</v>
      </c>
    </row>
    <row r="102" spans="1:5" ht="15" customHeight="1">
      <c r="A102" s="63" t="s">
        <v>52</v>
      </c>
      <c r="B102" s="31" t="s">
        <v>204</v>
      </c>
      <c r="C102" s="41"/>
      <c r="D102" s="41"/>
      <c r="E102" s="41"/>
    </row>
    <row r="103" spans="1:5" ht="15" customHeight="1">
      <c r="A103" s="63" t="s">
        <v>54</v>
      </c>
      <c r="B103" s="28" t="s">
        <v>205</v>
      </c>
      <c r="C103" s="41"/>
      <c r="D103" s="41"/>
      <c r="E103" s="41"/>
    </row>
    <row r="104" spans="1:5" ht="15" customHeight="1">
      <c r="A104" s="71" t="s">
        <v>75</v>
      </c>
      <c r="B104" s="32" t="s">
        <v>206</v>
      </c>
      <c r="C104" s="41"/>
      <c r="D104" s="41"/>
      <c r="E104" s="41"/>
    </row>
    <row r="105" spans="1:5" ht="15" customHeight="1">
      <c r="A105" s="63" t="s">
        <v>197</v>
      </c>
      <c r="B105" s="32" t="s">
        <v>207</v>
      </c>
      <c r="C105" s="41"/>
      <c r="D105" s="41"/>
      <c r="E105" s="41"/>
    </row>
    <row r="106" spans="1:5" ht="15" customHeight="1" thickBot="1">
      <c r="A106" s="72" t="s">
        <v>198</v>
      </c>
      <c r="B106" s="33" t="s">
        <v>208</v>
      </c>
      <c r="C106" s="42">
        <v>91205</v>
      </c>
      <c r="D106" s="42">
        <v>91205</v>
      </c>
      <c r="E106" s="42">
        <v>41662</v>
      </c>
    </row>
    <row r="107" spans="1:5" ht="15" customHeight="1" thickBot="1">
      <c r="A107" s="15" t="s">
        <v>4</v>
      </c>
      <c r="B107" s="18" t="s">
        <v>277</v>
      </c>
      <c r="C107" s="43">
        <f>+C108+C110+C112</f>
        <v>71423</v>
      </c>
      <c r="D107" s="43">
        <f>+D108+D110+D112</f>
        <v>103643</v>
      </c>
      <c r="E107" s="43">
        <f>+E108+E110+E112</f>
        <v>24063</v>
      </c>
    </row>
    <row r="108" spans="1:5" ht="15" customHeight="1">
      <c r="A108" s="61" t="s">
        <v>43</v>
      </c>
      <c r="B108" s="28" t="s">
        <v>86</v>
      </c>
      <c r="C108" s="44">
        <v>71423</v>
      </c>
      <c r="D108" s="44">
        <f>C108+6350</f>
        <v>77773</v>
      </c>
      <c r="E108" s="44">
        <v>7996</v>
      </c>
    </row>
    <row r="109" spans="1:5" ht="15" customHeight="1">
      <c r="A109" s="61" t="s">
        <v>44</v>
      </c>
      <c r="B109" s="32" t="s">
        <v>212</v>
      </c>
      <c r="C109" s="44"/>
      <c r="D109" s="44"/>
      <c r="E109" s="44"/>
    </row>
    <row r="110" spans="1:5" ht="15" customHeight="1">
      <c r="A110" s="61" t="s">
        <v>45</v>
      </c>
      <c r="B110" s="32" t="s">
        <v>76</v>
      </c>
      <c r="C110" s="40"/>
      <c r="D110" s="40">
        <f>C110+25870</f>
        <v>25870</v>
      </c>
      <c r="E110" s="40">
        <v>16067</v>
      </c>
    </row>
    <row r="111" spans="1:5" ht="15" customHeight="1">
      <c r="A111" s="61" t="s">
        <v>46</v>
      </c>
      <c r="B111" s="32" t="s">
        <v>213</v>
      </c>
      <c r="C111" s="45"/>
      <c r="D111" s="45"/>
      <c r="E111" s="45"/>
    </row>
    <row r="112" spans="1:5" ht="15" customHeight="1">
      <c r="A112" s="61" t="s">
        <v>47</v>
      </c>
      <c r="B112" s="22" t="s">
        <v>88</v>
      </c>
      <c r="C112" s="45"/>
      <c r="D112" s="45"/>
      <c r="E112" s="45"/>
    </row>
    <row r="113" spans="1:5" ht="15" customHeight="1">
      <c r="A113" s="61" t="s">
        <v>53</v>
      </c>
      <c r="B113" s="21" t="s">
        <v>273</v>
      </c>
      <c r="C113" s="45"/>
      <c r="D113" s="45"/>
      <c r="E113" s="45"/>
    </row>
    <row r="114" spans="1:5" ht="15" customHeight="1">
      <c r="A114" s="61" t="s">
        <v>55</v>
      </c>
      <c r="B114" s="34" t="s">
        <v>218</v>
      </c>
      <c r="C114" s="45"/>
      <c r="D114" s="45"/>
      <c r="E114" s="45"/>
    </row>
    <row r="115" spans="1:5" ht="15" customHeight="1">
      <c r="A115" s="61" t="s">
        <v>77</v>
      </c>
      <c r="B115" s="28" t="s">
        <v>202</v>
      </c>
      <c r="C115" s="45"/>
      <c r="D115" s="45"/>
      <c r="E115" s="45"/>
    </row>
    <row r="116" spans="1:5" ht="15" customHeight="1">
      <c r="A116" s="61" t="s">
        <v>78</v>
      </c>
      <c r="B116" s="28" t="s">
        <v>217</v>
      </c>
      <c r="C116" s="45"/>
      <c r="D116" s="45"/>
      <c r="E116" s="45"/>
    </row>
    <row r="117" spans="1:5" ht="15" customHeight="1">
      <c r="A117" s="61" t="s">
        <v>79</v>
      </c>
      <c r="B117" s="28" t="s">
        <v>216</v>
      </c>
      <c r="C117" s="45"/>
      <c r="D117" s="45"/>
      <c r="E117" s="45"/>
    </row>
    <row r="118" spans="1:5" ht="15" customHeight="1">
      <c r="A118" s="61" t="s">
        <v>209</v>
      </c>
      <c r="B118" s="28" t="s">
        <v>205</v>
      </c>
      <c r="C118" s="45"/>
      <c r="D118" s="45"/>
      <c r="E118" s="45"/>
    </row>
    <row r="119" spans="1:5" ht="15" customHeight="1">
      <c r="A119" s="61" t="s">
        <v>210</v>
      </c>
      <c r="B119" s="28" t="s">
        <v>215</v>
      </c>
      <c r="C119" s="45"/>
      <c r="D119" s="45"/>
      <c r="E119" s="45"/>
    </row>
    <row r="120" spans="1:5" ht="15" customHeight="1" thickBot="1">
      <c r="A120" s="71" t="s">
        <v>211</v>
      </c>
      <c r="B120" s="28" t="s">
        <v>214</v>
      </c>
      <c r="C120" s="46"/>
      <c r="D120" s="46"/>
      <c r="E120" s="46"/>
    </row>
    <row r="121" spans="1:5" ht="15" customHeight="1" thickBot="1">
      <c r="A121" s="15" t="s">
        <v>5</v>
      </c>
      <c r="B121" s="35" t="s">
        <v>219</v>
      </c>
      <c r="C121" s="43">
        <f>+C122+C123</f>
        <v>0</v>
      </c>
      <c r="D121" s="43">
        <f>+D122+D123</f>
        <v>0</v>
      </c>
      <c r="E121" s="43">
        <f>+E122+E123</f>
        <v>0</v>
      </c>
    </row>
    <row r="122" spans="1:5" ht="15" customHeight="1">
      <c r="A122" s="61" t="s">
        <v>26</v>
      </c>
      <c r="B122" s="34" t="s">
        <v>21</v>
      </c>
      <c r="C122" s="44"/>
      <c r="D122" s="44"/>
      <c r="E122" s="44"/>
    </row>
    <row r="123" spans="1:5" ht="15" customHeight="1" thickBot="1">
      <c r="A123" s="65" t="s">
        <v>27</v>
      </c>
      <c r="B123" s="32" t="s">
        <v>22</v>
      </c>
      <c r="C123" s="41"/>
      <c r="D123" s="41"/>
      <c r="E123" s="41"/>
    </row>
    <row r="124" spans="1:5" ht="15" customHeight="1" thickBot="1">
      <c r="A124" s="15" t="s">
        <v>6</v>
      </c>
      <c r="B124" s="35" t="s">
        <v>220</v>
      </c>
      <c r="C124" s="43">
        <f>+C91+C107+C121</f>
        <v>454279</v>
      </c>
      <c r="D124" s="43">
        <f>+D91+D107+D121</f>
        <v>536867</v>
      </c>
      <c r="E124" s="43">
        <f>+E91+E107+E121</f>
        <v>229454</v>
      </c>
    </row>
    <row r="125" spans="1:5" ht="15" customHeight="1" thickBot="1">
      <c r="A125" s="15" t="s">
        <v>7</v>
      </c>
      <c r="B125" s="35" t="s">
        <v>221</v>
      </c>
      <c r="C125" s="43">
        <f>+C126+C127+C128</f>
        <v>16830</v>
      </c>
      <c r="D125" s="43">
        <f>+D126+D127+D128</f>
        <v>16830</v>
      </c>
      <c r="E125" s="43">
        <f>+E126+E127+E128</f>
        <v>16830</v>
      </c>
    </row>
    <row r="126" spans="1:5" s="62" customFormat="1" ht="15" customHeight="1">
      <c r="A126" s="61" t="s">
        <v>30</v>
      </c>
      <c r="B126" s="34" t="s">
        <v>222</v>
      </c>
      <c r="C126" s="45">
        <v>16830</v>
      </c>
      <c r="D126" s="45">
        <v>16830</v>
      </c>
      <c r="E126" s="45">
        <v>16830</v>
      </c>
    </row>
    <row r="127" spans="1:5" ht="15" customHeight="1">
      <c r="A127" s="61" t="s">
        <v>31</v>
      </c>
      <c r="B127" s="34" t="s">
        <v>223</v>
      </c>
      <c r="C127" s="45"/>
      <c r="D127" s="45"/>
      <c r="E127" s="45"/>
    </row>
    <row r="128" spans="1:5" ht="15" customHeight="1" thickBot="1">
      <c r="A128" s="71" t="s">
        <v>32</v>
      </c>
      <c r="B128" s="36" t="s">
        <v>224</v>
      </c>
      <c r="C128" s="45"/>
      <c r="D128" s="45"/>
      <c r="E128" s="45"/>
    </row>
    <row r="129" spans="1:5" ht="15" customHeight="1" thickBot="1">
      <c r="A129" s="15" t="s">
        <v>8</v>
      </c>
      <c r="B129" s="35" t="s">
        <v>241</v>
      </c>
      <c r="C129" s="43">
        <f>+C130+C131+C132+C133</f>
        <v>0</v>
      </c>
      <c r="D129" s="43">
        <f>+D130+D131+D132+D133</f>
        <v>0</v>
      </c>
      <c r="E129" s="43">
        <f>+E130+E131+E132+E133</f>
        <v>0</v>
      </c>
    </row>
    <row r="130" spans="1:5" ht="15" customHeight="1">
      <c r="A130" s="61" t="s">
        <v>33</v>
      </c>
      <c r="B130" s="34" t="s">
        <v>225</v>
      </c>
      <c r="C130" s="45"/>
      <c r="D130" s="45"/>
      <c r="E130" s="45"/>
    </row>
    <row r="131" spans="1:5" ht="15" customHeight="1">
      <c r="A131" s="61" t="s">
        <v>34</v>
      </c>
      <c r="B131" s="34" t="s">
        <v>226</v>
      </c>
      <c r="C131" s="45"/>
      <c r="D131" s="45"/>
      <c r="E131" s="45"/>
    </row>
    <row r="132" spans="1:5" ht="15" customHeight="1">
      <c r="A132" s="61" t="s">
        <v>133</v>
      </c>
      <c r="B132" s="34" t="s">
        <v>227</v>
      </c>
      <c r="C132" s="45"/>
      <c r="D132" s="45"/>
      <c r="E132" s="45"/>
    </row>
    <row r="133" spans="1:5" s="62" customFormat="1" ht="15" customHeight="1" thickBot="1">
      <c r="A133" s="71" t="s">
        <v>134</v>
      </c>
      <c r="B133" s="36" t="s">
        <v>228</v>
      </c>
      <c r="C133" s="45"/>
      <c r="D133" s="45"/>
      <c r="E133" s="45"/>
    </row>
    <row r="134" spans="1:11" ht="15" customHeight="1" thickBot="1">
      <c r="A134" s="15" t="s">
        <v>9</v>
      </c>
      <c r="B134" s="35" t="s">
        <v>229</v>
      </c>
      <c r="C134" s="47">
        <f>+C135+C136+C137+C138</f>
        <v>364908</v>
      </c>
      <c r="D134" s="47">
        <f>+D135+D136+D137+D138</f>
        <v>366419</v>
      </c>
      <c r="E134" s="47">
        <f>+E135+E136+E137+E138</f>
        <v>153094</v>
      </c>
      <c r="K134" s="73"/>
    </row>
    <row r="135" spans="1:5" ht="15" customHeight="1">
      <c r="A135" s="61" t="s">
        <v>35</v>
      </c>
      <c r="B135" s="34" t="s">
        <v>275</v>
      </c>
      <c r="C135" s="45">
        <v>364908</v>
      </c>
      <c r="D135" s="45">
        <f>C135+1511</f>
        <v>366419</v>
      </c>
      <c r="E135" s="45">
        <v>153094</v>
      </c>
    </row>
    <row r="136" spans="1:5" ht="15" customHeight="1">
      <c r="A136" s="61" t="s">
        <v>36</v>
      </c>
      <c r="B136" s="34" t="s">
        <v>239</v>
      </c>
      <c r="C136" s="45"/>
      <c r="D136" s="45"/>
      <c r="E136" s="45"/>
    </row>
    <row r="137" spans="1:5" s="62" customFormat="1" ht="15" customHeight="1">
      <c r="A137" s="61" t="s">
        <v>145</v>
      </c>
      <c r="B137" s="34" t="s">
        <v>230</v>
      </c>
      <c r="C137" s="45"/>
      <c r="D137" s="45"/>
      <c r="E137" s="45"/>
    </row>
    <row r="138" spans="1:5" s="62" customFormat="1" ht="15" customHeight="1" thickBot="1">
      <c r="A138" s="71" t="s">
        <v>146</v>
      </c>
      <c r="B138" s="36" t="s">
        <v>231</v>
      </c>
      <c r="C138" s="45"/>
      <c r="D138" s="45"/>
      <c r="E138" s="45"/>
    </row>
    <row r="139" spans="1:5" s="62" customFormat="1" ht="15" customHeight="1" thickBot="1">
      <c r="A139" s="15" t="s">
        <v>10</v>
      </c>
      <c r="B139" s="35" t="s">
        <v>232</v>
      </c>
      <c r="C139" s="48">
        <f>+C140+C141+C142+C143</f>
        <v>0</v>
      </c>
      <c r="D139" s="48">
        <f>+D140+D141+D142+D143</f>
        <v>0</v>
      </c>
      <c r="E139" s="48">
        <f>+E140+E141+E142+E143</f>
        <v>0</v>
      </c>
    </row>
    <row r="140" spans="1:5" s="62" customFormat="1" ht="15" customHeight="1">
      <c r="A140" s="61" t="s">
        <v>70</v>
      </c>
      <c r="B140" s="34" t="s">
        <v>233</v>
      </c>
      <c r="C140" s="45"/>
      <c r="D140" s="45"/>
      <c r="E140" s="45"/>
    </row>
    <row r="141" spans="1:5" s="62" customFormat="1" ht="15" customHeight="1">
      <c r="A141" s="61" t="s">
        <v>71</v>
      </c>
      <c r="B141" s="34" t="s">
        <v>234</v>
      </c>
      <c r="C141" s="45"/>
      <c r="D141" s="45"/>
      <c r="E141" s="45"/>
    </row>
    <row r="142" spans="1:5" s="62" customFormat="1" ht="15" customHeight="1">
      <c r="A142" s="61" t="s">
        <v>87</v>
      </c>
      <c r="B142" s="34" t="s">
        <v>235</v>
      </c>
      <c r="C142" s="45"/>
      <c r="D142" s="45"/>
      <c r="E142" s="45"/>
    </row>
    <row r="143" spans="1:5" ht="15" customHeight="1" thickBot="1">
      <c r="A143" s="61" t="s">
        <v>148</v>
      </c>
      <c r="B143" s="34" t="s">
        <v>236</v>
      </c>
      <c r="C143" s="45"/>
      <c r="D143" s="45"/>
      <c r="E143" s="45"/>
    </row>
    <row r="144" spans="1:5" ht="15" customHeight="1" thickBot="1">
      <c r="A144" s="15" t="s">
        <v>11</v>
      </c>
      <c r="B144" s="35" t="s">
        <v>237</v>
      </c>
      <c r="C144" s="49">
        <f>+C125+C129+C134+C139</f>
        <v>381738</v>
      </c>
      <c r="D144" s="49">
        <f>+D125+D129+D134+D139</f>
        <v>383249</v>
      </c>
      <c r="E144" s="49">
        <f>+E125+E129+E134+E139</f>
        <v>169924</v>
      </c>
    </row>
    <row r="145" spans="1:5" ht="15" customHeight="1" thickBot="1">
      <c r="A145" s="74" t="s">
        <v>12</v>
      </c>
      <c r="B145" s="37" t="s">
        <v>238</v>
      </c>
      <c r="C145" s="49">
        <f>+C124+C144</f>
        <v>836017</v>
      </c>
      <c r="D145" s="49">
        <f>+D124+D144</f>
        <v>920116</v>
      </c>
      <c r="E145" s="49">
        <f>+E124+E144</f>
        <v>399378</v>
      </c>
    </row>
    <row r="146" spans="4:5" ht="15" customHeight="1" thickBot="1">
      <c r="D146" s="98"/>
      <c r="E146" s="98"/>
    </row>
    <row r="147" spans="1:5" ht="15" customHeight="1" thickBot="1">
      <c r="A147" s="77" t="s">
        <v>83</v>
      </c>
      <c r="B147" s="78"/>
      <c r="C147" s="99"/>
      <c r="D147" s="99"/>
      <c r="E147" s="99"/>
    </row>
    <row r="148" spans="1:5" ht="14.25" customHeight="1" thickBot="1">
      <c r="A148" s="77" t="s">
        <v>84</v>
      </c>
      <c r="B148" s="78"/>
      <c r="C148" s="99"/>
      <c r="D148" s="99"/>
      <c r="E148" s="99"/>
    </row>
  </sheetData>
  <sheetProtection formatCells="0"/>
  <mergeCells count="1"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16.50390625" style="75" customWidth="1"/>
    <col min="2" max="2" width="79.125" style="76" customWidth="1"/>
    <col min="3" max="3" width="25.00390625" style="76" customWidth="1"/>
    <col min="4" max="4" width="18.625" style="76" customWidth="1"/>
    <col min="5" max="5" width="17.375" style="76" customWidth="1"/>
    <col min="6" max="16384" width="9.375" style="76" customWidth="1"/>
  </cols>
  <sheetData>
    <row r="1" spans="1:3" s="5" customFormat="1" ht="21" customHeight="1" thickBot="1">
      <c r="A1" s="4"/>
      <c r="C1" s="112" t="s">
        <v>284</v>
      </c>
    </row>
    <row r="2" spans="1:5" s="10" customFormat="1" ht="34.5" customHeight="1">
      <c r="A2" s="50" t="s">
        <v>81</v>
      </c>
      <c r="B2" s="51" t="s">
        <v>244</v>
      </c>
      <c r="C2" s="101" t="s">
        <v>23</v>
      </c>
      <c r="D2" s="101"/>
      <c r="E2" s="101"/>
    </row>
    <row r="3" spans="1:5" s="10" customFormat="1" ht="32.25" thickBot="1">
      <c r="A3" s="102" t="s">
        <v>80</v>
      </c>
      <c r="B3" s="52" t="s">
        <v>243</v>
      </c>
      <c r="C3" s="103" t="s">
        <v>14</v>
      </c>
      <c r="D3" s="103"/>
      <c r="E3" s="103"/>
    </row>
    <row r="4" s="10" customFormat="1" ht="15" customHeight="1" thickBot="1">
      <c r="C4" s="82" t="s">
        <v>15</v>
      </c>
    </row>
    <row r="5" spans="1:5" ht="30.75" customHeight="1" thickBot="1">
      <c r="A5" s="53" t="s">
        <v>82</v>
      </c>
      <c r="B5" s="54" t="s">
        <v>16</v>
      </c>
      <c r="C5" s="104" t="s">
        <v>17</v>
      </c>
      <c r="D5" s="104" t="s">
        <v>279</v>
      </c>
      <c r="E5" s="104" t="s">
        <v>280</v>
      </c>
    </row>
    <row r="6" spans="1:5" s="12" customFormat="1" ht="15" customHeight="1" thickBot="1">
      <c r="A6" s="56">
        <v>1</v>
      </c>
      <c r="B6" s="57">
        <v>2</v>
      </c>
      <c r="C6" s="58">
        <v>3</v>
      </c>
      <c r="D6" s="58">
        <v>4</v>
      </c>
      <c r="E6" s="58">
        <v>5</v>
      </c>
    </row>
    <row r="7" spans="1:5" s="12" customFormat="1" ht="15" customHeight="1" thickBot="1">
      <c r="A7" s="59"/>
      <c r="B7" s="60" t="s">
        <v>18</v>
      </c>
      <c r="C7" s="105"/>
      <c r="D7" s="105"/>
      <c r="E7" s="105"/>
    </row>
    <row r="8" spans="1:5" s="106" customFormat="1" ht="15" customHeight="1" thickBot="1">
      <c r="A8" s="56" t="s">
        <v>3</v>
      </c>
      <c r="B8" s="113" t="s">
        <v>245</v>
      </c>
      <c r="C8" s="114">
        <f>SUM(C9:C18)</f>
        <v>0</v>
      </c>
      <c r="D8" s="114">
        <f>SUM(D9:D18)</f>
        <v>0</v>
      </c>
      <c r="E8" s="114">
        <f>SUM(E9:E18)</f>
        <v>126</v>
      </c>
    </row>
    <row r="9" spans="1:5" s="106" customFormat="1" ht="15" customHeight="1">
      <c r="A9" s="107" t="s">
        <v>37</v>
      </c>
      <c r="B9" s="27" t="s">
        <v>122</v>
      </c>
      <c r="C9" s="115"/>
      <c r="D9" s="115"/>
      <c r="E9" s="115"/>
    </row>
    <row r="10" spans="1:5" s="106" customFormat="1" ht="15" customHeight="1">
      <c r="A10" s="108" t="s">
        <v>38</v>
      </c>
      <c r="B10" s="28" t="s">
        <v>123</v>
      </c>
      <c r="C10" s="116"/>
      <c r="D10" s="116"/>
      <c r="E10" s="116"/>
    </row>
    <row r="11" spans="1:5" s="106" customFormat="1" ht="15" customHeight="1">
      <c r="A11" s="108" t="s">
        <v>39</v>
      </c>
      <c r="B11" s="28" t="s">
        <v>124</v>
      </c>
      <c r="C11" s="116"/>
      <c r="D11" s="116"/>
      <c r="E11" s="116">
        <v>126</v>
      </c>
    </row>
    <row r="12" spans="1:5" s="106" customFormat="1" ht="15" customHeight="1">
      <c r="A12" s="108" t="s">
        <v>40</v>
      </c>
      <c r="B12" s="28" t="s">
        <v>125</v>
      </c>
      <c r="C12" s="116"/>
      <c r="D12" s="116"/>
      <c r="E12" s="116"/>
    </row>
    <row r="13" spans="1:5" s="106" customFormat="1" ht="15" customHeight="1">
      <c r="A13" s="108" t="s">
        <v>57</v>
      </c>
      <c r="B13" s="28" t="s">
        <v>126</v>
      </c>
      <c r="C13" s="116"/>
      <c r="D13" s="116"/>
      <c r="E13" s="116"/>
    </row>
    <row r="14" spans="1:5" s="106" customFormat="1" ht="15" customHeight="1">
      <c r="A14" s="108" t="s">
        <v>41</v>
      </c>
      <c r="B14" s="28" t="s">
        <v>246</v>
      </c>
      <c r="C14" s="116"/>
      <c r="D14" s="116"/>
      <c r="E14" s="116"/>
    </row>
    <row r="15" spans="1:5" s="106" customFormat="1" ht="15" customHeight="1">
      <c r="A15" s="108" t="s">
        <v>42</v>
      </c>
      <c r="B15" s="36" t="s">
        <v>247</v>
      </c>
      <c r="C15" s="116"/>
      <c r="D15" s="116"/>
      <c r="E15" s="116"/>
    </row>
    <row r="16" spans="1:5" s="106" customFormat="1" ht="15" customHeight="1">
      <c r="A16" s="108" t="s">
        <v>49</v>
      </c>
      <c r="B16" s="28" t="s">
        <v>129</v>
      </c>
      <c r="C16" s="117"/>
      <c r="D16" s="117"/>
      <c r="E16" s="117"/>
    </row>
    <row r="17" spans="1:5" s="68" customFormat="1" ht="15" customHeight="1">
      <c r="A17" s="108" t="s">
        <v>50</v>
      </c>
      <c r="B17" s="28" t="s">
        <v>130</v>
      </c>
      <c r="C17" s="116"/>
      <c r="D17" s="116"/>
      <c r="E17" s="116"/>
    </row>
    <row r="18" spans="1:5" s="68" customFormat="1" ht="15" customHeight="1" thickBot="1">
      <c r="A18" s="108" t="s">
        <v>51</v>
      </c>
      <c r="B18" s="36" t="s">
        <v>131</v>
      </c>
      <c r="C18" s="118"/>
      <c r="D18" s="118"/>
      <c r="E18" s="118"/>
    </row>
    <row r="19" spans="1:5" s="106" customFormat="1" ht="15" customHeight="1" thickBot="1">
      <c r="A19" s="56" t="s">
        <v>4</v>
      </c>
      <c r="B19" s="113" t="s">
        <v>248</v>
      </c>
      <c r="C19" s="114">
        <f>SUM(C20:C22)</f>
        <v>0</v>
      </c>
      <c r="D19" s="114">
        <f>SUM(D20:D22)</f>
        <v>1974</v>
      </c>
      <c r="E19" s="114">
        <f>SUM(E20:E22)</f>
        <v>2012</v>
      </c>
    </row>
    <row r="20" spans="1:5" s="68" customFormat="1" ht="15" customHeight="1">
      <c r="A20" s="108" t="s">
        <v>43</v>
      </c>
      <c r="B20" s="34" t="s">
        <v>98</v>
      </c>
      <c r="C20" s="116"/>
      <c r="D20" s="116"/>
      <c r="E20" s="116"/>
    </row>
    <row r="21" spans="1:5" s="68" customFormat="1" ht="15" customHeight="1">
      <c r="A21" s="108" t="s">
        <v>44</v>
      </c>
      <c r="B21" s="28" t="s">
        <v>249</v>
      </c>
      <c r="C21" s="116"/>
      <c r="D21" s="116"/>
      <c r="E21" s="116"/>
    </row>
    <row r="22" spans="1:5" s="68" customFormat="1" ht="15" customHeight="1">
      <c r="A22" s="108" t="s">
        <v>45</v>
      </c>
      <c r="B22" s="28" t="s">
        <v>250</v>
      </c>
      <c r="C22" s="116"/>
      <c r="D22" s="116">
        <f>C22+1974</f>
        <v>1974</v>
      </c>
      <c r="E22" s="116">
        <v>2012</v>
      </c>
    </row>
    <row r="23" spans="1:5" s="68" customFormat="1" ht="15" customHeight="1" thickBot="1">
      <c r="A23" s="108" t="s">
        <v>46</v>
      </c>
      <c r="B23" s="28" t="s">
        <v>0</v>
      </c>
      <c r="C23" s="116"/>
      <c r="D23" s="116"/>
      <c r="E23" s="116"/>
    </row>
    <row r="24" spans="1:5" s="68" customFormat="1" ht="15" customHeight="1" thickBot="1">
      <c r="A24" s="109" t="s">
        <v>5</v>
      </c>
      <c r="B24" s="35" t="s">
        <v>63</v>
      </c>
      <c r="C24" s="119"/>
      <c r="D24" s="119"/>
      <c r="E24" s="119">
        <v>71</v>
      </c>
    </row>
    <row r="25" spans="1:5" s="68" customFormat="1" ht="15" customHeight="1" thickBot="1">
      <c r="A25" s="109" t="s">
        <v>6</v>
      </c>
      <c r="B25" s="35" t="s">
        <v>251</v>
      </c>
      <c r="C25" s="114">
        <f>+C26+C27</f>
        <v>0</v>
      </c>
      <c r="D25" s="114">
        <f>+D26+D27</f>
        <v>0</v>
      </c>
      <c r="E25" s="114">
        <f>+E26+E27</f>
        <v>0</v>
      </c>
    </row>
    <row r="26" spans="1:5" s="68" customFormat="1" ht="15" customHeight="1">
      <c r="A26" s="110" t="s">
        <v>108</v>
      </c>
      <c r="B26" s="120" t="s">
        <v>249</v>
      </c>
      <c r="C26" s="121"/>
      <c r="D26" s="121"/>
      <c r="E26" s="121"/>
    </row>
    <row r="27" spans="1:5" s="68" customFormat="1" ht="15" customHeight="1">
      <c r="A27" s="110" t="s">
        <v>111</v>
      </c>
      <c r="B27" s="122" t="s">
        <v>252</v>
      </c>
      <c r="C27" s="123"/>
      <c r="D27" s="123"/>
      <c r="E27" s="123"/>
    </row>
    <row r="28" spans="1:5" s="68" customFormat="1" ht="15" customHeight="1" thickBot="1">
      <c r="A28" s="108" t="s">
        <v>112</v>
      </c>
      <c r="B28" s="124" t="s">
        <v>253</v>
      </c>
      <c r="C28" s="125"/>
      <c r="D28" s="125"/>
      <c r="E28" s="125"/>
    </row>
    <row r="29" spans="1:5" s="68" customFormat="1" ht="15" customHeight="1" thickBot="1">
      <c r="A29" s="109" t="s">
        <v>7</v>
      </c>
      <c r="B29" s="35" t="s">
        <v>254</v>
      </c>
      <c r="C29" s="114">
        <f>+C30+C31+C32</f>
        <v>0</v>
      </c>
      <c r="D29" s="114">
        <f>+D30+D31+D32</f>
        <v>0</v>
      </c>
      <c r="E29" s="114">
        <f>+E30+E31+E32</f>
        <v>0</v>
      </c>
    </row>
    <row r="30" spans="1:5" s="68" customFormat="1" ht="15" customHeight="1">
      <c r="A30" s="110" t="s">
        <v>30</v>
      </c>
      <c r="B30" s="120" t="s">
        <v>136</v>
      </c>
      <c r="C30" s="121"/>
      <c r="D30" s="121"/>
      <c r="E30" s="121"/>
    </row>
    <row r="31" spans="1:5" s="68" customFormat="1" ht="15" customHeight="1">
      <c r="A31" s="110" t="s">
        <v>31</v>
      </c>
      <c r="B31" s="122" t="s">
        <v>137</v>
      </c>
      <c r="C31" s="123"/>
      <c r="D31" s="123"/>
      <c r="E31" s="123"/>
    </row>
    <row r="32" spans="1:5" s="68" customFormat="1" ht="15" customHeight="1" thickBot="1">
      <c r="A32" s="108" t="s">
        <v>32</v>
      </c>
      <c r="B32" s="126" t="s">
        <v>138</v>
      </c>
      <c r="C32" s="125"/>
      <c r="D32" s="125"/>
      <c r="E32" s="125"/>
    </row>
    <row r="33" spans="1:5" s="106" customFormat="1" ht="15" customHeight="1" thickBot="1">
      <c r="A33" s="109" t="s">
        <v>8</v>
      </c>
      <c r="B33" s="35" t="s">
        <v>240</v>
      </c>
      <c r="C33" s="119"/>
      <c r="D33" s="119"/>
      <c r="E33" s="119"/>
    </row>
    <row r="34" spans="1:5" s="106" customFormat="1" ht="15" customHeight="1" thickBot="1">
      <c r="A34" s="109" t="s">
        <v>9</v>
      </c>
      <c r="B34" s="35" t="s">
        <v>255</v>
      </c>
      <c r="C34" s="127"/>
      <c r="D34" s="127"/>
      <c r="E34" s="127"/>
    </row>
    <row r="35" spans="1:5" s="106" customFormat="1" ht="15" customHeight="1" thickBot="1">
      <c r="A35" s="56" t="s">
        <v>10</v>
      </c>
      <c r="B35" s="35" t="s">
        <v>256</v>
      </c>
      <c r="C35" s="128">
        <f>+C8+C19+C24+C25+C29+C33+C34</f>
        <v>0</v>
      </c>
      <c r="D35" s="128">
        <f>+D8+D19+D24+D25+D29+D33+D34</f>
        <v>1974</v>
      </c>
      <c r="E35" s="128">
        <f>+E8+E19+E24+E25+E29+E33+E34</f>
        <v>2209</v>
      </c>
    </row>
    <row r="36" spans="1:5" s="106" customFormat="1" ht="15" customHeight="1" thickBot="1">
      <c r="A36" s="90" t="s">
        <v>11</v>
      </c>
      <c r="B36" s="35" t="s">
        <v>257</v>
      </c>
      <c r="C36" s="128">
        <f>+C37+C38+C39</f>
        <v>215631</v>
      </c>
      <c r="D36" s="128">
        <v>216321</v>
      </c>
      <c r="E36" s="128">
        <f>+E37+E38+E39</f>
        <v>79235</v>
      </c>
    </row>
    <row r="37" spans="1:5" s="106" customFormat="1" ht="15" customHeight="1">
      <c r="A37" s="110" t="s">
        <v>258</v>
      </c>
      <c r="B37" s="120" t="s">
        <v>89</v>
      </c>
      <c r="C37" s="121"/>
      <c r="D37" s="121"/>
      <c r="E37" s="121"/>
    </row>
    <row r="38" spans="1:5" s="106" customFormat="1" ht="15" customHeight="1">
      <c r="A38" s="110" t="s">
        <v>259</v>
      </c>
      <c r="B38" s="122" t="s">
        <v>1</v>
      </c>
      <c r="C38" s="123"/>
      <c r="D38" s="123"/>
      <c r="E38" s="123"/>
    </row>
    <row r="39" spans="1:5" s="68" customFormat="1" ht="15" customHeight="1" thickBot="1">
      <c r="A39" s="108" t="s">
        <v>260</v>
      </c>
      <c r="B39" s="126" t="s">
        <v>261</v>
      </c>
      <c r="C39" s="125">
        <v>215631</v>
      </c>
      <c r="D39" s="125">
        <f>C39+690</f>
        <v>216321</v>
      </c>
      <c r="E39" s="125">
        <v>79235</v>
      </c>
    </row>
    <row r="40" spans="1:5" s="68" customFormat="1" ht="15" customHeight="1" thickBot="1">
      <c r="A40" s="90" t="s">
        <v>12</v>
      </c>
      <c r="B40" s="129" t="s">
        <v>262</v>
      </c>
      <c r="C40" s="130">
        <f>+C35+C36</f>
        <v>215631</v>
      </c>
      <c r="D40" s="130">
        <f>+D35+D36</f>
        <v>218295</v>
      </c>
      <c r="E40" s="130">
        <f>+E35+E36</f>
        <v>81444</v>
      </c>
    </row>
    <row r="41" spans="1:5" s="68" customFormat="1" ht="15" customHeight="1">
      <c r="A41" s="66"/>
      <c r="B41" s="95"/>
      <c r="C41" s="96"/>
      <c r="D41" s="96"/>
      <c r="E41" s="96"/>
    </row>
    <row r="42" spans="1:5" ht="15" customHeight="1" thickBot="1">
      <c r="A42" s="111"/>
      <c r="B42" s="68"/>
      <c r="C42" s="97"/>
      <c r="D42" s="97"/>
      <c r="E42" s="97"/>
    </row>
    <row r="43" spans="1:5" s="12" customFormat="1" ht="15" customHeight="1" thickBot="1">
      <c r="A43" s="53"/>
      <c r="B43" s="69" t="s">
        <v>19</v>
      </c>
      <c r="C43" s="130"/>
      <c r="D43" s="130"/>
      <c r="E43" s="130"/>
    </row>
    <row r="44" spans="1:5" s="106" customFormat="1" ht="15" customHeight="1" thickBot="1">
      <c r="A44" s="109" t="s">
        <v>3</v>
      </c>
      <c r="B44" s="35" t="s">
        <v>263</v>
      </c>
      <c r="C44" s="114">
        <f>SUM(C45:C49)</f>
        <v>215631</v>
      </c>
      <c r="D44" s="114">
        <f>SUM(D45:D49)</f>
        <v>218295</v>
      </c>
      <c r="E44" s="114">
        <f>SUM(E45:E49)</f>
        <v>83703</v>
      </c>
    </row>
    <row r="45" spans="1:5" ht="15" customHeight="1">
      <c r="A45" s="108" t="s">
        <v>37</v>
      </c>
      <c r="B45" s="34" t="s">
        <v>13</v>
      </c>
      <c r="C45" s="121">
        <v>53100</v>
      </c>
      <c r="D45" s="121">
        <f>C45+543+1220</f>
        <v>54863</v>
      </c>
      <c r="E45" s="121">
        <v>25884</v>
      </c>
    </row>
    <row r="46" spans="1:5" ht="15" customHeight="1">
      <c r="A46" s="108" t="s">
        <v>38</v>
      </c>
      <c r="B46" s="28" t="s">
        <v>72</v>
      </c>
      <c r="C46" s="131">
        <v>12655</v>
      </c>
      <c r="D46" s="131">
        <f>C46+147+366</f>
        <v>13168</v>
      </c>
      <c r="E46" s="131">
        <v>6947</v>
      </c>
    </row>
    <row r="47" spans="1:5" ht="15" customHeight="1">
      <c r="A47" s="108" t="s">
        <v>39</v>
      </c>
      <c r="B47" s="28" t="s">
        <v>56</v>
      </c>
      <c r="C47" s="131">
        <v>34593</v>
      </c>
      <c r="D47" s="131">
        <f>C47+388</f>
        <v>34981</v>
      </c>
      <c r="E47" s="131">
        <v>10327</v>
      </c>
    </row>
    <row r="48" spans="1:5" ht="15" customHeight="1">
      <c r="A48" s="108" t="s">
        <v>40</v>
      </c>
      <c r="B48" s="28" t="s">
        <v>73</v>
      </c>
      <c r="C48" s="131">
        <v>115283</v>
      </c>
      <c r="D48" s="131">
        <v>115283</v>
      </c>
      <c r="E48" s="131">
        <v>40545</v>
      </c>
    </row>
    <row r="49" spans="1:5" ht="15" customHeight="1" thickBot="1">
      <c r="A49" s="108" t="s">
        <v>57</v>
      </c>
      <c r="B49" s="28" t="s">
        <v>74</v>
      </c>
      <c r="C49" s="131"/>
      <c r="D49" s="131"/>
      <c r="E49" s="131"/>
    </row>
    <row r="50" spans="1:5" ht="15" customHeight="1" thickBot="1">
      <c r="A50" s="109" t="s">
        <v>4</v>
      </c>
      <c r="B50" s="35" t="s">
        <v>264</v>
      </c>
      <c r="C50" s="114">
        <f>SUM(C51:C53)</f>
        <v>0</v>
      </c>
      <c r="D50" s="114">
        <f>SUM(D51:D53)</f>
        <v>0</v>
      </c>
      <c r="E50" s="114">
        <f>SUM(E51:E53)</f>
        <v>0</v>
      </c>
    </row>
    <row r="51" spans="1:5" s="106" customFormat="1" ht="15" customHeight="1">
      <c r="A51" s="108" t="s">
        <v>43</v>
      </c>
      <c r="B51" s="34" t="s">
        <v>86</v>
      </c>
      <c r="C51" s="121"/>
      <c r="D51" s="121"/>
      <c r="E51" s="121"/>
    </row>
    <row r="52" spans="1:5" ht="15" customHeight="1">
      <c r="A52" s="108" t="s">
        <v>44</v>
      </c>
      <c r="B52" s="28" t="s">
        <v>76</v>
      </c>
      <c r="C52" s="131"/>
      <c r="D52" s="131"/>
      <c r="E52" s="131"/>
    </row>
    <row r="53" spans="1:5" ht="15" customHeight="1">
      <c r="A53" s="108" t="s">
        <v>45</v>
      </c>
      <c r="B53" s="28" t="s">
        <v>20</v>
      </c>
      <c r="C53" s="131"/>
      <c r="D53" s="131"/>
      <c r="E53" s="131"/>
    </row>
    <row r="54" spans="1:5" ht="15" customHeight="1" thickBot="1">
      <c r="A54" s="108" t="s">
        <v>46</v>
      </c>
      <c r="B54" s="28" t="s">
        <v>2</v>
      </c>
      <c r="C54" s="131"/>
      <c r="D54" s="131"/>
      <c r="E54" s="131"/>
    </row>
    <row r="55" spans="1:5" ht="15" customHeight="1" thickBot="1">
      <c r="A55" s="109" t="s">
        <v>5</v>
      </c>
      <c r="B55" s="132" t="s">
        <v>265</v>
      </c>
      <c r="C55" s="133">
        <f>+C44+C50</f>
        <v>215631</v>
      </c>
      <c r="D55" s="133">
        <f>+D44+D50</f>
        <v>218295</v>
      </c>
      <c r="E55" s="133">
        <f>+E44+E50</f>
        <v>83703</v>
      </c>
    </row>
    <row r="56" spans="3:5" ht="15" customHeight="1" thickBot="1">
      <c r="C56" s="98"/>
      <c r="D56" s="98"/>
      <c r="E56" s="98"/>
    </row>
    <row r="57" spans="1:5" ht="15" customHeight="1" thickBot="1">
      <c r="A57" s="77" t="s">
        <v>83</v>
      </c>
      <c r="B57" s="78"/>
      <c r="C57" s="99">
        <v>22</v>
      </c>
      <c r="D57" s="99">
        <v>22</v>
      </c>
      <c r="E57" s="99">
        <v>22</v>
      </c>
    </row>
    <row r="58" spans="1:5" ht="15" customHeight="1" thickBot="1">
      <c r="A58" s="77" t="s">
        <v>84</v>
      </c>
      <c r="B58" s="78"/>
      <c r="C58" s="99">
        <v>0</v>
      </c>
      <c r="D58" s="99">
        <v>0</v>
      </c>
      <c r="E58" s="9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20" workbookViewId="0" topLeftCell="A1">
      <selection activeCell="C3" sqref="C3"/>
    </sheetView>
  </sheetViews>
  <sheetFormatPr defaultColWidth="9.00390625" defaultRowHeight="12.75"/>
  <cols>
    <col min="1" max="1" width="13.875" style="75" customWidth="1"/>
    <col min="2" max="2" width="79.125" style="76" customWidth="1"/>
    <col min="3" max="3" width="19.50390625" style="76" customWidth="1"/>
    <col min="4" max="4" width="17.50390625" style="76" customWidth="1"/>
    <col min="5" max="5" width="16.125" style="76" customWidth="1"/>
    <col min="6" max="16384" width="9.375" style="6" customWidth="1"/>
  </cols>
  <sheetData>
    <row r="1" spans="1:3" s="5" customFormat="1" ht="21" customHeight="1" thickBot="1">
      <c r="A1" s="4"/>
      <c r="C1" s="112" t="s">
        <v>283</v>
      </c>
    </row>
    <row r="2" spans="1:5" s="10" customFormat="1" ht="35.25" customHeight="1">
      <c r="A2" s="8" t="s">
        <v>81</v>
      </c>
      <c r="B2" s="51" t="s">
        <v>274</v>
      </c>
      <c r="C2" s="101" t="s">
        <v>24</v>
      </c>
      <c r="D2" s="101" t="s">
        <v>24</v>
      </c>
      <c r="E2" s="101" t="s">
        <v>24</v>
      </c>
    </row>
    <row r="3" spans="1:5" s="10" customFormat="1" ht="24.75" thickBot="1">
      <c r="A3" s="9" t="s">
        <v>80</v>
      </c>
      <c r="B3" s="52" t="s">
        <v>243</v>
      </c>
      <c r="C3" s="103" t="s">
        <v>14</v>
      </c>
      <c r="D3" s="103" t="s">
        <v>14</v>
      </c>
      <c r="E3" s="103" t="s">
        <v>14</v>
      </c>
    </row>
    <row r="4" spans="1:5" s="11" customFormat="1" ht="15.75" customHeight="1" thickBot="1">
      <c r="A4" s="10"/>
      <c r="B4" s="10"/>
      <c r="C4" s="82" t="s">
        <v>15</v>
      </c>
      <c r="D4" s="10"/>
      <c r="E4" s="10"/>
    </row>
    <row r="5" spans="1:5" ht="34.5" customHeight="1" thickBot="1">
      <c r="A5" s="53" t="s">
        <v>82</v>
      </c>
      <c r="B5" s="54" t="s">
        <v>16</v>
      </c>
      <c r="C5" s="104" t="s">
        <v>17</v>
      </c>
      <c r="D5" s="104" t="s">
        <v>279</v>
      </c>
      <c r="E5" s="104" t="s">
        <v>280</v>
      </c>
    </row>
    <row r="6" spans="1:5" s="12" customFormat="1" ht="32.25" customHeight="1" thickBot="1">
      <c r="A6" s="56">
        <v>1</v>
      </c>
      <c r="B6" s="57">
        <v>2</v>
      </c>
      <c r="C6" s="58">
        <v>3</v>
      </c>
      <c r="D6" s="58">
        <v>4</v>
      </c>
      <c r="E6" s="58">
        <v>5</v>
      </c>
    </row>
    <row r="7" spans="1:5" s="12" customFormat="1" ht="15" customHeight="1" thickBot="1">
      <c r="A7" s="59"/>
      <c r="B7" s="60" t="s">
        <v>18</v>
      </c>
      <c r="C7" s="105"/>
      <c r="D7" s="105"/>
      <c r="E7" s="105"/>
    </row>
    <row r="8" spans="1:5" s="7" customFormat="1" ht="15" customHeight="1" thickBot="1">
      <c r="A8" s="56" t="s">
        <v>3</v>
      </c>
      <c r="B8" s="113" t="s">
        <v>245</v>
      </c>
      <c r="C8" s="114">
        <f>SUM(C9:C18)</f>
        <v>7903</v>
      </c>
      <c r="D8" s="114">
        <f>SUM(D9:D18)</f>
        <v>8031</v>
      </c>
      <c r="E8" s="114">
        <f>SUM(E9:E18)</f>
        <v>3521</v>
      </c>
    </row>
    <row r="9" spans="1:5" s="7" customFormat="1" ht="15" customHeight="1">
      <c r="A9" s="107" t="s">
        <v>37</v>
      </c>
      <c r="B9" s="27" t="s">
        <v>122</v>
      </c>
      <c r="C9" s="115"/>
      <c r="D9" s="115"/>
      <c r="E9" s="115"/>
    </row>
    <row r="10" spans="1:5" s="7" customFormat="1" ht="15" customHeight="1">
      <c r="A10" s="108" t="s">
        <v>38</v>
      </c>
      <c r="B10" s="28" t="s">
        <v>123</v>
      </c>
      <c r="C10" s="116"/>
      <c r="D10" s="116"/>
      <c r="E10" s="116"/>
    </row>
    <row r="11" spans="1:5" s="7" customFormat="1" ht="15" customHeight="1">
      <c r="A11" s="108" t="s">
        <v>39</v>
      </c>
      <c r="B11" s="28" t="s">
        <v>124</v>
      </c>
      <c r="C11" s="116"/>
      <c r="D11" s="116">
        <f>C11+128</f>
        <v>128</v>
      </c>
      <c r="E11" s="116">
        <v>128</v>
      </c>
    </row>
    <row r="12" spans="1:5" s="7" customFormat="1" ht="15" customHeight="1">
      <c r="A12" s="108" t="s">
        <v>40</v>
      </c>
      <c r="B12" s="28" t="s">
        <v>125</v>
      </c>
      <c r="C12" s="116"/>
      <c r="D12" s="116"/>
      <c r="E12" s="116"/>
    </row>
    <row r="13" spans="1:5" s="7" customFormat="1" ht="15" customHeight="1">
      <c r="A13" s="108" t="s">
        <v>57</v>
      </c>
      <c r="B13" s="28" t="s">
        <v>126</v>
      </c>
      <c r="C13" s="116">
        <v>3703</v>
      </c>
      <c r="D13" s="116">
        <v>3703</v>
      </c>
      <c r="E13" s="116">
        <v>2645</v>
      </c>
    </row>
    <row r="14" spans="1:5" s="7" customFormat="1" ht="15" customHeight="1">
      <c r="A14" s="108" t="s">
        <v>41</v>
      </c>
      <c r="B14" s="28" t="s">
        <v>246</v>
      </c>
      <c r="C14" s="116">
        <v>1000</v>
      </c>
      <c r="D14" s="116">
        <v>1000</v>
      </c>
      <c r="E14" s="116">
        <v>748</v>
      </c>
    </row>
    <row r="15" spans="1:5" s="7" customFormat="1" ht="15" customHeight="1">
      <c r="A15" s="108" t="s">
        <v>42</v>
      </c>
      <c r="B15" s="36" t="s">
        <v>247</v>
      </c>
      <c r="C15" s="116">
        <v>3200</v>
      </c>
      <c r="D15" s="116">
        <v>3200</v>
      </c>
      <c r="E15" s="116"/>
    </row>
    <row r="16" spans="1:5" s="7" customFormat="1" ht="15" customHeight="1">
      <c r="A16" s="108" t="s">
        <v>49</v>
      </c>
      <c r="B16" s="28" t="s">
        <v>129</v>
      </c>
      <c r="C16" s="117"/>
      <c r="D16" s="117"/>
      <c r="E16" s="117"/>
    </row>
    <row r="17" spans="1:5" s="13" customFormat="1" ht="15" customHeight="1">
      <c r="A17" s="108" t="s">
        <v>50</v>
      </c>
      <c r="B17" s="28" t="s">
        <v>130</v>
      </c>
      <c r="C17" s="116"/>
      <c r="D17" s="116"/>
      <c r="E17" s="116"/>
    </row>
    <row r="18" spans="1:5" s="13" customFormat="1" ht="15" customHeight="1" thickBot="1">
      <c r="A18" s="108" t="s">
        <v>51</v>
      </c>
      <c r="B18" s="36" t="s">
        <v>131</v>
      </c>
      <c r="C18" s="118"/>
      <c r="D18" s="118"/>
      <c r="E18" s="118"/>
    </row>
    <row r="19" spans="1:5" s="7" customFormat="1" ht="15" customHeight="1" thickBot="1">
      <c r="A19" s="56" t="s">
        <v>4</v>
      </c>
      <c r="B19" s="113" t="s">
        <v>248</v>
      </c>
      <c r="C19" s="114">
        <f>SUM(C20:C22)</f>
        <v>0</v>
      </c>
      <c r="D19" s="114">
        <f>SUM(D20:D22)</f>
        <v>0</v>
      </c>
      <c r="E19" s="114">
        <f>SUM(E20:E22)</f>
        <v>0</v>
      </c>
    </row>
    <row r="20" spans="1:5" s="13" customFormat="1" ht="15" customHeight="1">
      <c r="A20" s="108" t="s">
        <v>43</v>
      </c>
      <c r="B20" s="34" t="s">
        <v>98</v>
      </c>
      <c r="C20" s="116"/>
      <c r="D20" s="116"/>
      <c r="E20" s="116"/>
    </row>
    <row r="21" spans="1:5" s="13" customFormat="1" ht="15" customHeight="1">
      <c r="A21" s="108" t="s">
        <v>44</v>
      </c>
      <c r="B21" s="28" t="s">
        <v>249</v>
      </c>
      <c r="C21" s="116"/>
      <c r="D21" s="116"/>
      <c r="E21" s="116"/>
    </row>
    <row r="22" spans="1:5" s="13" customFormat="1" ht="15" customHeight="1">
      <c r="A22" s="108" t="s">
        <v>45</v>
      </c>
      <c r="B22" s="28" t="s">
        <v>250</v>
      </c>
      <c r="C22" s="116"/>
      <c r="D22" s="116"/>
      <c r="E22" s="116"/>
    </row>
    <row r="23" spans="1:5" s="13" customFormat="1" ht="15" customHeight="1" thickBot="1">
      <c r="A23" s="108" t="s">
        <v>46</v>
      </c>
      <c r="B23" s="28" t="s">
        <v>0</v>
      </c>
      <c r="C23" s="116"/>
      <c r="D23" s="116"/>
      <c r="E23" s="116"/>
    </row>
    <row r="24" spans="1:5" s="13" customFormat="1" ht="15" customHeight="1" thickBot="1">
      <c r="A24" s="109" t="s">
        <v>5</v>
      </c>
      <c r="B24" s="35" t="s">
        <v>63</v>
      </c>
      <c r="C24" s="119"/>
      <c r="D24" s="119"/>
      <c r="E24" s="119"/>
    </row>
    <row r="25" spans="1:5" s="13" customFormat="1" ht="15" customHeight="1" thickBot="1">
      <c r="A25" s="109" t="s">
        <v>6</v>
      </c>
      <c r="B25" s="35" t="s">
        <v>251</v>
      </c>
      <c r="C25" s="114">
        <f>+C26+C27</f>
        <v>0</v>
      </c>
      <c r="D25" s="114">
        <f>+D26+D27</f>
        <v>0</v>
      </c>
      <c r="E25" s="114">
        <f>+E26+E27</f>
        <v>0</v>
      </c>
    </row>
    <row r="26" spans="1:5" s="13" customFormat="1" ht="15" customHeight="1">
      <c r="A26" s="110" t="s">
        <v>108</v>
      </c>
      <c r="B26" s="120" t="s">
        <v>249</v>
      </c>
      <c r="C26" s="121"/>
      <c r="D26" s="121"/>
      <c r="E26" s="121"/>
    </row>
    <row r="27" spans="1:5" s="13" customFormat="1" ht="15" customHeight="1">
      <c r="A27" s="110" t="s">
        <v>111</v>
      </c>
      <c r="B27" s="122" t="s">
        <v>252</v>
      </c>
      <c r="C27" s="123"/>
      <c r="D27" s="123"/>
      <c r="E27" s="123"/>
    </row>
    <row r="28" spans="1:5" s="13" customFormat="1" ht="15" customHeight="1" thickBot="1">
      <c r="A28" s="108" t="s">
        <v>112</v>
      </c>
      <c r="B28" s="124" t="s">
        <v>253</v>
      </c>
      <c r="C28" s="125"/>
      <c r="D28" s="125"/>
      <c r="E28" s="125"/>
    </row>
    <row r="29" spans="1:5" s="13" customFormat="1" ht="15" customHeight="1" thickBot="1">
      <c r="A29" s="109" t="s">
        <v>7</v>
      </c>
      <c r="B29" s="35" t="s">
        <v>254</v>
      </c>
      <c r="C29" s="114">
        <f>+C30+C31+C32</f>
        <v>0</v>
      </c>
      <c r="D29" s="114">
        <f>+D30+D31+D32</f>
        <v>0</v>
      </c>
      <c r="E29" s="114">
        <f>+E30+E31+E32</f>
        <v>0</v>
      </c>
    </row>
    <row r="30" spans="1:5" s="13" customFormat="1" ht="15" customHeight="1">
      <c r="A30" s="110" t="s">
        <v>30</v>
      </c>
      <c r="B30" s="120" t="s">
        <v>136</v>
      </c>
      <c r="C30" s="121"/>
      <c r="D30" s="121"/>
      <c r="E30" s="121"/>
    </row>
    <row r="31" spans="1:5" s="13" customFormat="1" ht="15" customHeight="1">
      <c r="A31" s="110" t="s">
        <v>31</v>
      </c>
      <c r="B31" s="122" t="s">
        <v>137</v>
      </c>
      <c r="C31" s="123"/>
      <c r="D31" s="123"/>
      <c r="E31" s="123"/>
    </row>
    <row r="32" spans="1:5" s="13" customFormat="1" ht="15" customHeight="1" thickBot="1">
      <c r="A32" s="108" t="s">
        <v>32</v>
      </c>
      <c r="B32" s="126" t="s">
        <v>138</v>
      </c>
      <c r="C32" s="125"/>
      <c r="D32" s="125"/>
      <c r="E32" s="125"/>
    </row>
    <row r="33" spans="1:5" s="7" customFormat="1" ht="15" customHeight="1" thickBot="1">
      <c r="A33" s="109" t="s">
        <v>8</v>
      </c>
      <c r="B33" s="35" t="s">
        <v>240</v>
      </c>
      <c r="C33" s="119"/>
      <c r="D33" s="119"/>
      <c r="E33" s="119"/>
    </row>
    <row r="34" spans="1:5" s="7" customFormat="1" ht="15" customHeight="1" thickBot="1">
      <c r="A34" s="109" t="s">
        <v>9</v>
      </c>
      <c r="B34" s="35" t="s">
        <v>255</v>
      </c>
      <c r="C34" s="127"/>
      <c r="D34" s="127"/>
      <c r="E34" s="127"/>
    </row>
    <row r="35" spans="1:5" s="7" customFormat="1" ht="15" customHeight="1" thickBot="1">
      <c r="A35" s="56" t="s">
        <v>10</v>
      </c>
      <c r="B35" s="35" t="s">
        <v>256</v>
      </c>
      <c r="C35" s="128">
        <f>+C8+C19+C24+C25+C29+C33+C34</f>
        <v>7903</v>
      </c>
      <c r="D35" s="128">
        <f>+D8+D19+D24+D25+D29+D33+D34</f>
        <v>8031</v>
      </c>
      <c r="E35" s="128">
        <f>+E8+E19+E24+E25+E29+E33+E34</f>
        <v>3521</v>
      </c>
    </row>
    <row r="36" spans="1:5" s="7" customFormat="1" ht="15" customHeight="1" thickBot="1">
      <c r="A36" s="90" t="s">
        <v>11</v>
      </c>
      <c r="B36" s="35" t="s">
        <v>257</v>
      </c>
      <c r="C36" s="128">
        <f>+C37+C38+C39</f>
        <v>149277</v>
      </c>
      <c r="D36" s="128">
        <f>+D37+D38+D39</f>
        <v>150098</v>
      </c>
      <c r="E36" s="128">
        <f>+E37+E38+E39</f>
        <v>73859</v>
      </c>
    </row>
    <row r="37" spans="1:5" s="7" customFormat="1" ht="15" customHeight="1">
      <c r="A37" s="110" t="s">
        <v>258</v>
      </c>
      <c r="B37" s="120" t="s">
        <v>89</v>
      </c>
      <c r="C37" s="121"/>
      <c r="D37" s="121"/>
      <c r="E37" s="121"/>
    </row>
    <row r="38" spans="1:5" s="7" customFormat="1" ht="15" customHeight="1">
      <c r="A38" s="110" t="s">
        <v>259</v>
      </c>
      <c r="B38" s="122" t="s">
        <v>1</v>
      </c>
      <c r="C38" s="123"/>
      <c r="D38" s="123"/>
      <c r="E38" s="123"/>
    </row>
    <row r="39" spans="1:5" s="13" customFormat="1" ht="15" customHeight="1" thickBot="1">
      <c r="A39" s="108" t="s">
        <v>260</v>
      </c>
      <c r="B39" s="126" t="s">
        <v>261</v>
      </c>
      <c r="C39" s="125">
        <v>149277</v>
      </c>
      <c r="D39" s="125">
        <f>C39+821</f>
        <v>150098</v>
      </c>
      <c r="E39" s="125">
        <v>73859</v>
      </c>
    </row>
    <row r="40" spans="1:5" s="13" customFormat="1" ht="15" customHeight="1" thickBot="1">
      <c r="A40" s="90" t="s">
        <v>12</v>
      </c>
      <c r="B40" s="129" t="s">
        <v>262</v>
      </c>
      <c r="C40" s="130">
        <f>+C35+C36</f>
        <v>157180</v>
      </c>
      <c r="D40" s="130">
        <f>+D35+D36</f>
        <v>158129</v>
      </c>
      <c r="E40" s="130">
        <f>+E35+E36</f>
        <v>77380</v>
      </c>
    </row>
    <row r="41" spans="1:5" s="13" customFormat="1" ht="15" customHeight="1">
      <c r="A41" s="66"/>
      <c r="B41" s="95"/>
      <c r="C41" s="96"/>
      <c r="D41" s="96"/>
      <c r="E41" s="96"/>
    </row>
    <row r="42" spans="1:5" ht="15" customHeight="1" thickBot="1">
      <c r="A42" s="111"/>
      <c r="B42" s="68"/>
      <c r="C42" s="97"/>
      <c r="D42" s="97"/>
      <c r="E42" s="97"/>
    </row>
    <row r="43" spans="1:5" s="12" customFormat="1" ht="15" customHeight="1" thickBot="1">
      <c r="A43" s="53"/>
      <c r="B43" s="69" t="s">
        <v>19</v>
      </c>
      <c r="C43" s="130"/>
      <c r="D43" s="130"/>
      <c r="E43" s="130"/>
    </row>
    <row r="44" spans="1:5" s="14" customFormat="1" ht="15" customHeight="1" thickBot="1">
      <c r="A44" s="109" t="s">
        <v>3</v>
      </c>
      <c r="B44" s="35" t="s">
        <v>263</v>
      </c>
      <c r="C44" s="114">
        <f>SUM(C45:C49)</f>
        <v>157180</v>
      </c>
      <c r="D44" s="114">
        <f>SUM(D45:D49)</f>
        <v>158129</v>
      </c>
      <c r="E44" s="114">
        <f>SUM(E45:E49)</f>
        <v>81975</v>
      </c>
    </row>
    <row r="45" spans="1:5" ht="15" customHeight="1">
      <c r="A45" s="108" t="s">
        <v>37</v>
      </c>
      <c r="B45" s="34" t="s">
        <v>13</v>
      </c>
      <c r="C45" s="121">
        <v>87899</v>
      </c>
      <c r="D45" s="121">
        <f>C45+646</f>
        <v>88545</v>
      </c>
      <c r="E45" s="121">
        <v>45154</v>
      </c>
    </row>
    <row r="46" spans="1:5" ht="15" customHeight="1">
      <c r="A46" s="108" t="s">
        <v>38</v>
      </c>
      <c r="B46" s="28" t="s">
        <v>72</v>
      </c>
      <c r="C46" s="131">
        <v>23638</v>
      </c>
      <c r="D46" s="131">
        <f>C46+175</f>
        <v>23813</v>
      </c>
      <c r="E46" s="131">
        <v>11856</v>
      </c>
    </row>
    <row r="47" spans="1:5" ht="15" customHeight="1">
      <c r="A47" s="108" t="s">
        <v>39</v>
      </c>
      <c r="B47" s="28" t="s">
        <v>56</v>
      </c>
      <c r="C47" s="131">
        <v>45643</v>
      </c>
      <c r="D47" s="131">
        <v>45771</v>
      </c>
      <c r="E47" s="131">
        <v>24965</v>
      </c>
    </row>
    <row r="48" spans="1:5" ht="15" customHeight="1">
      <c r="A48" s="108" t="s">
        <v>40</v>
      </c>
      <c r="B48" s="28" t="s">
        <v>73</v>
      </c>
      <c r="C48" s="131"/>
      <c r="D48" s="131"/>
      <c r="E48" s="131"/>
    </row>
    <row r="49" spans="1:5" ht="15" customHeight="1" thickBot="1">
      <c r="A49" s="108" t="s">
        <v>57</v>
      </c>
      <c r="B49" s="28" t="s">
        <v>74</v>
      </c>
      <c r="C49" s="131"/>
      <c r="D49" s="131"/>
      <c r="E49" s="131"/>
    </row>
    <row r="50" spans="1:5" ht="15" customHeight="1" thickBot="1">
      <c r="A50" s="109" t="s">
        <v>4</v>
      </c>
      <c r="B50" s="35" t="s">
        <v>264</v>
      </c>
      <c r="C50" s="114">
        <f>SUM(C51:C53)</f>
        <v>0</v>
      </c>
      <c r="D50" s="114">
        <f>SUM(D51:D53)</f>
        <v>0</v>
      </c>
      <c r="E50" s="114">
        <f>SUM(E51:E53)</f>
        <v>0</v>
      </c>
    </row>
    <row r="51" spans="1:5" s="14" customFormat="1" ht="15" customHeight="1">
      <c r="A51" s="108" t="s">
        <v>43</v>
      </c>
      <c r="B51" s="34" t="s">
        <v>86</v>
      </c>
      <c r="C51" s="121"/>
      <c r="D51" s="121"/>
      <c r="E51" s="121"/>
    </row>
    <row r="52" spans="1:5" ht="15" customHeight="1">
      <c r="A52" s="108" t="s">
        <v>44</v>
      </c>
      <c r="B52" s="28" t="s">
        <v>76</v>
      </c>
      <c r="C52" s="131"/>
      <c r="D52" s="131"/>
      <c r="E52" s="131"/>
    </row>
    <row r="53" spans="1:5" ht="15" customHeight="1">
      <c r="A53" s="108" t="s">
        <v>45</v>
      </c>
      <c r="B53" s="28" t="s">
        <v>20</v>
      </c>
      <c r="C53" s="131"/>
      <c r="D53" s="131"/>
      <c r="E53" s="131"/>
    </row>
    <row r="54" spans="1:5" ht="15" customHeight="1" thickBot="1">
      <c r="A54" s="108" t="s">
        <v>46</v>
      </c>
      <c r="B54" s="28" t="s">
        <v>2</v>
      </c>
      <c r="C54" s="131"/>
      <c r="D54" s="131"/>
      <c r="E54" s="131"/>
    </row>
    <row r="55" spans="1:5" ht="15" customHeight="1" thickBot="1">
      <c r="A55" s="109" t="s">
        <v>5</v>
      </c>
      <c r="B55" s="132" t="s">
        <v>265</v>
      </c>
      <c r="C55" s="133">
        <f>+C44+C50</f>
        <v>157180</v>
      </c>
      <c r="D55" s="133">
        <f>+D44+D50</f>
        <v>158129</v>
      </c>
      <c r="E55" s="133">
        <f>+E44+E50</f>
        <v>81975</v>
      </c>
    </row>
    <row r="56" spans="3:5" ht="15" customHeight="1" thickBot="1">
      <c r="C56" s="98"/>
      <c r="D56" s="98"/>
      <c r="E56" s="98"/>
    </row>
    <row r="57" spans="1:5" ht="15" customHeight="1" thickBot="1">
      <c r="A57" s="77" t="s">
        <v>83</v>
      </c>
      <c r="B57" s="78"/>
      <c r="C57" s="99">
        <v>34</v>
      </c>
      <c r="D57" s="99">
        <v>34</v>
      </c>
      <c r="E57" s="99">
        <v>34</v>
      </c>
    </row>
    <row r="58" spans="1:5" ht="15" customHeight="1" thickBot="1">
      <c r="A58" s="77" t="s">
        <v>84</v>
      </c>
      <c r="B58" s="78"/>
      <c r="C58" s="99"/>
      <c r="D58" s="99"/>
      <c r="E5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30" zoomScaleSheetLayoutView="130" workbookViewId="0" topLeftCell="A1">
      <selection activeCell="B2" sqref="B2"/>
    </sheetView>
  </sheetViews>
  <sheetFormatPr defaultColWidth="9.00390625" defaultRowHeight="12.75"/>
  <cols>
    <col min="1" max="1" width="13.875" style="75" customWidth="1"/>
    <col min="2" max="2" width="79.125" style="76" customWidth="1"/>
    <col min="3" max="3" width="17.875" style="76" customWidth="1"/>
    <col min="4" max="4" width="16.00390625" style="76" customWidth="1"/>
    <col min="5" max="5" width="16.875" style="76" customWidth="1"/>
    <col min="6" max="16384" width="9.375" style="76" customWidth="1"/>
  </cols>
  <sheetData>
    <row r="1" spans="1:3" s="5" customFormat="1" ht="21" customHeight="1" thickBot="1">
      <c r="A1" s="4"/>
      <c r="C1" s="112" t="s">
        <v>282</v>
      </c>
    </row>
    <row r="2" spans="1:5" s="10" customFormat="1" ht="25.5" customHeight="1">
      <c r="A2" s="8" t="s">
        <v>81</v>
      </c>
      <c r="B2" s="51" t="s">
        <v>278</v>
      </c>
      <c r="C2" s="101"/>
      <c r="D2" s="101"/>
      <c r="E2" s="101"/>
    </row>
    <row r="3" spans="1:5" s="10" customFormat="1" ht="24.75" thickBot="1">
      <c r="A3" s="9" t="s">
        <v>80</v>
      </c>
      <c r="B3" s="52" t="s">
        <v>243</v>
      </c>
      <c r="C3" s="103"/>
      <c r="D3" s="103"/>
      <c r="E3" s="103"/>
    </row>
    <row r="4" s="10" customFormat="1" ht="15.75" customHeight="1" thickBot="1">
      <c r="C4" s="82" t="s">
        <v>15</v>
      </c>
    </row>
    <row r="5" spans="1:5" ht="29.25" customHeight="1" thickBot="1">
      <c r="A5" s="53" t="s">
        <v>82</v>
      </c>
      <c r="B5" s="54" t="s">
        <v>16</v>
      </c>
      <c r="C5" s="104" t="s">
        <v>17</v>
      </c>
      <c r="D5" s="104" t="s">
        <v>279</v>
      </c>
      <c r="E5" s="104" t="s">
        <v>280</v>
      </c>
    </row>
    <row r="6" spans="1:5" s="12" customFormat="1" ht="15" customHeight="1" thickBot="1">
      <c r="A6" s="56">
        <v>1</v>
      </c>
      <c r="B6" s="57">
        <v>2</v>
      </c>
      <c r="C6" s="58">
        <v>3</v>
      </c>
      <c r="D6" s="58">
        <v>3</v>
      </c>
      <c r="E6" s="58">
        <v>3</v>
      </c>
    </row>
    <row r="7" spans="1:5" s="12" customFormat="1" ht="15" customHeight="1" thickBot="1">
      <c r="A7" s="59"/>
      <c r="B7" s="60" t="s">
        <v>18</v>
      </c>
      <c r="C7" s="105"/>
      <c r="D7" s="105"/>
      <c r="E7" s="105"/>
    </row>
    <row r="8" spans="1:5" s="106" customFormat="1" ht="15" customHeight="1" thickBot="1">
      <c r="A8" s="56" t="s">
        <v>3</v>
      </c>
      <c r="B8" s="113" t="s">
        <v>245</v>
      </c>
      <c r="C8" s="114">
        <f>SUM(C9:C18)</f>
        <v>0</v>
      </c>
      <c r="D8" s="114">
        <f>SUM(D9:D18)</f>
        <v>3</v>
      </c>
      <c r="E8" s="114">
        <f>SUM(E9:E18)</f>
        <v>2</v>
      </c>
    </row>
    <row r="9" spans="1:5" s="106" customFormat="1" ht="15" customHeight="1">
      <c r="A9" s="107" t="s">
        <v>37</v>
      </c>
      <c r="B9" s="27" t="s">
        <v>122</v>
      </c>
      <c r="C9" s="115"/>
      <c r="D9" s="115"/>
      <c r="E9" s="115"/>
    </row>
    <row r="10" spans="1:5" s="106" customFormat="1" ht="15" customHeight="1">
      <c r="A10" s="108" t="s">
        <v>38</v>
      </c>
      <c r="B10" s="28" t="s">
        <v>123</v>
      </c>
      <c r="C10" s="116"/>
      <c r="D10" s="116"/>
      <c r="E10" s="116"/>
    </row>
    <row r="11" spans="1:5" s="106" customFormat="1" ht="15" customHeight="1">
      <c r="A11" s="108" t="s">
        <v>39</v>
      </c>
      <c r="B11" s="28" t="s">
        <v>124</v>
      </c>
      <c r="C11" s="116"/>
      <c r="D11" s="116"/>
      <c r="E11" s="116"/>
    </row>
    <row r="12" spans="1:5" s="106" customFormat="1" ht="15" customHeight="1">
      <c r="A12" s="108" t="s">
        <v>40</v>
      </c>
      <c r="B12" s="28" t="s">
        <v>125</v>
      </c>
      <c r="C12" s="116"/>
      <c r="D12" s="116"/>
      <c r="E12" s="116"/>
    </row>
    <row r="13" spans="1:5" s="106" customFormat="1" ht="15" customHeight="1">
      <c r="A13" s="108" t="s">
        <v>57</v>
      </c>
      <c r="B13" s="28" t="s">
        <v>126</v>
      </c>
      <c r="C13" s="116"/>
      <c r="D13" s="116"/>
      <c r="E13" s="116"/>
    </row>
    <row r="14" spans="1:5" s="106" customFormat="1" ht="15" customHeight="1">
      <c r="A14" s="108" t="s">
        <v>41</v>
      </c>
      <c r="B14" s="28" t="s">
        <v>246</v>
      </c>
      <c r="C14" s="116"/>
      <c r="D14" s="116"/>
      <c r="E14" s="116"/>
    </row>
    <row r="15" spans="1:5" s="106" customFormat="1" ht="15" customHeight="1">
      <c r="A15" s="108" t="s">
        <v>42</v>
      </c>
      <c r="B15" s="36" t="s">
        <v>247</v>
      </c>
      <c r="C15" s="116"/>
      <c r="D15" s="116"/>
      <c r="E15" s="116"/>
    </row>
    <row r="16" spans="1:5" s="106" customFormat="1" ht="15" customHeight="1">
      <c r="A16" s="108" t="s">
        <v>49</v>
      </c>
      <c r="B16" s="28" t="s">
        <v>129</v>
      </c>
      <c r="C16" s="117"/>
      <c r="D16" s="117"/>
      <c r="E16" s="117"/>
    </row>
    <row r="17" spans="1:5" s="68" customFormat="1" ht="15" customHeight="1">
      <c r="A17" s="108" t="s">
        <v>50</v>
      </c>
      <c r="B17" s="28" t="s">
        <v>130</v>
      </c>
      <c r="C17" s="116"/>
      <c r="D17" s="116"/>
      <c r="E17" s="116"/>
    </row>
    <row r="18" spans="1:5" s="68" customFormat="1" ht="15" customHeight="1" thickBot="1">
      <c r="A18" s="108" t="s">
        <v>51</v>
      </c>
      <c r="B18" s="36" t="s">
        <v>131</v>
      </c>
      <c r="C18" s="118"/>
      <c r="D18" s="118">
        <v>3</v>
      </c>
      <c r="E18" s="118">
        <v>2</v>
      </c>
    </row>
    <row r="19" spans="1:5" s="106" customFormat="1" ht="15" customHeight="1" thickBot="1">
      <c r="A19" s="56" t="s">
        <v>4</v>
      </c>
      <c r="B19" s="113" t="s">
        <v>248</v>
      </c>
      <c r="C19" s="114">
        <f>SUM(C20:C22)</f>
        <v>0</v>
      </c>
      <c r="D19" s="114">
        <f>SUM(D20:D22)</f>
        <v>0</v>
      </c>
      <c r="E19" s="114">
        <f>SUM(E20:E22)</f>
        <v>0</v>
      </c>
    </row>
    <row r="20" spans="1:5" s="68" customFormat="1" ht="15" customHeight="1">
      <c r="A20" s="108" t="s">
        <v>43</v>
      </c>
      <c r="B20" s="34" t="s">
        <v>98</v>
      </c>
      <c r="C20" s="116"/>
      <c r="D20" s="116"/>
      <c r="E20" s="116"/>
    </row>
    <row r="21" spans="1:5" s="68" customFormat="1" ht="15" customHeight="1">
      <c r="A21" s="108" t="s">
        <v>44</v>
      </c>
      <c r="B21" s="28" t="s">
        <v>249</v>
      </c>
      <c r="C21" s="116"/>
      <c r="D21" s="116"/>
      <c r="E21" s="116"/>
    </row>
    <row r="22" spans="1:5" s="68" customFormat="1" ht="15" customHeight="1">
      <c r="A22" s="108" t="s">
        <v>45</v>
      </c>
      <c r="B22" s="28" t="s">
        <v>250</v>
      </c>
      <c r="C22" s="116"/>
      <c r="D22" s="116"/>
      <c r="E22" s="116"/>
    </row>
    <row r="23" spans="1:5" s="68" customFormat="1" ht="15" customHeight="1" thickBot="1">
      <c r="A23" s="108" t="s">
        <v>46</v>
      </c>
      <c r="B23" s="28" t="s">
        <v>0</v>
      </c>
      <c r="C23" s="116"/>
      <c r="D23" s="116"/>
      <c r="E23" s="116"/>
    </row>
    <row r="24" spans="1:5" s="68" customFormat="1" ht="15" customHeight="1" thickBot="1">
      <c r="A24" s="109" t="s">
        <v>5</v>
      </c>
      <c r="B24" s="35" t="s">
        <v>63</v>
      </c>
      <c r="C24" s="119"/>
      <c r="D24" s="119"/>
      <c r="E24" s="119"/>
    </row>
    <row r="25" spans="1:5" s="68" customFormat="1" ht="15" customHeight="1" thickBot="1">
      <c r="A25" s="109" t="s">
        <v>6</v>
      </c>
      <c r="B25" s="35" t="s">
        <v>251</v>
      </c>
      <c r="C25" s="114">
        <f>+C26+C27</f>
        <v>0</v>
      </c>
      <c r="D25" s="114">
        <f>+D26+D27</f>
        <v>0</v>
      </c>
      <c r="E25" s="114">
        <f>+E26+E27</f>
        <v>0</v>
      </c>
    </row>
    <row r="26" spans="1:5" s="68" customFormat="1" ht="15" customHeight="1">
      <c r="A26" s="110" t="s">
        <v>108</v>
      </c>
      <c r="B26" s="120" t="s">
        <v>249</v>
      </c>
      <c r="C26" s="121"/>
      <c r="D26" s="121"/>
      <c r="E26" s="121"/>
    </row>
    <row r="27" spans="1:5" s="68" customFormat="1" ht="15" customHeight="1">
      <c r="A27" s="110" t="s">
        <v>111</v>
      </c>
      <c r="B27" s="122" t="s">
        <v>252</v>
      </c>
      <c r="C27" s="123"/>
      <c r="D27" s="123"/>
      <c r="E27" s="123"/>
    </row>
    <row r="28" spans="1:5" s="68" customFormat="1" ht="15" customHeight="1" thickBot="1">
      <c r="A28" s="108" t="s">
        <v>112</v>
      </c>
      <c r="B28" s="124" t="s">
        <v>253</v>
      </c>
      <c r="C28" s="125"/>
      <c r="D28" s="125"/>
      <c r="E28" s="125"/>
    </row>
    <row r="29" spans="1:5" s="68" customFormat="1" ht="15" customHeight="1" thickBot="1">
      <c r="A29" s="109" t="s">
        <v>7</v>
      </c>
      <c r="B29" s="35" t="s">
        <v>254</v>
      </c>
      <c r="C29" s="114">
        <f>+C30+C31+C32</f>
        <v>0</v>
      </c>
      <c r="D29" s="114">
        <f>+D30+D31+D32</f>
        <v>0</v>
      </c>
      <c r="E29" s="114">
        <f>+E30+E31+E32</f>
        <v>0</v>
      </c>
    </row>
    <row r="30" spans="1:5" s="68" customFormat="1" ht="15" customHeight="1">
      <c r="A30" s="110" t="s">
        <v>30</v>
      </c>
      <c r="B30" s="120" t="s">
        <v>136</v>
      </c>
      <c r="C30" s="121"/>
      <c r="D30" s="121"/>
      <c r="E30" s="121"/>
    </row>
    <row r="31" spans="1:5" s="68" customFormat="1" ht="15" customHeight="1">
      <c r="A31" s="110" t="s">
        <v>31</v>
      </c>
      <c r="B31" s="122" t="s">
        <v>137</v>
      </c>
      <c r="C31" s="123"/>
      <c r="D31" s="123"/>
      <c r="E31" s="123"/>
    </row>
    <row r="32" spans="1:5" s="68" customFormat="1" ht="15" customHeight="1" thickBot="1">
      <c r="A32" s="108" t="s">
        <v>32</v>
      </c>
      <c r="B32" s="126" t="s">
        <v>138</v>
      </c>
      <c r="C32" s="125"/>
      <c r="D32" s="125"/>
      <c r="E32" s="125"/>
    </row>
    <row r="33" spans="1:5" s="106" customFormat="1" ht="15" customHeight="1" thickBot="1">
      <c r="A33" s="109" t="s">
        <v>8</v>
      </c>
      <c r="B33" s="35" t="s">
        <v>240</v>
      </c>
      <c r="C33" s="119"/>
      <c r="D33" s="119"/>
      <c r="E33" s="119"/>
    </row>
    <row r="34" spans="1:5" s="106" customFormat="1" ht="15" customHeight="1" thickBot="1">
      <c r="A34" s="109" t="s">
        <v>9</v>
      </c>
      <c r="B34" s="35" t="s">
        <v>255</v>
      </c>
      <c r="C34" s="127"/>
      <c r="D34" s="127"/>
      <c r="E34" s="127"/>
    </row>
    <row r="35" spans="1:5" s="106" customFormat="1" ht="15" customHeight="1" thickBot="1">
      <c r="A35" s="56" t="s">
        <v>10</v>
      </c>
      <c r="B35" s="35" t="s">
        <v>256</v>
      </c>
      <c r="C35" s="128">
        <f>+C8+C19+C24+C25+C29+C33+C34</f>
        <v>0</v>
      </c>
      <c r="D35" s="128">
        <f>+D8+D19+D24+D25+D29+D33+D34</f>
        <v>3</v>
      </c>
      <c r="E35" s="128">
        <f>+E8+E19+E24+E25+E29+E33+E34</f>
        <v>2</v>
      </c>
    </row>
    <row r="36" spans="1:5" s="106" customFormat="1" ht="15" customHeight="1" thickBot="1">
      <c r="A36" s="90" t="s">
        <v>11</v>
      </c>
      <c r="B36" s="35" t="s">
        <v>257</v>
      </c>
      <c r="C36" s="128">
        <f>+C37+C38+C39</f>
        <v>0</v>
      </c>
      <c r="D36" s="128">
        <f>+D37+D38+D39</f>
        <v>341</v>
      </c>
      <c r="E36" s="128">
        <f>+E37+E38+E39</f>
        <v>341</v>
      </c>
    </row>
    <row r="37" spans="1:5" s="106" customFormat="1" ht="15" customHeight="1">
      <c r="A37" s="110" t="s">
        <v>258</v>
      </c>
      <c r="B37" s="120" t="s">
        <v>89</v>
      </c>
      <c r="C37" s="121"/>
      <c r="D37" s="121">
        <v>341</v>
      </c>
      <c r="E37" s="121">
        <v>341</v>
      </c>
    </row>
    <row r="38" spans="1:5" s="106" customFormat="1" ht="15" customHeight="1">
      <c r="A38" s="110" t="s">
        <v>259</v>
      </c>
      <c r="B38" s="122" t="s">
        <v>1</v>
      </c>
      <c r="C38" s="123"/>
      <c r="D38" s="123"/>
      <c r="E38" s="123"/>
    </row>
    <row r="39" spans="1:5" s="68" customFormat="1" ht="15" customHeight="1" thickBot="1">
      <c r="A39" s="108" t="s">
        <v>260</v>
      </c>
      <c r="B39" s="126" t="s">
        <v>261</v>
      </c>
      <c r="C39" s="125"/>
      <c r="D39" s="125"/>
      <c r="E39" s="125"/>
    </row>
    <row r="40" spans="1:5" s="68" customFormat="1" ht="15" customHeight="1" thickBot="1">
      <c r="A40" s="90" t="s">
        <v>12</v>
      </c>
      <c r="B40" s="129" t="s">
        <v>262</v>
      </c>
      <c r="C40" s="130">
        <f>+C35+C36</f>
        <v>0</v>
      </c>
      <c r="D40" s="130">
        <f>+D35+D36</f>
        <v>344</v>
      </c>
      <c r="E40" s="130">
        <f>+E35+E36</f>
        <v>343</v>
      </c>
    </row>
    <row r="41" spans="1:5" s="68" customFormat="1" ht="15" customHeight="1">
      <c r="A41" s="66"/>
      <c r="B41" s="95"/>
      <c r="C41" s="96"/>
      <c r="D41" s="96"/>
      <c r="E41" s="96"/>
    </row>
    <row r="42" spans="1:5" ht="15" customHeight="1" thickBot="1">
      <c r="A42" s="111"/>
      <c r="B42" s="68"/>
      <c r="C42" s="97"/>
      <c r="D42" s="97"/>
      <c r="E42" s="97"/>
    </row>
    <row r="43" spans="1:5" s="12" customFormat="1" ht="15" customHeight="1" thickBot="1">
      <c r="A43" s="53"/>
      <c r="B43" s="69" t="s">
        <v>19</v>
      </c>
      <c r="C43" s="130"/>
      <c r="D43" s="130"/>
      <c r="E43" s="130"/>
    </row>
    <row r="44" spans="1:5" s="106" customFormat="1" ht="15" customHeight="1" thickBot="1">
      <c r="A44" s="109" t="s">
        <v>3</v>
      </c>
      <c r="B44" s="35" t="s">
        <v>263</v>
      </c>
      <c r="C44" s="114">
        <f>SUM(C45:C49)</f>
        <v>0</v>
      </c>
      <c r="D44" s="114">
        <f>SUM(D45:D49)</f>
        <v>344</v>
      </c>
      <c r="E44" s="114">
        <f>SUM(E45:E49)</f>
        <v>343</v>
      </c>
    </row>
    <row r="45" spans="1:5" ht="15" customHeight="1">
      <c r="A45" s="108" t="s">
        <v>37</v>
      </c>
      <c r="B45" s="34" t="s">
        <v>13</v>
      </c>
      <c r="C45" s="121"/>
      <c r="D45" s="121"/>
      <c r="E45" s="121"/>
    </row>
    <row r="46" spans="1:5" ht="15" customHeight="1">
      <c r="A46" s="108" t="s">
        <v>38</v>
      </c>
      <c r="B46" s="28" t="s">
        <v>72</v>
      </c>
      <c r="C46" s="131"/>
      <c r="D46" s="131"/>
      <c r="E46" s="131"/>
    </row>
    <row r="47" spans="1:5" ht="15" customHeight="1">
      <c r="A47" s="108" t="s">
        <v>39</v>
      </c>
      <c r="B47" s="28" t="s">
        <v>56</v>
      </c>
      <c r="C47" s="131"/>
      <c r="D47" s="131">
        <v>3</v>
      </c>
      <c r="E47" s="131">
        <v>2</v>
      </c>
    </row>
    <row r="48" spans="1:5" ht="15" customHeight="1">
      <c r="A48" s="108" t="s">
        <v>40</v>
      </c>
      <c r="B48" s="28" t="s">
        <v>73</v>
      </c>
      <c r="C48" s="131"/>
      <c r="D48" s="131"/>
      <c r="E48" s="131"/>
    </row>
    <row r="49" spans="1:5" ht="15" customHeight="1" thickBot="1">
      <c r="A49" s="108" t="s">
        <v>57</v>
      </c>
      <c r="B49" s="28" t="s">
        <v>74</v>
      </c>
      <c r="C49" s="131"/>
      <c r="D49" s="131">
        <v>341</v>
      </c>
      <c r="E49" s="131">
        <v>341</v>
      </c>
    </row>
    <row r="50" spans="1:5" ht="15" customHeight="1" thickBot="1">
      <c r="A50" s="109" t="s">
        <v>4</v>
      </c>
      <c r="B50" s="35" t="s">
        <v>264</v>
      </c>
      <c r="C50" s="114">
        <f>SUM(C51:C53)</f>
        <v>0</v>
      </c>
      <c r="D50" s="114">
        <f>SUM(D51:D53)</f>
        <v>0</v>
      </c>
      <c r="E50" s="114">
        <f>SUM(E51:E53)</f>
        <v>0</v>
      </c>
    </row>
    <row r="51" spans="1:5" s="106" customFormat="1" ht="15" customHeight="1">
      <c r="A51" s="108" t="s">
        <v>43</v>
      </c>
      <c r="B51" s="34" t="s">
        <v>86</v>
      </c>
      <c r="C51" s="121"/>
      <c r="D51" s="121"/>
      <c r="E51" s="121"/>
    </row>
    <row r="52" spans="1:5" ht="15" customHeight="1">
      <c r="A52" s="108" t="s">
        <v>44</v>
      </c>
      <c r="B52" s="28" t="s">
        <v>76</v>
      </c>
      <c r="C52" s="131"/>
      <c r="D52" s="131"/>
      <c r="E52" s="131"/>
    </row>
    <row r="53" spans="1:5" ht="15" customHeight="1">
      <c r="A53" s="108" t="s">
        <v>45</v>
      </c>
      <c r="B53" s="28" t="s">
        <v>20</v>
      </c>
      <c r="C53" s="131"/>
      <c r="D53" s="131"/>
      <c r="E53" s="131"/>
    </row>
    <row r="54" spans="1:5" ht="15" customHeight="1" thickBot="1">
      <c r="A54" s="108" t="s">
        <v>46</v>
      </c>
      <c r="B54" s="28" t="s">
        <v>2</v>
      </c>
      <c r="C54" s="131"/>
      <c r="D54" s="131"/>
      <c r="E54" s="131"/>
    </row>
    <row r="55" spans="1:5" ht="15" customHeight="1" thickBot="1">
      <c r="A55" s="109" t="s">
        <v>5</v>
      </c>
      <c r="B55" s="132" t="s">
        <v>265</v>
      </c>
      <c r="C55" s="133">
        <f>+C44+C50</f>
        <v>0</v>
      </c>
      <c r="D55" s="133">
        <f>+D44+D50</f>
        <v>344</v>
      </c>
      <c r="E55" s="133">
        <f>+E44+E50</f>
        <v>343</v>
      </c>
    </row>
    <row r="56" spans="3:5" ht="15" customHeight="1" thickBot="1">
      <c r="C56" s="98"/>
      <c r="D56" s="98"/>
      <c r="E56" s="98"/>
    </row>
    <row r="57" spans="1:5" ht="15" customHeight="1" thickBot="1">
      <c r="A57" s="77" t="s">
        <v>83</v>
      </c>
      <c r="B57" s="78"/>
      <c r="C57" s="99"/>
      <c r="D57" s="99"/>
      <c r="E57" s="99"/>
    </row>
    <row r="58" spans="1:5" ht="15" customHeight="1" thickBot="1">
      <c r="A58" s="77" t="s">
        <v>84</v>
      </c>
      <c r="B58" s="78"/>
      <c r="C58" s="99"/>
      <c r="D58" s="99"/>
      <c r="E5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 Tímea</cp:lastModifiedBy>
  <cp:lastPrinted>2014-09-26T08:48:10Z</cp:lastPrinted>
  <dcterms:created xsi:type="dcterms:W3CDTF">1999-10-30T10:30:45Z</dcterms:created>
  <dcterms:modified xsi:type="dcterms:W3CDTF">2014-09-26T10:17:11Z</dcterms:modified>
  <cp:category/>
  <cp:version/>
  <cp:contentType/>
  <cp:contentStatus/>
</cp:coreProperties>
</file>