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ACCEC850-69A3-4DA6-8313-1BBABF7FB482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1. M." sheetId="19" r:id="rId1"/>
    <sheet name="2.M." sheetId="22" r:id="rId2"/>
    <sheet name="3.M." sheetId="27" r:id="rId3"/>
    <sheet name="4.M." sheetId="5" r:id="rId4"/>
    <sheet name="5.M." sheetId="28" r:id="rId5"/>
    <sheet name="6.M" sheetId="12" r:id="rId6"/>
    <sheet name="7.M." sheetId="29" r:id="rId7"/>
    <sheet name="8.M" sheetId="16" r:id="rId8"/>
    <sheet name="9.M" sheetId="26" r:id="rId9"/>
    <sheet name="10.M." sheetId="31" r:id="rId10"/>
    <sheet name="11.M." sheetId="32" r:id="rId11"/>
    <sheet name="11.a.M" sheetId="36" r:id="rId12"/>
    <sheet name="12.M." sheetId="33" r:id="rId13"/>
    <sheet name="13.M." sheetId="34" r:id="rId14"/>
  </sheets>
  <definedNames>
    <definedName name="_xlnm.Print_Area" localSheetId="0">'1. M.'!$A$1:$K$57</definedName>
    <definedName name="_xlnm.Print_Area" localSheetId="1">'2.M.'!$A$1:$K$105</definedName>
    <definedName name="_xlnm.Print_Area" localSheetId="2">'3.M.'!$A$1:$H$42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27" l="1"/>
  <c r="F42" i="27"/>
  <c r="C42" i="27"/>
  <c r="AE9" i="28" l="1"/>
  <c r="AE15" i="28"/>
  <c r="G8" i="5"/>
  <c r="D8" i="5"/>
  <c r="AB9" i="28"/>
  <c r="E84" i="22"/>
  <c r="F84" i="22"/>
  <c r="G84" i="22"/>
  <c r="E23" i="22"/>
  <c r="F23" i="22"/>
  <c r="G23" i="22"/>
  <c r="H23" i="22"/>
  <c r="E43" i="19"/>
  <c r="E33" i="19"/>
  <c r="E31" i="19"/>
  <c r="H16" i="19"/>
  <c r="E16" i="19"/>
  <c r="D16" i="19"/>
  <c r="Z9" i="28" l="1"/>
  <c r="I13" i="5"/>
  <c r="I12" i="5"/>
  <c r="J12" i="5"/>
  <c r="Z15" i="28" l="1"/>
  <c r="I10" i="28"/>
  <c r="F12" i="5"/>
  <c r="E12" i="5"/>
  <c r="D43" i="19"/>
  <c r="E74" i="22"/>
  <c r="F66" i="22"/>
  <c r="G66" i="22"/>
  <c r="E66" i="22"/>
  <c r="D23" i="22"/>
  <c r="C23" i="22"/>
  <c r="H42" i="27" l="1"/>
  <c r="E42" i="27"/>
  <c r="D42" i="27"/>
  <c r="B7" i="31"/>
  <c r="B3" i="31"/>
  <c r="B32" i="26"/>
  <c r="B33" i="26" s="1"/>
  <c r="C31" i="26"/>
  <c r="C32" i="26" s="1"/>
  <c r="C33" i="26" s="1"/>
  <c r="D31" i="26"/>
  <c r="D32" i="26" s="1"/>
  <c r="D33" i="26" s="1"/>
  <c r="B31" i="26"/>
  <c r="D19" i="26"/>
  <c r="E17" i="26"/>
  <c r="E19" i="26" s="1"/>
  <c r="C17" i="26"/>
  <c r="C19" i="26" s="1"/>
  <c r="D17" i="26"/>
  <c r="B17" i="26"/>
  <c r="B19" i="26" s="1"/>
  <c r="G3" i="26"/>
  <c r="D13" i="12"/>
  <c r="D24" i="12"/>
  <c r="D22" i="12"/>
  <c r="D18" i="12"/>
  <c r="D7" i="12"/>
  <c r="D25" i="12" s="1"/>
  <c r="C8" i="29"/>
  <c r="C5" i="29"/>
  <c r="C24" i="12"/>
  <c r="B24" i="12"/>
  <c r="E24" i="12" s="1"/>
  <c r="G23" i="12"/>
  <c r="F23" i="12"/>
  <c r="E23" i="12"/>
  <c r="C22" i="12"/>
  <c r="B22" i="12"/>
  <c r="G21" i="12"/>
  <c r="F21" i="12"/>
  <c r="E21" i="12"/>
  <c r="G20" i="12"/>
  <c r="F20" i="12"/>
  <c r="E20" i="12"/>
  <c r="G19" i="12"/>
  <c r="F19" i="12"/>
  <c r="E19" i="12"/>
  <c r="C18" i="12"/>
  <c r="B18" i="12"/>
  <c r="G17" i="12"/>
  <c r="F17" i="12"/>
  <c r="E17" i="12"/>
  <c r="G16" i="12"/>
  <c r="F16" i="12"/>
  <c r="E16" i="12"/>
  <c r="G15" i="12"/>
  <c r="F15" i="12"/>
  <c r="E15" i="12"/>
  <c r="G14" i="12"/>
  <c r="F14" i="12"/>
  <c r="E14" i="12"/>
  <c r="C13" i="12"/>
  <c r="C26" i="12" s="1"/>
  <c r="B13" i="12"/>
  <c r="G12" i="12"/>
  <c r="F12" i="12"/>
  <c r="E12" i="12"/>
  <c r="G11" i="12"/>
  <c r="F11" i="12"/>
  <c r="E11" i="12"/>
  <c r="G10" i="12"/>
  <c r="F10" i="12"/>
  <c r="E10" i="12"/>
  <c r="G9" i="12"/>
  <c r="F9" i="12"/>
  <c r="E9" i="12"/>
  <c r="G8" i="12"/>
  <c r="F8" i="12"/>
  <c r="E8" i="12"/>
  <c r="C7" i="12"/>
  <c r="B7" i="12"/>
  <c r="G6" i="12"/>
  <c r="F6" i="12"/>
  <c r="E6" i="12"/>
  <c r="G5" i="12"/>
  <c r="F5" i="12"/>
  <c r="E5" i="12"/>
  <c r="G4" i="12"/>
  <c r="F4" i="12"/>
  <c r="E4" i="12"/>
  <c r="G3" i="12"/>
  <c r="F3" i="12"/>
  <c r="E3" i="12"/>
  <c r="AB15" i="28"/>
  <c r="N10" i="28"/>
  <c r="G10" i="28"/>
  <c r="N7" i="28"/>
  <c r="I7" i="28"/>
  <c r="I12" i="28" s="1"/>
  <c r="G7" i="28"/>
  <c r="D26" i="12" l="1"/>
  <c r="B6" i="31"/>
  <c r="G12" i="28"/>
  <c r="C25" i="12"/>
  <c r="B26" i="12"/>
  <c r="G18" i="12"/>
  <c r="E18" i="12"/>
  <c r="E22" i="12"/>
  <c r="F22" i="12"/>
  <c r="F24" i="12"/>
  <c r="G7" i="12"/>
  <c r="E7" i="12"/>
  <c r="G22" i="12"/>
  <c r="F7" i="12"/>
  <c r="F13" i="12"/>
  <c r="E13" i="12"/>
  <c r="E26" i="12" s="1"/>
  <c r="B25" i="12"/>
  <c r="G13" i="12"/>
  <c r="F18" i="12"/>
  <c r="N12" i="28"/>
  <c r="C9" i="29"/>
  <c r="C13" i="29" s="1"/>
  <c r="G25" i="12"/>
  <c r="E25" i="12"/>
  <c r="F26" i="12"/>
  <c r="G24" i="12"/>
  <c r="F25" i="12" l="1"/>
  <c r="G26" i="12"/>
  <c r="C11" i="29"/>
  <c r="J13" i="5"/>
  <c r="J7" i="5"/>
  <c r="J11" i="5" s="1"/>
  <c r="G13" i="5"/>
  <c r="F13" i="5"/>
  <c r="G12" i="5"/>
  <c r="G11" i="5"/>
  <c r="D13" i="5"/>
  <c r="D12" i="5"/>
  <c r="E102" i="22"/>
  <c r="F102" i="22"/>
  <c r="G102" i="22"/>
  <c r="H102" i="22"/>
  <c r="I102" i="22"/>
  <c r="J102" i="22"/>
  <c r="K102" i="22"/>
  <c r="E96" i="22"/>
  <c r="F96" i="22"/>
  <c r="G96" i="22"/>
  <c r="H96" i="22"/>
  <c r="I96" i="22"/>
  <c r="J96" i="22"/>
  <c r="K96" i="22"/>
  <c r="E92" i="22"/>
  <c r="F92" i="22"/>
  <c r="G92" i="22"/>
  <c r="H92" i="22"/>
  <c r="I92" i="22"/>
  <c r="J92" i="22"/>
  <c r="K92" i="22"/>
  <c r="E91" i="22"/>
  <c r="H84" i="22"/>
  <c r="I84" i="22"/>
  <c r="J84" i="22"/>
  <c r="K84" i="22"/>
  <c r="F74" i="22"/>
  <c r="F91" i="22" s="1"/>
  <c r="G74" i="22"/>
  <c r="G91" i="22" s="1"/>
  <c r="H74" i="22"/>
  <c r="I74" i="22"/>
  <c r="J74" i="22"/>
  <c r="K74" i="22"/>
  <c r="H66" i="22"/>
  <c r="H91" i="22" s="1"/>
  <c r="I66" i="22"/>
  <c r="I91" i="22" s="1"/>
  <c r="J66" i="22"/>
  <c r="J91" i="22" s="1"/>
  <c r="K66" i="22"/>
  <c r="E63" i="22"/>
  <c r="G63" i="22"/>
  <c r="H63" i="22"/>
  <c r="I63" i="22"/>
  <c r="J63" i="22"/>
  <c r="K63" i="22"/>
  <c r="E56" i="22"/>
  <c r="F56" i="22"/>
  <c r="G56" i="22"/>
  <c r="H56" i="22"/>
  <c r="I56" i="22"/>
  <c r="J56" i="22"/>
  <c r="K56" i="22"/>
  <c r="G47" i="22"/>
  <c r="I47" i="22"/>
  <c r="J47" i="22"/>
  <c r="K47" i="22"/>
  <c r="D32" i="22"/>
  <c r="E32" i="22"/>
  <c r="F32" i="22"/>
  <c r="G32" i="22"/>
  <c r="H32" i="22"/>
  <c r="I32" i="22"/>
  <c r="J32" i="22"/>
  <c r="K32" i="22"/>
  <c r="D29" i="22"/>
  <c r="E29" i="22"/>
  <c r="F29" i="22"/>
  <c r="G29" i="22"/>
  <c r="H29" i="22"/>
  <c r="I29" i="22"/>
  <c r="I57" i="22" s="1"/>
  <c r="J29" i="22"/>
  <c r="J57" i="22" s="1"/>
  <c r="K29" i="22"/>
  <c r="K57" i="22" s="1"/>
  <c r="E17" i="22"/>
  <c r="H17" i="22"/>
  <c r="D15" i="22"/>
  <c r="E15" i="22"/>
  <c r="F15" i="22"/>
  <c r="G15" i="22"/>
  <c r="H15" i="22"/>
  <c r="I15" i="22"/>
  <c r="J15" i="22"/>
  <c r="K15" i="22"/>
  <c r="D11" i="22"/>
  <c r="D16" i="22" s="1"/>
  <c r="E11" i="22"/>
  <c r="E16" i="22" s="1"/>
  <c r="F11" i="22"/>
  <c r="F16" i="22" s="1"/>
  <c r="G11" i="22"/>
  <c r="G16" i="22" s="1"/>
  <c r="H11" i="22"/>
  <c r="H16" i="22" s="1"/>
  <c r="I11" i="22"/>
  <c r="I16" i="22" s="1"/>
  <c r="I100" i="22" s="1"/>
  <c r="J11" i="22"/>
  <c r="J16" i="22" s="1"/>
  <c r="J100" i="22" s="1"/>
  <c r="J103" i="22" s="1"/>
  <c r="K11" i="22"/>
  <c r="K16" i="22" s="1"/>
  <c r="E56" i="19"/>
  <c r="F56" i="19"/>
  <c r="G56" i="19"/>
  <c r="H56" i="19"/>
  <c r="I56" i="19"/>
  <c r="J56" i="19"/>
  <c r="K56" i="19"/>
  <c r="D56" i="19"/>
  <c r="D51" i="19"/>
  <c r="E51" i="19"/>
  <c r="F51" i="19"/>
  <c r="G51" i="19"/>
  <c r="H51" i="19"/>
  <c r="I51" i="19"/>
  <c r="J51" i="19"/>
  <c r="K51" i="19"/>
  <c r="E48" i="19"/>
  <c r="F48" i="19"/>
  <c r="G48" i="19"/>
  <c r="H48" i="19"/>
  <c r="F43" i="19"/>
  <c r="G43" i="19"/>
  <c r="H43" i="19"/>
  <c r="I43" i="19"/>
  <c r="J43" i="19"/>
  <c r="K43" i="19"/>
  <c r="D33" i="19"/>
  <c r="F33" i="19"/>
  <c r="G33" i="19"/>
  <c r="H33" i="19"/>
  <c r="I33" i="19"/>
  <c r="J33" i="19"/>
  <c r="K33" i="19"/>
  <c r="D31" i="19"/>
  <c r="F31" i="19"/>
  <c r="G31" i="19"/>
  <c r="H31" i="19"/>
  <c r="I31" i="19"/>
  <c r="J31" i="19"/>
  <c r="K31" i="19"/>
  <c r="D29" i="19"/>
  <c r="E29" i="19"/>
  <c r="F29" i="19"/>
  <c r="G29" i="19"/>
  <c r="H29" i="19"/>
  <c r="I29" i="19"/>
  <c r="J29" i="19"/>
  <c r="K29" i="19"/>
  <c r="K27" i="19"/>
  <c r="K35" i="19" s="1"/>
  <c r="D27" i="19"/>
  <c r="D35" i="19" s="1"/>
  <c r="E27" i="19"/>
  <c r="E35" i="19" s="1"/>
  <c r="F27" i="19"/>
  <c r="G27" i="19"/>
  <c r="G35" i="19" s="1"/>
  <c r="H27" i="19"/>
  <c r="I27" i="19"/>
  <c r="I35" i="19" s="1"/>
  <c r="J27" i="19"/>
  <c r="D25" i="19"/>
  <c r="E25" i="19"/>
  <c r="F25" i="19"/>
  <c r="G25" i="19"/>
  <c r="H25" i="19"/>
  <c r="I25" i="19"/>
  <c r="J25" i="19"/>
  <c r="K25" i="19"/>
  <c r="E23" i="19"/>
  <c r="H23" i="19"/>
  <c r="D23" i="19"/>
  <c r="D52" i="19" s="1"/>
  <c r="D57" i="19" s="1"/>
  <c r="F16" i="19"/>
  <c r="G16" i="19"/>
  <c r="G23" i="19" s="1"/>
  <c r="I16" i="19"/>
  <c r="J16" i="19"/>
  <c r="K16" i="19"/>
  <c r="K9" i="19"/>
  <c r="D9" i="19"/>
  <c r="E9" i="19"/>
  <c r="F9" i="19"/>
  <c r="G9" i="19"/>
  <c r="H9" i="19"/>
  <c r="I9" i="19"/>
  <c r="J9" i="19"/>
  <c r="D4" i="19"/>
  <c r="E4" i="19"/>
  <c r="F4" i="19"/>
  <c r="G4" i="19"/>
  <c r="H4" i="19"/>
  <c r="I4" i="19"/>
  <c r="J4" i="19"/>
  <c r="K4" i="19"/>
  <c r="K15" i="19" s="1"/>
  <c r="K23" i="19" s="1"/>
  <c r="H50" i="22"/>
  <c r="H42" i="22"/>
  <c r="H33" i="22"/>
  <c r="H47" i="22" s="1"/>
  <c r="F15" i="19" l="1"/>
  <c r="F23" i="19" s="1"/>
  <c r="J35" i="19"/>
  <c r="F35" i="19"/>
  <c r="J15" i="19"/>
  <c r="J23" i="19" s="1"/>
  <c r="J52" i="19" s="1"/>
  <c r="J57" i="19" s="1"/>
  <c r="I15" i="19"/>
  <c r="I23" i="19" s="1"/>
  <c r="I52" i="19" s="1"/>
  <c r="I57" i="19" s="1"/>
  <c r="I103" i="22"/>
  <c r="K91" i="22"/>
  <c r="K100" i="22" s="1"/>
  <c r="K103" i="22" s="1"/>
  <c r="G52" i="19"/>
  <c r="G57" i="19" s="1"/>
  <c r="F52" i="19"/>
  <c r="F57" i="19" s="1"/>
  <c r="H57" i="22"/>
  <c r="H100" i="22" s="1"/>
  <c r="H103" i="22" s="1"/>
  <c r="G57" i="22"/>
  <c r="G100" i="22" s="1"/>
  <c r="G103" i="22" s="1"/>
  <c r="K52" i="19"/>
  <c r="K57" i="19" s="1"/>
  <c r="E52" i="19"/>
  <c r="E57" i="19" s="1"/>
  <c r="H35" i="19"/>
  <c r="H52" i="19" s="1"/>
  <c r="H57" i="19" s="1"/>
  <c r="D102" i="22" l="1"/>
  <c r="E50" i="22"/>
  <c r="E42" i="22"/>
  <c r="E33" i="22"/>
  <c r="E47" i="22" s="1"/>
  <c r="E57" i="22" l="1"/>
  <c r="E100" i="22" s="1"/>
  <c r="E103" i="22" s="1"/>
  <c r="C43" i="19"/>
  <c r="C33" i="19"/>
  <c r="I7" i="5" l="1"/>
  <c r="I11" i="5" s="1"/>
  <c r="F7" i="5"/>
  <c r="C7" i="5"/>
  <c r="C11" i="5" s="1"/>
  <c r="C13" i="5"/>
  <c r="C12" i="5"/>
  <c r="C63" i="22"/>
  <c r="C56" i="22"/>
  <c r="D96" i="22"/>
  <c r="D92" i="22"/>
  <c r="D84" i="22"/>
  <c r="D74" i="22"/>
  <c r="D66" i="22"/>
  <c r="D91" i="22" s="1"/>
  <c r="D63" i="22"/>
  <c r="D56" i="22"/>
  <c r="D50" i="22"/>
  <c r="C50" i="22"/>
  <c r="D42" i="22"/>
  <c r="D33" i="22"/>
  <c r="C11" i="22"/>
  <c r="F42" i="22"/>
  <c r="C42" i="22"/>
  <c r="F33" i="22"/>
  <c r="C33" i="22"/>
  <c r="C29" i="22"/>
  <c r="C16" i="19"/>
  <c r="C25" i="19"/>
  <c r="C66" i="22"/>
  <c r="C91" i="22" s="1"/>
  <c r="C96" i="22"/>
  <c r="C92" i="22"/>
  <c r="F63" i="22"/>
  <c r="C15" i="22"/>
  <c r="C56" i="19"/>
  <c r="C9" i="19"/>
  <c r="C4" i="19"/>
  <c r="E13" i="5"/>
  <c r="H13" i="5"/>
  <c r="H12" i="5"/>
  <c r="B12" i="5"/>
  <c r="B13" i="5"/>
  <c r="E7" i="5"/>
  <c r="E11" i="5" s="1"/>
  <c r="H7" i="5"/>
  <c r="H11" i="5" s="1"/>
  <c r="B7" i="5"/>
  <c r="B11" i="5" s="1"/>
  <c r="C51" i="19"/>
  <c r="C102" i="22"/>
  <c r="C84" i="22"/>
  <c r="C74" i="22"/>
  <c r="C32" i="22"/>
  <c r="C31" i="19"/>
  <c r="C27" i="19"/>
  <c r="C29" i="19"/>
  <c r="F47" i="22" l="1"/>
  <c r="F57" i="22" s="1"/>
  <c r="D47" i="22"/>
  <c r="D57" i="22" s="1"/>
  <c r="C16" i="22"/>
  <c r="C47" i="22"/>
  <c r="C57" i="22" s="1"/>
  <c r="C35" i="19"/>
  <c r="C15" i="19"/>
  <c r="C23" i="19" s="1"/>
  <c r="C52" i="19" s="1"/>
  <c r="F100" i="22" l="1"/>
  <c r="F103" i="22" s="1"/>
  <c r="C100" i="22"/>
  <c r="C103" i="22" s="1"/>
  <c r="C57" i="19"/>
  <c r="D100" i="22"/>
  <c r="D103" i="22" s="1"/>
</calcChain>
</file>

<file path=xl/sharedStrings.xml><?xml version="1.0" encoding="utf-8"?>
<sst xmlns="http://schemas.openxmlformats.org/spreadsheetml/2006/main" count="1153" uniqueCount="727">
  <si>
    <t>Megnevezés</t>
  </si>
  <si>
    <t>Költségvetési bevételek</t>
  </si>
  <si>
    <t>Költségvetési kiadások</t>
  </si>
  <si>
    <t>Költségvetési hiány</t>
  </si>
  <si>
    <t>Tárgyévi kiadások</t>
  </si>
  <si>
    <t>Tárgyévi bevételek</t>
  </si>
  <si>
    <t>Költségvetési bevételek:</t>
  </si>
  <si>
    <t>Rovat száma</t>
  </si>
  <si>
    <t>Összesen:</t>
  </si>
  <si>
    <t>Működési</t>
  </si>
  <si>
    <t>Felhalmozási</t>
  </si>
  <si>
    <t>Helyi önkormányzatok működésének általános támogatása</t>
  </si>
  <si>
    <t xml:space="preserve"> -Település üzemeltetés (zöldterület-gazdálkodás, közvilágítás, köztemető-fenntartás, közütak-fenntartása)</t>
  </si>
  <si>
    <t xml:space="preserve"> -Egyéb önkormányzati feladatok támogatása</t>
  </si>
  <si>
    <t>Települési önkormányzatok szociális és gyermekjóléti feladatainak támogatása</t>
  </si>
  <si>
    <t xml:space="preserve"> -Falugondnoki szolgálat támogatása</t>
  </si>
  <si>
    <t>Települési önkormányzatok kulturális feladatainak támogatása</t>
  </si>
  <si>
    <t>B1</t>
  </si>
  <si>
    <t>Vagyoni típusú adók</t>
  </si>
  <si>
    <t>Egyéb közhatalmi bevételek</t>
  </si>
  <si>
    <t>B3</t>
  </si>
  <si>
    <t>B4</t>
  </si>
  <si>
    <t>B7</t>
  </si>
  <si>
    <t>B1-B7</t>
  </si>
  <si>
    <t>Előző év költségvetési maradványának igénybevétele</t>
  </si>
  <si>
    <t>B8</t>
  </si>
  <si>
    <t>TÁRGYÉVI BEVÉTELEK ÖSSZESEN:</t>
  </si>
  <si>
    <t>K1</t>
  </si>
  <si>
    <t>Munkaadókat terhelő járulékok és szociális hozzájárulási adó</t>
  </si>
  <si>
    <t>K2</t>
  </si>
  <si>
    <t xml:space="preserve"> -Irodaszer, nyomtatvány</t>
  </si>
  <si>
    <t>Üzemeltetési anyagok beszerzése</t>
  </si>
  <si>
    <t xml:space="preserve"> -Hajtó - és kenőanyagok</t>
  </si>
  <si>
    <t xml:space="preserve"> -Egyéb anyagbeszerzés</t>
  </si>
  <si>
    <t xml:space="preserve"> -Egyéb kommunikációs szolgáltatások</t>
  </si>
  <si>
    <t>Közüzemi díjak</t>
  </si>
  <si>
    <t xml:space="preserve"> -Villamos energia</t>
  </si>
  <si>
    <t xml:space="preserve"> -Víz- és csatorna díjak</t>
  </si>
  <si>
    <t>Karbantartási, kisjavítási szolgáltatások</t>
  </si>
  <si>
    <t>Egyéb szolgáltatások</t>
  </si>
  <si>
    <t>Működési célú előzetesen felszámított általános forgalmi adó</t>
  </si>
  <si>
    <t>Egyéb dologi kiadások</t>
  </si>
  <si>
    <t>K3</t>
  </si>
  <si>
    <t>Egyéb nem intézményi ellátások</t>
  </si>
  <si>
    <t>K4</t>
  </si>
  <si>
    <t>Egyéb működési célú támogatások államháztartáson belülre</t>
  </si>
  <si>
    <t xml:space="preserve"> -Óvoda finanszírozás</t>
  </si>
  <si>
    <t xml:space="preserve"> -Kistérségi ügyelet működési hozzájárulás</t>
  </si>
  <si>
    <t>Egyéb működési célú támogatások államháztartáson kívülre</t>
  </si>
  <si>
    <t>Tartalékok</t>
  </si>
  <si>
    <t xml:space="preserve"> -Működési tartalék (általános tartalék)</t>
  </si>
  <si>
    <t>K5</t>
  </si>
  <si>
    <t>Egyéb tárgyi eszközök beszerzése, létesítése (Kisértékű tárgyi eszközök beszerzése)</t>
  </si>
  <si>
    <t>K6</t>
  </si>
  <si>
    <t>K7</t>
  </si>
  <si>
    <t xml:space="preserve">Költségvetési kiadások </t>
  </si>
  <si>
    <t>K1-K8</t>
  </si>
  <si>
    <t xml:space="preserve">Önkormányzati létszám előirányzat </t>
  </si>
  <si>
    <t xml:space="preserve">Ebből: Közfoglalkoztatottak éves létszám előirányzata </t>
  </si>
  <si>
    <t>Költségvetési kiadások:</t>
  </si>
  <si>
    <t>Összesen</t>
  </si>
  <si>
    <t>Foglalkoztatottak személyi juttatásai</t>
  </si>
  <si>
    <t>Külső személyi juttatások</t>
  </si>
  <si>
    <t>Személyi juttatások</t>
  </si>
  <si>
    <t>Készletbeszerzés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</si>
  <si>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</si>
  <si>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</si>
  <si>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</si>
  <si>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</si>
  <si>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</si>
  <si>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</si>
  <si>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</si>
  <si>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>Önkormányzatok működési támogatásai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</si>
  <si>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</si>
  <si>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</si>
  <si>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</si>
  <si>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</si>
  <si>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Felhalmozási célú átvett pénzeszközök </t>
  </si>
  <si>
    <t xml:space="preserve">Költségvetési bevételek </t>
  </si>
  <si>
    <t xml:space="preserve">Finanszírozási bevételek </t>
  </si>
  <si>
    <t xml:space="preserve">TÁRGYÉVI KIADÁSOK  ÖSSZESEN: </t>
  </si>
  <si>
    <t>BEVÉTELEK</t>
  </si>
  <si>
    <t>KIADÁSOK</t>
  </si>
  <si>
    <t>Működési költségvetési bevételek</t>
  </si>
  <si>
    <t>Felhalmozási célú átvett pénzeszközök</t>
  </si>
  <si>
    <t>Működési költségvetési kiadások</t>
  </si>
  <si>
    <t>Felhalmozási költségvetési bevétel</t>
  </si>
  <si>
    <t>Egyéb működési célú kiadások (felhalmozási tartalék)</t>
  </si>
  <si>
    <t>BEVÉTELEK ÖSSZESEN:</t>
  </si>
  <si>
    <t>Felhalmozási költségvetési kiadások</t>
  </si>
  <si>
    <t>KIADÁSOK ÖSSZESEN:</t>
  </si>
  <si>
    <t>Finanszírozási bevételek                                    B8</t>
  </si>
  <si>
    <t>Működési célú kiadások összesen</t>
  </si>
  <si>
    <t>Felhalmozási célú bevételek összesen</t>
  </si>
  <si>
    <t>Felhalmozási célú kiadások összesen</t>
  </si>
  <si>
    <t>ÖNKORMÁNYZAT BEVÉTELE ÖSSZESEN</t>
  </si>
  <si>
    <t>ÖNKORMÁNYZAT KIADÁSAI ÖSSZESEN</t>
  </si>
  <si>
    <t>Működési bevételek</t>
  </si>
  <si>
    <t>Maradvány működési célú igénybevétele</t>
  </si>
  <si>
    <t>Munkáltatót terhelő járulékok és szociális hozzájárulási adó</t>
  </si>
  <si>
    <t>Tartalék felhalmozási célú igénybevétele</t>
  </si>
  <si>
    <t>Finanszírozási bevételek</t>
  </si>
  <si>
    <t xml:space="preserve"> - Helyi iparűzési adó</t>
  </si>
  <si>
    <t>Értékesítési és forgalmi adók</t>
  </si>
  <si>
    <t xml:space="preserve"> -Lakásépítési kölcsön visszatérülés háztartásoktól</t>
  </si>
  <si>
    <t>Költségvetési egyenleg megállapítása, hiány finanszírozásának módja, többlet felhasználása - 4. melléklet</t>
  </si>
  <si>
    <t>Maradvány felhalmozási célú igénybevétele</t>
  </si>
  <si>
    <t>Kiküldetések kiadásai (belföldi kiküldetés)</t>
  </si>
  <si>
    <t xml:space="preserve"> - Biztosítási díjak (KGFB; Casco; Vagyonbiztosítás)</t>
  </si>
  <si>
    <t xml:space="preserve"> - Települési önkormányzatok szociális feladatainak egyéb támogatása</t>
  </si>
  <si>
    <t>Egyéb működési bevételek</t>
  </si>
  <si>
    <t>Kiszámlázott Általános forgalmi adó</t>
  </si>
  <si>
    <t>Egyéb felhalmozási célú átvett pénzeszközök</t>
  </si>
  <si>
    <t>Fizetendő általános forgalmi adó</t>
  </si>
  <si>
    <t xml:space="preserve"> - Helytörténeti és Községszépítő Egyesület Egervár (Stúdió) támogatása  </t>
  </si>
  <si>
    <t xml:space="preserve"> - Fogorvosi ügyelet hozzájárulás</t>
  </si>
  <si>
    <t xml:space="preserve"> - Változó kamatozású betét tartalékba helyezése  </t>
  </si>
  <si>
    <t>Felújítások</t>
  </si>
  <si>
    <t xml:space="preserve"> - Telefon</t>
  </si>
  <si>
    <t xml:space="preserve"> - Pénzügyi szolgáltatások kiadásai (bankköltség)</t>
  </si>
  <si>
    <t xml:space="preserve"> - Rászoruló gyermekek szünidei étleztetésének támogatása </t>
  </si>
  <si>
    <t>Egyéb működési célú támogatások bevételei államháztartáson belülről</t>
  </si>
  <si>
    <t>Választott tisztségviselők juttatásai</t>
  </si>
  <si>
    <t xml:space="preserve"> - Hulladékgyűjtés</t>
  </si>
  <si>
    <t xml:space="preserve"> -Iskolai étkeztetés</t>
  </si>
  <si>
    <t xml:space="preserve"> - Gősfai Polgárőr  Egyesület támogatása </t>
  </si>
  <si>
    <t>K9</t>
  </si>
  <si>
    <t>Finanszírozási kiadások</t>
  </si>
  <si>
    <t>Államháztartáson belüli megelőlegezések visszafizetése</t>
  </si>
  <si>
    <t>Államháztatáson belüli megelőlegezések visszafizetése</t>
  </si>
  <si>
    <t>Finanszírozási kiadások összesen</t>
  </si>
  <si>
    <t xml:space="preserve"> -</t>
  </si>
  <si>
    <t>Szolgáltatások ellenértéke (temető igénybevételi díj, közterület használat, bérleti díj)</t>
  </si>
  <si>
    <t xml:space="preserve"> - Lakott külterülettel kapcsolatos feladatok támogatása</t>
  </si>
  <si>
    <t xml:space="preserve"> -Közfoglalkoztatottak bér- és járulék támogatása</t>
  </si>
  <si>
    <t xml:space="preserve"> -Zalai Falvakért Egyesület</t>
  </si>
  <si>
    <t xml:space="preserve"> - Göcsej-Zala mente Egyesület tagdíj hozzájárulás</t>
  </si>
  <si>
    <t xml:space="preserve">Szakmai tevékenységet segítő szolgáltatások </t>
  </si>
  <si>
    <t>Szakmai anyagok beszerzése</t>
  </si>
  <si>
    <t xml:space="preserve"> - Söjtöri Intézményfenntartó Társulás szociális alapszolgáltatás</t>
  </si>
  <si>
    <t xml:space="preserve"> - Gősfa Kultúrájáért Egyesület</t>
  </si>
  <si>
    <t xml:space="preserve"> - Önkormányzat által saját hatáskörben adott pénzügyi ellátás  </t>
  </si>
  <si>
    <t xml:space="preserve"> - Adópótlék, adóbírság</t>
  </si>
  <si>
    <t xml:space="preserve"> - Gépjárműadó</t>
  </si>
  <si>
    <t xml:space="preserve"> - Magánszemélyek kommunális adója</t>
  </si>
  <si>
    <t>Egyéb költségtérítés</t>
  </si>
  <si>
    <t>Költségvetési többlet</t>
  </si>
  <si>
    <t>Befektetési jegyek</t>
  </si>
  <si>
    <t xml:space="preserve"> - Befektetési jegyek</t>
  </si>
  <si>
    <t>Előző évek pénzmaradványának igénybevétele utáni többlet / hiány</t>
  </si>
  <si>
    <t>Gősfa Község Önkormányzatának 2018. évi bevételi előirányzatai működési és felhalmozási cél szerinti bontásban             (adatok Ft-ban)  - 1. melléklet</t>
  </si>
  <si>
    <t>Gősfa Község Önkormányzatának 2018. évi  költségvetési kiadásai működési és felhalmozási cél szerinti bontásban és létszám előirányzata                                   (adatok e Ft-ban) - 2. melléklet</t>
  </si>
  <si>
    <t>2018. évi erdeti eir. Összesen</t>
  </si>
  <si>
    <t>2018. évi eredeti eir. Működési</t>
  </si>
  <si>
    <t xml:space="preserve">2018. évi eredeti eir. Felhalmozási </t>
  </si>
  <si>
    <t xml:space="preserve"> - Polgármesteri illetmény támogatása</t>
  </si>
  <si>
    <t>Munkavégzésre irányuló egyéb jogviszonyban nem saját foglalkoztatottaknak fizetett juttatások</t>
  </si>
  <si>
    <t>Egyéb külső személyi juttatások (reprezentáció)</t>
  </si>
  <si>
    <t xml:space="preserve"> - Viola utca burkolatfelújítása (Kistelepülési önkormányzatok támogatása pályázat)   </t>
  </si>
  <si>
    <t xml:space="preserve"> - Kötelezettséggel terhelt felhalmozási tartalék (víz-, szennyvíz alszámla 2017.12.31-i egyenlege)</t>
  </si>
  <si>
    <t xml:space="preserve"> - Beruházási tartalék</t>
  </si>
  <si>
    <t>Működési célú pénzeszköz átadás- Hivatal finanszírozás</t>
  </si>
  <si>
    <t xml:space="preserve"> -EFOP-1.5.2-16 működési része</t>
  </si>
  <si>
    <t>B2</t>
  </si>
  <si>
    <t>Felhalmozási célú támogatások államháztartáson belülről</t>
  </si>
  <si>
    <t xml:space="preserve"> -EFOP-1.5.2-16 felhalmozási része</t>
  </si>
  <si>
    <t>Törvény szerinti illetmények, munkabérek (EFOP-1.5.2-16: 1.430.000 Ft)</t>
  </si>
  <si>
    <t>Munkaadókat terhelő járulékok és szociális hozzájárulási adó (EFOP-1.5.2-16: 314.600 Ft)</t>
  </si>
  <si>
    <t>Anyagköltség EFOP-1-5-2-16</t>
  </si>
  <si>
    <t>Vásárolt élelmezés ( Rászoruló gyermekek szünidei étkeztetésének támogatása )</t>
  </si>
  <si>
    <t>Közüzemi díjak EFOP-1.5.2-16</t>
  </si>
  <si>
    <t>Egyéb szolgáltatások EFOP-1.5.2-16</t>
  </si>
  <si>
    <t>Beruházási célú előzetesen felszámított általános forgalmi adó (EFOP-1.5.2: 514.419 Ft)</t>
  </si>
  <si>
    <t>Tárgyi eszköz beszerzés EFOP-1.5.2-16</t>
  </si>
  <si>
    <t>EFOP-1.5.2-16</t>
  </si>
  <si>
    <t xml:space="preserve"> - Felújítási célú előzetesen felszámított áfa  (EFOP-1.5.2: 318.600 Ft)</t>
  </si>
  <si>
    <t>Béren kívüli juttatás  EFOP-1-5-2-16</t>
  </si>
  <si>
    <t>Működési tartalék EFOP-1.5.2-16</t>
  </si>
  <si>
    <t>befektetési jegyek</t>
  </si>
  <si>
    <t>I.Módosítás Összesen</t>
  </si>
  <si>
    <t>I.Módosítás Működési</t>
  </si>
  <si>
    <t xml:space="preserve">I.Módosítás Felhalmozási </t>
  </si>
  <si>
    <t>Működési célú költségvetési támogatások és kiegészítő támogatások</t>
  </si>
  <si>
    <t>Közlekedési költségtérítés</t>
  </si>
  <si>
    <t>Szociális támogatások</t>
  </si>
  <si>
    <t xml:space="preserve">Foglakoztatottak egyéb személyi juttatásai </t>
  </si>
  <si>
    <t xml:space="preserve">Bérleti és lízing díjak </t>
  </si>
  <si>
    <t>Közvetített szolgáltatások</t>
  </si>
  <si>
    <t xml:space="preserve">Reklám-és propagandakiadások </t>
  </si>
  <si>
    <t xml:space="preserve">Kiküldetések, reklám- és propagandakiadások </t>
  </si>
  <si>
    <t>Kamatkiadások</t>
  </si>
  <si>
    <t>Családi támogatások</t>
  </si>
  <si>
    <t>A helyi önkormányzatok előző évi elszámolásából származó kiadások</t>
  </si>
  <si>
    <t xml:space="preserve">2018. évi eredeti eir.Módosítás összesen </t>
  </si>
  <si>
    <t xml:space="preserve">2018.évi eredeti eir.Módosítás Működési </t>
  </si>
  <si>
    <t>2018.évi eredeti eir. Módosítás Felhalmozási</t>
  </si>
  <si>
    <t>Bevételek módosítása</t>
  </si>
  <si>
    <t>Kiadások módosítása</t>
  </si>
  <si>
    <t xml:space="preserve">2018.Módosított előirányzat </t>
  </si>
  <si>
    <t xml:space="preserve">2018 Eredeti előirányzat </t>
  </si>
  <si>
    <t>Teljesített Összesen</t>
  </si>
  <si>
    <t>központi kezelésű előirányzatok</t>
  </si>
  <si>
    <t>fejezeti kezelésű előirányzatok EU-s programokra</t>
  </si>
  <si>
    <t>elkülönített állami pénzalapok</t>
  </si>
  <si>
    <t>társulások és költségvetési szervei</t>
  </si>
  <si>
    <t>ebből:egyéb bírság</t>
  </si>
  <si>
    <t>ebből:tárgyi eszközök bérbeadásából származó bevétel</t>
  </si>
  <si>
    <t>Általános forgalmi adó visszatérítése</t>
  </si>
  <si>
    <t xml:space="preserve">Egyéb kapott (járó) kamatok és kamatjellegű bevételek </t>
  </si>
  <si>
    <t xml:space="preserve">Kamatbevételek és más nyereségjellegű bevételek </t>
  </si>
  <si>
    <t>Egyéb működési célú átvett pénzeszközök</t>
  </si>
  <si>
    <t>ebből:háztartások</t>
  </si>
  <si>
    <t xml:space="preserve">ebből:önkormányzatok többségi tulajdonú nem pénzügyi vállalkozások </t>
  </si>
  <si>
    <t>ebből: egyéb vállakozások</t>
  </si>
  <si>
    <t xml:space="preserve">Működési célú átvett pénzeszközök </t>
  </si>
  <si>
    <t>B6</t>
  </si>
  <si>
    <t>Államháztartáson belüli megelőlegezések</t>
  </si>
  <si>
    <t>Teljesített Működési</t>
  </si>
  <si>
    <t xml:space="preserve">Teljesített Felhalmozási </t>
  </si>
  <si>
    <t>ebből:szociális hozzájárulási adó</t>
  </si>
  <si>
    <t>ebből: egészségügyi hozzájárulás</t>
  </si>
  <si>
    <t xml:space="preserve">ebből: munkaadót és foglalkoztattotak részére történő kifizetésekkel kapcsolatban terhelő más járulék jellegű kötelezettségek </t>
  </si>
  <si>
    <t>ebből: munkáltatót terhelő személyi jövedelemadó</t>
  </si>
  <si>
    <t>Árubeszerzés</t>
  </si>
  <si>
    <t>ebből:biztosítási díjak</t>
  </si>
  <si>
    <t>ebből:az egyéb pénzbeli és természetbeni gyermekvédelmi támogatások</t>
  </si>
  <si>
    <t>ebből:települési támogatás</t>
  </si>
  <si>
    <t>Elvonások és befizetések</t>
  </si>
  <si>
    <t xml:space="preserve">ebből:helyi önkormányzatok és költségvetési szerveik </t>
  </si>
  <si>
    <t xml:space="preserve">ebből:társulások és költségvetési szerveik </t>
  </si>
  <si>
    <t>ebből: egyéb civil szervezetek</t>
  </si>
  <si>
    <t xml:space="preserve">ebből:önkormányzati többségi tulajdonú nem pénzügyi vállalkozások </t>
  </si>
  <si>
    <t xml:space="preserve">ebből:egyéb vállalkozás </t>
  </si>
  <si>
    <t>2018.évi teljesített összesen</t>
  </si>
  <si>
    <t xml:space="preserve">2018. évi teljesített Működési </t>
  </si>
  <si>
    <t xml:space="preserve">2018.évi teljesített felhalmozási </t>
  </si>
  <si>
    <t>2018.évi teljesített</t>
  </si>
  <si>
    <t>Helyi önkormányzat TELJESÍTETT bevételei és kiadásai kormányzati funkciók szerinti bontásban (adatok Ft-ban)- 3. melléklet</t>
  </si>
  <si>
    <t>2017. évi kormányzati funkció</t>
  </si>
  <si>
    <t>2017. évi kormányzati funkció elnevezése</t>
  </si>
  <si>
    <t>I. Kiadások és bevételek kormányzati funkcióként</t>
  </si>
  <si>
    <t>052020</t>
  </si>
  <si>
    <t>Szennyvíz gyűjtése, tisztítása, elhelyezése</t>
  </si>
  <si>
    <t>052010</t>
  </si>
  <si>
    <t>Szennyvízgazdálkodás igazgatása</t>
  </si>
  <si>
    <t>051010</t>
  </si>
  <si>
    <t>Hulladékgazdálkodás igazgatása</t>
  </si>
  <si>
    <t>051030</t>
  </si>
  <si>
    <t>Nem veszélyes (települési) hulladék vegyes (ömlesztett) begyűjtése, szállítása, átrakása</t>
  </si>
  <si>
    <t>056010</t>
  </si>
  <si>
    <t>Komplex környezetvédelmi programok támogatása</t>
  </si>
  <si>
    <t>013350</t>
  </si>
  <si>
    <t>Önkormányzati vagyonnal való gazdálkodással kapcsolatos feladatok (önkormányzati tulajdonú üzlethelyiségek, irodák, más ingatlanok hasznosítása)</t>
  </si>
  <si>
    <t>011130</t>
  </si>
  <si>
    <t>Önkormányzatok és önkormányzati hivatalok jogalkotó és általános igazgatási tevékenysége</t>
  </si>
  <si>
    <t>063010</t>
  </si>
  <si>
    <t>Vízügy igazgatása</t>
  </si>
  <si>
    <t>064010</t>
  </si>
  <si>
    <t>Közvilágítás</t>
  </si>
  <si>
    <t>066020</t>
  </si>
  <si>
    <t>Város-, községgazdálkodási egyéb szolgáltatások</t>
  </si>
  <si>
    <t>018010</t>
  </si>
  <si>
    <t>Önkormányzatok elszámolásai a központi költségvetéssel</t>
  </si>
  <si>
    <t>018030</t>
  </si>
  <si>
    <t>Támogatási célú finanszírozási műveletek</t>
  </si>
  <si>
    <t>091140</t>
  </si>
  <si>
    <t xml:space="preserve">Óvodai nevelés, ellátás működtetési feladatai </t>
  </si>
  <si>
    <t>091211</t>
  </si>
  <si>
    <t>Köznevelési intézmény 1-4. évfolyamán tanulók nevelésével, oktatásával összefüggő működtetési feladatok</t>
  </si>
  <si>
    <t>072112</t>
  </si>
  <si>
    <t>Háziorvosi ügyeleti ellátás</t>
  </si>
  <si>
    <t>072111</t>
  </si>
  <si>
    <t>Háziorvosi alapellátás</t>
  </si>
  <si>
    <t>072311</t>
  </si>
  <si>
    <t>Fogorvosi alapellátás</t>
  </si>
  <si>
    <t>072312</t>
  </si>
  <si>
    <t>Fogorvosi ügyeleti ellátás</t>
  </si>
  <si>
    <t>104037</t>
  </si>
  <si>
    <t>Intézményen kívüli gyermekétkeztetés</t>
  </si>
  <si>
    <t>104051</t>
  </si>
  <si>
    <t>Gyermekvédelmi pénzbeli és természetbeni ellátások</t>
  </si>
  <si>
    <t>107060</t>
  </si>
  <si>
    <t>Egyéb szociális pénzbeli ellátások, támogatások</t>
  </si>
  <si>
    <t>107052</t>
  </si>
  <si>
    <t>Házi segítségnyújtás</t>
  </si>
  <si>
    <t>107055</t>
  </si>
  <si>
    <t>Falugondnoki, tanyagondnoki szolgáltatás</t>
  </si>
  <si>
    <t>041233</t>
  </si>
  <si>
    <t>Hosszabb időtartamú közfoglalkoztatás (Vállalkozás részére foglalkoztatást helyettesítő támogatásban részesülő személy foglalkoztatásához nyújtható támogatás )</t>
  </si>
  <si>
    <t>081030</t>
  </si>
  <si>
    <t>Sportlétesítmények, edzőtáborok működtetése és fejlesztése</t>
  </si>
  <si>
    <t>082094</t>
  </si>
  <si>
    <t>Közművelődés-kulturális alapú gazdaságfejlesztés</t>
  </si>
  <si>
    <t>082091</t>
  </si>
  <si>
    <t>Közművelődés- közösségi és társadalmi részvétel fejlesztése</t>
  </si>
  <si>
    <t>082042</t>
  </si>
  <si>
    <t>Könyvtári állomány gyarapítása, nyilvántartása</t>
  </si>
  <si>
    <t>013320</t>
  </si>
  <si>
    <t>Köztemető - fenntartás és - működtetés</t>
  </si>
  <si>
    <t>045160</t>
  </si>
  <si>
    <t>Közutak, hidak, alagutak üzemeltetése, fenntartása</t>
  </si>
  <si>
    <t>084031</t>
  </si>
  <si>
    <t>Civil szervezetek működési támogatása</t>
  </si>
  <si>
    <t>900020</t>
  </si>
  <si>
    <t>Önk. Funkicóra nem sorolható bevételei áht-én kívülről</t>
  </si>
  <si>
    <t>066010</t>
  </si>
  <si>
    <t>Zöldterület-kezelés</t>
  </si>
  <si>
    <t xml:space="preserve"> - általános tartalék</t>
  </si>
  <si>
    <t xml:space="preserve"> - céltartalék</t>
  </si>
  <si>
    <t>MINDÖSSZESEN:</t>
  </si>
  <si>
    <t>Bevétel 2018. évi eredeti előirányzata</t>
  </si>
  <si>
    <t>Bevétel 2018. évi I. módosított előirányzata</t>
  </si>
  <si>
    <t>2018. évi Teljesített bevétel összesen</t>
  </si>
  <si>
    <t>Kiadás 2018. évi eredeti előirányzata</t>
  </si>
  <si>
    <t>Kiadás 2018. évi I. módosított előirányzata</t>
  </si>
  <si>
    <t>2018. évi Teljesített kiadás összesen</t>
  </si>
  <si>
    <t>Összeg</t>
  </si>
  <si>
    <t>01</t>
  </si>
  <si>
    <t>01 Alaptevékenység költségvetési bevételei</t>
  </si>
  <si>
    <t>02</t>
  </si>
  <si>
    <t>02 Alaptevékenység költségvetési kiadásai</t>
  </si>
  <si>
    <t>03</t>
  </si>
  <si>
    <t xml:space="preserve"> I Alaptevékenység költségvetési egyenlege (=01-02)</t>
  </si>
  <si>
    <t>04</t>
  </si>
  <si>
    <t>03 Alaptevékenység finanszírozási bevételei</t>
  </si>
  <si>
    <t>05</t>
  </si>
  <si>
    <t>04 Alaptevékenység finanszírozási kiadásai</t>
  </si>
  <si>
    <t>06</t>
  </si>
  <si>
    <t>II Alaptevékenység finanszírozási egyenlege (=03-04)</t>
  </si>
  <si>
    <t>07</t>
  </si>
  <si>
    <t>A) Alaptevékenység maradványa (+/- I +/-II)</t>
  </si>
  <si>
    <t>08</t>
  </si>
  <si>
    <t>B) Vállalkozási tevékenység maradványa</t>
  </si>
  <si>
    <t xml:space="preserve"> - </t>
  </si>
  <si>
    <t>09</t>
  </si>
  <si>
    <t>C) Összes maradvány (A+B)</t>
  </si>
  <si>
    <t>10</t>
  </si>
  <si>
    <t>D) Alaptevékenység kötelezettségvállalással terhelt maradványa</t>
  </si>
  <si>
    <t>E) Alaptevékenység szabad maradványa (=A-D)</t>
  </si>
  <si>
    <t>9. melléklet</t>
  </si>
  <si>
    <t>A települési önkormányzatok működésének támogatása</t>
  </si>
  <si>
    <t>Egyes szociális és gyermekjóléti feladatok támogatása</t>
  </si>
  <si>
    <t>Rászoruló gyermekek szünidei étkeztetése</t>
  </si>
  <si>
    <t>Költségvetési törvény alapján feladatátvétellel/feladatellátással korrigált hozzájárulás</t>
  </si>
  <si>
    <t>Tényleges hozzájárulás</t>
  </si>
  <si>
    <t>Központosított előiárnyzatok és egyéb kötött felhasználású támogatások elszámolása (Ft)</t>
  </si>
  <si>
    <t>A központi költségvetésből támogatásként rendelkezésre bocsátott összeg</t>
  </si>
  <si>
    <t>Az önkormányzat által az adott célra ténylegesen felhasznált összeg</t>
  </si>
  <si>
    <t>Az önkormáyzat által fel nem használt, de a következő évben jogszerűen felhasználható összeg</t>
  </si>
  <si>
    <t>-</t>
  </si>
  <si>
    <t>Felhalmozási célú önkormányzati támogatások (e Ft)</t>
  </si>
  <si>
    <t xml:space="preserve">    - Forintban vezetett költségvetési pénzforgalmi számlák egyenlege</t>
  </si>
  <si>
    <t xml:space="preserve">    - Forintpénztárak és betétkönyvek egyenlege</t>
  </si>
  <si>
    <t>Mérleg /adatok  Ft-ban/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</si>
  <si>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</si>
  <si>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</si>
  <si>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</si>
  <si>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</si>
  <si>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</si>
  <si>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</si>
  <si>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</si>
  <si>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B/II/2 Forgatási célú hitelviszonyt megtestesítő értékpapírok (&gt;=B/II/2a+…+B/II/2e)</t>
  </si>
  <si>
    <t>B/II/2e - ebből: befektetési 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</si>
  <si>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</si>
  <si>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</si>
  <si>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</si>
  <si>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</si>
  <si>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</si>
  <si>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</si>
  <si>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</si>
  <si>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</si>
  <si>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</si>
  <si>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</si>
  <si>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</si>
  <si>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</si>
  <si>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</si>
  <si>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</si>
  <si>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</si>
  <si>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</si>
  <si>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D/II/4 Költségvetési évet követően esedékes követelések működési bevételre</t>
  </si>
  <si>
    <t>D/II/4e -ebből költségvetési évet követően esedékes követelések álttalános forgalmi adó visszatérítésére</t>
  </si>
  <si>
    <t>D/II Költségvetési évet követően esedékes követelések</t>
  </si>
  <si>
    <t>D/III/3 Más által beszedett bevételek elszámolása</t>
  </si>
  <si>
    <t>D/III/4 Forgótőke elszámolása</t>
  </si>
  <si>
    <t>D/III Követelés jellegű sajátos elszámolások (=D/III/1+…+D/III/9)</t>
  </si>
  <si>
    <t>D) KÖVETELÉSEK  (=D/I+D/II+D/III)</t>
  </si>
  <si>
    <t>ESZKÖZÖK ÖSSZESEN (=A+B+C+D+E+F)</t>
  </si>
  <si>
    <t>G/I  Nemzeti vagyon induláskori értéke</t>
  </si>
  <si>
    <t>G/III/3 Pénzeszközön kívüliegyéb  eszközök induláskori értéke és változásai</t>
  </si>
  <si>
    <t>G/III  Pénzeszközön kívüliegyéb  eszközök induláskori értéke és változásai</t>
  </si>
  <si>
    <t>G/IV Felhalmozott eredmény</t>
  </si>
  <si>
    <t>G/VI Mérleg szerinti eredmény</t>
  </si>
  <si>
    <t>G/ SAJÁT TŐKE  (= G/I+…+G/VI)</t>
  </si>
  <si>
    <t>H/I/1 Költségvetési évben esedékes kötelezettségek személyi juttatásokra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</si>
  <si>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</si>
  <si>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</si>
  <si>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H/II/9e- ebből Költségvetési évet követően esedékes kötelezettségek államháztartáson belüli megelőzések visszafizetésére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</si>
  <si>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</si>
  <si>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</si>
  <si>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</si>
  <si>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</si>
  <si>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</si>
  <si>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</si>
  <si>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</si>
  <si>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Társaság neve</t>
  </si>
  <si>
    <t>Részvények darabszáma (db)</t>
  </si>
  <si>
    <t>Tulajdon %-a</t>
  </si>
  <si>
    <t>Tulajdon összege (Ft)</t>
  </si>
  <si>
    <t>Észak- Zalai Víz-és Csatornamű Zrt.</t>
  </si>
  <si>
    <t>4</t>
  </si>
  <si>
    <t>Támogatási jogcím</t>
  </si>
  <si>
    <t>Adósságkonszolidációban részt nem vett önkormányzatok támogatásai</t>
  </si>
  <si>
    <t xml:space="preserve">2018.évi Teljesített előirányzat </t>
  </si>
  <si>
    <t>MARADVÁNYKIMUTATÁS 2018. év - 7. melléklet /adatok Ft-ban/</t>
  </si>
  <si>
    <t xml:space="preserve">A helyi önkormányzatok általános működéséhez, ágazati feladataihoz kapcsolódó támogatások 2018. évi teljesítési adatok /adatok Ft-ban/ </t>
  </si>
  <si>
    <t>A települési önkormányzatok működésének támogatása, kiegészítés után 2018. évi teljesítés:</t>
  </si>
  <si>
    <t>Az előző évi (2017.) kötelezettségvállalással terhelt központosított előirányzatok és maradványaik elszámolása (e Ft)</t>
  </si>
  <si>
    <t>Pénzeszközök állományának változása 2018. évben -10. melléklet - adatok Ft-ban</t>
  </si>
  <si>
    <t xml:space="preserve">Nyitó pénzkészlet 2018. január 1-jén </t>
  </si>
  <si>
    <t>Záró pénzkészlet összege 2018. dec. 31-én</t>
  </si>
  <si>
    <t>Gősfa Község Önkormányzatának vagyonkimutatása 2018. december 31.-i fordulónappal - 11. melléklet</t>
  </si>
  <si>
    <t>Önkormányzati részvények alakulása 2018. évben - 12. melléklet</t>
  </si>
  <si>
    <t>2018. évi teljesített bevétel (Ft)</t>
  </si>
  <si>
    <t>2018. évi teljesített kiadás (Ft)</t>
  </si>
  <si>
    <t>2019. évi várható kiadás (Ft)</t>
  </si>
  <si>
    <t>Elengedés, kedvezmény jogalapja</t>
  </si>
  <si>
    <t>Közvetett támogatás összege (e Ft)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</si>
  <si>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</si>
  <si>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</si>
  <si>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 adónál biztosított kedvezmény, mentesség</t>
  </si>
  <si>
    <t>7/2011. (IV.10.) önkormányzati rendelet a magánszemélyek kommunális adójáról  2. §</t>
  </si>
  <si>
    <t>Gépjárműadónál biztosított kedvezmény, mentesség</t>
  </si>
  <si>
    <t>Gépjárműadóról szóló 1991. évi LXXXII. törvény 5. §</t>
  </si>
  <si>
    <t>Helységek, eszközök hasznosításából származó bevételből nyújtott kedvezmény, mentesség</t>
  </si>
  <si>
    <t>Egyéb nyújtott kedvezmény vagy kölcsön elengedése</t>
  </si>
  <si>
    <r>
      <t>Közvetett támogatásokat tartalmazó kimutatás 2018. év -</t>
    </r>
    <r>
      <rPr>
        <b/>
        <i/>
        <sz val="11"/>
        <color indexed="8"/>
        <rFont val="Garamond"/>
        <family val="1"/>
        <charset val="238"/>
      </rPr>
      <t xml:space="preserve"> 8. melléklet </t>
    </r>
    <r>
      <rPr>
        <b/>
        <sz val="11"/>
        <color indexed="8"/>
        <rFont val="Garamond"/>
        <family val="1"/>
        <charset val="238"/>
      </rPr>
      <t>/adatok Ft-ban/</t>
    </r>
  </si>
  <si>
    <t>Polgármesteri illetmény támogatása</t>
  </si>
  <si>
    <t>Eltérés</t>
  </si>
  <si>
    <t xml:space="preserve">Szociális ágazati összevont pótlék </t>
  </si>
  <si>
    <t xml:space="preserve">A települési önkormányztaok szociális feladatainak egyéb támogatása </t>
  </si>
  <si>
    <t xml:space="preserve">Települési önkormányzatok nyilvános könyvtári és közművelődési feladatainak támogatása </t>
  </si>
  <si>
    <t>Könyvtári, közművelődési és múzeumi feladatok támogatása</t>
  </si>
  <si>
    <t xml:space="preserve">Lakossági víz-és csatornaszolgáltatás támogatása </t>
  </si>
  <si>
    <t xml:space="preserve">A települési önkormányzatok szociális célú tüzelőanyag vásárlásához kapcsolódó támogatása </t>
  </si>
  <si>
    <t>Helyi önkormányzatok működési célú költségvetési támogatásai összesen</t>
  </si>
  <si>
    <t xml:space="preserve">A téli rezsicsökkentésben korábban nem részesült, a vezetékes gáz-vagy távfűtéstől eltérő fűtőanyagot használó háztartások egyszeri támogatása </t>
  </si>
  <si>
    <t>Mindösszesen</t>
  </si>
  <si>
    <t>Az éves központi költségvetésből támogatásként rendelkezésre bocsátott összeg</t>
  </si>
  <si>
    <t>Az önkormányzat által az adott célra ténylegesen felhasznált összeg 2014-ben</t>
  </si>
  <si>
    <t>Az önkormányzat által az adott célra ténylegesen felhasznált összeg 2015-ben</t>
  </si>
  <si>
    <t>Az önkormányzat által az adott célra ténylegesen felhasznált összeg 2016-ban</t>
  </si>
  <si>
    <t>Az önkormányzat által az adott célra ténylegesen felhasznált összeg 2017-ben</t>
  </si>
  <si>
    <t>Az önkormányzat által az adott célra ténylegesen felhasznált összeg 2018-ban</t>
  </si>
  <si>
    <t>Visszafizetési kötelezettség</t>
  </si>
  <si>
    <t xml:space="preserve">A Magyarország 2014.évi központi költségvetéséről szóló 2013.évi CCXXX.törvény 3. melléklet 10.a) pontja szerinti, az adósságkonszolidációban részt nem vett települési önkormányzatok fejlesztéseinek támogatása </t>
  </si>
  <si>
    <t xml:space="preserve">A Magyarország 2016.évi központi költségvetéséről szóló 2015.évi C.törvény 3. melléklet II. 8 pontja szerinti, az adósságkonszolidációban nem részesült települési önkormányzatok fejlesztéseinek támogatása </t>
  </si>
  <si>
    <t>Az önkormányzat által a  2017. évben fel nem használt, 2018. évben jogszerűen felhasználható összeg</t>
  </si>
  <si>
    <t>Ebből 2018. évben ez előírt határidőig ténylegesen felhasznált összeg</t>
  </si>
  <si>
    <t>Kistelepülési önkormányzatok alacsony összegű fejlesztéseinek támogatása</t>
  </si>
  <si>
    <t xml:space="preserve">Helyi önkormányzatok felhalmozási célú költségvetési támogatásai összesen </t>
  </si>
  <si>
    <t>Helyi önkormányzatok kiegészítő támogatásai összesen</t>
  </si>
  <si>
    <t>Pénzeszközök állományának csökkenése 2017.01.01.-2017.12.31. közt</t>
  </si>
  <si>
    <t>2019.évi várható bevétel</t>
  </si>
  <si>
    <t>6 503 569</t>
  </si>
  <si>
    <t>Előző időszak</t>
  </si>
  <si>
    <t>Tárgyi időszak</t>
  </si>
  <si>
    <t xml:space="preserve">A/I/2 Szellemi termékek </t>
  </si>
  <si>
    <t>A/I Immateriális javak</t>
  </si>
  <si>
    <t>D/I/3/d - ebből: költségvetési évben esedékes követelések termékek és szolgáltatások adóira</t>
  </si>
  <si>
    <t xml:space="preserve">D/I/3/f - ebből: költségvetési évben esedékes követelések egyéb közhatalmi bevételekre </t>
  </si>
  <si>
    <t>D/III/1 Adott előlegek</t>
  </si>
  <si>
    <t>D/III/1e - ebből: foglakoztatottaknak adott előlegek</t>
  </si>
  <si>
    <t>E/II/2 Más fizetendő általános forgalmi adó</t>
  </si>
  <si>
    <t>E/II Fizetendő általános forgalmi adó elszámolása</t>
  </si>
  <si>
    <t>E) EGYÉB SAJÁTOS ELSZÁMOLÁSAOK  (=E/I+E/2+E/3)</t>
  </si>
  <si>
    <t>H/I/3 Költségvetési évben esedékes kötelezettségek finanszírozási kiadásokra</t>
  </si>
  <si>
    <t xml:space="preserve">ebből: H/I/9g - ebből: költségvetési évben esedékes kötelezettségek államháztartáson belüli megelőlegezések visszafizetésére </t>
  </si>
  <si>
    <t>042220</t>
  </si>
  <si>
    <t>Erdőgazdálkodás</t>
  </si>
  <si>
    <t>082092</t>
  </si>
  <si>
    <t xml:space="preserve">Közművelődés - hagyományos közösségi kulturális értékek gondozása </t>
  </si>
  <si>
    <t>086010</t>
  </si>
  <si>
    <t xml:space="preserve">Határon túli magyarok egyéb támogatásai </t>
  </si>
  <si>
    <t xml:space="preserve">                             Költségvetési mérleg közgazdasági tagolásban (adatok Ft-ban) 5. melléklet </t>
  </si>
  <si>
    <t>Költségvetési évet követő három év keretszámai (adatok Ft-ban) - 6. melléklet</t>
  </si>
  <si>
    <t xml:space="preserve">2018.évi teljesített </t>
  </si>
  <si>
    <r>
      <rPr>
        <b/>
        <sz val="12"/>
        <color indexed="8"/>
        <rFont val="Garamond"/>
        <family val="1"/>
        <charset val="238"/>
      </rPr>
      <t xml:space="preserve">Az önkormányzat több éves kihatással járó döntései , illetve EU-s forrásból finanszírozott prjektjei                                        </t>
    </r>
    <r>
      <rPr>
        <b/>
        <u/>
        <sz val="12"/>
        <color indexed="8"/>
        <rFont val="Garamond"/>
        <family val="1"/>
        <charset val="238"/>
      </rPr>
      <t xml:space="preserve">                 2018. ÉVI TELJESÍTÉS</t>
    </r>
    <r>
      <rPr>
        <b/>
        <sz val="12"/>
        <color indexed="8"/>
        <rFont val="Garamond"/>
        <family val="1"/>
        <charset val="238"/>
      </rPr>
      <t xml:space="preserve">  - 13. melléklet</t>
    </r>
  </si>
  <si>
    <t>Naplósorszám</t>
  </si>
  <si>
    <t>Helyrajzi szám</t>
  </si>
  <si>
    <t>Utcanév</t>
  </si>
  <si>
    <t>Ingatlanjelleg</t>
  </si>
  <si>
    <t>I31. Könyv szerinti bruttó érték - érték (eFt)</t>
  </si>
  <si>
    <t>I32. Becsült érték - érték (eFt)</t>
  </si>
  <si>
    <t>I08. A földrészlet nagysága (ha)</t>
  </si>
  <si>
    <t>I08. A földrészlet nagysága (m2)</t>
  </si>
  <si>
    <t>37/  2/ /</t>
  </si>
  <si>
    <t>Temető és ravatalozó</t>
  </si>
  <si>
    <t>Gősfa, NINCS UTCANéV</t>
  </si>
  <si>
    <t>00004 - TEMETŐ</t>
  </si>
  <si>
    <t>85/  1/ /</t>
  </si>
  <si>
    <t>Önkormányzati út</t>
  </si>
  <si>
    <t>21124 - BELTERÜLETI KISZOLGÁLÓ ÉS LAKÓUTAK</t>
  </si>
  <si>
    <t>85/  2/ /</t>
  </si>
  <si>
    <t>127/   / /</t>
  </si>
  <si>
    <t>148/   / /</t>
  </si>
  <si>
    <t>Vízfolyás</t>
  </si>
  <si>
    <t>00002 - VIZEK, KÖZCÉLÚ VÍZILÉTESÍTMÉNYEK TERÜLETEI</t>
  </si>
  <si>
    <t>112/   / /</t>
  </si>
  <si>
    <t>Gősfa, Viola UTCA</t>
  </si>
  <si>
    <t>93/   / /</t>
  </si>
  <si>
    <t>37/  1/ /</t>
  </si>
  <si>
    <t>38/   / /</t>
  </si>
  <si>
    <t>Beépítetlen terület</t>
  </si>
  <si>
    <t>00001 - MŰVELÉS ALÁ NEM TARTOZÓ BEÉPÍTETLEN FÖLDTERÜLET</t>
  </si>
  <si>
    <t>01048/   / /</t>
  </si>
  <si>
    <t>21125 - KÜLTERÜLETI KÖZUTAK</t>
  </si>
  <si>
    <t>01047/  2/ /</t>
  </si>
  <si>
    <t>Erdő</t>
  </si>
  <si>
    <t>00005 - TERMŐFÖLD</t>
  </si>
  <si>
    <t>01053/   / /</t>
  </si>
  <si>
    <t>6/   / /</t>
  </si>
  <si>
    <t>26/   / /</t>
  </si>
  <si>
    <t>Gősfa, Felszabadulás UTCA</t>
  </si>
  <si>
    <t>47/   / /</t>
  </si>
  <si>
    <t>Községháza és egyébb épület</t>
  </si>
  <si>
    <t>Gősfa, DóZSA UTCA 11</t>
  </si>
  <si>
    <t>12201 - POLGÁRMESTERI HIVATALOK, KÖRJEGYZŐSÉGEK ÉPÜLETEI</t>
  </si>
  <si>
    <t>83/  1/ /</t>
  </si>
  <si>
    <t>Közpark</t>
  </si>
  <si>
    <t>Gősfa, DóZSA UTCA</t>
  </si>
  <si>
    <t>83/  2/ /</t>
  </si>
  <si>
    <t>124/   / /</t>
  </si>
  <si>
    <t>125/   / /</t>
  </si>
  <si>
    <t>126/   / /</t>
  </si>
  <si>
    <t>Beépítelen terület</t>
  </si>
  <si>
    <t>01051/   / /</t>
  </si>
  <si>
    <t>01006/   / /</t>
  </si>
  <si>
    <t>01013/  1/ /</t>
  </si>
  <si>
    <t>Vízmű, üzemi épület</t>
  </si>
  <si>
    <t>12740 - MÁSHOVÁ NEM  SOROLT EGYÉB ÉPÜLETEK</t>
  </si>
  <si>
    <t>01013/  2/ /</t>
  </si>
  <si>
    <t>Saját használatú út</t>
  </si>
  <si>
    <t>01016/   / /</t>
  </si>
  <si>
    <t>Árok</t>
  </si>
  <si>
    <t>01017/   / /</t>
  </si>
  <si>
    <t>01029/   / /</t>
  </si>
  <si>
    <t>01061/   / /</t>
  </si>
  <si>
    <t>Dögtér</t>
  </si>
  <si>
    <t>24202 - HULLADÉKGYŰJTŐ UDVAR</t>
  </si>
  <si>
    <t>162/   / /</t>
  </si>
  <si>
    <t>Lakóház, udvar, gazdasági épület</t>
  </si>
  <si>
    <t>11111 - SZABADON ÁLLÓ HÁZAK, MINT PL. CSALÁDI HÁZAK, VILLÁK, FAHÁZAK, ERDÉSZ</t>
  </si>
  <si>
    <t>238/   / /</t>
  </si>
  <si>
    <t>Kert, gyümölcsös</t>
  </si>
  <si>
    <t>243/   / /</t>
  </si>
  <si>
    <t>251/   / /</t>
  </si>
  <si>
    <t>Gyep(rét)</t>
  </si>
  <si>
    <t>261/   / /</t>
  </si>
  <si>
    <t>268/   / /</t>
  </si>
  <si>
    <t>397/   / /</t>
  </si>
  <si>
    <t>Fásított terület</t>
  </si>
  <si>
    <t>401/   / /</t>
  </si>
  <si>
    <t>Szőlő</t>
  </si>
  <si>
    <t>421/   / /</t>
  </si>
  <si>
    <t>429/   / /</t>
  </si>
  <si>
    <t>458/   / /</t>
  </si>
  <si>
    <t>459/   / /</t>
  </si>
  <si>
    <t>460/   / /</t>
  </si>
  <si>
    <t>465/   / /</t>
  </si>
  <si>
    <t>466/   / /</t>
  </si>
  <si>
    <t>Gyümölcsös, gyep</t>
  </si>
  <si>
    <t>467/   / /</t>
  </si>
  <si>
    <t>Gyümölcsös, gyep(rét)</t>
  </si>
  <si>
    <t>478/   / /</t>
  </si>
  <si>
    <t>569/   / /</t>
  </si>
  <si>
    <t>570/   / /</t>
  </si>
  <si>
    <t>571/   / /</t>
  </si>
  <si>
    <t>584/   / /</t>
  </si>
  <si>
    <t>598/   / /</t>
  </si>
  <si>
    <t>604/   / /</t>
  </si>
  <si>
    <t>642/   / /</t>
  </si>
  <si>
    <t>644/   / /</t>
  </si>
  <si>
    <t>646/  2/ /</t>
  </si>
  <si>
    <t>649/   / /</t>
  </si>
  <si>
    <t>651/   / /</t>
  </si>
  <si>
    <t>652/   / /</t>
  </si>
  <si>
    <t>01069/  1/ /</t>
  </si>
  <si>
    <t>Közút</t>
  </si>
  <si>
    <t>536/   / /</t>
  </si>
  <si>
    <t>542/   / /</t>
  </si>
  <si>
    <t>533/   / /</t>
  </si>
  <si>
    <t>Gyümölcsös,szántó, gyep(rét), erdő</t>
  </si>
  <si>
    <t>532/   / /</t>
  </si>
  <si>
    <t>529/   / /</t>
  </si>
  <si>
    <t>520/   / /</t>
  </si>
  <si>
    <t>510/   / /</t>
  </si>
  <si>
    <t>Szőlő, gyep(rét), erdő</t>
  </si>
  <si>
    <t>503/  5/ /</t>
  </si>
  <si>
    <t>357/   / /</t>
  </si>
  <si>
    <t>353/  1/ /</t>
  </si>
  <si>
    <t>Gyümölcsös</t>
  </si>
  <si>
    <t>352/   / /</t>
  </si>
  <si>
    <t>321/   / /</t>
  </si>
  <si>
    <t>296/   / /</t>
  </si>
  <si>
    <t>275/   / /</t>
  </si>
  <si>
    <t>237/   / /</t>
  </si>
  <si>
    <t>Kert</t>
  </si>
  <si>
    <t>01105/   / /</t>
  </si>
  <si>
    <t>01078/  1/ /</t>
  </si>
  <si>
    <t>01070/   / /</t>
  </si>
  <si>
    <t>01050/ 13/ /</t>
  </si>
  <si>
    <t>01046/   / /</t>
  </si>
  <si>
    <t>01044/   / /</t>
  </si>
  <si>
    <t>01042/   / /</t>
  </si>
  <si>
    <t>01031/   / /</t>
  </si>
  <si>
    <t>01003/ 23/ /</t>
  </si>
  <si>
    <t>SPORTPÁLYA ÉS KÖZPARK</t>
  </si>
  <si>
    <t>24111 - SZABADTÉRI SPORTPÁLYÁK (PL. LABDARÚGÁS RÉSZÉRE, AUTÓ- VAGY KERÉKPÁR</t>
  </si>
  <si>
    <t>01003/  3/ /</t>
  </si>
  <si>
    <t>01002/   / /</t>
  </si>
  <si>
    <t>48/1//</t>
  </si>
  <si>
    <t>Egyéb épület és polgármesteri hivatal</t>
  </si>
  <si>
    <t>Egervár, Vár UTCA 2</t>
  </si>
  <si>
    <t>48/2//</t>
  </si>
  <si>
    <t>Garázsépület</t>
  </si>
  <si>
    <t>12421 - GARÁZSÉPÜLETEK (FELSZÍNI VAGY FÖLDALATTI) ÉS FEDETT GÉPJÁRMŰPARKOLÓK</t>
  </si>
  <si>
    <t>50///</t>
  </si>
  <si>
    <t>Egyéb épület iskola</t>
  </si>
  <si>
    <t>Egervár, József Attila UTCA 3</t>
  </si>
  <si>
    <t>12633 - ÁLTALÁNOS ISKOLA</t>
  </si>
  <si>
    <t>58/   //</t>
  </si>
  <si>
    <t>Egyéb épület óvoda</t>
  </si>
  <si>
    <t>Egervár, József Attila UTCA 13</t>
  </si>
  <si>
    <t>12632 - ÓVODA</t>
  </si>
  <si>
    <t>282/   //</t>
  </si>
  <si>
    <t>Egyéb épület</t>
  </si>
  <si>
    <t>Egervár, József Attila UTCA 26</t>
  </si>
  <si>
    <t>12645 - HÁZIORVOSI RENDELŐ</t>
  </si>
  <si>
    <t>01093/  2/ /</t>
  </si>
  <si>
    <t>Tv és rádió adó</t>
  </si>
  <si>
    <t>Zalaegerszeg, NINCS UTCANéV</t>
  </si>
  <si>
    <t>22244 - HELYI TV-KÁBELEK ÉS A HOZZÁJUK TARTOZÓ KÖZÖSSÉGI ANTENNÁK</t>
  </si>
  <si>
    <t>02080/  3/ /</t>
  </si>
  <si>
    <t>Szemétlerakó telep</t>
  </si>
  <si>
    <t>Lakhegy, SZEMÉTLERAKÓ TELEP</t>
  </si>
  <si>
    <t>24201 - TÉRSÉGI CÉLÚ HULLADÉKKEZELŐ TELEP</t>
  </si>
  <si>
    <t>/   / /</t>
  </si>
  <si>
    <t>Egerváron - 40/3 HRSZ.- LÉT.TÉRBURK.ÉS ASZFALT.</t>
  </si>
  <si>
    <t>Egervár, NINCS UTCANéV</t>
  </si>
  <si>
    <t>21000 - KÖZLEKEDÉSI INFRASTRUKTÚRA</t>
  </si>
  <si>
    <t>84/  1/ /</t>
  </si>
  <si>
    <t>JÁRDA ÉS BUSZVÁRÓ</t>
  </si>
  <si>
    <t>21127 - GYALOGUTAK ÉS JÁRDÁK</t>
  </si>
  <si>
    <t>84/  2/ /</t>
  </si>
  <si>
    <t>JÁRDA</t>
  </si>
  <si>
    <t>84/  3/ /</t>
  </si>
  <si>
    <t>84/  4/ /</t>
  </si>
  <si>
    <t>84/  6/ /</t>
  </si>
  <si>
    <t>84/  7/ /</t>
  </si>
  <si>
    <t>84/  8/ /</t>
  </si>
  <si>
    <t>168/  1/ /</t>
  </si>
  <si>
    <t>Gősfa, MEZŐ IMRE U</t>
  </si>
  <si>
    <t>168/  2/ /</t>
  </si>
  <si>
    <t>168/  3/ /</t>
  </si>
  <si>
    <t>168/  5/ /</t>
  </si>
  <si>
    <t>168/  6/ /</t>
  </si>
  <si>
    <t>01005/   / /</t>
  </si>
  <si>
    <t>KÖZÚT</t>
  </si>
  <si>
    <t>01007/  4/ /</t>
  </si>
  <si>
    <t>01065/   / /</t>
  </si>
  <si>
    <t>01075/   / /</t>
  </si>
  <si>
    <t>01097/  1/ /</t>
  </si>
  <si>
    <t>356/   / /</t>
  </si>
  <si>
    <t>GXEP,GYÜMÖLCSÖS ÉS ÚT</t>
  </si>
  <si>
    <t>01086/ 15/ /</t>
  </si>
  <si>
    <t>SAJÁT HASZNÁLATÚ ÚT</t>
  </si>
  <si>
    <t>01086/ 16/ /</t>
  </si>
  <si>
    <t>SAJÁT HASZN.ÚT ÉS BUSZVÁRÓ</t>
  </si>
  <si>
    <t>01086/ 19/ /</t>
  </si>
  <si>
    <t>01079/  1/ /</t>
  </si>
  <si>
    <t>ÖNKORMÁNYZATI ÚT</t>
  </si>
  <si>
    <t>50/6//</t>
  </si>
  <si>
    <t>EGYÉB ÉPÜLET, TORNACSARNOK</t>
  </si>
  <si>
    <t>12654 - TORNACSARNOKOK</t>
  </si>
  <si>
    <t>01003/  4/ /</t>
  </si>
  <si>
    <t>01003/  5/ /</t>
  </si>
  <si>
    <t>01007/ 17/ /</t>
  </si>
  <si>
    <t>01009/   / /</t>
  </si>
  <si>
    <t>01010/ 13/ /</t>
  </si>
  <si>
    <t>01019/   / /</t>
  </si>
  <si>
    <t>01032/  4/ /</t>
  </si>
  <si>
    <t>01034/   / /</t>
  </si>
  <si>
    <t>01036/  7/ /</t>
  </si>
  <si>
    <t>01036/ 38/ /</t>
  </si>
  <si>
    <t>01041/   / /</t>
  </si>
  <si>
    <t>01056/   / /</t>
  </si>
  <si>
    <t>01058/   / /</t>
  </si>
  <si>
    <t>01067/   / /</t>
  </si>
  <si>
    <t>01073/   / /</t>
  </si>
  <si>
    <t>01098/   / /</t>
  </si>
  <si>
    <t>01010/ 30/ /</t>
  </si>
  <si>
    <t>ÁROK</t>
  </si>
  <si>
    <t>01010/ 36/ /</t>
  </si>
  <si>
    <t>01014/   / /</t>
  </si>
  <si>
    <t>01022/   / /</t>
  </si>
  <si>
    <t>01025/  1/ /</t>
  </si>
  <si>
    <t>01028/  4/ /</t>
  </si>
  <si>
    <t>01028/ 14/ /</t>
  </si>
  <si>
    <t>01032/  6/ /</t>
  </si>
  <si>
    <t>01080/   / /</t>
  </si>
  <si>
    <t>39/  1/ /</t>
  </si>
  <si>
    <t>TEMETŐ UT SZÉLESÖTÉS</t>
  </si>
  <si>
    <t>Szennyviz hálózat</t>
  </si>
  <si>
    <t>22231 - CSATORNAHÁLÓZATOK</t>
  </si>
  <si>
    <t>01086/ 32/ /</t>
  </si>
  <si>
    <t>Szántó</t>
  </si>
  <si>
    <t xml:space="preserve">29/   / /   </t>
  </si>
  <si>
    <t>Lakóház, udvar</t>
  </si>
  <si>
    <t>Gősfa, Felszabadulás UTCA 14</t>
  </si>
  <si>
    <t xml:space="preserve">01100/  3/ /   </t>
  </si>
  <si>
    <t>Vízmű vagyon</t>
  </si>
  <si>
    <t>Gősfa,</t>
  </si>
  <si>
    <t xml:space="preserve">464/  1/ /   </t>
  </si>
  <si>
    <t>gyümölcsös és gazdasági épület</t>
  </si>
  <si>
    <t>142///</t>
  </si>
  <si>
    <t>8913 GŐSFA, DÓZSA ÚT 20</t>
  </si>
  <si>
    <t xml:space="preserve">                                                                          Vagyon kimumatás                             11.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</si>
</sst>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65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2"/>
      <color indexed="8"/>
      <name val="Garamond"/>
      <family val="1"/>
      <charset val="238"/>
    </font>
    <font>
      <sz val="12"/>
      <name val="Garamond"/>
      <family val="1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b/>
      <i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i/>
      <sz val="10"/>
      <name val="Garamond"/>
      <family val="1"/>
      <charset val="238"/>
    </font>
    <font>
      <b/>
      <i/>
      <sz val="10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1"/>
      <name val="Calibri"/>
      <family val="2"/>
      <charset val="238"/>
    </font>
    <font>
      <b/>
      <sz val="12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indexed="8"/>
      <name val="Arial "/>
      <charset val="238"/>
    </font>
    <font>
      <sz val="14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indexed="8"/>
      <name val="Garamond"/>
      <family val="1"/>
      <charset val="238"/>
    </font>
    <font>
      <sz val="14"/>
      <color rgb="FFFF0000"/>
      <name val="Garamond"/>
      <family val="1"/>
      <charset val="238"/>
    </font>
    <font>
      <b/>
      <sz val="14"/>
      <color rgb="FFFF0000"/>
      <name val="Garamond"/>
      <family val="1"/>
      <charset val="238"/>
    </font>
    <font>
      <b/>
      <i/>
      <sz val="11"/>
      <color indexed="8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4"/>
      <name val="Garamond"/>
      <family val="1"/>
      <charset val="238"/>
    </font>
    <font>
      <b/>
      <sz val="14"/>
      <color indexed="8"/>
      <name val="Garamond"/>
      <family val="1"/>
      <charset val="238"/>
    </font>
    <font>
      <sz val="14"/>
      <name val="Garamond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  <xf numFmtId="0" fontId="58" fillId="0" borderId="0"/>
    <xf numFmtId="0" fontId="59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714">
    <xf numFmtId="0" fontId="0" fillId="0" borderId="0" xfId="0"/>
    <xf numFmtId="0" fontId="1" fillId="0" borderId="0" xfId="37"/>
    <xf numFmtId="3" fontId="1" fillId="0" borderId="0" xfId="37" applyNumberFormat="1"/>
    <xf numFmtId="0" fontId="19" fillId="0" borderId="0" xfId="37" applyFont="1"/>
    <xf numFmtId="0" fontId="19" fillId="0" borderId="0" xfId="37" applyFont="1" applyBorder="1"/>
    <xf numFmtId="0" fontId="2" fillId="0" borderId="0" xfId="41"/>
    <xf numFmtId="0" fontId="20" fillId="0" borderId="0" xfId="41" applyFont="1"/>
    <xf numFmtId="0" fontId="28" fillId="0" borderId="0" xfId="37" applyFont="1"/>
    <xf numFmtId="0" fontId="22" fillId="0" borderId="17" xfId="37" applyFont="1" applyBorder="1" applyAlignment="1">
      <alignment horizontal="center" vertical="center" wrapText="1"/>
    </xf>
    <xf numFmtId="3" fontId="21" fillId="0" borderId="17" xfId="37" applyNumberFormat="1" applyFont="1" applyBorder="1" applyAlignment="1">
      <alignment horizontal="center"/>
    </xf>
    <xf numFmtId="3" fontId="23" fillId="0" borderId="17" xfId="37" applyNumberFormat="1" applyFont="1" applyBorder="1" applyAlignment="1">
      <alignment horizontal="center"/>
    </xf>
    <xf numFmtId="3" fontId="22" fillId="0" borderId="17" xfId="37" applyNumberFormat="1" applyFont="1" applyBorder="1" applyAlignment="1">
      <alignment horizontal="center"/>
    </xf>
    <xf numFmtId="0" fontId="27" fillId="0" borderId="0" xfId="37" applyFont="1" applyBorder="1"/>
    <xf numFmtId="0" fontId="29" fillId="0" borderId="0" xfId="37" applyFont="1" applyBorder="1" applyAlignment="1">
      <alignment horizontal="left"/>
    </xf>
    <xf numFmtId="3" fontId="29" fillId="0" borderId="0" xfId="37" applyNumberFormat="1" applyFont="1" applyBorder="1" applyAlignment="1">
      <alignment horizontal="center"/>
    </xf>
    <xf numFmtId="3" fontId="26" fillId="0" borderId="17" xfId="41" applyNumberFormat="1" applyFont="1" applyBorder="1" applyAlignment="1">
      <alignment horizontal="right" wrapText="1"/>
    </xf>
    <xf numFmtId="3" fontId="24" fillId="0" borderId="17" xfId="41" applyNumberFormat="1" applyFont="1" applyBorder="1" applyAlignment="1">
      <alignment horizontal="right" wrapText="1"/>
    </xf>
    <xf numFmtId="0" fontId="24" fillId="0" borderId="17" xfId="41" applyFont="1" applyBorder="1" applyAlignment="1">
      <alignment horizontal="center" wrapText="1"/>
    </xf>
    <xf numFmtId="3" fontId="26" fillId="0" borderId="17" xfId="41" applyNumberFormat="1" applyFont="1" applyBorder="1" applyAlignment="1">
      <alignment wrapText="1"/>
    </xf>
    <xf numFmtId="0" fontId="2" fillId="0" borderId="0" xfId="41" applyFont="1"/>
    <xf numFmtId="0" fontId="22" fillId="0" borderId="16" xfId="37" applyFont="1" applyBorder="1" applyAlignment="1">
      <alignment horizontal="center" vertical="center" wrapText="1"/>
    </xf>
    <xf numFmtId="0" fontId="21" fillId="0" borderId="16" xfId="37" applyFont="1" applyBorder="1"/>
    <xf numFmtId="0" fontId="21" fillId="0" borderId="16" xfId="37" applyFont="1" applyBorder="1" applyAlignment="1">
      <alignment wrapText="1"/>
    </xf>
    <xf numFmtId="0" fontId="22" fillId="0" borderId="16" xfId="37" applyFont="1" applyBorder="1"/>
    <xf numFmtId="0" fontId="22" fillId="0" borderId="23" xfId="37" applyFont="1" applyBorder="1"/>
    <xf numFmtId="3" fontId="22" fillId="0" borderId="24" xfId="37" applyNumberFormat="1" applyFont="1" applyBorder="1" applyAlignment="1">
      <alignment horizontal="center"/>
    </xf>
    <xf numFmtId="0" fontId="24" fillId="0" borderId="16" xfId="41" applyFont="1" applyBorder="1" applyAlignment="1">
      <alignment horizontal="center" wrapText="1"/>
    </xf>
    <xf numFmtId="0" fontId="24" fillId="0" borderId="18" xfId="41" applyFont="1" applyBorder="1" applyAlignment="1">
      <alignment horizontal="center" wrapText="1"/>
    </xf>
    <xf numFmtId="0" fontId="26" fillId="0" borderId="16" xfId="41" applyFont="1" applyBorder="1" applyAlignment="1">
      <alignment wrapText="1"/>
    </xf>
    <xf numFmtId="3" fontId="26" fillId="0" borderId="18" xfId="41" applyNumberFormat="1" applyFont="1" applyBorder="1" applyAlignment="1">
      <alignment wrapText="1"/>
    </xf>
    <xf numFmtId="0" fontId="24" fillId="0" borderId="16" xfId="41" applyFont="1" applyBorder="1" applyAlignment="1">
      <alignment wrapText="1"/>
    </xf>
    <xf numFmtId="3" fontId="24" fillId="0" borderId="18" xfId="41" applyNumberFormat="1" applyFont="1" applyBorder="1" applyAlignment="1">
      <alignment horizontal="right" wrapText="1"/>
    </xf>
    <xf numFmtId="3" fontId="26" fillId="0" borderId="18" xfId="41" applyNumberFormat="1" applyFont="1" applyBorder="1" applyAlignment="1">
      <alignment horizontal="right" wrapText="1"/>
    </xf>
    <xf numFmtId="0" fontId="31" fillId="0" borderId="16" xfId="41" applyFont="1" applyBorder="1" applyAlignment="1">
      <alignment wrapText="1"/>
    </xf>
    <xf numFmtId="0" fontId="31" fillId="0" borderId="23" xfId="41" applyFont="1" applyBorder="1" applyAlignment="1">
      <alignment wrapText="1"/>
    </xf>
    <xf numFmtId="3" fontId="24" fillId="0" borderId="24" xfId="41" applyNumberFormat="1" applyFont="1" applyBorder="1" applyAlignment="1">
      <alignment horizontal="right" wrapText="1"/>
    </xf>
    <xf numFmtId="3" fontId="24" fillId="0" borderId="28" xfId="41" applyNumberFormat="1" applyFont="1" applyBorder="1" applyAlignment="1">
      <alignment horizontal="right" wrapText="1"/>
    </xf>
    <xf numFmtId="0" fontId="24" fillId="0" borderId="29" xfId="41" applyFont="1" applyBorder="1" applyAlignment="1">
      <alignment horizontal="center" wrapText="1"/>
    </xf>
    <xf numFmtId="0" fontId="35" fillId="0" borderId="0" xfId="37" applyFont="1" applyBorder="1" applyAlignment="1">
      <alignment horizontal="centerContinuous"/>
    </xf>
    <xf numFmtId="0" fontId="35" fillId="0" borderId="0" xfId="37" applyFont="1" applyBorder="1" applyAlignment="1">
      <alignment horizontal="center"/>
    </xf>
    <xf numFmtId="0" fontId="35" fillId="0" borderId="0" xfId="37" applyFont="1" applyBorder="1" applyAlignment="1">
      <alignment horizontal="left"/>
    </xf>
    <xf numFmtId="0" fontId="35" fillId="0" borderId="0" xfId="37" applyFont="1" applyFill="1" applyBorder="1" applyAlignment="1">
      <alignment horizontal="centerContinuous"/>
    </xf>
    <xf numFmtId="0" fontId="35" fillId="0" borderId="0" xfId="37" applyFont="1" applyFill="1" applyBorder="1" applyAlignment="1">
      <alignment horizontal="left"/>
    </xf>
    <xf numFmtId="49" fontId="35" fillId="0" borderId="16" xfId="37" applyNumberFormat="1" applyFont="1" applyFill="1" applyBorder="1" applyAlignment="1">
      <alignment horizontal="right" vertical="center" wrapText="1"/>
    </xf>
    <xf numFmtId="49" fontId="35" fillId="0" borderId="17" xfId="37" applyNumberFormat="1" applyFont="1" applyFill="1" applyBorder="1" applyAlignment="1">
      <alignment wrapText="1"/>
    </xf>
    <xf numFmtId="3" fontId="35" fillId="0" borderId="17" xfId="37" applyNumberFormat="1" applyFont="1" applyFill="1" applyBorder="1" applyAlignment="1">
      <alignment horizontal="left"/>
    </xf>
    <xf numFmtId="0" fontId="34" fillId="0" borderId="18" xfId="37" applyFont="1" applyFill="1" applyBorder="1" applyAlignment="1">
      <alignment horizontal="right"/>
    </xf>
    <xf numFmtId="0" fontId="35" fillId="0" borderId="16" xfId="37" applyFont="1" applyFill="1" applyBorder="1" applyAlignment="1">
      <alignment horizontal="right" vertical="center" wrapText="1"/>
    </xf>
    <xf numFmtId="0" fontId="35" fillId="0" borderId="17" xfId="37" applyFont="1" applyFill="1" applyBorder="1" applyAlignment="1">
      <alignment wrapText="1"/>
    </xf>
    <xf numFmtId="0" fontId="34" fillId="0" borderId="18" xfId="37" applyFont="1" applyFill="1" applyBorder="1" applyAlignment="1">
      <alignment horizontal="center"/>
    </xf>
    <xf numFmtId="0" fontId="35" fillId="0" borderId="14" xfId="37" applyFont="1" applyFill="1" applyBorder="1"/>
    <xf numFmtId="3" fontId="35" fillId="0" borderId="14" xfId="37" applyNumberFormat="1" applyFont="1" applyFill="1" applyBorder="1" applyAlignment="1">
      <alignment horizontal="left"/>
    </xf>
    <xf numFmtId="0" fontId="35" fillId="0" borderId="0" xfId="37" applyFont="1" applyFill="1" applyBorder="1" applyAlignment="1">
      <alignment horizontal="center"/>
    </xf>
    <xf numFmtId="0" fontId="35" fillId="0" borderId="0" xfId="37" applyFont="1" applyBorder="1"/>
    <xf numFmtId="0" fontId="35" fillId="0" borderId="16" xfId="37" applyFont="1" applyFill="1" applyBorder="1" applyAlignment="1">
      <alignment vertical="center" wrapText="1"/>
    </xf>
    <xf numFmtId="0" fontId="35" fillId="0" borderId="10" xfId="37" applyFont="1" applyFill="1" applyBorder="1" applyAlignment="1">
      <alignment wrapText="1"/>
    </xf>
    <xf numFmtId="3" fontId="34" fillId="0" borderId="38" xfId="37" applyNumberFormat="1" applyFont="1" applyFill="1" applyBorder="1"/>
    <xf numFmtId="3" fontId="35" fillId="0" borderId="18" xfId="37" applyNumberFormat="1" applyFont="1" applyFill="1" applyBorder="1"/>
    <xf numFmtId="3" fontId="35" fillId="0" borderId="18" xfId="37" applyNumberFormat="1" applyFont="1" applyFill="1" applyBorder="1" applyAlignment="1">
      <alignment horizontal="left"/>
    </xf>
    <xf numFmtId="0" fontId="35" fillId="0" borderId="0" xfId="37" applyFont="1" applyFill="1" applyBorder="1"/>
    <xf numFmtId="0" fontId="34" fillId="0" borderId="11" xfId="37" applyFont="1" applyFill="1" applyBorder="1" applyAlignment="1">
      <alignment vertical="center" wrapText="1"/>
    </xf>
    <xf numFmtId="0" fontId="34" fillId="0" borderId="19" xfId="37" applyFont="1" applyFill="1" applyBorder="1" applyAlignment="1">
      <alignment horizontal="center" wrapText="1"/>
    </xf>
    <xf numFmtId="3" fontId="34" fillId="0" borderId="19" xfId="37" applyNumberFormat="1" applyFont="1" applyFill="1" applyBorder="1"/>
    <xf numFmtId="0" fontId="35" fillId="0" borderId="31" xfId="37" applyFont="1" applyFill="1" applyBorder="1" applyAlignment="1">
      <alignment horizontal="right" vertical="center" wrapText="1"/>
    </xf>
    <xf numFmtId="0" fontId="34" fillId="0" borderId="14" xfId="37" applyFont="1" applyFill="1" applyBorder="1" applyAlignment="1">
      <alignment horizontal="center" wrapText="1"/>
    </xf>
    <xf numFmtId="0" fontId="35" fillId="0" borderId="21" xfId="37" applyFont="1" applyFill="1" applyBorder="1" applyAlignment="1">
      <alignment horizontal="right" vertical="center" wrapText="1"/>
    </xf>
    <xf numFmtId="0" fontId="35" fillId="0" borderId="22" xfId="37" applyFont="1" applyFill="1" applyBorder="1" applyAlignment="1">
      <alignment wrapText="1"/>
    </xf>
    <xf numFmtId="3" fontId="35" fillId="0" borderId="22" xfId="37" applyNumberFormat="1" applyFont="1" applyFill="1" applyBorder="1" applyAlignment="1">
      <alignment horizontal="left"/>
    </xf>
    <xf numFmtId="0" fontId="34" fillId="0" borderId="0" xfId="37" applyFont="1" applyFill="1" applyBorder="1"/>
    <xf numFmtId="3" fontId="35" fillId="0" borderId="17" xfId="37" applyNumberFormat="1" applyFont="1" applyFill="1" applyBorder="1"/>
    <xf numFmtId="0" fontId="35" fillId="0" borderId="31" xfId="37" applyFont="1" applyFill="1" applyBorder="1" applyAlignment="1">
      <alignment vertical="center" wrapText="1"/>
    </xf>
    <xf numFmtId="3" fontId="35" fillId="0" borderId="10" xfId="37" applyNumberFormat="1" applyFont="1" applyFill="1" applyBorder="1"/>
    <xf numFmtId="3" fontId="35" fillId="0" borderId="32" xfId="37" applyNumberFormat="1" applyFont="1" applyFill="1" applyBorder="1"/>
    <xf numFmtId="0" fontId="35" fillId="0" borderId="21" xfId="37" applyFont="1" applyFill="1" applyBorder="1" applyAlignment="1">
      <alignment vertical="center" wrapText="1"/>
    </xf>
    <xf numFmtId="0" fontId="35" fillId="0" borderId="22" xfId="37" applyFont="1" applyFill="1" applyBorder="1" applyAlignment="1">
      <alignment horizontal="center" wrapText="1"/>
    </xf>
    <xf numFmtId="3" fontId="35" fillId="0" borderId="22" xfId="37" applyNumberFormat="1" applyFont="1" applyFill="1" applyBorder="1"/>
    <xf numFmtId="0" fontId="35" fillId="0" borderId="22" xfId="37" applyFont="1" applyFill="1" applyBorder="1"/>
    <xf numFmtId="3" fontId="35" fillId="0" borderId="27" xfId="37" applyNumberFormat="1" applyFont="1" applyFill="1" applyBorder="1"/>
    <xf numFmtId="0" fontId="35" fillId="0" borderId="23" xfId="37" applyFont="1" applyFill="1" applyBorder="1" applyAlignment="1">
      <alignment horizontal="right" vertical="center" wrapText="1"/>
    </xf>
    <xf numFmtId="0" fontId="35" fillId="0" borderId="24" xfId="37" applyFont="1" applyFill="1" applyBorder="1" applyAlignment="1">
      <alignment wrapText="1"/>
    </xf>
    <xf numFmtId="3" fontId="35" fillId="0" borderId="24" xfId="37" applyNumberFormat="1" applyFont="1" applyFill="1" applyBorder="1" applyAlignment="1">
      <alignment horizontal="left" vertical="center"/>
    </xf>
    <xf numFmtId="0" fontId="35" fillId="0" borderId="24" xfId="37" applyFont="1" applyFill="1" applyBorder="1" applyAlignment="1">
      <alignment horizontal="left"/>
    </xf>
    <xf numFmtId="3" fontId="35" fillId="0" borderId="28" xfId="37" applyNumberFormat="1" applyFont="1" applyFill="1" applyBorder="1" applyAlignment="1">
      <alignment horizontal="left" vertical="center"/>
    </xf>
    <xf numFmtId="3" fontId="34" fillId="0" borderId="20" xfId="37" applyNumberFormat="1" applyFont="1" applyFill="1" applyBorder="1"/>
    <xf numFmtId="3" fontId="34" fillId="0" borderId="19" xfId="37" applyNumberFormat="1" applyFont="1" applyFill="1" applyBorder="1" applyAlignment="1">
      <alignment horizontal="right"/>
    </xf>
    <xf numFmtId="0" fontId="35" fillId="0" borderId="13" xfId="37" applyFont="1" applyFill="1" applyBorder="1" applyAlignment="1">
      <alignment vertical="center" wrapText="1"/>
    </xf>
    <xf numFmtId="3" fontId="34" fillId="0" borderId="14" xfId="37" applyNumberFormat="1" applyFont="1" applyFill="1" applyBorder="1" applyAlignment="1">
      <alignment horizontal="right"/>
    </xf>
    <xf numFmtId="3" fontId="35" fillId="0" borderId="15" xfId="37" applyNumberFormat="1" applyFont="1" applyFill="1" applyBorder="1" applyAlignment="1">
      <alignment horizontal="left"/>
    </xf>
    <xf numFmtId="0" fontId="37" fillId="0" borderId="17" xfId="37" applyFont="1" applyFill="1" applyBorder="1" applyAlignment="1">
      <alignment wrapText="1"/>
    </xf>
    <xf numFmtId="0" fontId="34" fillId="0" borderId="11" xfId="37" applyFont="1" applyFill="1" applyBorder="1" applyAlignment="1">
      <alignment vertical="center"/>
    </xf>
    <xf numFmtId="0" fontId="34" fillId="0" borderId="19" xfId="37" applyFont="1" applyFill="1" applyBorder="1"/>
    <xf numFmtId="3" fontId="35" fillId="0" borderId="0" xfId="37" applyNumberFormat="1" applyFont="1" applyBorder="1"/>
    <xf numFmtId="3" fontId="35" fillId="0" borderId="29" xfId="37" applyNumberFormat="1" applyFont="1" applyFill="1" applyBorder="1" applyAlignment="1">
      <alignment horizontal="left"/>
    </xf>
    <xf numFmtId="3" fontId="35" fillId="0" borderId="59" xfId="37" applyNumberFormat="1" applyFont="1" applyFill="1" applyBorder="1" applyAlignment="1">
      <alignment horizontal="left"/>
    </xf>
    <xf numFmtId="3" fontId="34" fillId="0" borderId="41" xfId="37" applyNumberFormat="1" applyFont="1" applyFill="1" applyBorder="1"/>
    <xf numFmtId="3" fontId="35" fillId="0" borderId="38" xfId="37" applyNumberFormat="1" applyFont="1" applyFill="1" applyBorder="1" applyAlignment="1">
      <alignment horizontal="left"/>
    </xf>
    <xf numFmtId="3" fontId="35" fillId="0" borderId="29" xfId="37" applyNumberFormat="1" applyFont="1" applyFill="1" applyBorder="1"/>
    <xf numFmtId="3" fontId="35" fillId="0" borderId="53" xfId="37" applyNumberFormat="1" applyFont="1" applyFill="1" applyBorder="1"/>
    <xf numFmtId="0" fontId="35" fillId="0" borderId="38" xfId="37" applyFont="1" applyFill="1" applyBorder="1"/>
    <xf numFmtId="0" fontId="35" fillId="0" borderId="60" xfId="37" applyFont="1" applyFill="1" applyBorder="1" applyAlignment="1">
      <alignment horizontal="left"/>
    </xf>
    <xf numFmtId="3" fontId="34" fillId="0" borderId="59" xfId="37" applyNumberFormat="1" applyFont="1" applyFill="1" applyBorder="1" applyAlignment="1">
      <alignment horizontal="right"/>
    </xf>
    <xf numFmtId="0" fontId="30" fillId="0" borderId="0" xfId="37" applyFont="1" applyBorder="1" applyAlignment="1">
      <alignment horizontal="center"/>
    </xf>
    <xf numFmtId="0" fontId="30" fillId="0" borderId="0" xfId="37" applyFont="1" applyBorder="1"/>
    <xf numFmtId="0" fontId="30" fillId="0" borderId="11" xfId="37" applyFont="1" applyBorder="1"/>
    <xf numFmtId="0" fontId="30" fillId="0" borderId="19" xfId="37" applyFont="1" applyBorder="1" applyAlignment="1">
      <alignment horizontal="center" wrapText="1"/>
    </xf>
    <xf numFmtId="0" fontId="28" fillId="0" borderId="21" xfId="37" applyFont="1" applyFill="1" applyBorder="1" applyAlignment="1">
      <alignment horizontal="right"/>
    </xf>
    <xf numFmtId="0" fontId="30" fillId="0" borderId="22" xfId="37" applyFont="1" applyFill="1" applyBorder="1"/>
    <xf numFmtId="3" fontId="28" fillId="0" borderId="22" xfId="37" applyNumberFormat="1" applyFont="1" applyFill="1" applyBorder="1" applyAlignment="1">
      <alignment horizontal="left"/>
    </xf>
    <xf numFmtId="3" fontId="28" fillId="0" borderId="38" xfId="37" applyNumberFormat="1" applyFont="1" applyFill="1" applyBorder="1" applyAlignment="1">
      <alignment horizontal="left"/>
    </xf>
    <xf numFmtId="0" fontId="30" fillId="0" borderId="0" xfId="37" applyFont="1" applyFill="1" applyBorder="1"/>
    <xf numFmtId="0" fontId="28" fillId="0" borderId="0" xfId="37" applyFont="1" applyFill="1"/>
    <xf numFmtId="0" fontId="28" fillId="0" borderId="31" xfId="37" applyFont="1" applyFill="1" applyBorder="1" applyAlignment="1">
      <alignment horizontal="right"/>
    </xf>
    <xf numFmtId="0" fontId="30" fillId="0" borderId="10" xfId="37" applyFont="1" applyFill="1" applyBorder="1"/>
    <xf numFmtId="3" fontId="28" fillId="0" borderId="10" xfId="37" applyNumberFormat="1" applyFont="1" applyFill="1" applyBorder="1" applyAlignment="1">
      <alignment horizontal="left"/>
    </xf>
    <xf numFmtId="3" fontId="28" fillId="0" borderId="59" xfId="37" applyNumberFormat="1" applyFont="1" applyFill="1" applyBorder="1" applyAlignment="1">
      <alignment horizontal="left"/>
    </xf>
    <xf numFmtId="0" fontId="30" fillId="0" borderId="16" xfId="37" applyFont="1" applyFill="1" applyBorder="1"/>
    <xf numFmtId="0" fontId="28" fillId="0" borderId="17" xfId="37" applyFont="1" applyFill="1" applyBorder="1"/>
    <xf numFmtId="3" fontId="30" fillId="0" borderId="17" xfId="37" applyNumberFormat="1" applyFont="1" applyFill="1" applyBorder="1"/>
    <xf numFmtId="3" fontId="30" fillId="0" borderId="29" xfId="37" applyNumberFormat="1" applyFont="1" applyFill="1" applyBorder="1"/>
    <xf numFmtId="0" fontId="28" fillId="0" borderId="0" xfId="37" applyFont="1" applyFill="1" applyBorder="1"/>
    <xf numFmtId="0" fontId="28" fillId="0" borderId="16" xfId="37" applyFont="1" applyFill="1" applyBorder="1" applyAlignment="1">
      <alignment horizontal="right"/>
    </xf>
    <xf numFmtId="0" fontId="30" fillId="0" borderId="17" xfId="37" applyFont="1" applyFill="1" applyBorder="1"/>
    <xf numFmtId="3" fontId="28" fillId="0" borderId="17" xfId="37" applyNumberFormat="1" applyFont="1" applyFill="1" applyBorder="1" applyAlignment="1">
      <alignment horizontal="left"/>
    </xf>
    <xf numFmtId="3" fontId="28" fillId="0" borderId="29" xfId="37" applyNumberFormat="1" applyFont="1" applyFill="1" applyBorder="1" applyAlignment="1">
      <alignment horizontal="left"/>
    </xf>
    <xf numFmtId="0" fontId="28" fillId="0" borderId="31" xfId="37" applyFont="1" applyFill="1" applyBorder="1" applyAlignment="1">
      <alignment horizontal="right" wrapText="1"/>
    </xf>
    <xf numFmtId="3" fontId="28" fillId="0" borderId="53" xfId="37" applyNumberFormat="1" applyFont="1" applyFill="1" applyBorder="1" applyAlignment="1">
      <alignment horizontal="left"/>
    </xf>
    <xf numFmtId="0" fontId="30" fillId="0" borderId="31" xfId="37" applyFont="1" applyFill="1" applyBorder="1"/>
    <xf numFmtId="0" fontId="28" fillId="0" borderId="10" xfId="37" applyFont="1" applyFill="1" applyBorder="1"/>
    <xf numFmtId="3" fontId="30" fillId="0" borderId="10" xfId="37" applyNumberFormat="1" applyFont="1" applyFill="1" applyBorder="1"/>
    <xf numFmtId="3" fontId="30" fillId="0" borderId="53" xfId="37" applyNumberFormat="1" applyFont="1" applyFill="1" applyBorder="1"/>
    <xf numFmtId="0" fontId="30" fillId="0" borderId="11" xfId="37" applyFont="1" applyFill="1" applyBorder="1"/>
    <xf numFmtId="0" fontId="30" fillId="0" borderId="19" xfId="37" applyFont="1" applyFill="1" applyBorder="1" applyAlignment="1">
      <alignment horizontal="center"/>
    </xf>
    <xf numFmtId="3" fontId="30" fillId="0" borderId="19" xfId="37" applyNumberFormat="1" applyFont="1" applyFill="1" applyBorder="1"/>
    <xf numFmtId="3" fontId="30" fillId="0" borderId="41" xfId="37" applyNumberFormat="1" applyFont="1" applyFill="1" applyBorder="1"/>
    <xf numFmtId="0" fontId="30" fillId="0" borderId="11" xfId="37" applyFont="1" applyFill="1" applyBorder="1" applyAlignment="1">
      <alignment wrapText="1"/>
    </xf>
    <xf numFmtId="0" fontId="28" fillId="0" borderId="35" xfId="37" applyFont="1" applyFill="1" applyBorder="1" applyAlignment="1">
      <alignment wrapText="1"/>
    </xf>
    <xf numFmtId="0" fontId="30" fillId="0" borderId="33" xfId="37" applyFont="1" applyFill="1" applyBorder="1" applyAlignment="1">
      <alignment horizontal="center"/>
    </xf>
    <xf numFmtId="3" fontId="28" fillId="0" borderId="33" xfId="37" applyNumberFormat="1" applyFont="1" applyFill="1" applyBorder="1"/>
    <xf numFmtId="3" fontId="28" fillId="0" borderId="43" xfId="37" applyNumberFormat="1" applyFont="1" applyFill="1" applyBorder="1"/>
    <xf numFmtId="0" fontId="28" fillId="0" borderId="21" xfId="37" applyFont="1" applyFill="1" applyBorder="1"/>
    <xf numFmtId="0" fontId="28" fillId="0" borderId="22" xfId="37" applyFont="1" applyFill="1" applyBorder="1"/>
    <xf numFmtId="3" fontId="28" fillId="0" borderId="22" xfId="37" applyNumberFormat="1" applyFont="1" applyFill="1" applyBorder="1"/>
    <xf numFmtId="3" fontId="28" fillId="0" borderId="38" xfId="37" applyNumberFormat="1" applyFont="1" applyFill="1" applyBorder="1"/>
    <xf numFmtId="3" fontId="38" fillId="0" borderId="17" xfId="37" applyNumberFormat="1" applyFont="1" applyFill="1" applyBorder="1" applyAlignment="1">
      <alignment horizontal="left"/>
    </xf>
    <xf numFmtId="3" fontId="38" fillId="0" borderId="29" xfId="37" applyNumberFormat="1" applyFont="1" applyFill="1" applyBorder="1" applyAlignment="1">
      <alignment horizontal="left"/>
    </xf>
    <xf numFmtId="3" fontId="28" fillId="0" borderId="17" xfId="37" applyNumberFormat="1" applyFont="1" applyFill="1" applyBorder="1"/>
    <xf numFmtId="0" fontId="28" fillId="0" borderId="16" xfId="37" applyFont="1" applyFill="1" applyBorder="1"/>
    <xf numFmtId="3" fontId="28" fillId="0" borderId="29" xfId="37" applyNumberFormat="1" applyFont="1" applyFill="1" applyBorder="1"/>
    <xf numFmtId="0" fontId="28" fillId="0" borderId="16" xfId="37" applyFont="1" applyFill="1" applyBorder="1" applyAlignment="1">
      <alignment horizontal="left" wrapText="1"/>
    </xf>
    <xf numFmtId="3" fontId="28" fillId="0" borderId="17" xfId="37" applyNumberFormat="1" applyFont="1" applyFill="1" applyBorder="1" applyAlignment="1">
      <alignment horizontal="right"/>
    </xf>
    <xf numFmtId="3" fontId="28" fillId="0" borderId="29" xfId="37" applyNumberFormat="1" applyFont="1" applyFill="1" applyBorder="1" applyAlignment="1">
      <alignment horizontal="right"/>
    </xf>
    <xf numFmtId="3" fontId="38" fillId="0" borderId="10" xfId="37" applyNumberFormat="1" applyFont="1" applyFill="1" applyBorder="1" applyAlignment="1">
      <alignment horizontal="left"/>
    </xf>
    <xf numFmtId="3" fontId="38" fillId="0" borderId="53" xfId="37" applyNumberFormat="1" applyFont="1" applyFill="1" applyBorder="1" applyAlignment="1">
      <alignment horizontal="left"/>
    </xf>
    <xf numFmtId="0" fontId="28" fillId="0" borderId="16" xfId="37" applyFont="1" applyFill="1" applyBorder="1" applyAlignment="1">
      <alignment wrapText="1"/>
    </xf>
    <xf numFmtId="0" fontId="28" fillId="0" borderId="13" xfId="37" applyFont="1" applyFill="1" applyBorder="1"/>
    <xf numFmtId="0" fontId="30" fillId="0" borderId="14" xfId="37" applyFont="1" applyFill="1" applyBorder="1" applyAlignment="1">
      <alignment horizontal="center"/>
    </xf>
    <xf numFmtId="3" fontId="30" fillId="0" borderId="59" xfId="37" applyNumberFormat="1" applyFont="1" applyFill="1" applyBorder="1"/>
    <xf numFmtId="0" fontId="28" fillId="0" borderId="16" xfId="37" applyFont="1" applyFill="1" applyBorder="1" applyAlignment="1">
      <alignment horizontal="right" wrapText="1"/>
    </xf>
    <xf numFmtId="0" fontId="39" fillId="0" borderId="21" xfId="37" applyFont="1" applyFill="1" applyBorder="1" applyAlignment="1">
      <alignment wrapText="1"/>
    </xf>
    <xf numFmtId="0" fontId="39" fillId="0" borderId="22" xfId="37" applyFont="1" applyFill="1" applyBorder="1"/>
    <xf numFmtId="3" fontId="39" fillId="0" borderId="38" xfId="37" applyNumberFormat="1" applyFont="1" applyFill="1" applyBorder="1"/>
    <xf numFmtId="3" fontId="28" fillId="0" borderId="32" xfId="37" applyNumberFormat="1" applyFont="1" applyFill="1" applyBorder="1" applyAlignment="1">
      <alignment horizontal="left"/>
    </xf>
    <xf numFmtId="0" fontId="30" fillId="0" borderId="17" xfId="37" applyFont="1" applyFill="1" applyBorder="1" applyAlignment="1">
      <alignment horizontal="right"/>
    </xf>
    <xf numFmtId="0" fontId="30" fillId="0" borderId="0" xfId="37" applyFont="1" applyFill="1" applyBorder="1" applyAlignment="1">
      <alignment horizontal="right"/>
    </xf>
    <xf numFmtId="0" fontId="28" fillId="0" borderId="0" xfId="37" applyFont="1" applyFill="1" applyAlignment="1">
      <alignment horizontal="right"/>
    </xf>
    <xf numFmtId="0" fontId="39" fillId="0" borderId="16" xfId="37" applyFont="1" applyBorder="1" applyAlignment="1">
      <alignment wrapText="1"/>
    </xf>
    <xf numFmtId="0" fontId="39" fillId="0" borderId="17" xfId="37" applyFont="1" applyBorder="1"/>
    <xf numFmtId="3" fontId="39" fillId="0" borderId="17" xfId="37" applyNumberFormat="1" applyFont="1" applyFill="1" applyBorder="1"/>
    <xf numFmtId="0" fontId="28" fillId="0" borderId="0" xfId="37" applyFont="1" applyBorder="1"/>
    <xf numFmtId="0" fontId="32" fillId="0" borderId="16" xfId="40" applyFont="1" applyFill="1" applyBorder="1" applyAlignment="1">
      <alignment horizontal="right" wrapText="1"/>
    </xf>
    <xf numFmtId="0" fontId="30" fillId="0" borderId="17" xfId="37" applyFont="1" applyFill="1" applyBorder="1" applyAlignment="1">
      <alignment horizontal="center"/>
    </xf>
    <xf numFmtId="3" fontId="32" fillId="0" borderId="17" xfId="40" applyNumberFormat="1" applyFont="1" applyFill="1" applyBorder="1" applyAlignment="1">
      <alignment horizontal="left"/>
    </xf>
    <xf numFmtId="3" fontId="32" fillId="0" borderId="29" xfId="40" applyNumberFormat="1" applyFont="1" applyFill="1" applyBorder="1" applyAlignment="1">
      <alignment horizontal="left"/>
    </xf>
    <xf numFmtId="0" fontId="28" fillId="0" borderId="16" xfId="40" applyFont="1" applyFill="1" applyBorder="1" applyAlignment="1">
      <alignment horizontal="right" wrapText="1"/>
    </xf>
    <xf numFmtId="3" fontId="28" fillId="0" borderId="17" xfId="40" applyNumberFormat="1" applyFont="1" applyFill="1" applyBorder="1" applyAlignment="1">
      <alignment horizontal="left"/>
    </xf>
    <xf numFmtId="3" fontId="28" fillId="0" borderId="29" xfId="40" applyNumberFormat="1" applyFont="1" applyFill="1" applyBorder="1" applyAlignment="1">
      <alignment horizontal="left"/>
    </xf>
    <xf numFmtId="0" fontId="28" fillId="0" borderId="21" xfId="37" applyFont="1" applyFill="1" applyBorder="1" applyAlignment="1">
      <alignment horizontal="right" wrapText="1"/>
    </xf>
    <xf numFmtId="3" fontId="30" fillId="0" borderId="19" xfId="37" applyNumberFormat="1" applyFont="1" applyFill="1" applyBorder="1" applyAlignment="1">
      <alignment horizontal="right"/>
    </xf>
    <xf numFmtId="3" fontId="30" fillId="0" borderId="17" xfId="37" applyNumberFormat="1" applyFont="1" applyFill="1" applyBorder="1" applyAlignment="1">
      <alignment horizontal="center"/>
    </xf>
    <xf numFmtId="3" fontId="30" fillId="0" borderId="29" xfId="37" applyNumberFormat="1" applyFont="1" applyFill="1" applyBorder="1" applyAlignment="1">
      <alignment horizontal="center"/>
    </xf>
    <xf numFmtId="3" fontId="30" fillId="0" borderId="10" xfId="37" applyNumberFormat="1" applyFont="1" applyFill="1" applyBorder="1" applyAlignment="1">
      <alignment horizontal="center"/>
    </xf>
    <xf numFmtId="3" fontId="30" fillId="0" borderId="53" xfId="37" applyNumberFormat="1" applyFont="1" applyFill="1" applyBorder="1" applyAlignment="1">
      <alignment horizontal="center"/>
    </xf>
    <xf numFmtId="0" fontId="30" fillId="0" borderId="11" xfId="37" applyFont="1" applyFill="1" applyBorder="1" applyAlignment="1">
      <alignment horizontal="left" wrapText="1"/>
    </xf>
    <xf numFmtId="0" fontId="30" fillId="0" borderId="36" xfId="37" applyFont="1" applyFill="1" applyBorder="1" applyAlignment="1">
      <alignment horizontal="left" wrapText="1"/>
    </xf>
    <xf numFmtId="0" fontId="30" fillId="0" borderId="37" xfId="37" applyFont="1" applyFill="1" applyBorder="1" applyAlignment="1">
      <alignment horizontal="center"/>
    </xf>
    <xf numFmtId="3" fontId="30" fillId="0" borderId="37" xfId="37" applyNumberFormat="1" applyFont="1" applyFill="1" applyBorder="1" applyAlignment="1">
      <alignment horizontal="right"/>
    </xf>
    <xf numFmtId="0" fontId="30" fillId="0" borderId="36" xfId="37" applyFont="1" applyFill="1" applyBorder="1"/>
    <xf numFmtId="3" fontId="30" fillId="0" borderId="37" xfId="37" applyNumberFormat="1" applyFont="1" applyFill="1" applyBorder="1"/>
    <xf numFmtId="0" fontId="30" fillId="0" borderId="22" xfId="37" applyFont="1" applyFill="1" applyBorder="1" applyAlignment="1">
      <alignment horizontal="right"/>
    </xf>
    <xf numFmtId="0" fontId="28" fillId="0" borderId="38" xfId="37" applyFont="1" applyFill="1" applyBorder="1"/>
    <xf numFmtId="0" fontId="28" fillId="0" borderId="23" xfId="37" applyFont="1" applyFill="1" applyBorder="1" applyAlignment="1">
      <alignment wrapText="1"/>
    </xf>
    <xf numFmtId="0" fontId="28" fillId="0" borderId="24" xfId="37" applyFont="1" applyFill="1" applyBorder="1"/>
    <xf numFmtId="0" fontId="30" fillId="0" borderId="24" xfId="37" applyFont="1" applyFill="1" applyBorder="1" applyAlignment="1">
      <alignment horizontal="right"/>
    </xf>
    <xf numFmtId="0" fontId="28" fillId="0" borderId="60" xfId="37" applyFont="1" applyFill="1" applyBorder="1"/>
    <xf numFmtId="0" fontId="22" fillId="0" borderId="29" xfId="37" applyFont="1" applyBorder="1" applyAlignment="1">
      <alignment horizontal="center" vertical="center" wrapText="1"/>
    </xf>
    <xf numFmtId="3" fontId="21" fillId="0" borderId="29" xfId="37" applyNumberFormat="1" applyFont="1" applyBorder="1" applyAlignment="1">
      <alignment horizontal="center"/>
    </xf>
    <xf numFmtId="3" fontId="23" fillId="0" borderId="29" xfId="37" applyNumberFormat="1" applyFont="1" applyBorder="1" applyAlignment="1">
      <alignment horizontal="center"/>
    </xf>
    <xf numFmtId="3" fontId="22" fillId="0" borderId="29" xfId="37" applyNumberFormat="1" applyFont="1" applyBorder="1" applyAlignment="1">
      <alignment horizontal="center"/>
    </xf>
    <xf numFmtId="3" fontId="22" fillId="0" borderId="60" xfId="37" applyNumberFormat="1" applyFont="1" applyBorder="1" applyAlignment="1">
      <alignment horizontal="center"/>
    </xf>
    <xf numFmtId="0" fontId="27" fillId="0" borderId="44" xfId="37" applyFont="1" applyBorder="1" applyAlignment="1">
      <alignment horizontal="center"/>
    </xf>
    <xf numFmtId="0" fontId="27" fillId="0" borderId="51" xfId="37" applyFont="1" applyBorder="1" applyAlignment="1">
      <alignment horizontal="center" vertical="center"/>
    </xf>
    <xf numFmtId="0" fontId="27" fillId="0" borderId="54" xfId="37" applyFont="1" applyBorder="1" applyAlignment="1">
      <alignment horizontal="center" vertical="center"/>
    </xf>
    <xf numFmtId="0" fontId="27" fillId="0" borderId="0" xfId="37" applyFont="1" applyBorder="1" applyAlignment="1">
      <alignment horizontal="center"/>
    </xf>
    <xf numFmtId="3" fontId="29" fillId="0" borderId="0" xfId="37" applyNumberFormat="1" applyFont="1" applyBorder="1" applyAlignment="1">
      <alignment horizontal="center" vertical="center"/>
    </xf>
    <xf numFmtId="3" fontId="27" fillId="0" borderId="0" xfId="37" applyNumberFormat="1" applyFont="1" applyBorder="1" applyAlignment="1">
      <alignment horizontal="center" vertical="center"/>
    </xf>
    <xf numFmtId="3" fontId="29" fillId="0" borderId="54" xfId="37" applyNumberFormat="1" applyFont="1" applyBorder="1" applyAlignment="1">
      <alignment horizontal="center" vertical="center"/>
    </xf>
    <xf numFmtId="0" fontId="34" fillId="0" borderId="27" xfId="37" applyFont="1" applyFill="1" applyBorder="1" applyAlignment="1">
      <alignment horizontal="center"/>
    </xf>
    <xf numFmtId="0" fontId="34" fillId="0" borderId="62" xfId="37" applyFont="1" applyFill="1" applyBorder="1" applyAlignment="1">
      <alignment horizontal="center"/>
    </xf>
    <xf numFmtId="0" fontId="34" fillId="0" borderId="39" xfId="37" applyFont="1" applyFill="1" applyBorder="1"/>
    <xf numFmtId="0" fontId="34" fillId="0" borderId="64" xfId="37" applyFont="1" applyFill="1" applyBorder="1" applyAlignment="1">
      <alignment horizontal="center"/>
    </xf>
    <xf numFmtId="0" fontId="34" fillId="0" borderId="62" xfId="37" applyFont="1" applyFill="1" applyBorder="1" applyAlignment="1">
      <alignment horizontal="center" wrapText="1"/>
    </xf>
    <xf numFmtId="0" fontId="34" fillId="0" borderId="26" xfId="37" applyFont="1" applyBorder="1" applyAlignment="1">
      <alignment horizontal="center"/>
    </xf>
    <xf numFmtId="0" fontId="35" fillId="0" borderId="26" xfId="37" applyFont="1" applyBorder="1"/>
    <xf numFmtId="0" fontId="35" fillId="0" borderId="58" xfId="37" applyFont="1" applyBorder="1"/>
    <xf numFmtId="49" fontId="35" fillId="0" borderId="21" xfId="37" applyNumberFormat="1" applyFont="1" applyFill="1" applyBorder="1" applyAlignment="1">
      <alignment horizontal="right" vertical="center" wrapText="1"/>
    </xf>
    <xf numFmtId="0" fontId="36" fillId="0" borderId="62" xfId="37" applyFont="1" applyFill="1" applyBorder="1" applyAlignment="1">
      <alignment vertical="center" wrapText="1"/>
    </xf>
    <xf numFmtId="49" fontId="35" fillId="0" borderId="22" xfId="37" applyNumberFormat="1" applyFont="1" applyFill="1" applyBorder="1" applyAlignment="1">
      <alignment wrapText="1"/>
    </xf>
    <xf numFmtId="0" fontId="34" fillId="0" borderId="27" xfId="37" applyFont="1" applyFill="1" applyBorder="1" applyAlignment="1">
      <alignment horizontal="right"/>
    </xf>
    <xf numFmtId="0" fontId="36" fillId="0" borderId="55" xfId="37" applyFont="1" applyFill="1" applyBorder="1" applyAlignment="1">
      <alignment wrapText="1"/>
    </xf>
    <xf numFmtId="3" fontId="36" fillId="0" borderId="19" xfId="37" applyNumberFormat="1" applyFont="1" applyFill="1" applyBorder="1" applyAlignment="1">
      <alignment horizontal="right"/>
    </xf>
    <xf numFmtId="3" fontId="36" fillId="0" borderId="41" xfId="37" applyNumberFormat="1" applyFont="1" applyFill="1" applyBorder="1" applyAlignment="1">
      <alignment horizontal="right"/>
    </xf>
    <xf numFmtId="49" fontId="35" fillId="0" borderId="31" xfId="37" applyNumberFormat="1" applyFont="1" applyFill="1" applyBorder="1" applyAlignment="1">
      <alignment horizontal="right" vertical="center" wrapText="1"/>
    </xf>
    <xf numFmtId="49" fontId="35" fillId="0" borderId="10" xfId="37" applyNumberFormat="1" applyFont="1" applyFill="1" applyBorder="1" applyAlignment="1">
      <alignment wrapText="1"/>
    </xf>
    <xf numFmtId="3" fontId="35" fillId="0" borderId="10" xfId="37" applyNumberFormat="1" applyFont="1" applyFill="1" applyBorder="1" applyAlignment="1">
      <alignment horizontal="left"/>
    </xf>
    <xf numFmtId="3" fontId="35" fillId="0" borderId="53" xfId="37" applyNumberFormat="1" applyFont="1" applyFill="1" applyBorder="1" applyAlignment="1">
      <alignment horizontal="left"/>
    </xf>
    <xf numFmtId="0" fontId="34" fillId="0" borderId="32" xfId="37" applyFont="1" applyFill="1" applyBorder="1" applyAlignment="1">
      <alignment horizontal="right"/>
    </xf>
    <xf numFmtId="0" fontId="36" fillId="0" borderId="11" xfId="37" applyFont="1" applyFill="1" applyBorder="1" applyAlignment="1">
      <alignment horizontal="left" vertical="center" wrapText="1"/>
    </xf>
    <xf numFmtId="0" fontId="36" fillId="0" borderId="19" xfId="37" applyFont="1" applyFill="1" applyBorder="1" applyAlignment="1">
      <alignment wrapText="1"/>
    </xf>
    <xf numFmtId="0" fontId="36" fillId="0" borderId="20" xfId="37" applyFont="1" applyFill="1" applyBorder="1" applyAlignment="1">
      <alignment horizontal="center"/>
    </xf>
    <xf numFmtId="0" fontId="35" fillId="0" borderId="13" xfId="37" applyFont="1" applyFill="1" applyBorder="1" applyAlignment="1">
      <alignment horizontal="right" wrapText="1"/>
    </xf>
    <xf numFmtId="0" fontId="34" fillId="0" borderId="32" xfId="37" applyFont="1" applyFill="1" applyBorder="1" applyAlignment="1">
      <alignment horizontal="center"/>
    </xf>
    <xf numFmtId="0" fontId="36" fillId="0" borderId="11" xfId="37" applyFont="1" applyFill="1" applyBorder="1" applyAlignment="1">
      <alignment vertical="center" wrapText="1"/>
    </xf>
    <xf numFmtId="0" fontId="36" fillId="0" borderId="14" xfId="37" applyFont="1" applyFill="1" applyBorder="1" applyAlignment="1">
      <alignment wrapText="1"/>
    </xf>
    <xf numFmtId="3" fontId="36" fillId="0" borderId="59" xfId="37" applyNumberFormat="1" applyFont="1" applyFill="1" applyBorder="1" applyAlignment="1">
      <alignment horizontal="right"/>
    </xf>
    <xf numFmtId="0" fontId="36" fillId="0" borderId="15" xfId="37" applyFont="1" applyFill="1" applyBorder="1" applyAlignment="1">
      <alignment horizontal="center"/>
    </xf>
    <xf numFmtId="0" fontId="35" fillId="0" borderId="14" xfId="37" applyFont="1" applyFill="1" applyBorder="1" applyAlignment="1">
      <alignment wrapText="1"/>
    </xf>
    <xf numFmtId="0" fontId="36" fillId="0" borderId="11" xfId="37" applyFont="1" applyFill="1" applyBorder="1" applyAlignment="1">
      <alignment vertical="center"/>
    </xf>
    <xf numFmtId="0" fontId="36" fillId="0" borderId="19" xfId="37" applyFont="1" applyFill="1" applyBorder="1"/>
    <xf numFmtId="3" fontId="36" fillId="0" borderId="41" xfId="37" applyNumberFormat="1" applyFont="1" applyFill="1" applyBorder="1"/>
    <xf numFmtId="0" fontId="35" fillId="0" borderId="13" xfId="37" applyFont="1" applyFill="1" applyBorder="1" applyAlignment="1">
      <alignment horizontal="right" vertical="center" wrapText="1"/>
    </xf>
    <xf numFmtId="3" fontId="34" fillId="0" borderId="15" xfId="37" applyNumberFormat="1" applyFont="1" applyFill="1" applyBorder="1"/>
    <xf numFmtId="0" fontId="34" fillId="0" borderId="19" xfId="37" applyFont="1" applyFill="1" applyBorder="1" applyAlignment="1">
      <alignment wrapText="1"/>
    </xf>
    <xf numFmtId="0" fontId="34" fillId="0" borderId="14" xfId="37" applyFont="1" applyFill="1" applyBorder="1" applyAlignment="1">
      <alignment wrapText="1"/>
    </xf>
    <xf numFmtId="3" fontId="35" fillId="0" borderId="15" xfId="37" applyNumberFormat="1" applyFont="1" applyFill="1" applyBorder="1"/>
    <xf numFmtId="0" fontId="35" fillId="0" borderId="13" xfId="37" applyFont="1" applyFill="1" applyBorder="1" applyAlignment="1">
      <alignment horizontal="right" vertical="center"/>
    </xf>
    <xf numFmtId="3" fontId="28" fillId="0" borderId="53" xfId="37" applyNumberFormat="1" applyFont="1" applyFill="1" applyBorder="1"/>
    <xf numFmtId="3" fontId="30" fillId="0" borderId="38" xfId="37" applyNumberFormat="1" applyFont="1" applyFill="1" applyBorder="1"/>
    <xf numFmtId="3" fontId="30" fillId="0" borderId="29" xfId="37" applyNumberFormat="1" applyFont="1" applyFill="1" applyBorder="1" applyAlignment="1">
      <alignment horizontal="right"/>
    </xf>
    <xf numFmtId="3" fontId="30" fillId="0" borderId="61" xfId="37" applyNumberFormat="1" applyFont="1" applyFill="1" applyBorder="1"/>
    <xf numFmtId="0" fontId="28" fillId="0" borderId="38" xfId="37" applyFont="1" applyFill="1" applyBorder="1" applyAlignment="1">
      <alignment horizontal="right"/>
    </xf>
    <xf numFmtId="0" fontId="28" fillId="0" borderId="60" xfId="37" applyFont="1" applyFill="1" applyBorder="1" applyAlignment="1">
      <alignment horizontal="right"/>
    </xf>
    <xf numFmtId="3" fontId="30" fillId="0" borderId="39" xfId="37" applyNumberFormat="1" applyFont="1" applyFill="1" applyBorder="1"/>
    <xf numFmtId="3" fontId="30" fillId="0" borderId="62" xfId="37" applyNumberFormat="1" applyFont="1" applyFill="1" applyBorder="1"/>
    <xf numFmtId="0" fontId="29" fillId="0" borderId="0" xfId="37" applyFont="1" applyFill="1" applyBorder="1" applyAlignment="1">
      <alignment horizontal="center" vertical="center"/>
    </xf>
    <xf numFmtId="3" fontId="29" fillId="0" borderId="57" xfId="37" applyNumberFormat="1" applyFont="1" applyBorder="1" applyAlignment="1">
      <alignment horizontal="center" vertical="center"/>
    </xf>
    <xf numFmtId="3" fontId="29" fillId="0" borderId="51" xfId="37" applyNumberFormat="1" applyFont="1" applyBorder="1" applyAlignment="1">
      <alignment horizontal="center" vertical="center"/>
    </xf>
    <xf numFmtId="0" fontId="35" fillId="0" borderId="11" xfId="37" applyFont="1" applyFill="1" applyBorder="1" applyAlignment="1">
      <alignment vertical="center"/>
    </xf>
    <xf numFmtId="3" fontId="35" fillId="0" borderId="19" xfId="37" applyNumberFormat="1" applyFont="1" applyFill="1" applyBorder="1"/>
    <xf numFmtId="3" fontId="35" fillId="0" borderId="19" xfId="37" applyNumberFormat="1" applyFont="1" applyFill="1" applyBorder="1" applyAlignment="1">
      <alignment horizontal="left"/>
    </xf>
    <xf numFmtId="3" fontId="35" fillId="0" borderId="14" xfId="37" applyNumberFormat="1" applyFont="1" applyFill="1" applyBorder="1"/>
    <xf numFmtId="3" fontId="35" fillId="0" borderId="59" xfId="37" applyNumberFormat="1" applyFont="1" applyFill="1" applyBorder="1"/>
    <xf numFmtId="3" fontId="34" fillId="0" borderId="14" xfId="37" applyNumberFormat="1" applyFont="1" applyFill="1" applyBorder="1"/>
    <xf numFmtId="3" fontId="34" fillId="0" borderId="59" xfId="37" applyNumberFormat="1" applyFont="1" applyFill="1" applyBorder="1"/>
    <xf numFmtId="0" fontId="37" fillId="0" borderId="14" xfId="37" applyFont="1" applyFill="1" applyBorder="1" applyAlignment="1">
      <alignment wrapText="1"/>
    </xf>
    <xf numFmtId="0" fontId="34" fillId="0" borderId="38" xfId="37" applyFont="1" applyFill="1" applyBorder="1" applyAlignment="1">
      <alignment horizontal="right"/>
    </xf>
    <xf numFmtId="0" fontId="34" fillId="0" borderId="29" xfId="37" applyFont="1" applyFill="1" applyBorder="1" applyAlignment="1">
      <alignment horizontal="right"/>
    </xf>
    <xf numFmtId="0" fontId="34" fillId="0" borderId="53" xfId="37" applyFont="1" applyFill="1" applyBorder="1" applyAlignment="1">
      <alignment horizontal="right"/>
    </xf>
    <xf numFmtId="0" fontId="36" fillId="0" borderId="41" xfId="37" applyFont="1" applyFill="1" applyBorder="1" applyAlignment="1">
      <alignment horizontal="center"/>
    </xf>
    <xf numFmtId="0" fontId="34" fillId="0" borderId="38" xfId="37" applyFont="1" applyFill="1" applyBorder="1" applyAlignment="1">
      <alignment horizontal="center"/>
    </xf>
    <xf numFmtId="0" fontId="34" fillId="0" borderId="29" xfId="37" applyFont="1" applyFill="1" applyBorder="1" applyAlignment="1">
      <alignment horizontal="center"/>
    </xf>
    <xf numFmtId="0" fontId="34" fillId="0" borderId="53" xfId="37" applyFont="1" applyFill="1" applyBorder="1" applyAlignment="1">
      <alignment horizontal="center"/>
    </xf>
    <xf numFmtId="0" fontId="36" fillId="0" borderId="59" xfId="37" applyFont="1" applyFill="1" applyBorder="1" applyAlignment="1">
      <alignment horizontal="center"/>
    </xf>
    <xf numFmtId="3" fontId="35" fillId="0" borderId="38" xfId="37" applyNumberFormat="1" applyFont="1" applyFill="1" applyBorder="1"/>
    <xf numFmtId="3" fontId="35" fillId="0" borderId="41" xfId="37" applyNumberFormat="1" applyFont="1" applyFill="1" applyBorder="1"/>
    <xf numFmtId="3" fontId="35" fillId="0" borderId="60" xfId="37" applyNumberFormat="1" applyFont="1" applyFill="1" applyBorder="1" applyAlignment="1">
      <alignment horizontal="left" vertical="center"/>
    </xf>
    <xf numFmtId="0" fontId="35" fillId="0" borderId="59" xfId="37" applyFont="1" applyBorder="1" applyAlignment="1">
      <alignment horizontal="centerContinuous"/>
    </xf>
    <xf numFmtId="0" fontId="30" fillId="0" borderId="65" xfId="37" applyFont="1" applyFill="1" applyBorder="1" applyAlignment="1">
      <alignment horizontal="center"/>
    </xf>
    <xf numFmtId="3" fontId="30" fillId="0" borderId="65" xfId="37" applyNumberFormat="1" applyFont="1" applyFill="1" applyBorder="1"/>
    <xf numFmtId="3" fontId="30" fillId="0" borderId="42" xfId="37" applyNumberFormat="1" applyFont="1" applyFill="1" applyBorder="1"/>
    <xf numFmtId="3" fontId="30" fillId="0" borderId="0" xfId="37" applyNumberFormat="1" applyFont="1" applyFill="1" applyBorder="1"/>
    <xf numFmtId="0" fontId="28" fillId="0" borderId="25" xfId="37" applyFont="1" applyFill="1" applyBorder="1" applyAlignment="1">
      <alignment wrapText="1"/>
    </xf>
    <xf numFmtId="3" fontId="28" fillId="0" borderId="65" xfId="37" applyNumberFormat="1" applyFont="1" applyFill="1" applyBorder="1"/>
    <xf numFmtId="0" fontId="28" fillId="0" borderId="13" xfId="37" applyFont="1" applyFill="1" applyBorder="1" applyAlignment="1">
      <alignment horizontal="right" wrapText="1"/>
    </xf>
    <xf numFmtId="0" fontId="28" fillId="0" borderId="14" xfId="37" applyFont="1" applyFill="1" applyBorder="1"/>
    <xf numFmtId="3" fontId="28" fillId="0" borderId="14" xfId="37" applyNumberFormat="1" applyFont="1" applyFill="1" applyBorder="1" applyAlignment="1">
      <alignment horizontal="left"/>
    </xf>
    <xf numFmtId="0" fontId="28" fillId="0" borderId="14" xfId="37" applyFont="1" applyFill="1" applyBorder="1" applyAlignment="1">
      <alignment horizontal="center"/>
    </xf>
    <xf numFmtId="3" fontId="28" fillId="0" borderId="59" xfId="37" applyNumberFormat="1" applyFont="1" applyFill="1" applyBorder="1"/>
    <xf numFmtId="0" fontId="28" fillId="0" borderId="17" xfId="37" applyFont="1" applyFill="1" applyBorder="1" applyAlignment="1">
      <alignment horizontal="right" wrapText="1"/>
    </xf>
    <xf numFmtId="3" fontId="30" fillId="0" borderId="40" xfId="37" applyNumberFormat="1" applyFont="1" applyFill="1" applyBorder="1"/>
    <xf numFmtId="3" fontId="30" fillId="0" borderId="12" xfId="37" applyNumberFormat="1" applyFont="1" applyFill="1" applyBorder="1"/>
    <xf numFmtId="3" fontId="30" fillId="0" borderId="63" xfId="37" applyNumberFormat="1" applyFont="1" applyFill="1" applyBorder="1"/>
    <xf numFmtId="3" fontId="30" fillId="0" borderId="71" xfId="37" applyNumberFormat="1" applyFont="1" applyFill="1" applyBorder="1"/>
    <xf numFmtId="3" fontId="30" fillId="0" borderId="49" xfId="37" applyNumberFormat="1" applyFont="1" applyFill="1" applyBorder="1"/>
    <xf numFmtId="3" fontId="30" fillId="0" borderId="67" xfId="37" applyNumberFormat="1" applyFont="1" applyFill="1" applyBorder="1"/>
    <xf numFmtId="3" fontId="30" fillId="0" borderId="57" xfId="37" applyNumberFormat="1" applyFont="1" applyFill="1" applyBorder="1"/>
    <xf numFmtId="3" fontId="30" fillId="0" borderId="38" xfId="37" applyNumberFormat="1" applyFont="1" applyFill="1" applyBorder="1" applyAlignment="1">
      <alignment horizontal="right"/>
    </xf>
    <xf numFmtId="0" fontId="28" fillId="0" borderId="39" xfId="37" applyFont="1" applyFill="1" applyBorder="1" applyAlignment="1">
      <alignment horizontal="right"/>
    </xf>
    <xf numFmtId="0" fontId="2" fillId="0" borderId="0" xfId="47"/>
    <xf numFmtId="0" fontId="42" fillId="0" borderId="16" xfId="47" applyFont="1" applyBorder="1" applyAlignment="1">
      <alignment horizontal="center" wrapText="1"/>
    </xf>
    <xf numFmtId="0" fontId="42" fillId="0" borderId="17" xfId="47" applyFont="1" applyBorder="1" applyAlignment="1">
      <alignment horizontal="center" vertical="center" wrapText="1"/>
    </xf>
    <xf numFmtId="0" fontId="42" fillId="0" borderId="17" xfId="47" applyFont="1" applyFill="1" applyBorder="1" applyAlignment="1">
      <alignment horizontal="center" vertical="center" wrapText="1"/>
    </xf>
    <xf numFmtId="0" fontId="42" fillId="0" borderId="18" xfId="47" applyFont="1" applyFill="1" applyBorder="1" applyAlignment="1">
      <alignment horizontal="center" vertical="center" wrapText="1"/>
    </xf>
    <xf numFmtId="49" fontId="44" fillId="24" borderId="16" xfId="47" applyNumberFormat="1" applyFont="1" applyFill="1" applyBorder="1" applyAlignment="1">
      <alignment wrapText="1"/>
    </xf>
    <xf numFmtId="0" fontId="44" fillId="24" borderId="17" xfId="47" applyFont="1" applyFill="1" applyBorder="1" applyAlignment="1">
      <alignment wrapText="1"/>
    </xf>
    <xf numFmtId="0" fontId="2" fillId="24" borderId="0" xfId="47" applyFill="1"/>
    <xf numFmtId="49" fontId="45" fillId="0" borderId="16" xfId="47" applyNumberFormat="1" applyFont="1" applyBorder="1"/>
    <xf numFmtId="0" fontId="46" fillId="0" borderId="17" xfId="47" applyFont="1" applyBorder="1" applyAlignment="1">
      <alignment wrapText="1"/>
    </xf>
    <xf numFmtId="49" fontId="45" fillId="0" borderId="31" xfId="47" applyNumberFormat="1" applyFont="1" applyBorder="1"/>
    <xf numFmtId="0" fontId="46" fillId="0" borderId="10" xfId="47" applyFont="1" applyBorder="1" applyAlignment="1">
      <alignment wrapText="1"/>
    </xf>
    <xf numFmtId="3" fontId="42" fillId="0" borderId="19" xfId="47" applyNumberFormat="1" applyFont="1" applyBorder="1" applyAlignment="1">
      <alignment horizontal="right" wrapText="1"/>
    </xf>
    <xf numFmtId="3" fontId="42" fillId="0" borderId="40" xfId="47" applyNumberFormat="1" applyFont="1" applyBorder="1" applyAlignment="1">
      <alignment horizontal="right" wrapText="1"/>
    </xf>
    <xf numFmtId="0" fontId="47" fillId="0" borderId="0" xfId="47" applyFont="1"/>
    <xf numFmtId="3" fontId="2" fillId="0" borderId="0" xfId="47" applyNumberFormat="1"/>
    <xf numFmtId="0" fontId="2" fillId="25" borderId="0" xfId="47" applyFill="1"/>
    <xf numFmtId="0" fontId="50" fillId="0" borderId="0" xfId="48" applyFont="1"/>
    <xf numFmtId="0" fontId="49" fillId="0" borderId="16" xfId="48" applyFont="1" applyBorder="1"/>
    <xf numFmtId="0" fontId="49" fillId="0" borderId="18" xfId="48" applyFont="1" applyBorder="1" applyAlignment="1">
      <alignment horizontal="center"/>
    </xf>
    <xf numFmtId="49" fontId="48" fillId="0" borderId="50" xfId="48" applyNumberFormat="1" applyFont="1" applyBorder="1" applyAlignment="1">
      <alignment horizontal="left"/>
    </xf>
    <xf numFmtId="0" fontId="48" fillId="0" borderId="16" xfId="48" applyFont="1" applyBorder="1"/>
    <xf numFmtId="3" fontId="48" fillId="0" borderId="18" xfId="48" applyNumberFormat="1" applyFont="1" applyBorder="1"/>
    <xf numFmtId="0" fontId="51" fillId="0" borderId="0" xfId="48" applyFont="1"/>
    <xf numFmtId="0" fontId="52" fillId="0" borderId="0" xfId="37" applyFont="1"/>
    <xf numFmtId="49" fontId="49" fillId="0" borderId="50" xfId="48" applyNumberFormat="1" applyFont="1" applyBorder="1" applyAlignment="1">
      <alignment horizontal="left"/>
    </xf>
    <xf numFmtId="3" fontId="49" fillId="0" borderId="18" xfId="48" applyNumberFormat="1" applyFont="1" applyBorder="1"/>
    <xf numFmtId="3" fontId="48" fillId="0" borderId="18" xfId="48" applyNumberFormat="1" applyFont="1" applyBorder="1" applyAlignment="1">
      <alignment horizontal="right"/>
    </xf>
    <xf numFmtId="3" fontId="49" fillId="0" borderId="18" xfId="48" applyNumberFormat="1" applyFont="1" applyBorder="1" applyAlignment="1">
      <alignment horizontal="right"/>
    </xf>
    <xf numFmtId="49" fontId="49" fillId="0" borderId="72" xfId="48" applyNumberFormat="1" applyFont="1" applyBorder="1" applyAlignment="1">
      <alignment horizontal="left"/>
    </xf>
    <xf numFmtId="0" fontId="49" fillId="0" borderId="31" xfId="0" applyFont="1" applyBorder="1"/>
    <xf numFmtId="3" fontId="49" fillId="0" borderId="32" xfId="48" applyNumberFormat="1" applyFont="1" applyBorder="1" applyAlignment="1">
      <alignment horizontal="right"/>
    </xf>
    <xf numFmtId="0" fontId="49" fillId="0" borderId="11" xfId="0" applyFont="1" applyBorder="1" applyAlignment="1">
      <alignment horizontal="left" vertical="top" wrapText="1"/>
    </xf>
    <xf numFmtId="0" fontId="49" fillId="0" borderId="19" xfId="0" applyFont="1" applyBorder="1" applyAlignment="1">
      <alignment horizontal="left" vertical="top" wrapText="1"/>
    </xf>
    <xf numFmtId="3" fontId="49" fillId="0" borderId="20" xfId="0" applyNumberFormat="1" applyFont="1" applyBorder="1" applyAlignment="1">
      <alignment horizontal="right" vertical="top" wrapText="1"/>
    </xf>
    <xf numFmtId="0" fontId="21" fillId="0" borderId="0" xfId="48" applyFont="1"/>
    <xf numFmtId="0" fontId="46" fillId="0" borderId="51" xfId="0" applyFont="1" applyBorder="1" applyAlignment="1">
      <alignment horizontal="center" vertical="center"/>
    </xf>
    <xf numFmtId="3" fontId="46" fillId="0" borderId="47" xfId="0" applyNumberFormat="1" applyFont="1" applyFill="1" applyBorder="1" applyAlignment="1">
      <alignment horizontal="right" vertical="center"/>
    </xf>
    <xf numFmtId="0" fontId="45" fillId="0" borderId="0" xfId="48" applyFont="1"/>
    <xf numFmtId="0" fontId="45" fillId="0" borderId="16" xfId="48" applyFont="1" applyBorder="1" applyAlignment="1">
      <alignment wrapText="1"/>
    </xf>
    <xf numFmtId="3" fontId="45" fillId="0" borderId="17" xfId="48" applyNumberFormat="1" applyFont="1" applyBorder="1" applyAlignment="1">
      <alignment horizontal="center" vertical="center"/>
    </xf>
    <xf numFmtId="0" fontId="46" fillId="0" borderId="23" xfId="48" applyFont="1" applyBorder="1"/>
    <xf numFmtId="3" fontId="46" fillId="0" borderId="61" xfId="48" applyNumberFormat="1" applyFont="1" applyBorder="1" applyAlignment="1">
      <alignment horizontal="center" vertical="center"/>
    </xf>
    <xf numFmtId="3" fontId="46" fillId="0" borderId="24" xfId="48" applyNumberFormat="1" applyFont="1" applyBorder="1" applyAlignment="1">
      <alignment horizontal="center" vertical="center"/>
    </xf>
    <xf numFmtId="0" fontId="41" fillId="0" borderId="0" xfId="0" applyFont="1" applyBorder="1" applyAlignment="1"/>
    <xf numFmtId="0" fontId="45" fillId="0" borderId="0" xfId="48" applyFont="1" applyBorder="1" applyAlignment="1"/>
    <xf numFmtId="0" fontId="46" fillId="0" borderId="17" xfId="48" applyFont="1" applyBorder="1" applyAlignment="1">
      <alignment horizontal="center" vertical="center" wrapText="1"/>
    </xf>
    <xf numFmtId="3" fontId="46" fillId="0" borderId="0" xfId="48" applyNumberFormat="1" applyFont="1" applyBorder="1" applyAlignment="1">
      <alignment horizontal="center" wrapText="1"/>
    </xf>
    <xf numFmtId="0" fontId="45" fillId="0" borderId="16" xfId="48" applyFont="1" applyFill="1" applyBorder="1" applyAlignment="1">
      <alignment horizontal="left" vertical="center"/>
    </xf>
    <xf numFmtId="3" fontId="45" fillId="0" borderId="17" xfId="48" applyNumberFormat="1" applyFont="1" applyFill="1" applyBorder="1" applyAlignment="1">
      <alignment horizontal="right" vertical="center" wrapText="1"/>
    </xf>
    <xf numFmtId="3" fontId="45" fillId="0" borderId="0" xfId="48" applyNumberFormat="1" applyFont="1" applyBorder="1" applyAlignment="1">
      <alignment horizontal="right" vertical="center"/>
    </xf>
    <xf numFmtId="0" fontId="54" fillId="0" borderId="0" xfId="48" applyFont="1"/>
    <xf numFmtId="0" fontId="45" fillId="0" borderId="16" xfId="48" applyFont="1" applyFill="1" applyBorder="1" applyAlignment="1">
      <alignment vertical="center" wrapText="1"/>
    </xf>
    <xf numFmtId="3" fontId="45" fillId="0" borderId="17" xfId="48" applyNumberFormat="1" applyFont="1" applyFill="1" applyBorder="1" applyAlignment="1">
      <alignment vertical="center"/>
    </xf>
    <xf numFmtId="0" fontId="45" fillId="0" borderId="0" xfId="48" applyFont="1" applyBorder="1" applyAlignment="1">
      <alignment horizontal="right" vertical="center"/>
    </xf>
    <xf numFmtId="0" fontId="45" fillId="0" borderId="17" xfId="48" applyFont="1" applyBorder="1" applyAlignment="1">
      <alignment horizontal="right" vertical="center"/>
    </xf>
    <xf numFmtId="3" fontId="45" fillId="0" borderId="0" xfId="48" applyNumberFormat="1" applyFont="1"/>
    <xf numFmtId="0" fontId="45" fillId="0" borderId="58" xfId="0" applyFont="1" applyBorder="1" applyAlignment="1">
      <alignment wrapText="1"/>
    </xf>
    <xf numFmtId="0" fontId="45" fillId="0" borderId="0" xfId="48" applyFont="1" applyFill="1" applyBorder="1" applyAlignment="1">
      <alignment vertical="center" wrapText="1"/>
    </xf>
    <xf numFmtId="3" fontId="45" fillId="0" borderId="0" xfId="48" applyNumberFormat="1" applyFont="1" applyFill="1" applyBorder="1" applyAlignment="1">
      <alignment vertical="center"/>
    </xf>
    <xf numFmtId="3" fontId="46" fillId="0" borderId="0" xfId="48" applyNumberFormat="1" applyFont="1" applyFill="1" applyBorder="1" applyAlignment="1">
      <alignment vertical="center"/>
    </xf>
    <xf numFmtId="3" fontId="45" fillId="0" borderId="17" xfId="48" applyNumberFormat="1" applyFont="1" applyBorder="1" applyAlignment="1">
      <alignment horizontal="right" vertical="center" wrapText="1"/>
    </xf>
    <xf numFmtId="3" fontId="45" fillId="0" borderId="17" xfId="48" applyNumberFormat="1" applyFont="1" applyBorder="1" applyAlignment="1">
      <alignment horizontal="right" vertical="center"/>
    </xf>
    <xf numFmtId="0" fontId="45" fillId="0" borderId="0" xfId="48" applyFont="1" applyFill="1" applyBorder="1" applyAlignment="1">
      <alignment wrapText="1"/>
    </xf>
    <xf numFmtId="3" fontId="45" fillId="0" borderId="0" xfId="48" applyNumberFormat="1" applyFont="1" applyFill="1" applyBorder="1"/>
    <xf numFmtId="3" fontId="46" fillId="0" borderId="0" xfId="48" applyNumberFormat="1" applyFont="1" applyFill="1" applyBorder="1"/>
    <xf numFmtId="3" fontId="45" fillId="0" borderId="0" xfId="48" applyNumberFormat="1" applyFont="1" applyBorder="1"/>
    <xf numFmtId="3" fontId="45" fillId="0" borderId="10" xfId="48" applyNumberFormat="1" applyFont="1" applyFill="1" applyBorder="1" applyAlignment="1">
      <alignment horizontal="right" wrapText="1"/>
    </xf>
    <xf numFmtId="0" fontId="21" fillId="0" borderId="0" xfId="48" applyFont="1" applyFill="1" applyBorder="1" applyAlignment="1">
      <alignment wrapText="1"/>
    </xf>
    <xf numFmtId="3" fontId="21" fillId="0" borderId="0" xfId="48" applyNumberFormat="1" applyFont="1" applyFill="1" applyBorder="1"/>
    <xf numFmtId="3" fontId="22" fillId="0" borderId="0" xfId="48" applyNumberFormat="1" applyFont="1" applyFill="1" applyBorder="1"/>
    <xf numFmtId="3" fontId="21" fillId="0" borderId="0" xfId="48" applyNumberFormat="1" applyFont="1" applyBorder="1"/>
    <xf numFmtId="0" fontId="55" fillId="0" borderId="16" xfId="48" applyFont="1" applyBorder="1" applyAlignment="1">
      <alignment horizontal="center" vertical="center"/>
    </xf>
    <xf numFmtId="0" fontId="55" fillId="0" borderId="18" xfId="48" applyFont="1" applyBorder="1" applyAlignment="1">
      <alignment horizontal="center" vertical="center"/>
    </xf>
    <xf numFmtId="0" fontId="55" fillId="0" borderId="16" xfId="48" applyFont="1" applyBorder="1" applyAlignment="1">
      <alignment vertical="center"/>
    </xf>
    <xf numFmtId="3" fontId="55" fillId="0" borderId="18" xfId="48" applyNumberFormat="1" applyFont="1" applyFill="1" applyBorder="1" applyAlignment="1">
      <alignment vertical="center"/>
    </xf>
    <xf numFmtId="0" fontId="57" fillId="0" borderId="16" xfId="48" applyFont="1" applyBorder="1" applyAlignment="1">
      <alignment vertical="center"/>
    </xf>
    <xf numFmtId="3" fontId="57" fillId="0" borderId="18" xfId="48" applyNumberFormat="1" applyFont="1" applyFill="1" applyBorder="1" applyAlignment="1">
      <alignment vertical="center"/>
    </xf>
    <xf numFmtId="0" fontId="57" fillId="0" borderId="23" xfId="48" applyFont="1" applyBorder="1" applyAlignment="1">
      <alignment vertical="center"/>
    </xf>
    <xf numFmtId="3" fontId="57" fillId="0" borderId="28" xfId="48" applyNumberFormat="1" applyFont="1" applyFill="1" applyBorder="1" applyAlignment="1">
      <alignment vertical="center"/>
    </xf>
    <xf numFmtId="0" fontId="58" fillId="0" borderId="0" xfId="49"/>
    <xf numFmtId="0" fontId="59" fillId="0" borderId="16" xfId="49" applyFont="1" applyBorder="1" applyAlignment="1">
      <alignment horizontal="left" vertical="top" wrapText="1"/>
    </xf>
    <xf numFmtId="3" fontId="59" fillId="0" borderId="18" xfId="49" applyNumberFormat="1" applyFont="1" applyBorder="1" applyAlignment="1">
      <alignment horizontal="right" vertical="top" wrapText="1"/>
    </xf>
    <xf numFmtId="0" fontId="60" fillId="0" borderId="16" xfId="49" applyFont="1" applyBorder="1" applyAlignment="1">
      <alignment horizontal="left" vertical="top" wrapText="1"/>
    </xf>
    <xf numFmtId="3" fontId="60" fillId="0" borderId="18" xfId="49" applyNumberFormat="1" applyFont="1" applyBorder="1" applyAlignment="1">
      <alignment horizontal="right" vertical="top" wrapText="1"/>
    </xf>
    <xf numFmtId="0" fontId="61" fillId="0" borderId="0" xfId="49" applyFont="1"/>
    <xf numFmtId="0" fontId="59" fillId="0" borderId="16" xfId="0" applyFont="1" applyBorder="1" applyAlignment="1">
      <alignment horizontal="left" vertical="top" wrapText="1"/>
    </xf>
    <xf numFmtId="0" fontId="60" fillId="0" borderId="16" xfId="0" applyFont="1" applyBorder="1" applyAlignment="1">
      <alignment horizontal="left" vertical="top" wrapText="1"/>
    </xf>
    <xf numFmtId="0" fontId="60" fillId="0" borderId="58" xfId="0" applyFont="1" applyBorder="1" applyAlignment="1">
      <alignment horizontal="left" vertical="top" wrapText="1"/>
    </xf>
    <xf numFmtId="0" fontId="58" fillId="0" borderId="0" xfId="49" applyFont="1"/>
    <xf numFmtId="0" fontId="62" fillId="0" borderId="0" xfId="49" applyFont="1"/>
    <xf numFmtId="0" fontId="60" fillId="0" borderId="23" xfId="49" applyFont="1" applyBorder="1" applyAlignment="1">
      <alignment horizontal="left" vertical="top" wrapText="1"/>
    </xf>
    <xf numFmtId="3" fontId="60" fillId="0" borderId="28" xfId="49" applyNumberFormat="1" applyFont="1" applyBorder="1" applyAlignment="1">
      <alignment horizontal="right" vertical="top" wrapText="1"/>
    </xf>
    <xf numFmtId="0" fontId="22" fillId="0" borderId="16" xfId="50" applyFont="1" applyBorder="1" applyAlignment="1">
      <alignment horizontal="center" vertical="center"/>
    </xf>
    <xf numFmtId="0" fontId="40" fillId="0" borderId="17" xfId="50" applyFont="1" applyBorder="1" applyAlignment="1">
      <alignment horizontal="center" vertical="center"/>
    </xf>
    <xf numFmtId="0" fontId="40" fillId="0" borderId="18" xfId="50" applyFont="1" applyBorder="1" applyAlignment="1">
      <alignment horizontal="center" vertical="center"/>
    </xf>
    <xf numFmtId="0" fontId="23" fillId="0" borderId="23" xfId="37" applyFont="1" applyBorder="1" applyAlignment="1">
      <alignment horizontal="left" vertical="center" wrapText="1"/>
    </xf>
    <xf numFmtId="10" fontId="23" fillId="0" borderId="24" xfId="50" applyNumberFormat="1" applyFont="1" applyBorder="1" applyAlignment="1">
      <alignment horizontal="center" vertical="center"/>
    </xf>
    <xf numFmtId="3" fontId="23" fillId="0" borderId="28" xfId="50" applyNumberFormat="1" applyFont="1" applyBorder="1" applyAlignment="1">
      <alignment horizontal="center" vertical="center"/>
    </xf>
    <xf numFmtId="0" fontId="26" fillId="0" borderId="0" xfId="0" applyFont="1"/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right" vertical="center" wrapText="1"/>
    </xf>
    <xf numFmtId="49" fontId="26" fillId="0" borderId="17" xfId="51" applyNumberFormat="1" applyFont="1" applyBorder="1" applyAlignment="1">
      <alignment horizontal="center" vertical="center"/>
    </xf>
    <xf numFmtId="49" fontId="26" fillId="0" borderId="18" xfId="51" applyNumberFormat="1" applyFont="1" applyFill="1" applyBorder="1" applyAlignment="1">
      <alignment horizontal="center" vertical="center"/>
    </xf>
    <xf numFmtId="0" fontId="21" fillId="0" borderId="0" xfId="52" applyFont="1"/>
    <xf numFmtId="0" fontId="22" fillId="0" borderId="16" xfId="52" applyFont="1" applyBorder="1" applyAlignment="1">
      <alignment horizontal="center" vertical="center"/>
    </xf>
    <xf numFmtId="0" fontId="22" fillId="0" borderId="17" xfId="52" applyFont="1" applyBorder="1" applyAlignment="1">
      <alignment horizontal="center" vertical="center" wrapText="1"/>
    </xf>
    <xf numFmtId="0" fontId="22" fillId="0" borderId="18" xfId="52" applyFont="1" applyBorder="1" applyAlignment="1">
      <alignment horizontal="center" vertical="center" wrapText="1"/>
    </xf>
    <xf numFmtId="0" fontId="21" fillId="0" borderId="16" xfId="52" applyFont="1" applyBorder="1" applyAlignment="1">
      <alignment vertical="center" wrapText="1"/>
    </xf>
    <xf numFmtId="0" fontId="21" fillId="0" borderId="17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21" fillId="0" borderId="16" xfId="52" applyFont="1" applyBorder="1" applyAlignment="1">
      <alignment vertical="center"/>
    </xf>
    <xf numFmtId="0" fontId="21" fillId="0" borderId="17" xfId="52" applyFont="1" applyBorder="1" applyAlignment="1">
      <alignment horizontal="center" vertical="center" wrapText="1"/>
    </xf>
    <xf numFmtId="3" fontId="21" fillId="0" borderId="18" xfId="52" applyNumberFormat="1" applyFont="1" applyBorder="1" applyAlignment="1">
      <alignment horizontal="center" vertical="center"/>
    </xf>
    <xf numFmtId="0" fontId="21" fillId="0" borderId="17" xfId="53" applyNumberFormat="1" applyFont="1" applyBorder="1" applyAlignment="1">
      <alignment horizontal="center" vertical="center" wrapText="1"/>
    </xf>
    <xf numFmtId="3" fontId="21" fillId="0" borderId="18" xfId="52" applyNumberFormat="1" applyFont="1" applyFill="1" applyBorder="1" applyAlignment="1">
      <alignment horizontal="center" vertical="center"/>
    </xf>
    <xf numFmtId="0" fontId="21" fillId="0" borderId="23" xfId="52" applyFont="1" applyBorder="1" applyAlignment="1">
      <alignment vertical="center"/>
    </xf>
    <xf numFmtId="0" fontId="21" fillId="0" borderId="24" xfId="52" applyFont="1" applyBorder="1" applyAlignment="1">
      <alignment horizontal="center" vertical="center"/>
    </xf>
    <xf numFmtId="0" fontId="21" fillId="0" borderId="28" xfId="52" applyFont="1" applyBorder="1" applyAlignment="1">
      <alignment horizontal="center" vertical="center"/>
    </xf>
    <xf numFmtId="0" fontId="45" fillId="0" borderId="16" xfId="48" applyFont="1" applyBorder="1" applyAlignment="1">
      <alignment horizontal="left" vertical="center"/>
    </xf>
    <xf numFmtId="3" fontId="46" fillId="0" borderId="29" xfId="48" applyNumberFormat="1" applyFont="1" applyBorder="1" applyAlignment="1">
      <alignment horizontal="center" wrapText="1"/>
    </xf>
    <xf numFmtId="0" fontId="45" fillId="0" borderId="29" xfId="48" applyFont="1" applyBorder="1" applyAlignment="1">
      <alignment horizontal="right" vertical="center"/>
    </xf>
    <xf numFmtId="3" fontId="46" fillId="0" borderId="17" xfId="48" applyNumberFormat="1" applyFont="1" applyBorder="1" applyAlignment="1">
      <alignment horizontal="center" vertical="center" wrapText="1"/>
    </xf>
    <xf numFmtId="0" fontId="45" fillId="0" borderId="17" xfId="48" applyFont="1" applyBorder="1" applyAlignment="1">
      <alignment horizontal="right" vertical="center" wrapText="1"/>
    </xf>
    <xf numFmtId="3" fontId="45" fillId="0" borderId="29" xfId="48" applyNumberFormat="1" applyFont="1" applyBorder="1" applyAlignment="1">
      <alignment horizontal="right" wrapText="1"/>
    </xf>
    <xf numFmtId="3" fontId="45" fillId="0" borderId="17" xfId="48" applyNumberFormat="1" applyFont="1" applyBorder="1" applyAlignment="1">
      <alignment horizontal="right" wrapText="1"/>
    </xf>
    <xf numFmtId="3" fontId="45" fillId="0" borderId="10" xfId="48" applyNumberFormat="1" applyFont="1" applyFill="1" applyBorder="1" applyAlignment="1">
      <alignment horizontal="right" vertical="center"/>
    </xf>
    <xf numFmtId="0" fontId="45" fillId="0" borderId="53" xfId="48" applyFont="1" applyBorder="1" applyAlignment="1">
      <alignment horizontal="right" vertical="center"/>
    </xf>
    <xf numFmtId="0" fontId="45" fillId="0" borderId="10" xfId="48" applyFont="1" applyBorder="1" applyAlignment="1">
      <alignment horizontal="right" vertical="center"/>
    </xf>
    <xf numFmtId="3" fontId="45" fillId="0" borderId="22" xfId="48" applyNumberFormat="1" applyFont="1" applyBorder="1" applyAlignment="1">
      <alignment horizontal="right" vertical="center"/>
    </xf>
    <xf numFmtId="0" fontId="45" fillId="0" borderId="11" xfId="48" applyFont="1" applyFill="1" applyBorder="1" applyAlignment="1">
      <alignment vertical="center" wrapText="1"/>
    </xf>
    <xf numFmtId="3" fontId="45" fillId="0" borderId="19" xfId="48" applyNumberFormat="1" applyFont="1" applyFill="1" applyBorder="1" applyAlignment="1">
      <alignment vertical="center"/>
    </xf>
    <xf numFmtId="3" fontId="46" fillId="0" borderId="19" xfId="48" applyNumberFormat="1" applyFont="1" applyFill="1" applyBorder="1" applyAlignment="1">
      <alignment vertical="center"/>
    </xf>
    <xf numFmtId="0" fontId="45" fillId="0" borderId="41" xfId="48" applyFont="1" applyBorder="1" applyAlignment="1">
      <alignment horizontal="right" vertical="center"/>
    </xf>
    <xf numFmtId="0" fontId="45" fillId="0" borderId="20" xfId="48" applyFont="1" applyBorder="1" applyAlignment="1">
      <alignment horizontal="right" vertical="center"/>
    </xf>
    <xf numFmtId="3" fontId="46" fillId="0" borderId="65" xfId="48" applyNumberFormat="1" applyFont="1" applyFill="1" applyBorder="1" applyAlignment="1">
      <alignment vertical="center"/>
    </xf>
    <xf numFmtId="0" fontId="45" fillId="0" borderId="17" xfId="48" applyFont="1" applyFill="1" applyBorder="1" applyAlignment="1">
      <alignment vertical="center" wrapText="1"/>
    </xf>
    <xf numFmtId="0" fontId="45" fillId="0" borderId="22" xfId="48" applyFont="1" applyFill="1" applyBorder="1" applyAlignment="1">
      <alignment vertical="center" wrapText="1"/>
    </xf>
    <xf numFmtId="3" fontId="45" fillId="0" borderId="22" xfId="48" applyNumberFormat="1" applyFont="1" applyFill="1" applyBorder="1" applyAlignment="1">
      <alignment vertical="center"/>
    </xf>
    <xf numFmtId="0" fontId="45" fillId="0" borderId="10" xfId="48" applyFont="1" applyFill="1" applyBorder="1" applyAlignment="1">
      <alignment vertical="center" wrapText="1"/>
    </xf>
    <xf numFmtId="3" fontId="45" fillId="0" borderId="10" xfId="48" applyNumberFormat="1" applyFont="1" applyFill="1" applyBorder="1" applyAlignment="1">
      <alignment vertical="center"/>
    </xf>
    <xf numFmtId="3" fontId="45" fillId="0" borderId="10" xfId="48" applyNumberFormat="1" applyFont="1" applyBorder="1" applyAlignment="1">
      <alignment horizontal="right" vertical="center"/>
    </xf>
    <xf numFmtId="0" fontId="46" fillId="0" borderId="11" xfId="48" applyFont="1" applyFill="1" applyBorder="1" applyAlignment="1">
      <alignment vertical="center" wrapText="1"/>
    </xf>
    <xf numFmtId="0" fontId="46" fillId="0" borderId="25" xfId="48" applyFont="1" applyFill="1" applyBorder="1" applyAlignment="1">
      <alignment vertical="center" wrapText="1"/>
    </xf>
    <xf numFmtId="0" fontId="45" fillId="0" borderId="17" xfId="0" applyFont="1" applyFill="1" applyBorder="1" applyAlignment="1">
      <alignment wrapText="1"/>
    </xf>
    <xf numFmtId="3" fontId="45" fillId="0" borderId="17" xfId="48" applyNumberFormat="1" applyFont="1" applyBorder="1" applyAlignment="1">
      <alignment vertical="center"/>
    </xf>
    <xf numFmtId="0" fontId="46" fillId="0" borderId="21" xfId="48" applyFont="1" applyBorder="1" applyAlignment="1">
      <alignment horizontal="center" vertical="center"/>
    </xf>
    <xf numFmtId="0" fontId="46" fillId="0" borderId="16" xfId="48" applyFont="1" applyBorder="1" applyAlignment="1">
      <alignment horizontal="center" vertical="center"/>
    </xf>
    <xf numFmtId="0" fontId="46" fillId="0" borderId="17" xfId="48" applyFont="1" applyBorder="1" applyAlignment="1">
      <alignment vertical="center"/>
    </xf>
    <xf numFmtId="0" fontId="22" fillId="0" borderId="17" xfId="48" applyFont="1" applyBorder="1" applyAlignment="1">
      <alignment horizontal="center" vertical="center" wrapText="1"/>
    </xf>
    <xf numFmtId="0" fontId="23" fillId="0" borderId="17" xfId="48" applyFont="1" applyBorder="1" applyAlignment="1">
      <alignment horizontal="right" vertical="center"/>
    </xf>
    <xf numFmtId="3" fontId="46" fillId="0" borderId="17" xfId="48" applyNumberFormat="1" applyFont="1" applyFill="1" applyBorder="1" applyAlignment="1">
      <alignment horizontal="center" vertical="center" wrapText="1"/>
    </xf>
    <xf numFmtId="0" fontId="46" fillId="0" borderId="16" xfId="48" applyFont="1" applyFill="1" applyBorder="1" applyAlignment="1">
      <alignment vertical="center"/>
    </xf>
    <xf numFmtId="3" fontId="46" fillId="0" borderId="29" xfId="48" applyNumberFormat="1" applyFont="1" applyFill="1" applyBorder="1" applyAlignment="1">
      <alignment horizontal="center" vertical="center" wrapText="1"/>
    </xf>
    <xf numFmtId="0" fontId="45" fillId="0" borderId="31" xfId="48" applyFont="1" applyFill="1" applyBorder="1" applyAlignment="1">
      <alignment vertical="center" wrapText="1"/>
    </xf>
    <xf numFmtId="3" fontId="45" fillId="0" borderId="53" xfId="48" applyNumberFormat="1" applyFont="1" applyFill="1" applyBorder="1" applyAlignment="1">
      <alignment horizontal="right" wrapText="1"/>
    </xf>
    <xf numFmtId="3" fontId="45" fillId="0" borderId="10" xfId="48" applyNumberFormat="1" applyFont="1" applyBorder="1"/>
    <xf numFmtId="0" fontId="46" fillId="0" borderId="23" xfId="48" applyFont="1" applyFill="1" applyBorder="1" applyAlignment="1">
      <alignment wrapText="1"/>
    </xf>
    <xf numFmtId="3" fontId="46" fillId="0" borderId="24" xfId="48" applyNumberFormat="1" applyFont="1" applyFill="1" applyBorder="1"/>
    <xf numFmtId="3" fontId="46" fillId="0" borderId="65" xfId="48" applyNumberFormat="1" applyFont="1" applyFill="1" applyBorder="1" applyAlignment="1">
      <alignment horizontal="right" wrapText="1"/>
    </xf>
    <xf numFmtId="3" fontId="46" fillId="0" borderId="74" xfId="48" applyNumberFormat="1" applyFont="1" applyFill="1" applyBorder="1" applyAlignment="1">
      <alignment horizontal="right" wrapText="1"/>
    </xf>
    <xf numFmtId="0" fontId="56" fillId="0" borderId="17" xfId="49" applyFont="1" applyBorder="1" applyAlignment="1">
      <alignment horizontal="center" vertical="center" wrapText="1"/>
    </xf>
    <xf numFmtId="0" fontId="64" fillId="0" borderId="17" xfId="49" applyFont="1" applyBorder="1" applyAlignment="1">
      <alignment horizontal="left" vertical="center" wrapText="1"/>
    </xf>
    <xf numFmtId="0" fontId="63" fillId="0" borderId="17" xfId="49" applyFont="1" applyBorder="1" applyAlignment="1">
      <alignment horizontal="left" vertical="center" wrapText="1"/>
    </xf>
    <xf numFmtId="3" fontId="64" fillId="0" borderId="17" xfId="49" applyNumberFormat="1" applyFont="1" applyBorder="1" applyAlignment="1">
      <alignment horizontal="right" vertical="center" wrapText="1"/>
    </xf>
    <xf numFmtId="3" fontId="63" fillId="0" borderId="17" xfId="49" applyNumberFormat="1" applyFont="1" applyBorder="1" applyAlignment="1">
      <alignment horizontal="right" vertical="center" wrapText="1"/>
    </xf>
    <xf numFmtId="0" fontId="59" fillId="0" borderId="17" xfId="0" applyFont="1" applyBorder="1" applyAlignment="1">
      <alignment horizontal="left" vertical="top" wrapText="1"/>
    </xf>
    <xf numFmtId="3" fontId="44" fillId="24" borderId="47" xfId="51" applyNumberFormat="1" applyFont="1" applyFill="1" applyBorder="1" applyAlignment="1">
      <alignment horizontal="right" wrapText="1"/>
    </xf>
    <xf numFmtId="3" fontId="44" fillId="24" borderId="17" xfId="51" applyNumberFormat="1" applyFont="1" applyFill="1" applyBorder="1" applyAlignment="1">
      <alignment horizontal="right" wrapText="1"/>
    </xf>
    <xf numFmtId="3" fontId="44" fillId="24" borderId="29" xfId="51" applyNumberFormat="1" applyFont="1" applyFill="1" applyBorder="1" applyAlignment="1">
      <alignment horizontal="right" wrapText="1"/>
    </xf>
    <xf numFmtId="3" fontId="45" fillId="0" borderId="17" xfId="51" applyNumberFormat="1" applyFont="1" applyBorder="1" applyAlignment="1">
      <alignment wrapText="1"/>
    </xf>
    <xf numFmtId="3" fontId="45" fillId="0" borderId="29" xfId="51" applyNumberFormat="1" applyFont="1" applyBorder="1" applyAlignment="1">
      <alignment wrapText="1"/>
    </xf>
    <xf numFmtId="3" fontId="46" fillId="0" borderId="17" xfId="51" applyNumberFormat="1" applyFont="1" applyBorder="1" applyAlignment="1">
      <alignment horizontal="right" wrapText="1"/>
    </xf>
    <xf numFmtId="3" fontId="46" fillId="0" borderId="47" xfId="51" applyNumberFormat="1" applyFont="1" applyBorder="1" applyAlignment="1">
      <alignment horizontal="right" wrapText="1"/>
    </xf>
    <xf numFmtId="3" fontId="46" fillId="0" borderId="10" xfId="51" applyNumberFormat="1" applyFont="1" applyBorder="1" applyAlignment="1">
      <alignment wrapText="1"/>
    </xf>
    <xf numFmtId="3" fontId="46" fillId="0" borderId="53" xfId="51" applyNumberFormat="1" applyFont="1" applyBorder="1" applyAlignment="1">
      <alignment wrapText="1"/>
    </xf>
    <xf numFmtId="3" fontId="46" fillId="25" borderId="10" xfId="51" applyNumberFormat="1" applyFont="1" applyFill="1" applyBorder="1" applyAlignment="1">
      <alignment horizontal="right" wrapText="1"/>
    </xf>
    <xf numFmtId="3" fontId="46" fillId="25" borderId="56" xfId="51" applyNumberFormat="1" applyFont="1" applyFill="1" applyBorder="1" applyAlignment="1">
      <alignment horizontal="right" wrapText="1"/>
    </xf>
    <xf numFmtId="3" fontId="42" fillId="0" borderId="19" xfId="47" applyNumberFormat="1" applyFont="1" applyFill="1" applyBorder="1" applyAlignment="1">
      <alignment horizontal="right" wrapText="1"/>
    </xf>
    <xf numFmtId="49" fontId="44" fillId="0" borderId="16" xfId="47" applyNumberFormat="1" applyFont="1" applyFill="1" applyBorder="1"/>
    <xf numFmtId="49" fontId="44" fillId="0" borderId="16" xfId="47" applyNumberFormat="1" applyFont="1" applyFill="1" applyBorder="1" applyAlignment="1">
      <alignment wrapText="1"/>
    </xf>
    <xf numFmtId="0" fontId="44" fillId="0" borderId="17" xfId="47" applyFont="1" applyFill="1" applyBorder="1" applyAlignment="1">
      <alignment wrapText="1"/>
    </xf>
    <xf numFmtId="3" fontId="44" fillId="0" borderId="17" xfId="51" applyNumberFormat="1" applyFont="1" applyFill="1" applyBorder="1" applyAlignment="1">
      <alignment horizontal="right" wrapText="1"/>
    </xf>
    <xf numFmtId="3" fontId="44" fillId="0" borderId="29" xfId="51" applyNumberFormat="1" applyFont="1" applyFill="1" applyBorder="1" applyAlignment="1">
      <alignment horizontal="right" wrapText="1"/>
    </xf>
    <xf numFmtId="3" fontId="44" fillId="0" borderId="47" xfId="51" applyNumberFormat="1" applyFont="1" applyFill="1" applyBorder="1" applyAlignment="1">
      <alignment horizontal="right" wrapText="1"/>
    </xf>
    <xf numFmtId="3" fontId="44" fillId="0" borderId="17" xfId="51" applyNumberFormat="1" applyFont="1" applyFill="1" applyBorder="1" applyAlignment="1">
      <alignment wrapText="1"/>
    </xf>
    <xf numFmtId="3" fontId="44" fillId="0" borderId="29" xfId="51" applyNumberFormat="1" applyFont="1" applyFill="1" applyBorder="1" applyAlignment="1">
      <alignment wrapText="1"/>
    </xf>
    <xf numFmtId="3" fontId="44" fillId="0" borderId="17" xfId="51" applyNumberFormat="1" applyFont="1" applyFill="1" applyBorder="1" applyAlignment="1">
      <alignment horizontal="right" vertical="center" wrapText="1"/>
    </xf>
    <xf numFmtId="3" fontId="44" fillId="0" borderId="29" xfId="51" applyNumberFormat="1" applyFont="1" applyFill="1" applyBorder="1" applyAlignment="1">
      <alignment horizontal="right" vertical="center" wrapText="1"/>
    </xf>
    <xf numFmtId="3" fontId="44" fillId="0" borderId="47" xfId="51" applyNumberFormat="1" applyFont="1" applyFill="1" applyBorder="1" applyAlignment="1">
      <alignment horizontal="right" vertical="center" wrapText="1"/>
    </xf>
    <xf numFmtId="3" fontId="35" fillId="0" borderId="17" xfId="37" applyNumberFormat="1" applyFont="1" applyFill="1" applyBorder="1" applyAlignment="1">
      <alignment horizontal="right"/>
    </xf>
    <xf numFmtId="3" fontId="35" fillId="0" borderId="0" xfId="37" applyNumberFormat="1" applyFont="1" applyFill="1" applyBorder="1"/>
    <xf numFmtId="0" fontId="34" fillId="0" borderId="39" xfId="37" applyFont="1" applyFill="1" applyBorder="1" applyAlignment="1">
      <alignment horizontal="centerContinuous"/>
    </xf>
    <xf numFmtId="0" fontId="35" fillId="0" borderId="22" xfId="37" applyFont="1" applyFill="1" applyBorder="1" applyAlignment="1">
      <alignment horizontal="centerContinuous"/>
    </xf>
    <xf numFmtId="0" fontId="35" fillId="0" borderId="17" xfId="37" applyFont="1" applyFill="1" applyBorder="1" applyAlignment="1">
      <alignment horizontal="centerContinuous"/>
    </xf>
    <xf numFmtId="0" fontId="35" fillId="0" borderId="10" xfId="37" applyFont="1" applyFill="1" applyBorder="1" applyAlignment="1">
      <alignment horizontal="centerContinuous"/>
    </xf>
    <xf numFmtId="0" fontId="35" fillId="0" borderId="62" xfId="37" applyFont="1" applyFill="1" applyBorder="1" applyAlignment="1">
      <alignment horizontal="centerContinuous"/>
    </xf>
    <xf numFmtId="0" fontId="35" fillId="0" borderId="17" xfId="37" applyFont="1" applyFill="1" applyBorder="1"/>
    <xf numFmtId="0" fontId="35" fillId="0" borderId="10" xfId="37" applyFont="1" applyFill="1" applyBorder="1"/>
    <xf numFmtId="0" fontId="35" fillId="0" borderId="62" xfId="37" applyFont="1" applyFill="1" applyBorder="1"/>
    <xf numFmtId="0" fontId="34" fillId="0" borderId="62" xfId="37" applyFont="1" applyFill="1" applyBorder="1"/>
    <xf numFmtId="0" fontId="34" fillId="0" borderId="66" xfId="37" applyFont="1" applyFill="1" applyBorder="1"/>
    <xf numFmtId="0" fontId="30" fillId="0" borderId="19" xfId="37" applyFont="1" applyFill="1" applyBorder="1" applyAlignment="1">
      <alignment horizontal="center" wrapText="1"/>
    </xf>
    <xf numFmtId="0" fontId="31" fillId="0" borderId="19" xfId="40" applyFont="1" applyFill="1" applyBorder="1" applyAlignment="1">
      <alignment horizontal="center"/>
    </xf>
    <xf numFmtId="3" fontId="28" fillId="0" borderId="0" xfId="37" applyNumberFormat="1" applyFont="1" applyFill="1"/>
    <xf numFmtId="0" fontId="31" fillId="0" borderId="41" xfId="40" applyFont="1" applyFill="1" applyBorder="1" applyAlignment="1">
      <alignment horizontal="center"/>
    </xf>
    <xf numFmtId="0" fontId="31" fillId="0" borderId="39" xfId="40" applyFont="1" applyFill="1" applyBorder="1" applyAlignment="1">
      <alignment horizontal="center"/>
    </xf>
    <xf numFmtId="0" fontId="31" fillId="0" borderId="62" xfId="40" applyFont="1" applyFill="1" applyBorder="1" applyAlignment="1">
      <alignment horizontal="center"/>
    </xf>
    <xf numFmtId="3" fontId="30" fillId="0" borderId="14" xfId="37" applyNumberFormat="1" applyFont="1" applyFill="1" applyBorder="1"/>
    <xf numFmtId="3" fontId="30" fillId="0" borderId="22" xfId="37" applyNumberFormat="1" applyFont="1" applyFill="1" applyBorder="1"/>
    <xf numFmtId="3" fontId="28" fillId="0" borderId="10" xfId="37" applyNumberFormat="1" applyFont="1" applyFill="1" applyBorder="1"/>
    <xf numFmtId="3" fontId="30" fillId="0" borderId="22" xfId="37" applyNumberFormat="1" applyFont="1" applyFill="1" applyBorder="1" applyAlignment="1">
      <alignment horizontal="right"/>
    </xf>
    <xf numFmtId="0" fontId="28" fillId="0" borderId="14" xfId="37" applyFont="1" applyFill="1" applyBorder="1" applyAlignment="1">
      <alignment horizontal="right"/>
    </xf>
    <xf numFmtId="0" fontId="28" fillId="0" borderId="62" xfId="37" applyFont="1" applyFill="1" applyBorder="1" applyAlignment="1">
      <alignment horizontal="right"/>
    </xf>
    <xf numFmtId="0" fontId="40" fillId="0" borderId="17" xfId="37" applyFont="1" applyBorder="1" applyAlignment="1">
      <alignment horizontal="center" vertical="center" wrapText="1"/>
    </xf>
    <xf numFmtId="0" fontId="23" fillId="0" borderId="17" xfId="37" applyFont="1" applyBorder="1" applyAlignment="1">
      <alignment horizontal="center"/>
    </xf>
    <xf numFmtId="3" fontId="46" fillId="0" borderId="28" xfId="48" applyNumberFormat="1" applyFont="1" applyFill="1" applyBorder="1"/>
    <xf numFmtId="0" fontId="34" fillId="24" borderId="67" xfId="37" applyFont="1" applyFill="1" applyBorder="1" applyAlignment="1">
      <alignment horizontal="center" vertical="center" wrapText="1"/>
    </xf>
    <xf numFmtId="0" fontId="34" fillId="24" borderId="26" xfId="37" applyFont="1" applyFill="1" applyBorder="1" applyAlignment="1">
      <alignment horizontal="center" vertical="center" wrapText="1"/>
    </xf>
    <xf numFmtId="0" fontId="34" fillId="26" borderId="26" xfId="37" applyFont="1" applyFill="1" applyBorder="1" applyAlignment="1">
      <alignment horizontal="center" vertical="center" wrapText="1"/>
    </xf>
    <xf numFmtId="0" fontId="34" fillId="26" borderId="69" xfId="37" applyFont="1" applyFill="1" applyBorder="1" applyAlignment="1">
      <alignment horizontal="center" vertical="center" wrapText="1"/>
    </xf>
    <xf numFmtId="0" fontId="34" fillId="24" borderId="68" xfId="37" applyFont="1" applyFill="1" applyBorder="1" applyAlignment="1">
      <alignment horizontal="center" vertical="center" wrapText="1"/>
    </xf>
    <xf numFmtId="0" fontId="34" fillId="24" borderId="64" xfId="37" applyFont="1" applyFill="1" applyBorder="1" applyAlignment="1">
      <alignment horizontal="center" vertical="center" wrapText="1"/>
    </xf>
    <xf numFmtId="0" fontId="34" fillId="26" borderId="64" xfId="37" applyFont="1" applyFill="1" applyBorder="1" applyAlignment="1">
      <alignment horizontal="center" vertical="center" wrapText="1"/>
    </xf>
    <xf numFmtId="0" fontId="34" fillId="26" borderId="70" xfId="37" applyFont="1" applyFill="1" applyBorder="1" applyAlignment="1">
      <alignment horizontal="center" vertical="center" wrapText="1"/>
    </xf>
    <xf numFmtId="0" fontId="30" fillId="0" borderId="58" xfId="37" applyFont="1" applyFill="1" applyBorder="1" applyAlignment="1">
      <alignment horizontal="center" vertical="center" wrapText="1"/>
    </xf>
    <xf numFmtId="0" fontId="30" fillId="0" borderId="0" xfId="37" applyFont="1" applyFill="1" applyBorder="1" applyAlignment="1">
      <alignment horizontal="center" vertical="center" wrapText="1"/>
    </xf>
    <xf numFmtId="0" fontId="30" fillId="24" borderId="0" xfId="37" applyFont="1" applyFill="1" applyBorder="1" applyAlignment="1">
      <alignment horizontal="center" vertical="center" wrapText="1"/>
    </xf>
    <xf numFmtId="0" fontId="42" fillId="0" borderId="35" xfId="47" applyFont="1" applyBorder="1" applyAlignment="1">
      <alignment horizontal="center" vertical="center"/>
    </xf>
    <xf numFmtId="0" fontId="42" fillId="0" borderId="33" xfId="47" applyFont="1" applyBorder="1" applyAlignment="1">
      <alignment horizontal="center" vertical="center"/>
    </xf>
    <xf numFmtId="0" fontId="42" fillId="0" borderId="43" xfId="47" applyFont="1" applyBorder="1" applyAlignment="1">
      <alignment horizontal="center" vertical="center"/>
    </xf>
    <xf numFmtId="0" fontId="42" fillId="0" borderId="34" xfId="47" applyFont="1" applyBorder="1" applyAlignment="1">
      <alignment horizontal="center" vertical="center"/>
    </xf>
    <xf numFmtId="0" fontId="43" fillId="0" borderId="16" xfId="47" applyFont="1" applyBorder="1" applyAlignment="1">
      <alignment wrapText="1"/>
    </xf>
    <xf numFmtId="0" fontId="43" fillId="0" borderId="17" xfId="47" applyFont="1" applyBorder="1" applyAlignment="1">
      <alignment wrapText="1"/>
    </xf>
    <xf numFmtId="0" fontId="43" fillId="0" borderId="29" xfId="47" applyFont="1" applyBorder="1" applyAlignment="1">
      <alignment wrapText="1"/>
    </xf>
    <xf numFmtId="0" fontId="43" fillId="0" borderId="18" xfId="47" applyFont="1" applyBorder="1" applyAlignment="1">
      <alignment wrapText="1"/>
    </xf>
    <xf numFmtId="0" fontId="42" fillId="0" borderId="11" xfId="47" applyFont="1" applyBorder="1" applyAlignment="1">
      <alignment wrapText="1"/>
    </xf>
    <xf numFmtId="0" fontId="42" fillId="0" borderId="19" xfId="47" applyFont="1" applyBorder="1" applyAlignment="1">
      <alignment wrapText="1"/>
    </xf>
    <xf numFmtId="0" fontId="22" fillId="0" borderId="58" xfId="37" applyFont="1" applyFill="1" applyBorder="1" applyAlignment="1">
      <alignment horizontal="center"/>
    </xf>
    <xf numFmtId="0" fontId="22" fillId="0" borderId="0" xfId="37" applyFont="1" applyFill="1" applyBorder="1" applyAlignment="1">
      <alignment horizontal="center"/>
    </xf>
    <xf numFmtId="0" fontId="29" fillId="0" borderId="0" xfId="37" applyFont="1" applyFill="1" applyBorder="1" applyAlignment="1">
      <alignment horizontal="center" vertical="center"/>
    </xf>
    <xf numFmtId="0" fontId="29" fillId="0" borderId="35" xfId="37" applyFont="1" applyBorder="1" applyAlignment="1">
      <alignment horizontal="left"/>
    </xf>
    <xf numFmtId="0" fontId="29" fillId="0" borderId="33" xfId="37" applyFont="1" applyBorder="1" applyAlignment="1">
      <alignment horizontal="left"/>
    </xf>
    <xf numFmtId="0" fontId="27" fillId="0" borderId="33" xfId="37" applyFont="1" applyBorder="1" applyAlignment="1">
      <alignment horizontal="center"/>
    </xf>
    <xf numFmtId="0" fontId="27" fillId="0" borderId="43" xfId="37" applyFont="1" applyBorder="1" applyAlignment="1">
      <alignment horizontal="center"/>
    </xf>
    <xf numFmtId="0" fontId="29" fillId="0" borderId="33" xfId="37" applyFont="1" applyBorder="1" applyAlignment="1"/>
    <xf numFmtId="0" fontId="29" fillId="0" borderId="33" xfId="37" applyFont="1" applyBorder="1" applyAlignment="1">
      <alignment horizontal="center"/>
    </xf>
    <xf numFmtId="0" fontId="29" fillId="0" borderId="45" xfId="37" applyFont="1" applyBorder="1" applyAlignment="1">
      <alignment horizontal="left"/>
    </xf>
    <xf numFmtId="0" fontId="29" fillId="0" borderId="33" xfId="37" applyFont="1" applyBorder="1"/>
    <xf numFmtId="0" fontId="29" fillId="0" borderId="43" xfId="37" applyFont="1" applyBorder="1"/>
    <xf numFmtId="0" fontId="29" fillId="0" borderId="34" xfId="37" applyFont="1" applyBorder="1" applyAlignment="1">
      <alignment horizontal="center"/>
    </xf>
    <xf numFmtId="3" fontId="23" fillId="0" borderId="29" xfId="37" applyNumberFormat="1" applyFont="1" applyBorder="1" applyAlignment="1">
      <alignment horizontal="right"/>
    </xf>
    <xf numFmtId="0" fontId="23" fillId="0" borderId="51" xfId="37" applyFont="1" applyBorder="1" applyAlignment="1">
      <alignment horizontal="right"/>
    </xf>
    <xf numFmtId="0" fontId="23" fillId="0" borderId="47" xfId="37" applyFont="1" applyBorder="1" applyAlignment="1">
      <alignment horizontal="right"/>
    </xf>
    <xf numFmtId="0" fontId="27" fillId="0" borderId="16" xfId="37" applyFont="1" applyBorder="1" applyAlignment="1">
      <alignment horizontal="center" vertical="center"/>
    </xf>
    <xf numFmtId="0" fontId="27" fillId="0" borderId="17" xfId="37" applyFont="1" applyBorder="1" applyAlignment="1">
      <alignment horizontal="center" vertical="center"/>
    </xf>
    <xf numFmtId="0" fontId="27" fillId="0" borderId="17" xfId="37" applyFont="1" applyBorder="1" applyAlignment="1">
      <alignment horizontal="left" vertical="center"/>
    </xf>
    <xf numFmtId="3" fontId="27" fillId="0" borderId="17" xfId="37" applyNumberFormat="1" applyFont="1" applyBorder="1" applyAlignment="1">
      <alignment horizontal="center" vertical="center"/>
    </xf>
    <xf numFmtId="0" fontId="27" fillId="0" borderId="29" xfId="37" applyFont="1" applyBorder="1" applyAlignment="1">
      <alignment horizontal="center" vertical="center"/>
    </xf>
    <xf numFmtId="3" fontId="27" fillId="0" borderId="17" xfId="37" applyNumberFormat="1" applyFont="1" applyBorder="1" applyAlignment="1"/>
    <xf numFmtId="0" fontId="27" fillId="0" borderId="17" xfId="37" applyFont="1" applyBorder="1" applyAlignment="1"/>
    <xf numFmtId="3" fontId="27" fillId="0" borderId="17" xfId="37" applyNumberFormat="1" applyFont="1" applyBorder="1" applyAlignment="1">
      <alignment horizontal="right"/>
    </xf>
    <xf numFmtId="0" fontId="27" fillId="0" borderId="17" xfId="37" applyFont="1" applyBorder="1" applyAlignment="1">
      <alignment horizontal="right"/>
    </xf>
    <xf numFmtId="0" fontId="27" fillId="0" borderId="17" xfId="37" applyFont="1" applyBorder="1" applyAlignment="1">
      <alignment horizontal="left" vertical="center" wrapText="1"/>
    </xf>
    <xf numFmtId="3" fontId="23" fillId="0" borderId="17" xfId="37" applyNumberFormat="1" applyFont="1" applyBorder="1"/>
    <xf numFmtId="0" fontId="23" fillId="0" borderId="17" xfId="37" applyFont="1" applyBorder="1"/>
    <xf numFmtId="0" fontId="23" fillId="0" borderId="29" xfId="37" applyFont="1" applyBorder="1"/>
    <xf numFmtId="0" fontId="29" fillId="0" borderId="11" xfId="37" applyFont="1" applyBorder="1" applyAlignment="1">
      <alignment horizontal="left"/>
    </xf>
    <xf numFmtId="0" fontId="29" fillId="0" borderId="19" xfId="37" applyFont="1" applyBorder="1" applyAlignment="1">
      <alignment horizontal="left"/>
    </xf>
    <xf numFmtId="3" fontId="29" fillId="0" borderId="19" xfId="37" applyNumberFormat="1" applyFont="1" applyBorder="1" applyAlignment="1">
      <alignment horizontal="center"/>
    </xf>
    <xf numFmtId="0" fontId="27" fillId="0" borderId="41" xfId="37" applyFont="1" applyBorder="1" applyAlignment="1">
      <alignment horizontal="center"/>
    </xf>
    <xf numFmtId="3" fontId="29" fillId="0" borderId="11" xfId="37" applyNumberFormat="1" applyFont="1" applyBorder="1" applyAlignment="1"/>
    <xf numFmtId="0" fontId="29" fillId="0" borderId="19" xfId="37" applyFont="1" applyBorder="1" applyAlignment="1"/>
    <xf numFmtId="0" fontId="29" fillId="0" borderId="20" xfId="37" applyFont="1" applyBorder="1" applyAlignment="1"/>
    <xf numFmtId="3" fontId="29" fillId="0" borderId="11" xfId="37" applyNumberFormat="1" applyFont="1" applyBorder="1" applyAlignment="1">
      <alignment horizontal="right"/>
    </xf>
    <xf numFmtId="0" fontId="29" fillId="0" borderId="19" xfId="37" applyFont="1" applyBorder="1" applyAlignment="1">
      <alignment horizontal="right"/>
    </xf>
    <xf numFmtId="0" fontId="29" fillId="0" borderId="20" xfId="37" applyFont="1" applyBorder="1" applyAlignment="1">
      <alignment horizontal="right"/>
    </xf>
    <xf numFmtId="0" fontId="27" fillId="0" borderId="52" xfId="37" applyFont="1" applyBorder="1" applyAlignment="1">
      <alignment horizontal="center" vertical="center"/>
    </xf>
    <xf numFmtId="3" fontId="27" fillId="0" borderId="29" xfId="37" applyNumberFormat="1" applyFont="1" applyBorder="1" applyAlignment="1">
      <alignment horizontal="center" vertical="center"/>
    </xf>
    <xf numFmtId="0" fontId="27" fillId="0" borderId="31" xfId="37" applyFont="1" applyBorder="1" applyAlignment="1">
      <alignment horizontal="center" vertical="center"/>
    </xf>
    <xf numFmtId="0" fontId="27" fillId="0" borderId="10" xfId="37" applyFont="1" applyBorder="1" applyAlignment="1">
      <alignment horizontal="center" vertical="center"/>
    </xf>
    <xf numFmtId="0" fontId="27" fillId="0" borderId="10" xfId="37" applyFont="1" applyBorder="1" applyAlignment="1">
      <alignment horizontal="left" vertical="center"/>
    </xf>
    <xf numFmtId="3" fontId="27" fillId="0" borderId="10" xfId="37" applyNumberFormat="1" applyFont="1" applyBorder="1" applyAlignment="1">
      <alignment horizontal="center" vertical="center"/>
    </xf>
    <xf numFmtId="0" fontId="27" fillId="0" borderId="53" xfId="37" applyFont="1" applyBorder="1" applyAlignment="1">
      <alignment horizontal="center" vertical="center"/>
    </xf>
    <xf numFmtId="3" fontId="27" fillId="0" borderId="10" xfId="37" applyNumberFormat="1" applyFont="1" applyBorder="1" applyAlignment="1">
      <alignment horizontal="right"/>
    </xf>
    <xf numFmtId="0" fontId="27" fillId="0" borderId="10" xfId="37" applyFont="1" applyBorder="1" applyAlignment="1">
      <alignment horizontal="right"/>
    </xf>
    <xf numFmtId="3" fontId="27" fillId="0" borderId="53" xfId="37" applyNumberFormat="1" applyFont="1" applyBorder="1" applyAlignment="1">
      <alignment horizontal="center" vertical="center"/>
    </xf>
    <xf numFmtId="3" fontId="23" fillId="0" borderId="10" xfId="37" applyNumberFormat="1" applyFont="1" applyBorder="1"/>
    <xf numFmtId="0" fontId="23" fillId="0" borderId="10" xfId="37" applyFont="1" applyBorder="1"/>
    <xf numFmtId="0" fontId="23" fillId="0" borderId="53" xfId="37" applyFont="1" applyBorder="1"/>
    <xf numFmtId="3" fontId="23" fillId="0" borderId="53" xfId="37" applyNumberFormat="1" applyFont="1" applyBorder="1" applyAlignment="1">
      <alignment horizontal="right"/>
    </xf>
    <xf numFmtId="0" fontId="23" fillId="0" borderId="54" xfId="37" applyFont="1" applyBorder="1" applyAlignment="1">
      <alignment horizontal="right"/>
    </xf>
    <xf numFmtId="0" fontId="23" fillId="0" borderId="56" xfId="37" applyFont="1" applyBorder="1" applyAlignment="1">
      <alignment horizontal="right"/>
    </xf>
    <xf numFmtId="3" fontId="29" fillId="0" borderId="17" xfId="37" applyNumberFormat="1" applyFont="1" applyBorder="1" applyAlignment="1">
      <alignment horizontal="right"/>
    </xf>
    <xf numFmtId="0" fontId="29" fillId="0" borderId="17" xfId="37" applyFont="1" applyBorder="1" applyAlignment="1">
      <alignment horizontal="right"/>
    </xf>
    <xf numFmtId="0" fontId="29" fillId="0" borderId="48" xfId="37" applyFont="1" applyBorder="1" applyAlignment="1">
      <alignment horizontal="center" vertical="center"/>
    </xf>
    <xf numFmtId="0" fontId="29" fillId="0" borderId="49" xfId="37" applyFont="1" applyBorder="1" applyAlignment="1">
      <alignment horizontal="center" vertical="center"/>
    </xf>
    <xf numFmtId="3" fontId="29" fillId="0" borderId="38" xfId="37" applyNumberFormat="1" applyFont="1" applyBorder="1" applyAlignment="1">
      <alignment horizontal="center" vertical="center"/>
    </xf>
    <xf numFmtId="3" fontId="29" fillId="0" borderId="57" xfId="37" applyNumberFormat="1" applyFont="1" applyBorder="1" applyAlignment="1">
      <alignment horizontal="center" vertical="center"/>
    </xf>
    <xf numFmtId="3" fontId="29" fillId="0" borderId="22" xfId="37" applyNumberFormat="1" applyFont="1" applyBorder="1" applyAlignment="1"/>
    <xf numFmtId="0" fontId="29" fillId="0" borderId="22" xfId="37" applyFont="1" applyBorder="1" applyAlignment="1"/>
    <xf numFmtId="0" fontId="27" fillId="0" borderId="22" xfId="37" applyFont="1" applyBorder="1" applyAlignment="1">
      <alignment horizontal="right"/>
    </xf>
    <xf numFmtId="0" fontId="27" fillId="0" borderId="24" xfId="37" applyFont="1" applyBorder="1" applyAlignment="1">
      <alignment horizontal="center" vertical="center"/>
    </xf>
    <xf numFmtId="3" fontId="29" fillId="0" borderId="19" xfId="37" applyNumberFormat="1" applyFont="1" applyBorder="1" applyAlignment="1">
      <alignment horizontal="center" vertical="center"/>
    </xf>
    <xf numFmtId="0" fontId="29" fillId="0" borderId="41" xfId="37" applyFont="1" applyBorder="1" applyAlignment="1">
      <alignment horizontal="center" vertical="center"/>
    </xf>
    <xf numFmtId="3" fontId="40" fillId="0" borderId="11" xfId="37" applyNumberFormat="1" applyFont="1" applyBorder="1"/>
    <xf numFmtId="0" fontId="40" fillId="0" borderId="19" xfId="37" applyFont="1" applyBorder="1"/>
    <xf numFmtId="0" fontId="40" fillId="0" borderId="41" xfId="37" applyFont="1" applyBorder="1"/>
    <xf numFmtId="3" fontId="40" fillId="0" borderId="39" xfId="37" applyNumberFormat="1" applyFont="1" applyBorder="1" applyAlignment="1">
      <alignment horizontal="right"/>
    </xf>
    <xf numFmtId="0" fontId="40" fillId="0" borderId="12" xfId="37" applyFont="1" applyBorder="1" applyAlignment="1">
      <alignment horizontal="right"/>
    </xf>
    <xf numFmtId="0" fontId="40" fillId="0" borderId="40" xfId="37" applyFont="1" applyBorder="1" applyAlignment="1">
      <alignment horizontal="right"/>
    </xf>
    <xf numFmtId="0" fontId="29" fillId="0" borderId="50" xfId="37" applyFont="1" applyBorder="1" applyAlignment="1">
      <alignment horizontal="left"/>
    </xf>
    <xf numFmtId="0" fontId="29" fillId="0" borderId="51" xfId="37" applyFont="1" applyBorder="1" applyAlignment="1">
      <alignment horizontal="left"/>
    </xf>
    <xf numFmtId="0" fontId="29" fillId="0" borderId="52" xfId="37" applyFont="1" applyBorder="1" applyAlignment="1">
      <alignment horizontal="left"/>
    </xf>
    <xf numFmtId="3" fontId="29" fillId="0" borderId="29" xfId="37" applyNumberFormat="1" applyFont="1" applyBorder="1" applyAlignment="1">
      <alignment horizontal="center" vertical="center"/>
    </xf>
    <xf numFmtId="3" fontId="29" fillId="0" borderId="51" xfId="37" applyNumberFormat="1" applyFont="1" applyBorder="1" applyAlignment="1">
      <alignment horizontal="center" vertical="center"/>
    </xf>
    <xf numFmtId="3" fontId="29" fillId="0" borderId="17" xfId="37" applyNumberFormat="1" applyFont="1" applyBorder="1" applyAlignment="1"/>
    <xf numFmtId="0" fontId="29" fillId="0" borderId="17" xfId="37" applyFont="1" applyBorder="1" applyAlignment="1"/>
    <xf numFmtId="0" fontId="29" fillId="0" borderId="29" xfId="37" applyFont="1" applyBorder="1" applyAlignment="1">
      <alignment horizontal="right"/>
    </xf>
    <xf numFmtId="0" fontId="27" fillId="0" borderId="33" xfId="37" applyFont="1" applyBorder="1" applyAlignment="1">
      <alignment horizontal="center" vertical="center"/>
    </xf>
    <xf numFmtId="0" fontId="27" fillId="0" borderId="22" xfId="37" applyFont="1" applyBorder="1" applyAlignment="1">
      <alignment horizontal="left" wrapText="1"/>
    </xf>
    <xf numFmtId="3" fontId="27" fillId="0" borderId="22" xfId="37" applyNumberFormat="1" applyFont="1" applyBorder="1" applyAlignment="1">
      <alignment horizontal="center" vertical="center"/>
    </xf>
    <xf numFmtId="0" fontId="27" fillId="0" borderId="38" xfId="37" applyFont="1" applyBorder="1" applyAlignment="1">
      <alignment horizontal="center" vertical="center"/>
    </xf>
    <xf numFmtId="3" fontId="23" fillId="0" borderId="22" xfId="37" applyNumberFormat="1" applyFont="1" applyBorder="1"/>
    <xf numFmtId="0" fontId="23" fillId="0" borderId="22" xfId="37" applyFont="1" applyBorder="1"/>
    <xf numFmtId="0" fontId="23" fillId="0" borderId="38" xfId="37" applyFont="1" applyBorder="1"/>
    <xf numFmtId="3" fontId="23" fillId="0" borderId="38" xfId="37" applyNumberFormat="1" applyFont="1" applyBorder="1" applyAlignment="1">
      <alignment horizontal="right"/>
    </xf>
    <xf numFmtId="0" fontId="23" fillId="0" borderId="57" xfId="37" applyFont="1" applyBorder="1" applyAlignment="1">
      <alignment horizontal="right"/>
    </xf>
    <xf numFmtId="0" fontId="23" fillId="0" borderId="76" xfId="37" applyFont="1" applyBorder="1" applyAlignment="1">
      <alignment horizontal="right"/>
    </xf>
    <xf numFmtId="3" fontId="29" fillId="0" borderId="10" xfId="37" applyNumberFormat="1" applyFont="1" applyBorder="1" applyAlignment="1">
      <alignment horizontal="right"/>
    </xf>
    <xf numFmtId="0" fontId="29" fillId="0" borderId="10" xfId="37" applyFont="1" applyBorder="1" applyAlignment="1">
      <alignment horizontal="right"/>
    </xf>
    <xf numFmtId="0" fontId="29" fillId="0" borderId="53" xfId="37" applyFont="1" applyBorder="1" applyAlignment="1">
      <alignment horizontal="right"/>
    </xf>
    <xf numFmtId="0" fontId="27" fillId="0" borderId="29" xfId="37" applyFont="1" applyBorder="1" applyAlignment="1">
      <alignment horizontal="left" vertical="center"/>
    </xf>
    <xf numFmtId="0" fontId="27" fillId="0" borderId="51" xfId="37" applyFont="1" applyBorder="1" applyAlignment="1">
      <alignment horizontal="left" vertical="center"/>
    </xf>
    <xf numFmtId="0" fontId="27" fillId="0" borderId="52" xfId="37" applyFont="1" applyBorder="1" applyAlignment="1">
      <alignment horizontal="left" vertical="center"/>
    </xf>
    <xf numFmtId="0" fontId="29" fillId="0" borderId="23" xfId="37" applyFont="1" applyBorder="1" applyAlignment="1">
      <alignment horizontal="left"/>
    </xf>
    <xf numFmtId="0" fontId="29" fillId="0" borderId="24" xfId="37" applyFont="1" applyBorder="1" applyAlignment="1">
      <alignment horizontal="left"/>
    </xf>
    <xf numFmtId="3" fontId="29" fillId="0" borderId="24" xfId="37" applyNumberFormat="1" applyFont="1" applyBorder="1" applyAlignment="1">
      <alignment horizontal="center" vertical="center"/>
    </xf>
    <xf numFmtId="3" fontId="29" fillId="0" borderId="60" xfId="37" applyNumberFormat="1" applyFont="1" applyBorder="1" applyAlignment="1">
      <alignment horizontal="center" vertical="center"/>
    </xf>
    <xf numFmtId="3" fontId="29" fillId="0" borderId="24" xfId="37" applyNumberFormat="1" applyFont="1" applyBorder="1" applyAlignment="1"/>
    <xf numFmtId="0" fontId="29" fillId="0" borderId="24" xfId="37" applyFont="1" applyBorder="1" applyAlignment="1"/>
    <xf numFmtId="0" fontId="29" fillId="0" borderId="41" xfId="37" applyFont="1" applyBorder="1" applyAlignment="1">
      <alignment horizontal="right"/>
    </xf>
    <xf numFmtId="0" fontId="27" fillId="0" borderId="10" xfId="37" applyFont="1" applyBorder="1" applyAlignment="1">
      <alignment horizontal="left" vertical="center" wrapText="1"/>
    </xf>
    <xf numFmtId="0" fontId="23" fillId="0" borderId="53" xfId="37" applyFont="1" applyBorder="1" applyAlignment="1">
      <alignment horizontal="right"/>
    </xf>
    <xf numFmtId="0" fontId="29" fillId="0" borderId="60" xfId="37" applyFont="1" applyBorder="1" applyAlignment="1">
      <alignment horizontal="center" vertical="center"/>
    </xf>
    <xf numFmtId="3" fontId="40" fillId="0" borderId="23" xfId="37" applyNumberFormat="1" applyFont="1" applyBorder="1" applyAlignment="1">
      <alignment horizontal="right"/>
    </xf>
    <xf numFmtId="0" fontId="40" fillId="0" borderId="24" xfId="37" applyFont="1" applyBorder="1" applyAlignment="1">
      <alignment horizontal="right"/>
    </xf>
    <xf numFmtId="0" fontId="40" fillId="0" borderId="60" xfId="37" applyFont="1" applyBorder="1" applyAlignment="1">
      <alignment horizontal="right"/>
    </xf>
    <xf numFmtId="0" fontId="29" fillId="0" borderId="46" xfId="37" applyFont="1" applyBorder="1" applyAlignment="1">
      <alignment horizontal="left"/>
    </xf>
    <xf numFmtId="0" fontId="29" fillId="0" borderId="44" xfId="37" applyFont="1" applyBorder="1" applyAlignment="1">
      <alignment horizontal="left"/>
    </xf>
    <xf numFmtId="0" fontId="29" fillId="0" borderId="44" xfId="37" applyFont="1" applyBorder="1" applyAlignment="1">
      <alignment horizontal="center"/>
    </xf>
    <xf numFmtId="0" fontId="29" fillId="0" borderId="45" xfId="37" applyFont="1" applyBorder="1" applyAlignment="1">
      <alignment horizontal="center"/>
    </xf>
    <xf numFmtId="3" fontId="29" fillId="0" borderId="43" xfId="37" applyNumberFormat="1" applyFont="1" applyBorder="1" applyAlignment="1">
      <alignment horizontal="center" vertical="center"/>
    </xf>
    <xf numFmtId="3" fontId="29" fillId="0" borderId="44" xfId="37" applyNumberFormat="1" applyFont="1" applyBorder="1" applyAlignment="1">
      <alignment horizontal="center" vertical="center"/>
    </xf>
    <xf numFmtId="3" fontId="40" fillId="0" borderId="19" xfId="37" applyNumberFormat="1" applyFont="1" applyBorder="1"/>
    <xf numFmtId="0" fontId="29" fillId="0" borderId="16" xfId="37" applyFont="1" applyBorder="1" applyAlignment="1">
      <alignment horizontal="left"/>
    </xf>
    <xf numFmtId="0" fontId="29" fillId="0" borderId="17" xfId="37" applyFont="1" applyBorder="1" applyAlignment="1">
      <alignment horizontal="left"/>
    </xf>
    <xf numFmtId="3" fontId="29" fillId="0" borderId="17" xfId="37" applyNumberFormat="1" applyFont="1" applyBorder="1" applyAlignment="1">
      <alignment horizontal="center" vertical="center"/>
    </xf>
    <xf numFmtId="0" fontId="29" fillId="0" borderId="29" xfId="37" applyFont="1" applyBorder="1" applyAlignment="1">
      <alignment horizontal="center" vertical="center"/>
    </xf>
    <xf numFmtId="3" fontId="40" fillId="0" borderId="33" xfId="37" applyNumberFormat="1" applyFont="1" applyBorder="1"/>
    <xf numFmtId="0" fontId="40" fillId="0" borderId="33" xfId="37" applyFont="1" applyBorder="1"/>
    <xf numFmtId="0" fontId="40" fillId="0" borderId="43" xfId="37" applyFont="1" applyBorder="1"/>
    <xf numFmtId="3" fontId="40" fillId="0" borderId="59" xfId="37" applyNumberFormat="1" applyFont="1" applyBorder="1" applyAlignment="1">
      <alignment horizontal="right"/>
    </xf>
    <xf numFmtId="0" fontId="40" fillId="0" borderId="0" xfId="37" applyFont="1" applyBorder="1" applyAlignment="1">
      <alignment horizontal="right"/>
    </xf>
    <xf numFmtId="0" fontId="40" fillId="0" borderId="77" xfId="37" applyFont="1" applyBorder="1" applyAlignment="1">
      <alignment horizontal="right"/>
    </xf>
    <xf numFmtId="0" fontId="25" fillId="0" borderId="35" xfId="41" applyFont="1" applyFill="1" applyBorder="1" applyAlignment="1">
      <alignment horizontal="center" vertical="center" wrapText="1"/>
    </xf>
    <xf numFmtId="0" fontId="25" fillId="0" borderId="33" xfId="41" applyFont="1" applyFill="1" applyBorder="1" applyAlignment="1">
      <alignment horizontal="center" vertical="center" wrapText="1"/>
    </xf>
    <xf numFmtId="0" fontId="25" fillId="0" borderId="34" xfId="41" applyFont="1" applyFill="1" applyBorder="1" applyAlignment="1">
      <alignment horizontal="center" vertical="center" wrapText="1"/>
    </xf>
    <xf numFmtId="0" fontId="48" fillId="0" borderId="46" xfId="48" applyFont="1" applyBorder="1" applyAlignment="1">
      <alignment horizontal="center"/>
    </xf>
    <xf numFmtId="0" fontId="48" fillId="0" borderId="50" xfId="48" applyFont="1" applyBorder="1" applyAlignment="1">
      <alignment horizontal="center"/>
    </xf>
    <xf numFmtId="0" fontId="49" fillId="0" borderId="35" xfId="48" applyFont="1" applyBorder="1" applyAlignment="1">
      <alignment horizontal="center" vertical="center"/>
    </xf>
    <xf numFmtId="0" fontId="49" fillId="0" borderId="34" xfId="48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2" fillId="0" borderId="34" xfId="52" applyFont="1" applyBorder="1" applyAlignment="1">
      <alignment horizontal="center" vertical="center"/>
    </xf>
    <xf numFmtId="0" fontId="45" fillId="0" borderId="17" xfId="48" applyFont="1" applyBorder="1" applyAlignment="1">
      <alignment horizontal="center" vertical="center"/>
    </xf>
    <xf numFmtId="0" fontId="45" fillId="0" borderId="26" xfId="48" applyFont="1" applyFill="1" applyBorder="1" applyAlignment="1">
      <alignment horizontal="center" vertical="center" wrapText="1"/>
    </xf>
    <xf numFmtId="0" fontId="45" fillId="0" borderId="75" xfId="48" applyFont="1" applyFill="1" applyBorder="1" applyAlignment="1">
      <alignment horizontal="center" vertical="center" wrapText="1"/>
    </xf>
    <xf numFmtId="0" fontId="45" fillId="0" borderId="29" xfId="48" applyFont="1" applyBorder="1" applyAlignment="1">
      <alignment horizontal="center" vertical="center" wrapText="1"/>
    </xf>
    <xf numFmtId="0" fontId="45" fillId="0" borderId="51" xfId="48" applyFont="1" applyBorder="1" applyAlignment="1">
      <alignment horizontal="center" vertical="center" wrapText="1"/>
    </xf>
    <xf numFmtId="0" fontId="45" fillId="0" borderId="52" xfId="48" applyFont="1" applyBorder="1" applyAlignment="1">
      <alignment horizontal="center" vertical="center" wrapText="1"/>
    </xf>
    <xf numFmtId="0" fontId="45" fillId="0" borderId="48" xfId="48" applyFont="1" applyFill="1" applyBorder="1" applyAlignment="1">
      <alignment horizontal="center" vertical="center" wrapText="1"/>
    </xf>
    <xf numFmtId="0" fontId="45" fillId="0" borderId="57" xfId="48" applyFont="1" applyFill="1" applyBorder="1" applyAlignment="1">
      <alignment horizontal="center" vertical="center" wrapText="1"/>
    </xf>
    <xf numFmtId="0" fontId="45" fillId="0" borderId="49" xfId="48" applyFont="1" applyFill="1" applyBorder="1" applyAlignment="1">
      <alignment horizontal="center" vertical="center" wrapText="1"/>
    </xf>
    <xf numFmtId="0" fontId="53" fillId="0" borderId="39" xfId="48" applyFont="1" applyBorder="1" applyAlignment="1">
      <alignment horizontal="center" vertical="center" wrapText="1"/>
    </xf>
    <xf numFmtId="0" fontId="53" fillId="0" borderId="12" xfId="48" applyFont="1" applyBorder="1" applyAlignment="1">
      <alignment horizontal="center" vertical="center" wrapText="1"/>
    </xf>
    <xf numFmtId="0" fontId="53" fillId="0" borderId="40" xfId="48" applyFont="1" applyBorder="1" applyAlignment="1">
      <alignment horizontal="center" vertical="center" wrapText="1"/>
    </xf>
    <xf numFmtId="0" fontId="45" fillId="0" borderId="21" xfId="48" applyFont="1" applyBorder="1" applyAlignment="1">
      <alignment horizontal="center" vertical="center"/>
    </xf>
    <xf numFmtId="0" fontId="45" fillId="0" borderId="22" xfId="48" applyFont="1" applyBorder="1" applyAlignment="1">
      <alignment horizontal="center" vertical="center"/>
    </xf>
    <xf numFmtId="0" fontId="45" fillId="0" borderId="38" xfId="48" applyFont="1" applyBorder="1" applyAlignment="1">
      <alignment horizontal="center" vertical="center"/>
    </xf>
    <xf numFmtId="0" fontId="45" fillId="0" borderId="27" xfId="48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55" fillId="0" borderId="35" xfId="48" applyFont="1" applyBorder="1" applyAlignment="1">
      <alignment horizontal="center" vertical="center"/>
    </xf>
    <xf numFmtId="0" fontId="56" fillId="0" borderId="34" xfId="48" applyFont="1" applyBorder="1" applyAlignment="1">
      <alignment horizontal="center" vertical="center"/>
    </xf>
    <xf numFmtId="0" fontId="57" fillId="0" borderId="46" xfId="49" applyFont="1" applyBorder="1" applyAlignment="1">
      <alignment horizontal="center" vertical="center"/>
    </xf>
    <xf numFmtId="0" fontId="57" fillId="0" borderId="44" xfId="49" applyFont="1" applyBorder="1" applyAlignment="1">
      <alignment horizontal="center" vertical="center"/>
    </xf>
    <xf numFmtId="0" fontId="57" fillId="0" borderId="30" xfId="49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 wrapText="1"/>
    </xf>
    <xf numFmtId="0" fontId="22" fillId="0" borderId="44" xfId="50" applyFont="1" applyBorder="1" applyAlignment="1">
      <alignment horizontal="center" vertical="center" wrapText="1"/>
    </xf>
    <xf numFmtId="0" fontId="22" fillId="0" borderId="30" xfId="50" applyFont="1" applyBorder="1" applyAlignment="1">
      <alignment horizontal="center" vertical="center" wrapText="1"/>
    </xf>
    <xf numFmtId="0" fontId="22" fillId="0" borderId="29" xfId="50" applyFont="1" applyBorder="1" applyAlignment="1">
      <alignment horizontal="center" vertical="center"/>
    </xf>
    <xf numFmtId="0" fontId="22" fillId="0" borderId="52" xfId="50" applyFont="1" applyBorder="1" applyAlignment="1">
      <alignment horizontal="center" vertical="center"/>
    </xf>
    <xf numFmtId="49" fontId="23" fillId="0" borderId="60" xfId="37" applyNumberFormat="1" applyFont="1" applyBorder="1" applyAlignment="1">
      <alignment horizontal="center" vertical="center"/>
    </xf>
    <xf numFmtId="49" fontId="2" fillId="0" borderId="73" xfId="0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</cellXfs>
  <cellStyles count="5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Ezres 2" xfId="51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ál" xfId="0" builtinId="0"/>
    <cellStyle name="Normál 2" xfId="37" xr:uid="{00000000-0005-0000-0000-000026000000}"/>
    <cellStyle name="Normál 2 2" xfId="49" xr:uid="{00000000-0005-0000-0000-000027000000}"/>
    <cellStyle name="Normál 3" xfId="38" xr:uid="{00000000-0005-0000-0000-000028000000}"/>
    <cellStyle name="Normál 3 2" xfId="39" xr:uid="{00000000-0005-0000-0000-000029000000}"/>
    <cellStyle name="Normál 4" xfId="40" xr:uid="{00000000-0005-0000-0000-00002A000000}"/>
    <cellStyle name="Normál_5. sz. m." xfId="41" xr:uid="{00000000-0005-0000-0000-00002B000000}"/>
    <cellStyle name="Normál_7. sz. m." xfId="47" xr:uid="{00000000-0005-0000-0000-00002C000000}"/>
    <cellStyle name="Normál_PEHTŐHENYE MINTA" xfId="53" xr:uid="{00000000-0005-0000-0000-00002D000000}"/>
    <cellStyle name="Normál_Táblák Kispáli" xfId="48" xr:uid="{00000000-0005-0000-0000-00002E000000}"/>
    <cellStyle name="Normál_Táblák Nagypáli Zárszámadás 2012." xfId="50" xr:uid="{00000000-0005-0000-0000-00002F000000}"/>
    <cellStyle name="Normál_Xl0000193" xfId="52" xr:uid="{00000000-0005-0000-0000-000030000000}"/>
    <cellStyle name="Note" xfId="42" xr:uid="{00000000-0005-0000-0000-000031000000}"/>
    <cellStyle name="Output" xfId="43" xr:uid="{00000000-0005-0000-0000-000032000000}"/>
    <cellStyle name="Title" xfId="44" xr:uid="{00000000-0005-0000-0000-000033000000}"/>
    <cellStyle name="Total" xfId="45" xr:uid="{00000000-0005-0000-0000-000034000000}"/>
    <cellStyle name="Warning Text" xfId="4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view="pageBreakPreview" zoomScale="60" zoomScaleNormal="50" workbookViewId="0">
      <selection activeCell="B62" sqref="B62"/>
    </sheetView>
  </sheetViews>
  <sheetFormatPr defaultColWidth="9.140625" defaultRowHeight="26.25"/>
  <cols>
    <col min="1" max="1" width="91.85546875" style="213" customWidth="1"/>
    <col min="2" max="2" width="29.42578125" style="53" customWidth="1"/>
    <col min="3" max="4" width="39.140625" style="53" customWidth="1"/>
    <col min="5" max="5" width="39.140625" style="59" customWidth="1"/>
    <col min="6" max="7" width="36.85546875" style="53" customWidth="1"/>
    <col min="8" max="8" width="36.85546875" style="59" customWidth="1"/>
    <col min="9" max="9" width="33.5703125" style="53" customWidth="1"/>
    <col min="10" max="10" width="54.42578125" style="53" customWidth="1"/>
    <col min="11" max="11" width="72.7109375" style="59" customWidth="1"/>
    <col min="12" max="13" width="10.140625" style="53" customWidth="1"/>
    <col min="14" max="14" width="8.5703125" style="53" customWidth="1"/>
    <col min="15" max="17" width="30.42578125" style="53" customWidth="1"/>
    <col min="18" max="16384" width="9.140625" style="53"/>
  </cols>
  <sheetData>
    <row r="1" spans="1:17" s="212" customFormat="1" ht="60.75" customHeight="1">
      <c r="A1" s="517" t="s">
        <v>150</v>
      </c>
      <c r="B1" s="518"/>
      <c r="C1" s="518"/>
      <c r="D1" s="518"/>
      <c r="E1" s="519"/>
      <c r="F1" s="518"/>
      <c r="G1" s="518"/>
      <c r="H1" s="519"/>
      <c r="I1" s="518"/>
      <c r="J1" s="518"/>
      <c r="K1" s="520"/>
      <c r="L1" s="211"/>
      <c r="M1" s="211"/>
      <c r="N1" s="211"/>
      <c r="O1" s="211"/>
      <c r="P1" s="211"/>
      <c r="Q1" s="211"/>
    </row>
    <row r="2" spans="1:17" ht="27" thickBot="1">
      <c r="A2" s="521"/>
      <c r="B2" s="522"/>
      <c r="C2" s="522"/>
      <c r="D2" s="522"/>
      <c r="E2" s="523"/>
      <c r="F2" s="522"/>
      <c r="G2" s="522"/>
      <c r="H2" s="523"/>
      <c r="I2" s="522"/>
      <c r="J2" s="522"/>
      <c r="K2" s="524"/>
      <c r="L2" s="38"/>
      <c r="M2" s="39"/>
      <c r="N2" s="38"/>
      <c r="O2" s="40"/>
      <c r="P2" s="38"/>
      <c r="Q2" s="38"/>
    </row>
    <row r="3" spans="1:17" ht="27" thickBot="1">
      <c r="A3" s="208" t="s">
        <v>6</v>
      </c>
      <c r="B3" s="210" t="s">
        <v>7</v>
      </c>
      <c r="C3" s="207" t="s">
        <v>8</v>
      </c>
      <c r="D3" s="207" t="s">
        <v>179</v>
      </c>
      <c r="E3" s="207" t="s">
        <v>200</v>
      </c>
      <c r="F3" s="207" t="s">
        <v>9</v>
      </c>
      <c r="G3" s="209" t="s">
        <v>180</v>
      </c>
      <c r="H3" s="209" t="s">
        <v>217</v>
      </c>
      <c r="I3" s="207" t="s">
        <v>10</v>
      </c>
      <c r="J3" s="209" t="s">
        <v>181</v>
      </c>
      <c r="K3" s="492" t="s">
        <v>218</v>
      </c>
      <c r="L3" s="275"/>
      <c r="M3" s="38"/>
      <c r="N3" s="40"/>
      <c r="O3" s="38"/>
      <c r="P3" s="38"/>
    </row>
    <row r="4" spans="1:17" s="59" customFormat="1" ht="51.75" thickBot="1">
      <c r="A4" s="215" t="s">
        <v>11</v>
      </c>
      <c r="B4" s="218"/>
      <c r="C4" s="219">
        <f>SUM(C5:C8)</f>
        <v>8808312</v>
      </c>
      <c r="D4" s="219">
        <f t="shared" ref="D4:K4" si="0">SUM(D5:D8)</f>
        <v>8808312</v>
      </c>
      <c r="E4" s="219">
        <f t="shared" si="0"/>
        <v>8808312</v>
      </c>
      <c r="F4" s="219">
        <f t="shared" si="0"/>
        <v>8808312</v>
      </c>
      <c r="G4" s="219">
        <f t="shared" si="0"/>
        <v>8808312</v>
      </c>
      <c r="H4" s="219">
        <f t="shared" si="0"/>
        <v>8808312</v>
      </c>
      <c r="I4" s="219">
        <f t="shared" si="0"/>
        <v>0</v>
      </c>
      <c r="J4" s="219">
        <f t="shared" si="0"/>
        <v>0</v>
      </c>
      <c r="K4" s="219">
        <f t="shared" si="0"/>
        <v>0</v>
      </c>
      <c r="L4" s="41"/>
      <c r="M4" s="41"/>
      <c r="N4" s="42"/>
      <c r="O4" s="41"/>
      <c r="P4" s="41"/>
    </row>
    <row r="5" spans="1:17" s="59" customFormat="1" ht="78.75">
      <c r="A5" s="214" t="s">
        <v>12</v>
      </c>
      <c r="B5" s="216"/>
      <c r="C5" s="67">
        <v>2689562</v>
      </c>
      <c r="D5" s="67">
        <v>2689562</v>
      </c>
      <c r="E5" s="67">
        <v>2689562</v>
      </c>
      <c r="F5" s="67">
        <v>2689562</v>
      </c>
      <c r="G5" s="95">
        <v>2689562</v>
      </c>
      <c r="H5" s="67">
        <v>2689562</v>
      </c>
      <c r="I5" s="217"/>
      <c r="J5" s="264"/>
      <c r="K5" s="493"/>
      <c r="L5" s="41"/>
      <c r="M5" s="41"/>
      <c r="N5" s="42"/>
      <c r="O5" s="41"/>
      <c r="P5" s="41"/>
    </row>
    <row r="6" spans="1:17" s="59" customFormat="1">
      <c r="A6" s="43" t="s">
        <v>13</v>
      </c>
      <c r="B6" s="44"/>
      <c r="C6" s="45">
        <v>5000000</v>
      </c>
      <c r="D6" s="45">
        <v>5000000</v>
      </c>
      <c r="E6" s="45">
        <v>5000000</v>
      </c>
      <c r="F6" s="45">
        <v>5000000</v>
      </c>
      <c r="G6" s="92">
        <v>5000000</v>
      </c>
      <c r="H6" s="45">
        <v>5000000</v>
      </c>
      <c r="I6" s="46"/>
      <c r="J6" s="265"/>
      <c r="K6" s="494"/>
      <c r="L6" s="41"/>
      <c r="M6" s="41"/>
      <c r="N6" s="42"/>
      <c r="O6" s="41"/>
      <c r="P6" s="41"/>
    </row>
    <row r="7" spans="1:17" s="59" customFormat="1" ht="63.75" customHeight="1">
      <c r="A7" s="43" t="s">
        <v>133</v>
      </c>
      <c r="B7" s="44"/>
      <c r="C7" s="45">
        <v>109650</v>
      </c>
      <c r="D7" s="45">
        <v>109650</v>
      </c>
      <c r="E7" s="45">
        <v>109650</v>
      </c>
      <c r="F7" s="45">
        <v>109650</v>
      </c>
      <c r="G7" s="92">
        <v>109650</v>
      </c>
      <c r="H7" s="45">
        <v>109650</v>
      </c>
      <c r="I7" s="46"/>
      <c r="J7" s="265"/>
      <c r="K7" s="494"/>
      <c r="L7" s="41"/>
      <c r="M7" s="41"/>
      <c r="N7" s="42"/>
      <c r="O7" s="41"/>
      <c r="P7" s="41"/>
    </row>
    <row r="8" spans="1:17" s="59" customFormat="1" ht="36.6" customHeight="1" thickBot="1">
      <c r="A8" s="221" t="s">
        <v>155</v>
      </c>
      <c r="B8" s="222"/>
      <c r="C8" s="223">
        <v>1009100</v>
      </c>
      <c r="D8" s="223">
        <v>1009100</v>
      </c>
      <c r="E8" s="223">
        <v>1009100</v>
      </c>
      <c r="F8" s="223">
        <v>1009100</v>
      </c>
      <c r="G8" s="224">
        <v>1009100</v>
      </c>
      <c r="H8" s="223">
        <v>1009100</v>
      </c>
      <c r="I8" s="225"/>
      <c r="J8" s="266"/>
      <c r="K8" s="495"/>
      <c r="L8" s="41"/>
      <c r="M8" s="41"/>
      <c r="N8" s="42"/>
      <c r="O8" s="41"/>
      <c r="P8" s="41"/>
    </row>
    <row r="9" spans="1:17" s="59" customFormat="1" ht="51.75" thickBot="1">
      <c r="A9" s="226" t="s">
        <v>14</v>
      </c>
      <c r="B9" s="227"/>
      <c r="C9" s="219">
        <f>SUM(C10:C12)</f>
        <v>5400820</v>
      </c>
      <c r="D9" s="219">
        <f t="shared" ref="D9:K9" si="1">SUM(D10:D12)</f>
        <v>5491909</v>
      </c>
      <c r="E9" s="219">
        <f t="shared" si="1"/>
        <v>5491909</v>
      </c>
      <c r="F9" s="219">
        <f t="shared" si="1"/>
        <v>5400820</v>
      </c>
      <c r="G9" s="219">
        <f t="shared" si="1"/>
        <v>5491909</v>
      </c>
      <c r="H9" s="219">
        <f t="shared" si="1"/>
        <v>5491909</v>
      </c>
      <c r="I9" s="219">
        <f t="shared" si="1"/>
        <v>0</v>
      </c>
      <c r="J9" s="219">
        <f t="shared" si="1"/>
        <v>0</v>
      </c>
      <c r="K9" s="219">
        <f t="shared" si="1"/>
        <v>0</v>
      </c>
      <c r="L9" s="41"/>
      <c r="M9" s="41"/>
      <c r="N9" s="42"/>
      <c r="O9" s="41"/>
      <c r="P9" s="41"/>
    </row>
    <row r="10" spans="1:17" s="59" customFormat="1" ht="52.5">
      <c r="A10" s="65" t="s">
        <v>109</v>
      </c>
      <c r="B10" s="66"/>
      <c r="C10" s="67">
        <v>2229000</v>
      </c>
      <c r="D10" s="67">
        <v>2320089</v>
      </c>
      <c r="E10" s="67">
        <v>2320089</v>
      </c>
      <c r="F10" s="67">
        <v>2229000</v>
      </c>
      <c r="G10" s="95">
        <v>2320089</v>
      </c>
      <c r="H10" s="67">
        <v>2320089</v>
      </c>
      <c r="I10" s="206"/>
      <c r="J10" s="268"/>
      <c r="K10" s="493"/>
      <c r="L10" s="41"/>
      <c r="M10" s="41"/>
      <c r="N10" s="42"/>
      <c r="O10" s="41"/>
      <c r="P10" s="41"/>
    </row>
    <row r="11" spans="1:17" s="59" customFormat="1">
      <c r="A11" s="47" t="s">
        <v>15</v>
      </c>
      <c r="B11" s="48"/>
      <c r="C11" s="45">
        <v>3100000</v>
      </c>
      <c r="D11" s="45">
        <v>3100000</v>
      </c>
      <c r="E11" s="45">
        <v>3100000</v>
      </c>
      <c r="F11" s="45">
        <v>3100000</v>
      </c>
      <c r="G11" s="92">
        <v>3100000</v>
      </c>
      <c r="H11" s="45">
        <v>3100000</v>
      </c>
      <c r="I11" s="49"/>
      <c r="J11" s="269"/>
      <c r="K11" s="494"/>
      <c r="L11" s="41"/>
      <c r="M11" s="41"/>
      <c r="N11" s="42"/>
      <c r="O11" s="41"/>
      <c r="P11" s="41"/>
    </row>
    <row r="12" spans="1:17" s="59" customFormat="1" ht="62.45" customHeight="1" thickBot="1">
      <c r="A12" s="229" t="s">
        <v>120</v>
      </c>
      <c r="B12" s="50"/>
      <c r="C12" s="51">
        <v>71820</v>
      </c>
      <c r="D12" s="51">
        <v>71820</v>
      </c>
      <c r="E12" s="51">
        <v>71820</v>
      </c>
      <c r="F12" s="51">
        <v>71820</v>
      </c>
      <c r="G12" s="93">
        <v>71820</v>
      </c>
      <c r="H12" s="51">
        <v>71820</v>
      </c>
      <c r="I12" s="230"/>
      <c r="J12" s="270"/>
      <c r="K12" s="495"/>
      <c r="L12" s="41"/>
      <c r="M12" s="41"/>
      <c r="N12" s="42"/>
      <c r="O12" s="41"/>
      <c r="P12" s="41"/>
    </row>
    <row r="13" spans="1:17" s="59" customFormat="1" ht="51.75" thickBot="1">
      <c r="A13" s="231" t="s">
        <v>16</v>
      </c>
      <c r="B13" s="227"/>
      <c r="C13" s="219">
        <v>1800000</v>
      </c>
      <c r="D13" s="219">
        <v>1800000</v>
      </c>
      <c r="E13" s="219">
        <v>1800000</v>
      </c>
      <c r="F13" s="219">
        <v>1800000</v>
      </c>
      <c r="G13" s="220">
        <v>1800000</v>
      </c>
      <c r="H13" s="219">
        <v>1800000</v>
      </c>
      <c r="I13" s="228"/>
      <c r="J13" s="267"/>
      <c r="K13" s="496"/>
      <c r="L13" s="52"/>
      <c r="M13" s="41"/>
      <c r="N13" s="42"/>
      <c r="O13" s="41"/>
      <c r="P13" s="41"/>
    </row>
    <row r="14" spans="1:17" s="59" customFormat="1" ht="53.25" thickBot="1">
      <c r="A14" s="85" t="s">
        <v>182</v>
      </c>
      <c r="B14" s="232"/>
      <c r="C14" s="233">
        <v>0</v>
      </c>
      <c r="D14" s="233">
        <v>1722320</v>
      </c>
      <c r="E14" s="233">
        <v>1722320</v>
      </c>
      <c r="F14" s="233"/>
      <c r="G14" s="233">
        <v>1722320</v>
      </c>
      <c r="H14" s="233">
        <v>1722320</v>
      </c>
      <c r="I14" s="234"/>
      <c r="J14" s="271"/>
      <c r="K14" s="496"/>
      <c r="L14" s="52"/>
      <c r="M14" s="41"/>
      <c r="N14" s="42"/>
      <c r="O14" s="41"/>
      <c r="P14" s="41"/>
    </row>
    <row r="15" spans="1:17" ht="40.5" customHeight="1" thickBot="1">
      <c r="A15" s="236" t="s">
        <v>72</v>
      </c>
      <c r="B15" s="237"/>
      <c r="C15" s="238">
        <f>C4+C9+C13</f>
        <v>16009132</v>
      </c>
      <c r="D15" s="238">
        <v>17822541</v>
      </c>
      <c r="E15" s="238">
        <v>17822541</v>
      </c>
      <c r="F15" s="238">
        <f t="shared" ref="F15:K15" si="2">F4+F9+F13</f>
        <v>16009132</v>
      </c>
      <c r="G15" s="238">
        <v>17822541</v>
      </c>
      <c r="H15" s="238">
        <v>17822541</v>
      </c>
      <c r="I15" s="238">
        <f t="shared" si="2"/>
        <v>0</v>
      </c>
      <c r="J15" s="238">
        <f t="shared" si="2"/>
        <v>0</v>
      </c>
      <c r="K15" s="238">
        <f t="shared" si="2"/>
        <v>0</v>
      </c>
    </row>
    <row r="16" spans="1:17" ht="52.5">
      <c r="A16" s="73" t="s">
        <v>121</v>
      </c>
      <c r="B16" s="235"/>
      <c r="C16" s="56">
        <f>SUM(C17:C18)</f>
        <v>20015100</v>
      </c>
      <c r="D16" s="56">
        <f t="shared" ref="D16" si="3">SUM(D17:D18)</f>
        <v>18221191</v>
      </c>
      <c r="E16" s="56">
        <f>SUM(E19:E22)</f>
        <v>16661239</v>
      </c>
      <c r="F16" s="56">
        <f t="shared" ref="F16:K16" si="4">SUM(F17:F18)</f>
        <v>20015100</v>
      </c>
      <c r="G16" s="56">
        <f t="shared" si="4"/>
        <v>18221191</v>
      </c>
      <c r="H16" s="56">
        <f>SUM(H19:H22)</f>
        <v>16661239</v>
      </c>
      <c r="I16" s="56">
        <f t="shared" si="4"/>
        <v>0</v>
      </c>
      <c r="J16" s="56">
        <f t="shared" si="4"/>
        <v>0</v>
      </c>
      <c r="K16" s="56">
        <f t="shared" si="4"/>
        <v>0</v>
      </c>
    </row>
    <row r="17" spans="1:13">
      <c r="A17" s="47" t="s">
        <v>134</v>
      </c>
      <c r="B17" s="48"/>
      <c r="C17" s="45">
        <v>4098000</v>
      </c>
      <c r="D17" s="45">
        <v>4098000</v>
      </c>
      <c r="E17" s="490">
        <v>0</v>
      </c>
      <c r="F17" s="45">
        <v>4098000</v>
      </c>
      <c r="G17" s="45">
        <v>4098000</v>
      </c>
      <c r="H17" s="490">
        <v>0</v>
      </c>
      <c r="I17" s="57"/>
      <c r="J17" s="96"/>
      <c r="K17" s="497"/>
    </row>
    <row r="18" spans="1:13" s="59" customFormat="1">
      <c r="A18" s="47" t="s">
        <v>162</v>
      </c>
      <c r="B18" s="48"/>
      <c r="C18" s="45">
        <v>15917100</v>
      </c>
      <c r="D18" s="45">
        <v>14123191</v>
      </c>
      <c r="E18" s="490">
        <v>0</v>
      </c>
      <c r="F18" s="45">
        <v>15917100</v>
      </c>
      <c r="G18" s="45">
        <v>14123191</v>
      </c>
      <c r="H18" s="490">
        <v>0</v>
      </c>
      <c r="I18" s="58"/>
      <c r="J18" s="92"/>
      <c r="K18" s="497"/>
    </row>
    <row r="19" spans="1:13" s="59" customFormat="1">
      <c r="A19" s="239" t="s">
        <v>201</v>
      </c>
      <c r="B19" s="235"/>
      <c r="C19" s="51">
        <v>0</v>
      </c>
      <c r="D19" s="51">
        <v>0</v>
      </c>
      <c r="E19" s="51">
        <v>39000</v>
      </c>
      <c r="F19" s="51"/>
      <c r="G19" s="93"/>
      <c r="H19" s="51">
        <v>39000</v>
      </c>
      <c r="I19" s="87"/>
      <c r="J19" s="93"/>
      <c r="K19" s="497"/>
    </row>
    <row r="20" spans="1:13" s="59" customFormat="1">
      <c r="A20" s="239" t="s">
        <v>202</v>
      </c>
      <c r="B20" s="235"/>
      <c r="C20" s="51">
        <v>0</v>
      </c>
      <c r="D20" s="51">
        <v>0</v>
      </c>
      <c r="E20" s="51">
        <v>13747294</v>
      </c>
      <c r="F20" s="51"/>
      <c r="G20" s="93"/>
      <c r="H20" s="51">
        <v>13747294</v>
      </c>
      <c r="I20" s="87"/>
      <c r="J20" s="93"/>
      <c r="K20" s="497"/>
    </row>
    <row r="21" spans="1:13" s="59" customFormat="1">
      <c r="A21" s="239" t="s">
        <v>203</v>
      </c>
      <c r="B21" s="235"/>
      <c r="C21" s="51">
        <v>0</v>
      </c>
      <c r="D21" s="51">
        <v>0</v>
      </c>
      <c r="E21" s="51">
        <v>2795646</v>
      </c>
      <c r="F21" s="51"/>
      <c r="G21" s="93"/>
      <c r="H21" s="51">
        <v>2795646</v>
      </c>
      <c r="I21" s="87"/>
      <c r="J21" s="93"/>
      <c r="K21" s="497"/>
    </row>
    <row r="22" spans="1:13" s="59" customFormat="1" ht="27" thickBot="1">
      <c r="A22" s="239" t="s">
        <v>204</v>
      </c>
      <c r="B22" s="235"/>
      <c r="C22" s="51">
        <v>0</v>
      </c>
      <c r="D22" s="51">
        <v>0</v>
      </c>
      <c r="E22" s="51">
        <v>79299</v>
      </c>
      <c r="F22" s="51"/>
      <c r="G22" s="93"/>
      <c r="H22" s="51">
        <v>79299</v>
      </c>
      <c r="I22" s="87"/>
      <c r="J22" s="93"/>
      <c r="K22" s="498"/>
    </row>
    <row r="23" spans="1:13" ht="51.75" thickBot="1">
      <c r="A23" s="60" t="s">
        <v>73</v>
      </c>
      <c r="B23" s="61" t="s">
        <v>17</v>
      </c>
      <c r="C23" s="62">
        <f>C15+C16</f>
        <v>36024232</v>
      </c>
      <c r="D23" s="62">
        <f t="shared" ref="D23:K23" si="5">D15+D16</f>
        <v>36043732</v>
      </c>
      <c r="E23" s="62">
        <f t="shared" si="5"/>
        <v>34483780</v>
      </c>
      <c r="F23" s="62">
        <f t="shared" si="5"/>
        <v>36024232</v>
      </c>
      <c r="G23" s="62">
        <f t="shared" si="5"/>
        <v>36043732</v>
      </c>
      <c r="H23" s="62">
        <f t="shared" si="5"/>
        <v>34483780</v>
      </c>
      <c r="I23" s="62">
        <f t="shared" si="5"/>
        <v>0</v>
      </c>
      <c r="J23" s="62">
        <f t="shared" si="5"/>
        <v>0</v>
      </c>
      <c r="K23" s="62">
        <f t="shared" si="5"/>
        <v>0</v>
      </c>
    </row>
    <row r="24" spans="1:13" ht="27" thickBot="1">
      <c r="A24" s="63" t="s">
        <v>165</v>
      </c>
      <c r="B24" s="64"/>
      <c r="C24" s="45">
        <v>3918290</v>
      </c>
      <c r="D24" s="51">
        <v>3918290</v>
      </c>
      <c r="E24" s="51">
        <v>0</v>
      </c>
      <c r="F24" s="51"/>
      <c r="G24" s="93"/>
      <c r="H24" s="93"/>
      <c r="I24" s="58">
        <v>3918290</v>
      </c>
      <c r="J24" s="92">
        <v>3918290</v>
      </c>
      <c r="K24" s="499">
        <v>0</v>
      </c>
    </row>
    <row r="25" spans="1:13" ht="51.75" thickBot="1">
      <c r="A25" s="60" t="s">
        <v>164</v>
      </c>
      <c r="B25" s="61" t="s">
        <v>163</v>
      </c>
      <c r="C25" s="62">
        <f>SUM(C24)</f>
        <v>3918290</v>
      </c>
      <c r="D25" s="62">
        <f t="shared" ref="D25:K25" si="6">SUM(D24)</f>
        <v>3918290</v>
      </c>
      <c r="E25" s="62">
        <f t="shared" si="6"/>
        <v>0</v>
      </c>
      <c r="F25" s="62">
        <f t="shared" si="6"/>
        <v>0</v>
      </c>
      <c r="G25" s="62">
        <f t="shared" si="6"/>
        <v>0</v>
      </c>
      <c r="H25" s="62">
        <f t="shared" si="6"/>
        <v>0</v>
      </c>
      <c r="I25" s="62">
        <f t="shared" si="6"/>
        <v>3918290</v>
      </c>
      <c r="J25" s="62">
        <f t="shared" si="6"/>
        <v>3918290</v>
      </c>
      <c r="K25" s="62">
        <f t="shared" si="6"/>
        <v>0</v>
      </c>
    </row>
    <row r="26" spans="1:13" s="59" customFormat="1" ht="27" thickBot="1">
      <c r="A26" s="239" t="s">
        <v>144</v>
      </c>
      <c r="B26" s="235"/>
      <c r="C26" s="51">
        <v>150000</v>
      </c>
      <c r="D26" s="51">
        <v>150000</v>
      </c>
      <c r="E26" s="51">
        <v>183364</v>
      </c>
      <c r="F26" s="51">
        <v>150000</v>
      </c>
      <c r="G26" s="93">
        <v>150000</v>
      </c>
      <c r="H26" s="93">
        <v>183364</v>
      </c>
      <c r="I26" s="240"/>
      <c r="J26" s="262"/>
      <c r="K26" s="500"/>
      <c r="L26" s="68"/>
      <c r="M26" s="68"/>
    </row>
    <row r="27" spans="1:13" s="59" customFormat="1" ht="27" thickBot="1">
      <c r="A27" s="60" t="s">
        <v>18</v>
      </c>
      <c r="B27" s="241"/>
      <c r="C27" s="62">
        <f>C26</f>
        <v>150000</v>
      </c>
      <c r="D27" s="62">
        <f t="shared" ref="D27:J27" si="7">D26</f>
        <v>150000</v>
      </c>
      <c r="E27" s="62">
        <f t="shared" si="7"/>
        <v>183364</v>
      </c>
      <c r="F27" s="62">
        <f t="shared" si="7"/>
        <v>150000</v>
      </c>
      <c r="G27" s="62">
        <f t="shared" si="7"/>
        <v>150000</v>
      </c>
      <c r="H27" s="62">
        <f t="shared" si="7"/>
        <v>183364</v>
      </c>
      <c r="I27" s="62">
        <f t="shared" si="7"/>
        <v>0</v>
      </c>
      <c r="J27" s="62">
        <f t="shared" si="7"/>
        <v>0</v>
      </c>
      <c r="K27" s="62">
        <f>K26</f>
        <v>0</v>
      </c>
      <c r="L27" s="68"/>
      <c r="M27" s="68"/>
    </row>
    <row r="28" spans="1:13" s="59" customFormat="1" ht="27" thickBot="1">
      <c r="A28" s="239" t="s">
        <v>102</v>
      </c>
      <c r="B28" s="242"/>
      <c r="C28" s="51">
        <v>3000000</v>
      </c>
      <c r="D28" s="51">
        <v>3000000</v>
      </c>
      <c r="E28" s="51">
        <v>1307687</v>
      </c>
      <c r="F28" s="51">
        <v>3000000</v>
      </c>
      <c r="G28" s="93">
        <v>3000000</v>
      </c>
      <c r="H28" s="93">
        <v>1307687</v>
      </c>
      <c r="I28" s="240"/>
      <c r="J28" s="262"/>
      <c r="K28" s="501"/>
      <c r="L28" s="68"/>
      <c r="M28" s="68"/>
    </row>
    <row r="29" spans="1:13" s="59" customFormat="1" ht="27" thickBot="1">
      <c r="A29" s="60" t="s">
        <v>103</v>
      </c>
      <c r="B29" s="241"/>
      <c r="C29" s="62">
        <f>C28</f>
        <v>3000000</v>
      </c>
      <c r="D29" s="62">
        <f t="shared" ref="D29:K29" si="8">D28</f>
        <v>3000000</v>
      </c>
      <c r="E29" s="62">
        <f t="shared" si="8"/>
        <v>1307687</v>
      </c>
      <c r="F29" s="62">
        <f t="shared" si="8"/>
        <v>3000000</v>
      </c>
      <c r="G29" s="62">
        <f t="shared" si="8"/>
        <v>3000000</v>
      </c>
      <c r="H29" s="62">
        <f t="shared" si="8"/>
        <v>1307687</v>
      </c>
      <c r="I29" s="62">
        <f t="shared" si="8"/>
        <v>0</v>
      </c>
      <c r="J29" s="62">
        <f t="shared" si="8"/>
        <v>0</v>
      </c>
      <c r="K29" s="62">
        <f t="shared" si="8"/>
        <v>0</v>
      </c>
      <c r="L29" s="68"/>
      <c r="M29" s="68"/>
    </row>
    <row r="30" spans="1:13" s="59" customFormat="1" ht="27" thickBot="1">
      <c r="A30" s="239" t="s">
        <v>143</v>
      </c>
      <c r="B30" s="235"/>
      <c r="C30" s="51">
        <v>800000</v>
      </c>
      <c r="D30" s="51">
        <v>800000</v>
      </c>
      <c r="E30" s="51">
        <v>814895</v>
      </c>
      <c r="F30" s="51">
        <v>800000</v>
      </c>
      <c r="G30" s="93">
        <v>800000</v>
      </c>
      <c r="H30" s="93">
        <v>814895</v>
      </c>
      <c r="I30" s="243"/>
      <c r="J30" s="260"/>
      <c r="K30" s="500"/>
      <c r="L30" s="68"/>
      <c r="M30" s="68"/>
    </row>
    <row r="31" spans="1:13" ht="27" thickBot="1">
      <c r="A31" s="89" t="s">
        <v>74</v>
      </c>
      <c r="B31" s="90"/>
      <c r="C31" s="62">
        <f>C30</f>
        <v>800000</v>
      </c>
      <c r="D31" s="62">
        <f t="shared" ref="D31:K31" si="9">D30</f>
        <v>800000</v>
      </c>
      <c r="E31" s="62">
        <f t="shared" si="9"/>
        <v>814895</v>
      </c>
      <c r="F31" s="62">
        <f t="shared" si="9"/>
        <v>800000</v>
      </c>
      <c r="G31" s="62">
        <f t="shared" si="9"/>
        <v>800000</v>
      </c>
      <c r="H31" s="62">
        <f t="shared" si="9"/>
        <v>814895</v>
      </c>
      <c r="I31" s="62">
        <f t="shared" si="9"/>
        <v>0</v>
      </c>
      <c r="J31" s="62">
        <f t="shared" si="9"/>
        <v>0</v>
      </c>
      <c r="K31" s="62">
        <f t="shared" si="9"/>
        <v>0</v>
      </c>
    </row>
    <row r="32" spans="1:13" ht="27" thickBot="1">
      <c r="A32" s="244" t="s">
        <v>142</v>
      </c>
      <c r="B32" s="50"/>
      <c r="C32" s="51">
        <v>30000</v>
      </c>
      <c r="D32" s="51">
        <v>30000</v>
      </c>
      <c r="E32" s="51">
        <v>0</v>
      </c>
      <c r="F32" s="51">
        <v>30000</v>
      </c>
      <c r="G32" s="93">
        <v>30000</v>
      </c>
      <c r="H32" s="93">
        <v>0</v>
      </c>
      <c r="I32" s="243"/>
      <c r="J32" s="260"/>
      <c r="K32" s="499"/>
    </row>
    <row r="33" spans="1:11" ht="27" thickBot="1">
      <c r="A33" s="89" t="s">
        <v>19</v>
      </c>
      <c r="B33" s="90"/>
      <c r="C33" s="62">
        <f>SUM(C32:C32)</f>
        <v>30000</v>
      </c>
      <c r="D33" s="62">
        <f t="shared" ref="D33:K33" si="10">SUM(D32:D32)</f>
        <v>30000</v>
      </c>
      <c r="E33" s="62">
        <f t="shared" si="10"/>
        <v>0</v>
      </c>
      <c r="F33" s="62">
        <f t="shared" si="10"/>
        <v>30000</v>
      </c>
      <c r="G33" s="62">
        <f t="shared" si="10"/>
        <v>30000</v>
      </c>
      <c r="H33" s="62">
        <f t="shared" si="10"/>
        <v>0</v>
      </c>
      <c r="I33" s="62">
        <f t="shared" si="10"/>
        <v>0</v>
      </c>
      <c r="J33" s="62">
        <f t="shared" si="10"/>
        <v>0</v>
      </c>
      <c r="K33" s="62">
        <f t="shared" si="10"/>
        <v>0</v>
      </c>
    </row>
    <row r="34" spans="1:11" ht="27" thickBot="1">
      <c r="A34" s="256" t="s">
        <v>205</v>
      </c>
      <c r="B34" s="90"/>
      <c r="C34" s="258">
        <v>0</v>
      </c>
      <c r="D34" s="258">
        <v>0</v>
      </c>
      <c r="E34" s="257">
        <v>15000</v>
      </c>
      <c r="F34" s="62"/>
      <c r="G34" s="94"/>
      <c r="H34" s="94">
        <v>15000</v>
      </c>
      <c r="I34" s="83"/>
      <c r="J34" s="94"/>
      <c r="K34" s="499"/>
    </row>
    <row r="35" spans="1:11" ht="27" thickBot="1">
      <c r="A35" s="60" t="s">
        <v>75</v>
      </c>
      <c r="B35" s="61" t="s">
        <v>20</v>
      </c>
      <c r="C35" s="62">
        <f>C27+C29+C31+C33</f>
        <v>3980000</v>
      </c>
      <c r="D35" s="62">
        <f t="shared" ref="D35:K35" si="11">D27+D29+D31+D33</f>
        <v>3980000</v>
      </c>
      <c r="E35" s="62">
        <f t="shared" si="11"/>
        <v>2305946</v>
      </c>
      <c r="F35" s="62">
        <f t="shared" si="11"/>
        <v>3980000</v>
      </c>
      <c r="G35" s="62">
        <f t="shared" si="11"/>
        <v>3980000</v>
      </c>
      <c r="H35" s="62">
        <f t="shared" si="11"/>
        <v>2305946</v>
      </c>
      <c r="I35" s="62">
        <f t="shared" si="11"/>
        <v>0</v>
      </c>
      <c r="J35" s="62">
        <f t="shared" si="11"/>
        <v>0</v>
      </c>
      <c r="K35" s="62">
        <f t="shared" si="11"/>
        <v>0</v>
      </c>
    </row>
    <row r="36" spans="1:11" s="59" customFormat="1" ht="52.5">
      <c r="A36" s="54" t="s">
        <v>132</v>
      </c>
      <c r="B36" s="48"/>
      <c r="C36" s="69">
        <v>500693</v>
      </c>
      <c r="D36" s="69">
        <v>500693</v>
      </c>
      <c r="E36" s="69">
        <v>1166615</v>
      </c>
      <c r="F36" s="69">
        <v>500693</v>
      </c>
      <c r="G36" s="96">
        <v>500693</v>
      </c>
      <c r="H36" s="96">
        <v>1166615</v>
      </c>
      <c r="I36" s="57"/>
      <c r="J36" s="96"/>
      <c r="K36" s="76"/>
    </row>
    <row r="37" spans="1:11" s="59" customFormat="1">
      <c r="A37" s="70" t="s">
        <v>206</v>
      </c>
      <c r="B37" s="55"/>
      <c r="C37" s="71">
        <v>0</v>
      </c>
      <c r="D37" s="71">
        <v>0</v>
      </c>
      <c r="E37" s="71">
        <v>280128</v>
      </c>
      <c r="F37" s="71"/>
      <c r="G37" s="97"/>
      <c r="H37" s="97">
        <v>280128</v>
      </c>
      <c r="I37" s="72"/>
      <c r="J37" s="97"/>
      <c r="K37" s="497"/>
    </row>
    <row r="38" spans="1:11" s="59" customFormat="1">
      <c r="A38" s="70" t="s">
        <v>110</v>
      </c>
      <c r="B38" s="55"/>
      <c r="C38" s="71">
        <v>250000</v>
      </c>
      <c r="D38" s="71">
        <v>250000</v>
      </c>
      <c r="E38" s="71">
        <v>34395</v>
      </c>
      <c r="F38" s="71">
        <v>250000</v>
      </c>
      <c r="G38" s="97">
        <v>250000</v>
      </c>
      <c r="H38" s="97">
        <v>34395</v>
      </c>
      <c r="I38" s="72"/>
      <c r="J38" s="97"/>
      <c r="K38" s="497"/>
    </row>
    <row r="39" spans="1:11" s="59" customFormat="1">
      <c r="A39" s="70" t="s">
        <v>111</v>
      </c>
      <c r="B39" s="55"/>
      <c r="C39" s="71">
        <v>300000</v>
      </c>
      <c r="D39" s="71">
        <v>300000</v>
      </c>
      <c r="E39" s="71">
        <v>680101</v>
      </c>
      <c r="F39" s="71">
        <v>300000</v>
      </c>
      <c r="G39" s="97">
        <v>300000</v>
      </c>
      <c r="H39" s="97">
        <v>680101</v>
      </c>
      <c r="I39" s="72"/>
      <c r="J39" s="97"/>
      <c r="K39" s="497"/>
    </row>
    <row r="40" spans="1:11" s="59" customFormat="1">
      <c r="A40" s="85" t="s">
        <v>207</v>
      </c>
      <c r="B40" s="235"/>
      <c r="C40" s="259">
        <v>0</v>
      </c>
      <c r="D40" s="259">
        <v>0</v>
      </c>
      <c r="E40" s="259">
        <v>33000</v>
      </c>
      <c r="F40" s="259"/>
      <c r="G40" s="260"/>
      <c r="H40" s="260">
        <v>33000</v>
      </c>
      <c r="I40" s="243"/>
      <c r="J40" s="260"/>
      <c r="K40" s="497"/>
    </row>
    <row r="41" spans="1:11" s="59" customFormat="1">
      <c r="A41" s="85" t="s">
        <v>208</v>
      </c>
      <c r="B41" s="235"/>
      <c r="C41" s="259">
        <v>0</v>
      </c>
      <c r="D41" s="259">
        <v>0</v>
      </c>
      <c r="E41" s="259">
        <v>429</v>
      </c>
      <c r="F41" s="259"/>
      <c r="G41" s="260"/>
      <c r="H41" s="260">
        <v>429</v>
      </c>
      <c r="I41" s="243"/>
      <c r="J41" s="260"/>
      <c r="K41" s="497"/>
    </row>
    <row r="42" spans="1:11" s="59" customFormat="1" ht="27" thickBot="1">
      <c r="A42" s="85" t="s">
        <v>209</v>
      </c>
      <c r="B42" s="235"/>
      <c r="C42" s="259">
        <v>0</v>
      </c>
      <c r="D42" s="259">
        <v>0</v>
      </c>
      <c r="E42" s="259">
        <v>429</v>
      </c>
      <c r="F42" s="259"/>
      <c r="G42" s="260"/>
      <c r="H42" s="260">
        <v>429</v>
      </c>
      <c r="I42" s="243"/>
      <c r="J42" s="260"/>
      <c r="K42" s="498"/>
    </row>
    <row r="43" spans="1:11" s="59" customFormat="1" ht="27" thickBot="1">
      <c r="A43" s="60" t="s">
        <v>76</v>
      </c>
      <c r="B43" s="61" t="s">
        <v>21</v>
      </c>
      <c r="C43" s="62">
        <f>SUM(C36:C42)</f>
        <v>1050693</v>
      </c>
      <c r="D43" s="62">
        <f>SUM(D36:D42)</f>
        <v>1050693</v>
      </c>
      <c r="E43" s="62">
        <f>SUM(E36:E42)</f>
        <v>2195097</v>
      </c>
      <c r="F43" s="62">
        <f t="shared" ref="F43:K43" si="12">SUM(F36:F42)</f>
        <v>1050693</v>
      </c>
      <c r="G43" s="62">
        <f t="shared" si="12"/>
        <v>1050693</v>
      </c>
      <c r="H43" s="62">
        <f t="shared" si="12"/>
        <v>2195097</v>
      </c>
      <c r="I43" s="62">
        <f t="shared" si="12"/>
        <v>0</v>
      </c>
      <c r="J43" s="62">
        <f t="shared" si="12"/>
        <v>0</v>
      </c>
      <c r="K43" s="62">
        <f t="shared" si="12"/>
        <v>0</v>
      </c>
    </row>
    <row r="44" spans="1:11" s="59" customFormat="1">
      <c r="A44" s="85" t="s">
        <v>210</v>
      </c>
      <c r="B44" s="64"/>
      <c r="C44" s="259">
        <v>0</v>
      </c>
      <c r="D44" s="259">
        <v>0</v>
      </c>
      <c r="E44" s="259">
        <v>3034158</v>
      </c>
      <c r="F44" s="261"/>
      <c r="G44" s="262"/>
      <c r="H44" s="259">
        <v>3034158</v>
      </c>
      <c r="I44" s="243"/>
      <c r="J44" s="260"/>
      <c r="K44" s="76"/>
    </row>
    <row r="45" spans="1:11" s="59" customFormat="1">
      <c r="A45" s="85" t="s">
        <v>211</v>
      </c>
      <c r="B45" s="64"/>
      <c r="C45" s="259">
        <v>0</v>
      </c>
      <c r="D45" s="259">
        <v>0</v>
      </c>
      <c r="E45" s="259">
        <v>123482</v>
      </c>
      <c r="F45" s="261"/>
      <c r="G45" s="262"/>
      <c r="H45" s="259">
        <v>123482</v>
      </c>
      <c r="I45" s="243"/>
      <c r="J45" s="260"/>
      <c r="K45" s="497"/>
    </row>
    <row r="46" spans="1:11" s="59" customFormat="1" ht="52.5">
      <c r="A46" s="85" t="s">
        <v>212</v>
      </c>
      <c r="B46" s="64"/>
      <c r="C46" s="259">
        <v>0</v>
      </c>
      <c r="D46" s="259">
        <v>0</v>
      </c>
      <c r="E46" s="259">
        <v>2860676</v>
      </c>
      <c r="F46" s="261"/>
      <c r="G46" s="262"/>
      <c r="H46" s="259">
        <v>2860676</v>
      </c>
      <c r="I46" s="243"/>
      <c r="J46" s="260"/>
      <c r="K46" s="497"/>
    </row>
    <row r="47" spans="1:11" s="59" customFormat="1" ht="27" thickBot="1">
      <c r="A47" s="85" t="s">
        <v>213</v>
      </c>
      <c r="B47" s="64"/>
      <c r="C47" s="259">
        <v>0</v>
      </c>
      <c r="D47" s="259">
        <v>0</v>
      </c>
      <c r="E47" s="259">
        <v>50000</v>
      </c>
      <c r="F47" s="261"/>
      <c r="G47" s="262"/>
      <c r="H47" s="259">
        <v>50000</v>
      </c>
      <c r="I47" s="243"/>
      <c r="J47" s="260"/>
      <c r="K47" s="498"/>
    </row>
    <row r="48" spans="1:11" s="59" customFormat="1" ht="27" thickBot="1">
      <c r="A48" s="60" t="s">
        <v>214</v>
      </c>
      <c r="B48" s="61" t="s">
        <v>215</v>
      </c>
      <c r="C48" s="62"/>
      <c r="D48" s="62">
        <v>0</v>
      </c>
      <c r="E48" s="62">
        <f>SUM(E44)</f>
        <v>3034158</v>
      </c>
      <c r="F48" s="62">
        <f t="shared" ref="F48:H48" si="13">SUM(F44)</f>
        <v>0</v>
      </c>
      <c r="G48" s="62">
        <f t="shared" si="13"/>
        <v>0</v>
      </c>
      <c r="H48" s="62">
        <f t="shared" si="13"/>
        <v>3034158</v>
      </c>
      <c r="I48" s="257"/>
      <c r="J48" s="273"/>
      <c r="K48" s="499"/>
    </row>
    <row r="49" spans="1:14" s="59" customFormat="1">
      <c r="A49" s="73" t="s">
        <v>112</v>
      </c>
      <c r="B49" s="74"/>
      <c r="C49" s="75">
        <v>50000</v>
      </c>
      <c r="D49" s="75">
        <v>1380000</v>
      </c>
      <c r="E49" s="75">
        <v>0</v>
      </c>
      <c r="F49" s="76"/>
      <c r="G49" s="98">
        <v>1330000</v>
      </c>
      <c r="H49" s="98">
        <v>0</v>
      </c>
      <c r="I49" s="77">
        <v>50000</v>
      </c>
      <c r="J49" s="272">
        <v>50000</v>
      </c>
      <c r="K49" s="76"/>
    </row>
    <row r="50" spans="1:14" s="59" customFormat="1" ht="27" thickBot="1">
      <c r="A50" s="78" t="s">
        <v>104</v>
      </c>
      <c r="B50" s="79"/>
      <c r="C50" s="80">
        <v>50000</v>
      </c>
      <c r="D50" s="80">
        <v>1380000</v>
      </c>
      <c r="E50" s="80">
        <v>0</v>
      </c>
      <c r="F50" s="81"/>
      <c r="G50" s="99"/>
      <c r="H50" s="99">
        <v>0</v>
      </c>
      <c r="I50" s="82">
        <v>50000</v>
      </c>
      <c r="J50" s="274">
        <v>50000</v>
      </c>
      <c r="K50" s="498"/>
    </row>
    <row r="51" spans="1:14" s="59" customFormat="1" ht="27" thickBot="1">
      <c r="A51" s="60" t="s">
        <v>77</v>
      </c>
      <c r="B51" s="61" t="s">
        <v>22</v>
      </c>
      <c r="C51" s="62">
        <f>C49</f>
        <v>50000</v>
      </c>
      <c r="D51" s="62">
        <f t="shared" ref="D51:K51" si="14">D49</f>
        <v>1380000</v>
      </c>
      <c r="E51" s="62">
        <f t="shared" si="14"/>
        <v>0</v>
      </c>
      <c r="F51" s="62">
        <f t="shared" si="14"/>
        <v>0</v>
      </c>
      <c r="G51" s="62">
        <f t="shared" si="14"/>
        <v>1330000</v>
      </c>
      <c r="H51" s="62">
        <f t="shared" si="14"/>
        <v>0</v>
      </c>
      <c r="I51" s="62">
        <f t="shared" si="14"/>
        <v>50000</v>
      </c>
      <c r="J51" s="62">
        <f t="shared" si="14"/>
        <v>50000</v>
      </c>
      <c r="K51" s="62">
        <f t="shared" si="14"/>
        <v>0</v>
      </c>
    </row>
    <row r="52" spans="1:14" s="59" customFormat="1" ht="27" thickBot="1">
      <c r="A52" s="60" t="s">
        <v>78</v>
      </c>
      <c r="B52" s="61" t="s">
        <v>23</v>
      </c>
      <c r="C52" s="84">
        <f>C23+C25+C35+C43+C48+C51</f>
        <v>45023215</v>
      </c>
      <c r="D52" s="84">
        <f t="shared" ref="D52:J52" si="15">D23+D25+D35+D43+D48+D51</f>
        <v>46372715</v>
      </c>
      <c r="E52" s="84">
        <f t="shared" si="15"/>
        <v>42018981</v>
      </c>
      <c r="F52" s="84">
        <f t="shared" si="15"/>
        <v>41054925</v>
      </c>
      <c r="G52" s="84">
        <f t="shared" si="15"/>
        <v>42404425</v>
      </c>
      <c r="H52" s="84">
        <f t="shared" si="15"/>
        <v>42018981</v>
      </c>
      <c r="I52" s="84">
        <f t="shared" si="15"/>
        <v>3968290</v>
      </c>
      <c r="J52" s="84">
        <f t="shared" si="15"/>
        <v>3968290</v>
      </c>
      <c r="K52" s="84">
        <f>K23+K25+K35+K43+K48+K51</f>
        <v>0</v>
      </c>
    </row>
    <row r="53" spans="1:14" s="59" customFormat="1" ht="27" thickBot="1">
      <c r="A53" s="85" t="s">
        <v>147</v>
      </c>
      <c r="B53" s="64"/>
      <c r="C53" s="51">
        <v>3000000</v>
      </c>
      <c r="D53" s="51">
        <v>3000000</v>
      </c>
      <c r="E53" s="51">
        <v>0</v>
      </c>
      <c r="F53" s="86"/>
      <c r="G53" s="100"/>
      <c r="H53" s="100">
        <v>0</v>
      </c>
      <c r="I53" s="87">
        <v>3000000</v>
      </c>
      <c r="J53" s="93">
        <v>3000000</v>
      </c>
      <c r="K53" s="499">
        <v>0</v>
      </c>
    </row>
    <row r="54" spans="1:14" s="59" customFormat="1">
      <c r="A54" s="54" t="s">
        <v>24</v>
      </c>
      <c r="B54" s="88"/>
      <c r="C54" s="45">
        <v>25528175</v>
      </c>
      <c r="D54" s="45">
        <v>25528175</v>
      </c>
      <c r="E54" s="45">
        <v>21650449</v>
      </c>
      <c r="F54" s="45">
        <v>5290540</v>
      </c>
      <c r="G54" s="92">
        <v>5290540</v>
      </c>
      <c r="H54" s="92">
        <v>5000000</v>
      </c>
      <c r="I54" s="58">
        <v>20237635</v>
      </c>
      <c r="J54" s="92">
        <v>20237635</v>
      </c>
      <c r="K54" s="76">
        <v>16650449</v>
      </c>
    </row>
    <row r="55" spans="1:14" s="59" customFormat="1" ht="27" thickBot="1">
      <c r="A55" s="85" t="s">
        <v>216</v>
      </c>
      <c r="B55" s="263"/>
      <c r="C55" s="51">
        <v>0</v>
      </c>
      <c r="D55" s="51">
        <v>0</v>
      </c>
      <c r="E55" s="51">
        <v>896962</v>
      </c>
      <c r="F55" s="51"/>
      <c r="G55" s="93"/>
      <c r="H55" s="93"/>
      <c r="I55" s="93"/>
      <c r="J55" s="93"/>
      <c r="K55" s="45">
        <v>896962</v>
      </c>
    </row>
    <row r="56" spans="1:14" s="59" customFormat="1" ht="27" thickBot="1">
      <c r="A56" s="60" t="s">
        <v>79</v>
      </c>
      <c r="B56" s="61" t="s">
        <v>25</v>
      </c>
      <c r="C56" s="62">
        <f>SUM(C53:C54)</f>
        <v>28528175</v>
      </c>
      <c r="D56" s="62">
        <f>SUM(D53:D55)</f>
        <v>28528175</v>
      </c>
      <c r="E56" s="62">
        <f t="shared" ref="E56:K56" si="16">SUM(E53:E55)</f>
        <v>22547411</v>
      </c>
      <c r="F56" s="62">
        <f t="shared" si="16"/>
        <v>5290540</v>
      </c>
      <c r="G56" s="62">
        <f t="shared" si="16"/>
        <v>5290540</v>
      </c>
      <c r="H56" s="62">
        <f t="shared" si="16"/>
        <v>5000000</v>
      </c>
      <c r="I56" s="62">
        <f t="shared" si="16"/>
        <v>23237635</v>
      </c>
      <c r="J56" s="62">
        <f t="shared" si="16"/>
        <v>23237635</v>
      </c>
      <c r="K56" s="62">
        <f t="shared" si="16"/>
        <v>17547411</v>
      </c>
    </row>
    <row r="57" spans="1:14" s="59" customFormat="1" ht="30" customHeight="1" thickBot="1">
      <c r="A57" s="89" t="s">
        <v>26</v>
      </c>
      <c r="B57" s="90"/>
      <c r="C57" s="62">
        <f>C52+C56</f>
        <v>73551390</v>
      </c>
      <c r="D57" s="62">
        <f t="shared" ref="D57:K57" si="17">D52+D56</f>
        <v>74900890</v>
      </c>
      <c r="E57" s="62">
        <f t="shared" si="17"/>
        <v>64566392</v>
      </c>
      <c r="F57" s="62">
        <f t="shared" si="17"/>
        <v>46345465</v>
      </c>
      <c r="G57" s="62">
        <f t="shared" si="17"/>
        <v>47694965</v>
      </c>
      <c r="H57" s="62">
        <f t="shared" si="17"/>
        <v>47018981</v>
      </c>
      <c r="I57" s="62">
        <f t="shared" si="17"/>
        <v>27205925</v>
      </c>
      <c r="J57" s="62">
        <f t="shared" si="17"/>
        <v>27205925</v>
      </c>
      <c r="K57" s="62">
        <f t="shared" si="17"/>
        <v>17547411</v>
      </c>
    </row>
    <row r="58" spans="1:14">
      <c r="C58" s="59"/>
      <c r="D58" s="59"/>
      <c r="F58" s="59"/>
      <c r="G58" s="59"/>
      <c r="I58" s="59"/>
      <c r="J58" s="59"/>
    </row>
    <row r="59" spans="1:14">
      <c r="C59" s="59"/>
      <c r="D59" s="59"/>
      <c r="F59" s="59"/>
      <c r="G59" s="59"/>
      <c r="I59" s="59"/>
      <c r="J59" s="59"/>
      <c r="N59" s="91"/>
    </row>
    <row r="62" spans="1:14">
      <c r="F62" s="91"/>
      <c r="G62" s="91"/>
      <c r="H62" s="491"/>
    </row>
    <row r="64" spans="1:14">
      <c r="A64" s="53"/>
    </row>
    <row r="65" spans="1:1">
      <c r="A65" s="53"/>
    </row>
    <row r="66" spans="1:1">
      <c r="A66" s="53"/>
    </row>
  </sheetData>
  <mergeCells count="1">
    <mergeCell ref="A1:K2"/>
  </mergeCells>
  <phoneticPr fontId="0" type="noConversion"/>
  <printOptions horizontalCentered="1"/>
  <pageMargins left="0.15748031496062992" right="0.15748031496062992" top="0.39370078740157483" bottom="0.15748031496062992" header="0.47244094488188981" footer="0.15748031496062992"/>
  <pageSetup paperSize="8" scale="40" fitToHeight="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"/>
  <sheetViews>
    <sheetView view="pageBreakPreview" zoomScale="60" zoomScaleNormal="100" workbookViewId="0">
      <selection activeCell="C11" sqref="C11"/>
    </sheetView>
  </sheetViews>
  <sheetFormatPr defaultColWidth="9.140625" defaultRowHeight="15"/>
  <cols>
    <col min="1" max="1" width="73.42578125" style="332" customWidth="1"/>
    <col min="2" max="2" width="27.28515625" style="332" customWidth="1"/>
    <col min="3" max="256" width="9.140625" style="332"/>
    <col min="257" max="257" width="73.42578125" style="332" customWidth="1"/>
    <col min="258" max="258" width="27.28515625" style="332" customWidth="1"/>
    <col min="259" max="512" width="9.140625" style="332"/>
    <col min="513" max="513" width="73.42578125" style="332" customWidth="1"/>
    <col min="514" max="514" width="27.28515625" style="332" customWidth="1"/>
    <col min="515" max="768" width="9.140625" style="332"/>
    <col min="769" max="769" width="73.42578125" style="332" customWidth="1"/>
    <col min="770" max="770" width="27.28515625" style="332" customWidth="1"/>
    <col min="771" max="1024" width="9.140625" style="332"/>
    <col min="1025" max="1025" width="73.42578125" style="332" customWidth="1"/>
    <col min="1026" max="1026" width="27.28515625" style="332" customWidth="1"/>
    <col min="1027" max="1280" width="9.140625" style="332"/>
    <col min="1281" max="1281" width="73.42578125" style="332" customWidth="1"/>
    <col min="1282" max="1282" width="27.28515625" style="332" customWidth="1"/>
    <col min="1283" max="1536" width="9.140625" style="332"/>
    <col min="1537" max="1537" width="73.42578125" style="332" customWidth="1"/>
    <col min="1538" max="1538" width="27.28515625" style="332" customWidth="1"/>
    <col min="1539" max="1792" width="9.140625" style="332"/>
    <col min="1793" max="1793" width="73.42578125" style="332" customWidth="1"/>
    <col min="1794" max="1794" width="27.28515625" style="332" customWidth="1"/>
    <col min="1795" max="2048" width="9.140625" style="332"/>
    <col min="2049" max="2049" width="73.42578125" style="332" customWidth="1"/>
    <col min="2050" max="2050" width="27.28515625" style="332" customWidth="1"/>
    <col min="2051" max="2304" width="9.140625" style="332"/>
    <col min="2305" max="2305" width="73.42578125" style="332" customWidth="1"/>
    <col min="2306" max="2306" width="27.28515625" style="332" customWidth="1"/>
    <col min="2307" max="2560" width="9.140625" style="332"/>
    <col min="2561" max="2561" width="73.42578125" style="332" customWidth="1"/>
    <col min="2562" max="2562" width="27.28515625" style="332" customWidth="1"/>
    <col min="2563" max="2816" width="9.140625" style="332"/>
    <col min="2817" max="2817" width="73.42578125" style="332" customWidth="1"/>
    <col min="2818" max="2818" width="27.28515625" style="332" customWidth="1"/>
    <col min="2819" max="3072" width="9.140625" style="332"/>
    <col min="3073" max="3073" width="73.42578125" style="332" customWidth="1"/>
    <col min="3074" max="3074" width="27.28515625" style="332" customWidth="1"/>
    <col min="3075" max="3328" width="9.140625" style="332"/>
    <col min="3329" max="3329" width="73.42578125" style="332" customWidth="1"/>
    <col min="3330" max="3330" width="27.28515625" style="332" customWidth="1"/>
    <col min="3331" max="3584" width="9.140625" style="332"/>
    <col min="3585" max="3585" width="73.42578125" style="332" customWidth="1"/>
    <col min="3586" max="3586" width="27.28515625" style="332" customWidth="1"/>
    <col min="3587" max="3840" width="9.140625" style="332"/>
    <col min="3841" max="3841" width="73.42578125" style="332" customWidth="1"/>
    <col min="3842" max="3842" width="27.28515625" style="332" customWidth="1"/>
    <col min="3843" max="4096" width="9.140625" style="332"/>
    <col min="4097" max="4097" width="73.42578125" style="332" customWidth="1"/>
    <col min="4098" max="4098" width="27.28515625" style="332" customWidth="1"/>
    <col min="4099" max="4352" width="9.140625" style="332"/>
    <col min="4353" max="4353" width="73.42578125" style="332" customWidth="1"/>
    <col min="4354" max="4354" width="27.28515625" style="332" customWidth="1"/>
    <col min="4355" max="4608" width="9.140625" style="332"/>
    <col min="4609" max="4609" width="73.42578125" style="332" customWidth="1"/>
    <col min="4610" max="4610" width="27.28515625" style="332" customWidth="1"/>
    <col min="4611" max="4864" width="9.140625" style="332"/>
    <col min="4865" max="4865" width="73.42578125" style="332" customWidth="1"/>
    <col min="4866" max="4866" width="27.28515625" style="332" customWidth="1"/>
    <col min="4867" max="5120" width="9.140625" style="332"/>
    <col min="5121" max="5121" width="73.42578125" style="332" customWidth="1"/>
    <col min="5122" max="5122" width="27.28515625" style="332" customWidth="1"/>
    <col min="5123" max="5376" width="9.140625" style="332"/>
    <col min="5377" max="5377" width="73.42578125" style="332" customWidth="1"/>
    <col min="5378" max="5378" width="27.28515625" style="332" customWidth="1"/>
    <col min="5379" max="5632" width="9.140625" style="332"/>
    <col min="5633" max="5633" width="73.42578125" style="332" customWidth="1"/>
    <col min="5634" max="5634" width="27.28515625" style="332" customWidth="1"/>
    <col min="5635" max="5888" width="9.140625" style="332"/>
    <col min="5889" max="5889" width="73.42578125" style="332" customWidth="1"/>
    <col min="5890" max="5890" width="27.28515625" style="332" customWidth="1"/>
    <col min="5891" max="6144" width="9.140625" style="332"/>
    <col min="6145" max="6145" width="73.42578125" style="332" customWidth="1"/>
    <col min="6146" max="6146" width="27.28515625" style="332" customWidth="1"/>
    <col min="6147" max="6400" width="9.140625" style="332"/>
    <col min="6401" max="6401" width="73.42578125" style="332" customWidth="1"/>
    <col min="6402" max="6402" width="27.28515625" style="332" customWidth="1"/>
    <col min="6403" max="6656" width="9.140625" style="332"/>
    <col min="6657" max="6657" width="73.42578125" style="332" customWidth="1"/>
    <col min="6658" max="6658" width="27.28515625" style="332" customWidth="1"/>
    <col min="6659" max="6912" width="9.140625" style="332"/>
    <col min="6913" max="6913" width="73.42578125" style="332" customWidth="1"/>
    <col min="6914" max="6914" width="27.28515625" style="332" customWidth="1"/>
    <col min="6915" max="7168" width="9.140625" style="332"/>
    <col min="7169" max="7169" width="73.42578125" style="332" customWidth="1"/>
    <col min="7170" max="7170" width="27.28515625" style="332" customWidth="1"/>
    <col min="7171" max="7424" width="9.140625" style="332"/>
    <col min="7425" max="7425" width="73.42578125" style="332" customWidth="1"/>
    <col min="7426" max="7426" width="27.28515625" style="332" customWidth="1"/>
    <col min="7427" max="7680" width="9.140625" style="332"/>
    <col min="7681" max="7681" width="73.42578125" style="332" customWidth="1"/>
    <col min="7682" max="7682" width="27.28515625" style="332" customWidth="1"/>
    <col min="7683" max="7936" width="9.140625" style="332"/>
    <col min="7937" max="7937" width="73.42578125" style="332" customWidth="1"/>
    <col min="7938" max="7938" width="27.28515625" style="332" customWidth="1"/>
    <col min="7939" max="8192" width="9.140625" style="332"/>
    <col min="8193" max="8193" width="73.42578125" style="332" customWidth="1"/>
    <col min="8194" max="8194" width="27.28515625" style="332" customWidth="1"/>
    <col min="8195" max="8448" width="9.140625" style="332"/>
    <col min="8449" max="8449" width="73.42578125" style="332" customWidth="1"/>
    <col min="8450" max="8450" width="27.28515625" style="332" customWidth="1"/>
    <col min="8451" max="8704" width="9.140625" style="332"/>
    <col min="8705" max="8705" width="73.42578125" style="332" customWidth="1"/>
    <col min="8706" max="8706" width="27.28515625" style="332" customWidth="1"/>
    <col min="8707" max="8960" width="9.140625" style="332"/>
    <col min="8961" max="8961" width="73.42578125" style="332" customWidth="1"/>
    <col min="8962" max="8962" width="27.28515625" style="332" customWidth="1"/>
    <col min="8963" max="9216" width="9.140625" style="332"/>
    <col min="9217" max="9217" width="73.42578125" style="332" customWidth="1"/>
    <col min="9218" max="9218" width="27.28515625" style="332" customWidth="1"/>
    <col min="9219" max="9472" width="9.140625" style="332"/>
    <col min="9473" max="9473" width="73.42578125" style="332" customWidth="1"/>
    <col min="9474" max="9474" width="27.28515625" style="332" customWidth="1"/>
    <col min="9475" max="9728" width="9.140625" style="332"/>
    <col min="9729" max="9729" width="73.42578125" style="332" customWidth="1"/>
    <col min="9730" max="9730" width="27.28515625" style="332" customWidth="1"/>
    <col min="9731" max="9984" width="9.140625" style="332"/>
    <col min="9985" max="9985" width="73.42578125" style="332" customWidth="1"/>
    <col min="9986" max="9986" width="27.28515625" style="332" customWidth="1"/>
    <col min="9987" max="10240" width="9.140625" style="332"/>
    <col min="10241" max="10241" width="73.42578125" style="332" customWidth="1"/>
    <col min="10242" max="10242" width="27.28515625" style="332" customWidth="1"/>
    <col min="10243" max="10496" width="9.140625" style="332"/>
    <col min="10497" max="10497" width="73.42578125" style="332" customWidth="1"/>
    <col min="10498" max="10498" width="27.28515625" style="332" customWidth="1"/>
    <col min="10499" max="10752" width="9.140625" style="332"/>
    <col min="10753" max="10753" width="73.42578125" style="332" customWidth="1"/>
    <col min="10754" max="10754" width="27.28515625" style="332" customWidth="1"/>
    <col min="10755" max="11008" width="9.140625" style="332"/>
    <col min="11009" max="11009" width="73.42578125" style="332" customWidth="1"/>
    <col min="11010" max="11010" width="27.28515625" style="332" customWidth="1"/>
    <col min="11011" max="11264" width="9.140625" style="332"/>
    <col min="11265" max="11265" width="73.42578125" style="332" customWidth="1"/>
    <col min="11266" max="11266" width="27.28515625" style="332" customWidth="1"/>
    <col min="11267" max="11520" width="9.140625" style="332"/>
    <col min="11521" max="11521" width="73.42578125" style="332" customWidth="1"/>
    <col min="11522" max="11522" width="27.28515625" style="332" customWidth="1"/>
    <col min="11523" max="11776" width="9.140625" style="332"/>
    <col min="11777" max="11777" width="73.42578125" style="332" customWidth="1"/>
    <col min="11778" max="11778" width="27.28515625" style="332" customWidth="1"/>
    <col min="11779" max="12032" width="9.140625" style="332"/>
    <col min="12033" max="12033" width="73.42578125" style="332" customWidth="1"/>
    <col min="12034" max="12034" width="27.28515625" style="332" customWidth="1"/>
    <col min="12035" max="12288" width="9.140625" style="332"/>
    <col min="12289" max="12289" width="73.42578125" style="332" customWidth="1"/>
    <col min="12290" max="12290" width="27.28515625" style="332" customWidth="1"/>
    <col min="12291" max="12544" width="9.140625" style="332"/>
    <col min="12545" max="12545" width="73.42578125" style="332" customWidth="1"/>
    <col min="12546" max="12546" width="27.28515625" style="332" customWidth="1"/>
    <col min="12547" max="12800" width="9.140625" style="332"/>
    <col min="12801" max="12801" width="73.42578125" style="332" customWidth="1"/>
    <col min="12802" max="12802" width="27.28515625" style="332" customWidth="1"/>
    <col min="12803" max="13056" width="9.140625" style="332"/>
    <col min="13057" max="13057" width="73.42578125" style="332" customWidth="1"/>
    <col min="13058" max="13058" width="27.28515625" style="332" customWidth="1"/>
    <col min="13059" max="13312" width="9.140625" style="332"/>
    <col min="13313" max="13313" width="73.42578125" style="332" customWidth="1"/>
    <col min="13314" max="13314" width="27.28515625" style="332" customWidth="1"/>
    <col min="13315" max="13568" width="9.140625" style="332"/>
    <col min="13569" max="13569" width="73.42578125" style="332" customWidth="1"/>
    <col min="13570" max="13570" width="27.28515625" style="332" customWidth="1"/>
    <col min="13571" max="13824" width="9.140625" style="332"/>
    <col min="13825" max="13825" width="73.42578125" style="332" customWidth="1"/>
    <col min="13826" max="13826" width="27.28515625" style="332" customWidth="1"/>
    <col min="13827" max="14080" width="9.140625" style="332"/>
    <col min="14081" max="14081" width="73.42578125" style="332" customWidth="1"/>
    <col min="14082" max="14082" width="27.28515625" style="332" customWidth="1"/>
    <col min="14083" max="14336" width="9.140625" style="332"/>
    <col min="14337" max="14337" width="73.42578125" style="332" customWidth="1"/>
    <col min="14338" max="14338" width="27.28515625" style="332" customWidth="1"/>
    <col min="14339" max="14592" width="9.140625" style="332"/>
    <col min="14593" max="14593" width="73.42578125" style="332" customWidth="1"/>
    <col min="14594" max="14594" width="27.28515625" style="332" customWidth="1"/>
    <col min="14595" max="14848" width="9.140625" style="332"/>
    <col min="14849" max="14849" width="73.42578125" style="332" customWidth="1"/>
    <col min="14850" max="14850" width="27.28515625" style="332" customWidth="1"/>
    <col min="14851" max="15104" width="9.140625" style="332"/>
    <col min="15105" max="15105" width="73.42578125" style="332" customWidth="1"/>
    <col min="15106" max="15106" width="27.28515625" style="332" customWidth="1"/>
    <col min="15107" max="15360" width="9.140625" style="332"/>
    <col min="15361" max="15361" width="73.42578125" style="332" customWidth="1"/>
    <col min="15362" max="15362" width="27.28515625" style="332" customWidth="1"/>
    <col min="15363" max="15616" width="9.140625" style="332"/>
    <col min="15617" max="15617" width="73.42578125" style="332" customWidth="1"/>
    <col min="15618" max="15618" width="27.28515625" style="332" customWidth="1"/>
    <col min="15619" max="15872" width="9.140625" style="332"/>
    <col min="15873" max="15873" width="73.42578125" style="332" customWidth="1"/>
    <col min="15874" max="15874" width="27.28515625" style="332" customWidth="1"/>
    <col min="15875" max="16128" width="9.140625" style="332"/>
    <col min="16129" max="16129" width="73.42578125" style="332" customWidth="1"/>
    <col min="16130" max="16130" width="27.28515625" style="332" customWidth="1"/>
    <col min="16131" max="16384" width="9.140625" style="332"/>
  </cols>
  <sheetData>
    <row r="1" spans="1:2" ht="18.75">
      <c r="A1" s="694" t="s">
        <v>417</v>
      </c>
      <c r="B1" s="695"/>
    </row>
    <row r="2" spans="1:2" ht="18.75">
      <c r="A2" s="369" t="s">
        <v>0</v>
      </c>
      <c r="B2" s="370" t="s">
        <v>316</v>
      </c>
    </row>
    <row r="3" spans="1:2" ht="18.75">
      <c r="A3" s="371" t="s">
        <v>418</v>
      </c>
      <c r="B3" s="372">
        <f>SUM(B4+B5)</f>
        <v>25528175</v>
      </c>
    </row>
    <row r="4" spans="1:2" ht="18.75">
      <c r="A4" s="373" t="s">
        <v>351</v>
      </c>
      <c r="B4" s="374">
        <v>25276415</v>
      </c>
    </row>
    <row r="5" spans="1:2" ht="18.75">
      <c r="A5" s="373" t="s">
        <v>352</v>
      </c>
      <c r="B5" s="374">
        <v>251760</v>
      </c>
    </row>
    <row r="6" spans="1:2" ht="18.75">
      <c r="A6" s="373" t="s">
        <v>461</v>
      </c>
      <c r="B6" s="374">
        <f>B7-B3</f>
        <v>11569640</v>
      </c>
    </row>
    <row r="7" spans="1:2" ht="18.75">
      <c r="A7" s="371" t="s">
        <v>419</v>
      </c>
      <c r="B7" s="372">
        <f>SUM(B8:B9)</f>
        <v>37097815</v>
      </c>
    </row>
    <row r="8" spans="1:2" ht="18.75">
      <c r="A8" s="373" t="s">
        <v>351</v>
      </c>
      <c r="B8" s="374">
        <v>36793270</v>
      </c>
    </row>
    <row r="9" spans="1:2" ht="19.5" thickBot="1">
      <c r="A9" s="375" t="s">
        <v>352</v>
      </c>
      <c r="B9" s="376">
        <v>304545</v>
      </c>
    </row>
  </sheetData>
  <mergeCells count="1">
    <mergeCell ref="A1:B1"/>
  </mergeCells>
  <pageMargins left="0.7" right="0.7" top="0.75" bottom="0.75" header="0.3" footer="0.3"/>
  <pageSetup paperSize="9" scale="86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4"/>
  <sheetViews>
    <sheetView view="pageBreakPreview" topLeftCell="A31" zoomScale="60" zoomScaleNormal="100" workbookViewId="0">
      <selection activeCell="C44" sqref="C44"/>
    </sheetView>
  </sheetViews>
  <sheetFormatPr defaultColWidth="62.7109375" defaultRowHeight="12.75"/>
  <cols>
    <col min="1" max="1" width="62.7109375" style="377"/>
    <col min="2" max="2" width="26" style="377" customWidth="1"/>
    <col min="3" max="3" width="21.28515625" style="377" customWidth="1"/>
    <col min="4" max="4" width="16.140625" style="377" customWidth="1"/>
    <col min="5" max="5" width="18.42578125" style="377" customWidth="1"/>
    <col min="6" max="257" width="62.7109375" style="377"/>
    <col min="258" max="259" width="33.28515625" style="377" customWidth="1"/>
    <col min="260" max="260" width="16.140625" style="377" customWidth="1"/>
    <col min="261" max="261" width="18.42578125" style="377" customWidth="1"/>
    <col min="262" max="513" width="62.7109375" style="377"/>
    <col min="514" max="515" width="33.28515625" style="377" customWidth="1"/>
    <col min="516" max="516" width="16.140625" style="377" customWidth="1"/>
    <col min="517" max="517" width="18.42578125" style="377" customWidth="1"/>
    <col min="518" max="769" width="62.7109375" style="377"/>
    <col min="770" max="771" width="33.28515625" style="377" customWidth="1"/>
    <col min="772" max="772" width="16.140625" style="377" customWidth="1"/>
    <col min="773" max="773" width="18.42578125" style="377" customWidth="1"/>
    <col min="774" max="1025" width="62.7109375" style="377"/>
    <col min="1026" max="1027" width="33.28515625" style="377" customWidth="1"/>
    <col min="1028" max="1028" width="16.140625" style="377" customWidth="1"/>
    <col min="1029" max="1029" width="18.42578125" style="377" customWidth="1"/>
    <col min="1030" max="1281" width="62.7109375" style="377"/>
    <col min="1282" max="1283" width="33.28515625" style="377" customWidth="1"/>
    <col min="1284" max="1284" width="16.140625" style="377" customWidth="1"/>
    <col min="1285" max="1285" width="18.42578125" style="377" customWidth="1"/>
    <col min="1286" max="1537" width="62.7109375" style="377"/>
    <col min="1538" max="1539" width="33.28515625" style="377" customWidth="1"/>
    <col min="1540" max="1540" width="16.140625" style="377" customWidth="1"/>
    <col min="1541" max="1541" width="18.42578125" style="377" customWidth="1"/>
    <col min="1542" max="1793" width="62.7109375" style="377"/>
    <col min="1794" max="1795" width="33.28515625" style="377" customWidth="1"/>
    <col min="1796" max="1796" width="16.140625" style="377" customWidth="1"/>
    <col min="1797" max="1797" width="18.42578125" style="377" customWidth="1"/>
    <col min="1798" max="2049" width="62.7109375" style="377"/>
    <col min="2050" max="2051" width="33.28515625" style="377" customWidth="1"/>
    <col min="2052" max="2052" width="16.140625" style="377" customWidth="1"/>
    <col min="2053" max="2053" width="18.42578125" style="377" customWidth="1"/>
    <col min="2054" max="2305" width="62.7109375" style="377"/>
    <col min="2306" max="2307" width="33.28515625" style="377" customWidth="1"/>
    <col min="2308" max="2308" width="16.140625" style="377" customWidth="1"/>
    <col min="2309" max="2309" width="18.42578125" style="377" customWidth="1"/>
    <col min="2310" max="2561" width="62.7109375" style="377"/>
    <col min="2562" max="2563" width="33.28515625" style="377" customWidth="1"/>
    <col min="2564" max="2564" width="16.140625" style="377" customWidth="1"/>
    <col min="2565" max="2565" width="18.42578125" style="377" customWidth="1"/>
    <col min="2566" max="2817" width="62.7109375" style="377"/>
    <col min="2818" max="2819" width="33.28515625" style="377" customWidth="1"/>
    <col min="2820" max="2820" width="16.140625" style="377" customWidth="1"/>
    <col min="2821" max="2821" width="18.42578125" style="377" customWidth="1"/>
    <col min="2822" max="3073" width="62.7109375" style="377"/>
    <col min="3074" max="3075" width="33.28515625" style="377" customWidth="1"/>
    <col min="3076" max="3076" width="16.140625" style="377" customWidth="1"/>
    <col min="3077" max="3077" width="18.42578125" style="377" customWidth="1"/>
    <col min="3078" max="3329" width="62.7109375" style="377"/>
    <col min="3330" max="3331" width="33.28515625" style="377" customWidth="1"/>
    <col min="3332" max="3332" width="16.140625" style="377" customWidth="1"/>
    <col min="3333" max="3333" width="18.42578125" style="377" customWidth="1"/>
    <col min="3334" max="3585" width="62.7109375" style="377"/>
    <col min="3586" max="3587" width="33.28515625" style="377" customWidth="1"/>
    <col min="3588" max="3588" width="16.140625" style="377" customWidth="1"/>
    <col min="3589" max="3589" width="18.42578125" style="377" customWidth="1"/>
    <col min="3590" max="3841" width="62.7109375" style="377"/>
    <col min="3842" max="3843" width="33.28515625" style="377" customWidth="1"/>
    <col min="3844" max="3844" width="16.140625" style="377" customWidth="1"/>
    <col min="3845" max="3845" width="18.42578125" style="377" customWidth="1"/>
    <col min="3846" max="4097" width="62.7109375" style="377"/>
    <col min="4098" max="4099" width="33.28515625" style="377" customWidth="1"/>
    <col min="4100" max="4100" width="16.140625" style="377" customWidth="1"/>
    <col min="4101" max="4101" width="18.42578125" style="377" customWidth="1"/>
    <col min="4102" max="4353" width="62.7109375" style="377"/>
    <col min="4354" max="4355" width="33.28515625" style="377" customWidth="1"/>
    <col min="4356" max="4356" width="16.140625" style="377" customWidth="1"/>
    <col min="4357" max="4357" width="18.42578125" style="377" customWidth="1"/>
    <col min="4358" max="4609" width="62.7109375" style="377"/>
    <col min="4610" max="4611" width="33.28515625" style="377" customWidth="1"/>
    <col min="4612" max="4612" width="16.140625" style="377" customWidth="1"/>
    <col min="4613" max="4613" width="18.42578125" style="377" customWidth="1"/>
    <col min="4614" max="4865" width="62.7109375" style="377"/>
    <col min="4866" max="4867" width="33.28515625" style="377" customWidth="1"/>
    <col min="4868" max="4868" width="16.140625" style="377" customWidth="1"/>
    <col min="4869" max="4869" width="18.42578125" style="377" customWidth="1"/>
    <col min="4870" max="5121" width="62.7109375" style="377"/>
    <col min="5122" max="5123" width="33.28515625" style="377" customWidth="1"/>
    <col min="5124" max="5124" width="16.140625" style="377" customWidth="1"/>
    <col min="5125" max="5125" width="18.42578125" style="377" customWidth="1"/>
    <col min="5126" max="5377" width="62.7109375" style="377"/>
    <col min="5378" max="5379" width="33.28515625" style="377" customWidth="1"/>
    <col min="5380" max="5380" width="16.140625" style="377" customWidth="1"/>
    <col min="5381" max="5381" width="18.42578125" style="377" customWidth="1"/>
    <col min="5382" max="5633" width="62.7109375" style="377"/>
    <col min="5634" max="5635" width="33.28515625" style="377" customWidth="1"/>
    <col min="5636" max="5636" width="16.140625" style="377" customWidth="1"/>
    <col min="5637" max="5637" width="18.42578125" style="377" customWidth="1"/>
    <col min="5638" max="5889" width="62.7109375" style="377"/>
    <col min="5890" max="5891" width="33.28515625" style="377" customWidth="1"/>
    <col min="5892" max="5892" width="16.140625" style="377" customWidth="1"/>
    <col min="5893" max="5893" width="18.42578125" style="377" customWidth="1"/>
    <col min="5894" max="6145" width="62.7109375" style="377"/>
    <col min="6146" max="6147" width="33.28515625" style="377" customWidth="1"/>
    <col min="6148" max="6148" width="16.140625" style="377" customWidth="1"/>
    <col min="6149" max="6149" width="18.42578125" style="377" customWidth="1"/>
    <col min="6150" max="6401" width="62.7109375" style="377"/>
    <col min="6402" max="6403" width="33.28515625" style="377" customWidth="1"/>
    <col min="6404" max="6404" width="16.140625" style="377" customWidth="1"/>
    <col min="6405" max="6405" width="18.42578125" style="377" customWidth="1"/>
    <col min="6406" max="6657" width="62.7109375" style="377"/>
    <col min="6658" max="6659" width="33.28515625" style="377" customWidth="1"/>
    <col min="6660" max="6660" width="16.140625" style="377" customWidth="1"/>
    <col min="6661" max="6661" width="18.42578125" style="377" customWidth="1"/>
    <col min="6662" max="6913" width="62.7109375" style="377"/>
    <col min="6914" max="6915" width="33.28515625" style="377" customWidth="1"/>
    <col min="6916" max="6916" width="16.140625" style="377" customWidth="1"/>
    <col min="6917" max="6917" width="18.42578125" style="377" customWidth="1"/>
    <col min="6918" max="7169" width="62.7109375" style="377"/>
    <col min="7170" max="7171" width="33.28515625" style="377" customWidth="1"/>
    <col min="7172" max="7172" width="16.140625" style="377" customWidth="1"/>
    <col min="7173" max="7173" width="18.42578125" style="377" customWidth="1"/>
    <col min="7174" max="7425" width="62.7109375" style="377"/>
    <col min="7426" max="7427" width="33.28515625" style="377" customWidth="1"/>
    <col min="7428" max="7428" width="16.140625" style="377" customWidth="1"/>
    <col min="7429" max="7429" width="18.42578125" style="377" customWidth="1"/>
    <col min="7430" max="7681" width="62.7109375" style="377"/>
    <col min="7682" max="7683" width="33.28515625" style="377" customWidth="1"/>
    <col min="7684" max="7684" width="16.140625" style="377" customWidth="1"/>
    <col min="7685" max="7685" width="18.42578125" style="377" customWidth="1"/>
    <col min="7686" max="7937" width="62.7109375" style="377"/>
    <col min="7938" max="7939" width="33.28515625" style="377" customWidth="1"/>
    <col min="7940" max="7940" width="16.140625" style="377" customWidth="1"/>
    <col min="7941" max="7941" width="18.42578125" style="377" customWidth="1"/>
    <col min="7942" max="8193" width="62.7109375" style="377"/>
    <col min="8194" max="8195" width="33.28515625" style="377" customWidth="1"/>
    <col min="8196" max="8196" width="16.140625" style="377" customWidth="1"/>
    <col min="8197" max="8197" width="18.42578125" style="377" customWidth="1"/>
    <col min="8198" max="8449" width="62.7109375" style="377"/>
    <col min="8450" max="8451" width="33.28515625" style="377" customWidth="1"/>
    <col min="8452" max="8452" width="16.140625" style="377" customWidth="1"/>
    <col min="8453" max="8453" width="18.42578125" style="377" customWidth="1"/>
    <col min="8454" max="8705" width="62.7109375" style="377"/>
    <col min="8706" max="8707" width="33.28515625" style="377" customWidth="1"/>
    <col min="8708" max="8708" width="16.140625" style="377" customWidth="1"/>
    <col min="8709" max="8709" width="18.42578125" style="377" customWidth="1"/>
    <col min="8710" max="8961" width="62.7109375" style="377"/>
    <col min="8962" max="8963" width="33.28515625" style="377" customWidth="1"/>
    <col min="8964" max="8964" width="16.140625" style="377" customWidth="1"/>
    <col min="8965" max="8965" width="18.42578125" style="377" customWidth="1"/>
    <col min="8966" max="9217" width="62.7109375" style="377"/>
    <col min="9218" max="9219" width="33.28515625" style="377" customWidth="1"/>
    <col min="9220" max="9220" width="16.140625" style="377" customWidth="1"/>
    <col min="9221" max="9221" width="18.42578125" style="377" customWidth="1"/>
    <col min="9222" max="9473" width="62.7109375" style="377"/>
    <col min="9474" max="9475" width="33.28515625" style="377" customWidth="1"/>
    <col min="9476" max="9476" width="16.140625" style="377" customWidth="1"/>
    <col min="9477" max="9477" width="18.42578125" style="377" customWidth="1"/>
    <col min="9478" max="9729" width="62.7109375" style="377"/>
    <col min="9730" max="9731" width="33.28515625" style="377" customWidth="1"/>
    <col min="9732" max="9732" width="16.140625" style="377" customWidth="1"/>
    <col min="9733" max="9733" width="18.42578125" style="377" customWidth="1"/>
    <col min="9734" max="9985" width="62.7109375" style="377"/>
    <col min="9986" max="9987" width="33.28515625" style="377" customWidth="1"/>
    <col min="9988" max="9988" width="16.140625" style="377" customWidth="1"/>
    <col min="9989" max="9989" width="18.42578125" style="377" customWidth="1"/>
    <col min="9990" max="10241" width="62.7109375" style="377"/>
    <col min="10242" max="10243" width="33.28515625" style="377" customWidth="1"/>
    <col min="10244" max="10244" width="16.140625" style="377" customWidth="1"/>
    <col min="10245" max="10245" width="18.42578125" style="377" customWidth="1"/>
    <col min="10246" max="10497" width="62.7109375" style="377"/>
    <col min="10498" max="10499" width="33.28515625" style="377" customWidth="1"/>
    <col min="10500" max="10500" width="16.140625" style="377" customWidth="1"/>
    <col min="10501" max="10501" width="18.42578125" style="377" customWidth="1"/>
    <col min="10502" max="10753" width="62.7109375" style="377"/>
    <col min="10754" max="10755" width="33.28515625" style="377" customWidth="1"/>
    <col min="10756" max="10756" width="16.140625" style="377" customWidth="1"/>
    <col min="10757" max="10757" width="18.42578125" style="377" customWidth="1"/>
    <col min="10758" max="11009" width="62.7109375" style="377"/>
    <col min="11010" max="11011" width="33.28515625" style="377" customWidth="1"/>
    <col min="11012" max="11012" width="16.140625" style="377" customWidth="1"/>
    <col min="11013" max="11013" width="18.42578125" style="377" customWidth="1"/>
    <col min="11014" max="11265" width="62.7109375" style="377"/>
    <col min="11266" max="11267" width="33.28515625" style="377" customWidth="1"/>
    <col min="11268" max="11268" width="16.140625" style="377" customWidth="1"/>
    <col min="11269" max="11269" width="18.42578125" style="377" customWidth="1"/>
    <col min="11270" max="11521" width="62.7109375" style="377"/>
    <col min="11522" max="11523" width="33.28515625" style="377" customWidth="1"/>
    <col min="11524" max="11524" width="16.140625" style="377" customWidth="1"/>
    <col min="11525" max="11525" width="18.42578125" style="377" customWidth="1"/>
    <col min="11526" max="11777" width="62.7109375" style="377"/>
    <col min="11778" max="11779" width="33.28515625" style="377" customWidth="1"/>
    <col min="11780" max="11780" width="16.140625" style="377" customWidth="1"/>
    <col min="11781" max="11781" width="18.42578125" style="377" customWidth="1"/>
    <col min="11782" max="12033" width="62.7109375" style="377"/>
    <col min="12034" max="12035" width="33.28515625" style="377" customWidth="1"/>
    <col min="12036" max="12036" width="16.140625" style="377" customWidth="1"/>
    <col min="12037" max="12037" width="18.42578125" style="377" customWidth="1"/>
    <col min="12038" max="12289" width="62.7109375" style="377"/>
    <col min="12290" max="12291" width="33.28515625" style="377" customWidth="1"/>
    <col min="12292" max="12292" width="16.140625" style="377" customWidth="1"/>
    <col min="12293" max="12293" width="18.42578125" style="377" customWidth="1"/>
    <col min="12294" max="12545" width="62.7109375" style="377"/>
    <col min="12546" max="12547" width="33.28515625" style="377" customWidth="1"/>
    <col min="12548" max="12548" width="16.140625" style="377" customWidth="1"/>
    <col min="12549" max="12549" width="18.42578125" style="377" customWidth="1"/>
    <col min="12550" max="12801" width="62.7109375" style="377"/>
    <col min="12802" max="12803" width="33.28515625" style="377" customWidth="1"/>
    <col min="12804" max="12804" width="16.140625" style="377" customWidth="1"/>
    <col min="12805" max="12805" width="18.42578125" style="377" customWidth="1"/>
    <col min="12806" max="13057" width="62.7109375" style="377"/>
    <col min="13058" max="13059" width="33.28515625" style="377" customWidth="1"/>
    <col min="13060" max="13060" width="16.140625" style="377" customWidth="1"/>
    <col min="13061" max="13061" width="18.42578125" style="377" customWidth="1"/>
    <col min="13062" max="13313" width="62.7109375" style="377"/>
    <col min="13314" max="13315" width="33.28515625" style="377" customWidth="1"/>
    <col min="13316" max="13316" width="16.140625" style="377" customWidth="1"/>
    <col min="13317" max="13317" width="18.42578125" style="377" customWidth="1"/>
    <col min="13318" max="13569" width="62.7109375" style="377"/>
    <col min="13570" max="13571" width="33.28515625" style="377" customWidth="1"/>
    <col min="13572" max="13572" width="16.140625" style="377" customWidth="1"/>
    <col min="13573" max="13573" width="18.42578125" style="377" customWidth="1"/>
    <col min="13574" max="13825" width="62.7109375" style="377"/>
    <col min="13826" max="13827" width="33.28515625" style="377" customWidth="1"/>
    <col min="13828" max="13828" width="16.140625" style="377" customWidth="1"/>
    <col min="13829" max="13829" width="18.42578125" style="377" customWidth="1"/>
    <col min="13830" max="14081" width="62.7109375" style="377"/>
    <col min="14082" max="14083" width="33.28515625" style="377" customWidth="1"/>
    <col min="14084" max="14084" width="16.140625" style="377" customWidth="1"/>
    <col min="14085" max="14085" width="18.42578125" style="377" customWidth="1"/>
    <col min="14086" max="14337" width="62.7109375" style="377"/>
    <col min="14338" max="14339" width="33.28515625" style="377" customWidth="1"/>
    <col min="14340" max="14340" width="16.140625" style="377" customWidth="1"/>
    <col min="14341" max="14341" width="18.42578125" style="377" customWidth="1"/>
    <col min="14342" max="14593" width="62.7109375" style="377"/>
    <col min="14594" max="14595" width="33.28515625" style="377" customWidth="1"/>
    <col min="14596" max="14596" width="16.140625" style="377" customWidth="1"/>
    <col min="14597" max="14597" width="18.42578125" style="377" customWidth="1"/>
    <col min="14598" max="14849" width="62.7109375" style="377"/>
    <col min="14850" max="14851" width="33.28515625" style="377" customWidth="1"/>
    <col min="14852" max="14852" width="16.140625" style="377" customWidth="1"/>
    <col min="14853" max="14853" width="18.42578125" style="377" customWidth="1"/>
    <col min="14854" max="15105" width="62.7109375" style="377"/>
    <col min="15106" max="15107" width="33.28515625" style="377" customWidth="1"/>
    <col min="15108" max="15108" width="16.140625" style="377" customWidth="1"/>
    <col min="15109" max="15109" width="18.42578125" style="377" customWidth="1"/>
    <col min="15110" max="15361" width="62.7109375" style="377"/>
    <col min="15362" max="15363" width="33.28515625" style="377" customWidth="1"/>
    <col min="15364" max="15364" width="16.140625" style="377" customWidth="1"/>
    <col min="15365" max="15365" width="18.42578125" style="377" customWidth="1"/>
    <col min="15366" max="15617" width="62.7109375" style="377"/>
    <col min="15618" max="15619" width="33.28515625" style="377" customWidth="1"/>
    <col min="15620" max="15620" width="16.140625" style="377" customWidth="1"/>
    <col min="15621" max="15621" width="18.42578125" style="377" customWidth="1"/>
    <col min="15622" max="15873" width="62.7109375" style="377"/>
    <col min="15874" max="15875" width="33.28515625" style="377" customWidth="1"/>
    <col min="15876" max="15876" width="16.140625" style="377" customWidth="1"/>
    <col min="15877" max="15877" width="18.42578125" style="377" customWidth="1"/>
    <col min="15878" max="16129" width="62.7109375" style="377"/>
    <col min="16130" max="16131" width="33.28515625" style="377" customWidth="1"/>
    <col min="16132" max="16132" width="16.140625" style="377" customWidth="1"/>
    <col min="16133" max="16133" width="18.42578125" style="377" customWidth="1"/>
    <col min="16134" max="16384" width="62.7109375" style="377"/>
  </cols>
  <sheetData>
    <row r="1" spans="1:5" ht="27.75" customHeight="1">
      <c r="A1" s="696" t="s">
        <v>420</v>
      </c>
      <c r="B1" s="697"/>
      <c r="C1" s="698"/>
    </row>
    <row r="2" spans="1:5" ht="27.75" customHeight="1">
      <c r="A2" s="461" t="s">
        <v>353</v>
      </c>
      <c r="B2" s="461" t="s">
        <v>464</v>
      </c>
      <c r="C2" s="461" t="s">
        <v>465</v>
      </c>
    </row>
    <row r="3" spans="1:5" ht="27.75" customHeight="1">
      <c r="A3" s="462" t="s">
        <v>466</v>
      </c>
      <c r="B3" s="464">
        <v>990055</v>
      </c>
      <c r="C3" s="464">
        <v>660055</v>
      </c>
    </row>
    <row r="4" spans="1:5" ht="27.75" customHeight="1">
      <c r="A4" s="463" t="s">
        <v>467</v>
      </c>
      <c r="B4" s="465">
        <v>990055</v>
      </c>
      <c r="C4" s="465">
        <v>660055</v>
      </c>
    </row>
    <row r="5" spans="1:5" ht="27.75" customHeight="1">
      <c r="A5" s="378" t="s">
        <v>354</v>
      </c>
      <c r="B5" s="379">
        <v>352415116</v>
      </c>
      <c r="C5" s="379">
        <v>339540017</v>
      </c>
    </row>
    <row r="6" spans="1:5" ht="27.75" customHeight="1">
      <c r="A6" s="378" t="s">
        <v>355</v>
      </c>
      <c r="B6" s="379">
        <v>7251771</v>
      </c>
      <c r="C6" s="379">
        <v>4494235</v>
      </c>
    </row>
    <row r="7" spans="1:5" ht="27.75" customHeight="1">
      <c r="A7" s="380" t="s">
        <v>356</v>
      </c>
      <c r="B7" s="381">
        <v>359666887</v>
      </c>
      <c r="C7" s="381">
        <v>344034252</v>
      </c>
      <c r="E7" s="382"/>
    </row>
    <row r="8" spans="1:5" ht="27.75" customHeight="1">
      <c r="A8" s="378" t="s">
        <v>357</v>
      </c>
      <c r="B8" s="379">
        <v>400000</v>
      </c>
      <c r="C8" s="379">
        <v>400000</v>
      </c>
    </row>
    <row r="9" spans="1:5" ht="27.75" customHeight="1">
      <c r="A9" s="378" t="s">
        <v>358</v>
      </c>
      <c r="B9" s="379">
        <v>400000</v>
      </c>
      <c r="C9" s="379">
        <v>400000</v>
      </c>
    </row>
    <row r="10" spans="1:5" ht="27.75" customHeight="1">
      <c r="A10" s="380" t="s">
        <v>359</v>
      </c>
      <c r="B10" s="381">
        <v>400000</v>
      </c>
      <c r="C10" s="381">
        <v>400000</v>
      </c>
    </row>
    <row r="11" spans="1:5" ht="27.75" customHeight="1">
      <c r="A11" s="380" t="s">
        <v>360</v>
      </c>
      <c r="B11" s="381">
        <v>361056942</v>
      </c>
      <c r="C11" s="381">
        <v>345094307</v>
      </c>
    </row>
    <row r="12" spans="1:5" ht="27.75" customHeight="1">
      <c r="A12" s="383" t="s">
        <v>361</v>
      </c>
      <c r="B12" s="379">
        <v>3000000</v>
      </c>
      <c r="C12" s="379">
        <v>3000000</v>
      </c>
    </row>
    <row r="13" spans="1:5" ht="27.75" customHeight="1">
      <c r="A13" s="383" t="s">
        <v>362</v>
      </c>
      <c r="B13" s="379">
        <v>3000000</v>
      </c>
      <c r="C13" s="379">
        <v>3000000</v>
      </c>
    </row>
    <row r="14" spans="1:5" ht="27.75" customHeight="1">
      <c r="A14" s="384" t="s">
        <v>363</v>
      </c>
      <c r="B14" s="381">
        <v>3000000</v>
      </c>
      <c r="C14" s="381">
        <v>3000000</v>
      </c>
    </row>
    <row r="15" spans="1:5" ht="27.75" customHeight="1">
      <c r="A15" s="385" t="s">
        <v>364</v>
      </c>
      <c r="B15" s="381">
        <v>3000000</v>
      </c>
      <c r="C15" s="381">
        <v>3000000</v>
      </c>
    </row>
    <row r="16" spans="1:5" ht="27.75" customHeight="1">
      <c r="A16" s="378" t="s">
        <v>365</v>
      </c>
      <c r="B16" s="379">
        <v>251760</v>
      </c>
      <c r="C16" s="379">
        <v>304545</v>
      </c>
    </row>
    <row r="17" spans="1:3" ht="27.75" customHeight="1">
      <c r="A17" s="380" t="s">
        <v>366</v>
      </c>
      <c r="B17" s="381">
        <v>251760</v>
      </c>
      <c r="C17" s="381">
        <v>304545</v>
      </c>
    </row>
    <row r="18" spans="1:3" ht="27.75" customHeight="1">
      <c r="A18" s="378" t="s">
        <v>367</v>
      </c>
      <c r="B18" s="379">
        <v>25276415</v>
      </c>
      <c r="C18" s="379">
        <v>36793270</v>
      </c>
    </row>
    <row r="19" spans="1:3" ht="27.75" customHeight="1">
      <c r="A19" s="380" t="s">
        <v>368</v>
      </c>
      <c r="B19" s="381">
        <v>25276415</v>
      </c>
      <c r="C19" s="381">
        <v>36793270</v>
      </c>
    </row>
    <row r="20" spans="1:3" ht="27.75" customHeight="1">
      <c r="A20" s="380" t="s">
        <v>369</v>
      </c>
      <c r="B20" s="381">
        <v>25528175</v>
      </c>
      <c r="C20" s="381">
        <v>37097815</v>
      </c>
    </row>
    <row r="21" spans="1:3" ht="27.75" customHeight="1">
      <c r="A21" s="378" t="s">
        <v>370</v>
      </c>
      <c r="B21" s="379">
        <v>812308</v>
      </c>
      <c r="C21" s="379">
        <v>1220690</v>
      </c>
    </row>
    <row r="22" spans="1:3" ht="27.75" customHeight="1">
      <c r="A22" s="378" t="s">
        <v>371</v>
      </c>
      <c r="B22" s="379">
        <v>812308</v>
      </c>
      <c r="C22" s="379">
        <v>40105</v>
      </c>
    </row>
    <row r="23" spans="1:3" ht="27.75" customHeight="1">
      <c r="A23" s="378" t="s">
        <v>468</v>
      </c>
      <c r="B23" s="379">
        <v>0</v>
      </c>
      <c r="C23" s="379">
        <v>964346</v>
      </c>
    </row>
    <row r="24" spans="1:3" ht="27.75" customHeight="1">
      <c r="A24" s="378" t="s">
        <v>469</v>
      </c>
      <c r="B24" s="379">
        <v>0</v>
      </c>
      <c r="C24" s="379">
        <v>216239</v>
      </c>
    </row>
    <row r="25" spans="1:3" ht="27.75" customHeight="1">
      <c r="A25" s="378" t="s">
        <v>372</v>
      </c>
      <c r="B25" s="379">
        <v>4201406</v>
      </c>
      <c r="C25" s="379">
        <v>8298336</v>
      </c>
    </row>
    <row r="26" spans="1:3" ht="27.75" customHeight="1">
      <c r="A26" s="378" t="s">
        <v>373</v>
      </c>
      <c r="B26" s="379">
        <v>3218896</v>
      </c>
      <c r="C26" s="379">
        <v>6730219</v>
      </c>
    </row>
    <row r="27" spans="1:3" ht="27.75" customHeight="1">
      <c r="A27" s="378" t="s">
        <v>374</v>
      </c>
      <c r="B27" s="379">
        <v>89300</v>
      </c>
      <c r="C27" s="379">
        <v>89300</v>
      </c>
    </row>
    <row r="28" spans="1:3" ht="27.75" customHeight="1">
      <c r="A28" s="378" t="s">
        <v>375</v>
      </c>
      <c r="B28" s="379">
        <v>893210</v>
      </c>
      <c r="C28" s="379">
        <v>1478817</v>
      </c>
    </row>
    <row r="29" spans="1:3" ht="27.75" customHeight="1">
      <c r="A29" s="378" t="s">
        <v>376</v>
      </c>
      <c r="B29" s="379">
        <v>50000</v>
      </c>
      <c r="C29" s="379">
        <v>50000</v>
      </c>
    </row>
    <row r="30" spans="1:3" ht="27.75" customHeight="1">
      <c r="A30" s="378" t="s">
        <v>377</v>
      </c>
      <c r="B30" s="379">
        <v>50000</v>
      </c>
      <c r="C30" s="379">
        <v>50000</v>
      </c>
    </row>
    <row r="31" spans="1:3" ht="27.75" customHeight="1">
      <c r="A31" s="380" t="s">
        <v>378</v>
      </c>
      <c r="B31" s="381">
        <v>5063714</v>
      </c>
      <c r="C31" s="381">
        <v>9569026</v>
      </c>
    </row>
    <row r="32" spans="1:3" ht="27.75" customHeight="1">
      <c r="A32" s="378" t="s">
        <v>379</v>
      </c>
      <c r="B32" s="379">
        <v>33000</v>
      </c>
      <c r="C32" s="379">
        <v>0</v>
      </c>
    </row>
    <row r="33" spans="1:3" s="386" customFormat="1" ht="27.75" customHeight="1">
      <c r="A33" s="378" t="s">
        <v>380</v>
      </c>
      <c r="B33" s="379">
        <v>33000</v>
      </c>
      <c r="C33" s="379">
        <v>0</v>
      </c>
    </row>
    <row r="34" spans="1:3" ht="27.75" customHeight="1">
      <c r="A34" s="380" t="s">
        <v>381</v>
      </c>
      <c r="B34" s="381">
        <v>33000</v>
      </c>
      <c r="C34" s="381">
        <v>0</v>
      </c>
    </row>
    <row r="35" spans="1:3" ht="27.75" customHeight="1">
      <c r="A35" s="378" t="s">
        <v>470</v>
      </c>
      <c r="B35" s="379">
        <v>0</v>
      </c>
      <c r="C35" s="379">
        <v>30002</v>
      </c>
    </row>
    <row r="36" spans="1:3" ht="27.75" customHeight="1">
      <c r="A36" s="378" t="s">
        <v>471</v>
      </c>
      <c r="B36" s="379">
        <v>0</v>
      </c>
      <c r="C36" s="379">
        <v>30002</v>
      </c>
    </row>
    <row r="37" spans="1:3" s="386" customFormat="1" ht="27.75" customHeight="1">
      <c r="A37" s="378" t="s">
        <v>382</v>
      </c>
      <c r="B37" s="379">
        <v>35335</v>
      </c>
      <c r="C37" s="379">
        <v>0</v>
      </c>
    </row>
    <row r="38" spans="1:3" ht="27.75" customHeight="1">
      <c r="A38" s="378" t="s">
        <v>383</v>
      </c>
      <c r="B38" s="379">
        <v>8000</v>
      </c>
      <c r="C38" s="379">
        <v>0</v>
      </c>
    </row>
    <row r="39" spans="1:3" ht="27.75" customHeight="1">
      <c r="A39" s="380" t="s">
        <v>384</v>
      </c>
      <c r="B39" s="381">
        <v>43335</v>
      </c>
      <c r="C39" s="381">
        <v>30002</v>
      </c>
    </row>
    <row r="40" spans="1:3" ht="27.75" customHeight="1">
      <c r="A40" s="380" t="s">
        <v>385</v>
      </c>
      <c r="B40" s="381">
        <v>5140049</v>
      </c>
      <c r="C40" s="381">
        <v>9599028</v>
      </c>
    </row>
    <row r="41" spans="1:3" ht="27.75" customHeight="1">
      <c r="A41" s="378" t="s">
        <v>472</v>
      </c>
      <c r="B41" s="379">
        <v>0</v>
      </c>
      <c r="C41" s="379">
        <v>-338312</v>
      </c>
    </row>
    <row r="42" spans="1:3" ht="27.75" customHeight="1">
      <c r="A42" s="380" t="s">
        <v>473</v>
      </c>
      <c r="B42" s="381">
        <v>0</v>
      </c>
      <c r="C42" s="381">
        <v>-338312</v>
      </c>
    </row>
    <row r="43" spans="1:3" ht="27.75" customHeight="1">
      <c r="A43" s="380" t="s">
        <v>474</v>
      </c>
      <c r="B43" s="381">
        <v>0</v>
      </c>
      <c r="C43" s="381">
        <v>-338312</v>
      </c>
    </row>
    <row r="44" spans="1:3" ht="27.75" customHeight="1">
      <c r="A44" s="380" t="s">
        <v>386</v>
      </c>
      <c r="B44" s="381">
        <v>394725166</v>
      </c>
      <c r="C44" s="381">
        <v>394452838</v>
      </c>
    </row>
    <row r="45" spans="1:3" ht="27.75" customHeight="1">
      <c r="A45" s="378" t="s">
        <v>387</v>
      </c>
      <c r="B45" s="379">
        <v>370844000</v>
      </c>
      <c r="C45" s="379">
        <v>370884000</v>
      </c>
    </row>
    <row r="46" spans="1:3" ht="27.75" customHeight="1">
      <c r="A46" s="378" t="s">
        <v>388</v>
      </c>
      <c r="B46" s="379">
        <v>15907577</v>
      </c>
      <c r="C46" s="379">
        <v>15907577</v>
      </c>
    </row>
    <row r="47" spans="1:3" s="387" customFormat="1" ht="27.75" customHeight="1">
      <c r="A47" s="380" t="s">
        <v>389</v>
      </c>
      <c r="B47" s="381">
        <v>15907577</v>
      </c>
      <c r="C47" s="381">
        <v>15907577</v>
      </c>
    </row>
    <row r="48" spans="1:3" ht="27.75" customHeight="1">
      <c r="A48" s="378" t="s">
        <v>390</v>
      </c>
      <c r="B48" s="379">
        <v>17306245</v>
      </c>
      <c r="C48" s="379">
        <v>6280623</v>
      </c>
    </row>
    <row r="49" spans="1:3" ht="27.75" customHeight="1">
      <c r="A49" s="378" t="s">
        <v>391</v>
      </c>
      <c r="B49" s="379">
        <v>-11025622</v>
      </c>
      <c r="C49" s="379">
        <v>-698025</v>
      </c>
    </row>
    <row r="50" spans="1:3" ht="27.75" customHeight="1">
      <c r="A50" s="380" t="s">
        <v>392</v>
      </c>
      <c r="B50" s="381">
        <v>393032200</v>
      </c>
      <c r="C50" s="381">
        <v>392334175</v>
      </c>
    </row>
    <row r="51" spans="1:3" ht="27.75" customHeight="1">
      <c r="A51" s="383" t="s">
        <v>393</v>
      </c>
      <c r="B51" s="379">
        <v>270</v>
      </c>
      <c r="C51" s="379">
        <v>0</v>
      </c>
    </row>
    <row r="52" spans="1:3" ht="27.75" customHeight="1">
      <c r="A52" s="383" t="s">
        <v>475</v>
      </c>
      <c r="B52" s="379">
        <v>0</v>
      </c>
      <c r="C52" s="379">
        <v>60524</v>
      </c>
    </row>
    <row r="53" spans="1:3" ht="27.75" customHeight="1">
      <c r="A53" s="466" t="s">
        <v>476</v>
      </c>
      <c r="B53" s="379">
        <v>0</v>
      </c>
      <c r="C53" s="379">
        <v>60524</v>
      </c>
    </row>
    <row r="54" spans="1:3" ht="27.75" customHeight="1">
      <c r="A54" s="385" t="s">
        <v>394</v>
      </c>
      <c r="B54" s="381">
        <v>270</v>
      </c>
      <c r="C54" s="381">
        <v>60524</v>
      </c>
    </row>
    <row r="55" spans="1:3" ht="27.75" customHeight="1">
      <c r="A55" s="378" t="s">
        <v>395</v>
      </c>
      <c r="B55" s="379">
        <v>640365</v>
      </c>
      <c r="C55" s="379">
        <v>775914</v>
      </c>
    </row>
    <row r="56" spans="1:3" ht="27.75" customHeight="1">
      <c r="A56" s="378" t="s">
        <v>396</v>
      </c>
      <c r="B56" s="379">
        <v>640365</v>
      </c>
      <c r="C56" s="379">
        <v>775914</v>
      </c>
    </row>
    <row r="57" spans="1:3" ht="27.75" customHeight="1">
      <c r="A57" s="380" t="s">
        <v>397</v>
      </c>
      <c r="B57" s="381">
        <v>640365</v>
      </c>
      <c r="C57" s="381">
        <v>775914</v>
      </c>
    </row>
    <row r="58" spans="1:3" ht="27.75" customHeight="1">
      <c r="A58" s="378" t="s">
        <v>398</v>
      </c>
      <c r="B58" s="379">
        <v>1373</v>
      </c>
      <c r="C58" s="379">
        <v>264321</v>
      </c>
    </row>
    <row r="59" spans="1:3" ht="27.75" customHeight="1">
      <c r="A59" s="380" t="s">
        <v>399</v>
      </c>
      <c r="B59" s="381">
        <v>1373</v>
      </c>
      <c r="C59" s="381">
        <v>264321</v>
      </c>
    </row>
    <row r="60" spans="1:3" ht="27.75" customHeight="1">
      <c r="A60" s="380" t="s">
        <v>400</v>
      </c>
      <c r="B60" s="381">
        <v>642008</v>
      </c>
      <c r="C60" s="381">
        <v>1100759</v>
      </c>
    </row>
    <row r="61" spans="1:3" ht="27.75" customHeight="1">
      <c r="A61" s="378" t="s">
        <v>401</v>
      </c>
      <c r="B61" s="379">
        <v>1050958</v>
      </c>
      <c r="C61" s="379">
        <v>1017904</v>
      </c>
    </row>
    <row r="62" spans="1:3" ht="27.75" customHeight="1">
      <c r="A62" s="380" t="s">
        <v>402</v>
      </c>
      <c r="B62" s="381">
        <v>1050958</v>
      </c>
      <c r="C62" s="381">
        <v>1017904</v>
      </c>
    </row>
    <row r="63" spans="1:3" ht="27.75" customHeight="1" thickBot="1">
      <c r="A63" s="388" t="s">
        <v>403</v>
      </c>
      <c r="B63" s="389">
        <v>394725166</v>
      </c>
      <c r="C63" s="389">
        <v>394452838</v>
      </c>
    </row>
    <row r="64" spans="1:3" ht="27.75" customHeight="1"/>
  </sheetData>
  <mergeCells count="1">
    <mergeCell ref="A1:C1"/>
  </mergeCells>
  <pageMargins left="0.7" right="0.7" top="0.75" bottom="0.75" header="0.3" footer="0.3"/>
  <pageSetup paperSize="9" scale="43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5129-C07A-4182-8F04-06B057422428}">
  <dimension ref="A1:J149"/>
  <sheetViews>
    <sheetView zoomScale="73" zoomScaleNormal="73" workbookViewId="0">
      <selection activeCell="E16" sqref="E16"/>
    </sheetView>
  </sheetViews>
  <sheetFormatPr defaultRowHeight="15"/>
  <cols>
    <col min="1" max="1" width="5.7109375" customWidth="1"/>
    <col min="2" max="2" width="12.7109375" customWidth="1"/>
    <col min="3" max="3" width="33.42578125" style="713" customWidth="1"/>
    <col min="4" max="4" width="22.5703125" customWidth="1"/>
    <col min="5" max="5" width="79.28515625" style="713" customWidth="1"/>
    <col min="6" max="6" width="17.42578125" customWidth="1"/>
    <col min="7" max="7" width="14.140625" customWidth="1"/>
    <col min="8" max="8" width="16.28515625" customWidth="1"/>
    <col min="9" max="9" width="16.85546875" customWidth="1"/>
  </cols>
  <sheetData>
    <row r="1" spans="1:10">
      <c r="A1" s="710" t="s">
        <v>726</v>
      </c>
      <c r="B1" s="709"/>
      <c r="C1" s="709"/>
      <c r="D1" s="709"/>
      <c r="E1" s="709"/>
      <c r="F1" s="709"/>
      <c r="G1" s="709"/>
      <c r="H1" s="709"/>
      <c r="I1" s="709"/>
      <c r="J1" s="709"/>
    </row>
    <row r="2" spans="1:10" s="712" customFormat="1" ht="71.25">
      <c r="A2" s="711" t="s">
        <v>487</v>
      </c>
      <c r="B2" s="712" t="s">
        <v>488</v>
      </c>
      <c r="C2" s="712" t="s">
        <v>0</v>
      </c>
      <c r="D2" s="712" t="s">
        <v>489</v>
      </c>
      <c r="E2" s="712" t="s">
        <v>490</v>
      </c>
      <c r="F2" s="712" t="s">
        <v>491</v>
      </c>
      <c r="G2" s="712" t="s">
        <v>492</v>
      </c>
      <c r="H2" s="712" t="s">
        <v>493</v>
      </c>
      <c r="I2" s="712" t="s">
        <v>494</v>
      </c>
    </row>
    <row r="3" spans="1:10">
      <c r="A3">
        <v>1</v>
      </c>
      <c r="B3" t="s">
        <v>495</v>
      </c>
      <c r="C3" s="713" t="s">
        <v>496</v>
      </c>
      <c r="D3" t="s">
        <v>497</v>
      </c>
      <c r="E3" s="713" t="s">
        <v>498</v>
      </c>
      <c r="F3">
        <v>17067.839</v>
      </c>
      <c r="G3">
        <v>20373.419000000002</v>
      </c>
      <c r="H3">
        <v>0</v>
      </c>
      <c r="I3">
        <v>4948</v>
      </c>
    </row>
    <row r="4" spans="1:10">
      <c r="A4">
        <v>2</v>
      </c>
      <c r="B4" t="s">
        <v>499</v>
      </c>
      <c r="C4" s="713" t="s">
        <v>500</v>
      </c>
      <c r="D4" t="s">
        <v>497</v>
      </c>
      <c r="E4" s="713" t="s">
        <v>501</v>
      </c>
      <c r="F4">
        <v>2184.58</v>
      </c>
      <c r="G4">
        <v>2182.5990000000002</v>
      </c>
      <c r="H4">
        <v>0</v>
      </c>
      <c r="I4">
        <v>490</v>
      </c>
    </row>
    <row r="5" spans="1:10">
      <c r="A5">
        <v>3</v>
      </c>
      <c r="B5" t="s">
        <v>502</v>
      </c>
      <c r="C5" s="713" t="s">
        <v>500</v>
      </c>
      <c r="D5" t="s">
        <v>497</v>
      </c>
      <c r="E5" s="713" t="s">
        <v>501</v>
      </c>
      <c r="F5">
        <v>54</v>
      </c>
      <c r="G5">
        <v>54</v>
      </c>
      <c r="H5">
        <v>0</v>
      </c>
      <c r="I5">
        <v>79</v>
      </c>
    </row>
    <row r="6" spans="1:10">
      <c r="A6">
        <v>4</v>
      </c>
      <c r="B6" t="s">
        <v>503</v>
      </c>
      <c r="C6" s="713" t="s">
        <v>500</v>
      </c>
      <c r="D6" t="s">
        <v>497</v>
      </c>
      <c r="E6" s="713" t="s">
        <v>501</v>
      </c>
      <c r="F6">
        <v>574.72</v>
      </c>
      <c r="G6">
        <v>565</v>
      </c>
      <c r="H6">
        <v>0</v>
      </c>
      <c r="I6">
        <v>1474</v>
      </c>
    </row>
    <row r="7" spans="1:10">
      <c r="A7">
        <v>5</v>
      </c>
      <c r="B7" t="s">
        <v>504</v>
      </c>
      <c r="C7" s="713" t="s">
        <v>505</v>
      </c>
      <c r="D7" t="s">
        <v>497</v>
      </c>
      <c r="E7" s="713" t="s">
        <v>506</v>
      </c>
      <c r="F7">
        <v>670.048</v>
      </c>
      <c r="G7">
        <v>649</v>
      </c>
      <c r="H7">
        <v>0</v>
      </c>
      <c r="I7">
        <v>1489</v>
      </c>
    </row>
    <row r="8" spans="1:10">
      <c r="A8">
        <v>6</v>
      </c>
      <c r="B8" t="s">
        <v>507</v>
      </c>
      <c r="C8" s="713" t="s">
        <v>500</v>
      </c>
      <c r="D8" t="s">
        <v>508</v>
      </c>
      <c r="E8" s="713" t="s">
        <v>501</v>
      </c>
      <c r="F8">
        <v>5093.8599999999997</v>
      </c>
      <c r="G8">
        <v>5085.7889999999998</v>
      </c>
      <c r="H8">
        <v>0</v>
      </c>
      <c r="I8">
        <v>1285</v>
      </c>
    </row>
    <row r="9" spans="1:10">
      <c r="A9">
        <v>7</v>
      </c>
      <c r="B9" t="s">
        <v>509</v>
      </c>
      <c r="C9" s="713" t="s">
        <v>500</v>
      </c>
      <c r="D9" t="s">
        <v>497</v>
      </c>
      <c r="E9" s="713" t="s">
        <v>501</v>
      </c>
      <c r="F9">
        <v>240.12</v>
      </c>
      <c r="G9">
        <v>237</v>
      </c>
      <c r="H9">
        <v>0</v>
      </c>
      <c r="I9">
        <v>407</v>
      </c>
    </row>
    <row r="10" spans="1:10">
      <c r="A10">
        <v>8</v>
      </c>
      <c r="B10" t="s">
        <v>510</v>
      </c>
      <c r="C10" s="713" t="s">
        <v>500</v>
      </c>
      <c r="D10" t="s">
        <v>497</v>
      </c>
      <c r="E10" s="713" t="s">
        <v>501</v>
      </c>
      <c r="F10">
        <v>8224.6869999999999</v>
      </c>
      <c r="G10">
        <v>3654</v>
      </c>
      <c r="H10">
        <v>0</v>
      </c>
      <c r="I10">
        <v>1709</v>
      </c>
    </row>
    <row r="11" spans="1:10">
      <c r="A11">
        <v>9</v>
      </c>
      <c r="B11" t="s">
        <v>511</v>
      </c>
      <c r="C11" s="713" t="s">
        <v>512</v>
      </c>
      <c r="D11" t="s">
        <v>497</v>
      </c>
      <c r="E11" s="713" t="s">
        <v>513</v>
      </c>
      <c r="F11">
        <v>239</v>
      </c>
      <c r="G11">
        <v>239</v>
      </c>
      <c r="H11">
        <v>0</v>
      </c>
      <c r="I11">
        <v>1197</v>
      </c>
    </row>
    <row r="12" spans="1:10">
      <c r="A12">
        <v>10</v>
      </c>
      <c r="B12" t="s">
        <v>514</v>
      </c>
      <c r="C12" s="713" t="s">
        <v>500</v>
      </c>
      <c r="D12" t="s">
        <v>497</v>
      </c>
      <c r="E12" s="713" t="s">
        <v>515</v>
      </c>
      <c r="F12">
        <v>1718.558</v>
      </c>
      <c r="G12">
        <v>1691</v>
      </c>
      <c r="H12">
        <v>0</v>
      </c>
      <c r="I12">
        <v>4365</v>
      </c>
    </row>
    <row r="13" spans="1:10">
      <c r="A13">
        <v>11</v>
      </c>
      <c r="B13" t="s">
        <v>516</v>
      </c>
      <c r="C13" s="713" t="s">
        <v>517</v>
      </c>
      <c r="D13" t="s">
        <v>497</v>
      </c>
      <c r="E13" s="713" t="s">
        <v>518</v>
      </c>
      <c r="F13">
        <v>28</v>
      </c>
      <c r="G13">
        <v>28</v>
      </c>
      <c r="H13">
        <v>0</v>
      </c>
      <c r="I13">
        <v>6208</v>
      </c>
    </row>
    <row r="14" spans="1:10">
      <c r="A14">
        <v>12</v>
      </c>
      <c r="B14" t="s">
        <v>519</v>
      </c>
      <c r="C14" s="713" t="s">
        <v>500</v>
      </c>
      <c r="D14" t="s">
        <v>497</v>
      </c>
      <c r="E14" s="713" t="s">
        <v>515</v>
      </c>
      <c r="F14">
        <v>149</v>
      </c>
      <c r="G14">
        <v>149</v>
      </c>
      <c r="H14">
        <v>0</v>
      </c>
      <c r="I14">
        <v>384</v>
      </c>
    </row>
    <row r="15" spans="1:10">
      <c r="A15">
        <v>13</v>
      </c>
      <c r="B15" t="s">
        <v>520</v>
      </c>
      <c r="C15" s="713" t="s">
        <v>500</v>
      </c>
      <c r="D15" t="s">
        <v>497</v>
      </c>
      <c r="E15" s="713" t="s">
        <v>501</v>
      </c>
      <c r="F15">
        <v>763.62400000000002</v>
      </c>
      <c r="G15">
        <v>704</v>
      </c>
      <c r="H15">
        <v>0</v>
      </c>
      <c r="I15">
        <v>1840</v>
      </c>
    </row>
    <row r="16" spans="1:10">
      <c r="A16">
        <v>14</v>
      </c>
      <c r="B16" t="s">
        <v>521</v>
      </c>
      <c r="C16" s="713" t="s">
        <v>500</v>
      </c>
      <c r="D16" t="s">
        <v>522</v>
      </c>
      <c r="E16" s="713" t="s">
        <v>501</v>
      </c>
      <c r="F16">
        <v>10590.089</v>
      </c>
      <c r="G16">
        <v>10586.422</v>
      </c>
      <c r="H16">
        <v>0</v>
      </c>
      <c r="I16">
        <v>2647</v>
      </c>
    </row>
    <row r="17" spans="1:9" ht="30">
      <c r="A17">
        <v>15</v>
      </c>
      <c r="B17" t="s">
        <v>523</v>
      </c>
      <c r="C17" s="713" t="s">
        <v>524</v>
      </c>
      <c r="D17" t="s">
        <v>525</v>
      </c>
      <c r="E17" s="713" t="s">
        <v>526</v>
      </c>
      <c r="F17">
        <v>5452.9160000000002</v>
      </c>
      <c r="G17">
        <v>41035</v>
      </c>
      <c r="H17">
        <v>0</v>
      </c>
      <c r="I17">
        <v>1106</v>
      </c>
    </row>
    <row r="18" spans="1:9">
      <c r="A18">
        <v>16</v>
      </c>
      <c r="B18" t="s">
        <v>527</v>
      </c>
      <c r="C18" s="713" t="s">
        <v>528</v>
      </c>
      <c r="D18" t="s">
        <v>529</v>
      </c>
      <c r="E18" s="713" t="s">
        <v>513</v>
      </c>
      <c r="F18">
        <v>2406.0729999999999</v>
      </c>
      <c r="G18">
        <v>2088.7139999999999</v>
      </c>
      <c r="H18">
        <v>0</v>
      </c>
      <c r="I18">
        <v>1607</v>
      </c>
    </row>
    <row r="19" spans="1:9">
      <c r="A19">
        <v>17</v>
      </c>
      <c r="B19" t="s">
        <v>530</v>
      </c>
      <c r="C19" s="713" t="s">
        <v>528</v>
      </c>
      <c r="D19" t="s">
        <v>529</v>
      </c>
      <c r="E19" s="713" t="s">
        <v>513</v>
      </c>
      <c r="F19">
        <v>12</v>
      </c>
      <c r="G19">
        <v>12</v>
      </c>
      <c r="H19">
        <v>0</v>
      </c>
      <c r="I19">
        <v>61</v>
      </c>
    </row>
    <row r="20" spans="1:9">
      <c r="A20">
        <v>18</v>
      </c>
      <c r="B20" t="s">
        <v>531</v>
      </c>
      <c r="C20" s="713" t="s">
        <v>512</v>
      </c>
      <c r="D20" t="s">
        <v>529</v>
      </c>
      <c r="E20" s="713" t="s">
        <v>513</v>
      </c>
      <c r="F20">
        <v>884</v>
      </c>
      <c r="G20">
        <v>884</v>
      </c>
      <c r="H20">
        <v>0</v>
      </c>
      <c r="I20">
        <v>4418</v>
      </c>
    </row>
    <row r="21" spans="1:9">
      <c r="A21">
        <v>19</v>
      </c>
      <c r="B21" t="s">
        <v>532</v>
      </c>
      <c r="C21" s="713" t="s">
        <v>512</v>
      </c>
      <c r="D21" t="s">
        <v>529</v>
      </c>
      <c r="E21" s="713" t="s">
        <v>513</v>
      </c>
      <c r="F21">
        <v>211</v>
      </c>
      <c r="G21">
        <v>211</v>
      </c>
      <c r="H21">
        <v>0</v>
      </c>
      <c r="I21">
        <v>1057</v>
      </c>
    </row>
    <row r="22" spans="1:9">
      <c r="A22">
        <v>20</v>
      </c>
      <c r="B22" t="s">
        <v>533</v>
      </c>
      <c r="C22" s="713" t="s">
        <v>534</v>
      </c>
      <c r="D22" t="s">
        <v>529</v>
      </c>
      <c r="E22" s="713" t="s">
        <v>513</v>
      </c>
      <c r="F22">
        <v>1092</v>
      </c>
      <c r="G22">
        <v>1092</v>
      </c>
      <c r="H22">
        <v>0</v>
      </c>
      <c r="I22">
        <v>787</v>
      </c>
    </row>
    <row r="23" spans="1:9">
      <c r="A23">
        <v>21</v>
      </c>
      <c r="B23" t="s">
        <v>535</v>
      </c>
      <c r="C23" s="713" t="s">
        <v>500</v>
      </c>
      <c r="D23" t="s">
        <v>497</v>
      </c>
      <c r="E23" s="713" t="s">
        <v>515</v>
      </c>
      <c r="F23">
        <v>854</v>
      </c>
      <c r="G23">
        <v>854</v>
      </c>
      <c r="H23">
        <v>0</v>
      </c>
      <c r="I23">
        <v>2203</v>
      </c>
    </row>
    <row r="24" spans="1:9">
      <c r="A24">
        <v>22</v>
      </c>
      <c r="B24" t="s">
        <v>536</v>
      </c>
      <c r="C24" s="713" t="s">
        <v>500</v>
      </c>
      <c r="D24" t="s">
        <v>497</v>
      </c>
      <c r="E24" s="713" t="s">
        <v>515</v>
      </c>
      <c r="F24">
        <v>856.52200000000005</v>
      </c>
      <c r="G24">
        <v>841</v>
      </c>
      <c r="H24">
        <v>0</v>
      </c>
      <c r="I24">
        <v>2171</v>
      </c>
    </row>
    <row r="25" spans="1:9">
      <c r="A25">
        <v>23</v>
      </c>
      <c r="B25" t="s">
        <v>537</v>
      </c>
      <c r="C25" s="713" t="s">
        <v>538</v>
      </c>
      <c r="D25" t="s">
        <v>497</v>
      </c>
      <c r="E25" s="713" t="s">
        <v>539</v>
      </c>
      <c r="F25">
        <v>59853.85</v>
      </c>
      <c r="G25">
        <v>39179.199999999997</v>
      </c>
      <c r="H25">
        <v>0</v>
      </c>
      <c r="I25">
        <v>416</v>
      </c>
    </row>
    <row r="26" spans="1:9">
      <c r="A26">
        <v>24</v>
      </c>
      <c r="B26" t="s">
        <v>540</v>
      </c>
      <c r="C26" s="713" t="s">
        <v>541</v>
      </c>
      <c r="D26" t="s">
        <v>497</v>
      </c>
      <c r="E26" s="713" t="s">
        <v>515</v>
      </c>
      <c r="F26">
        <v>29.297000000000001</v>
      </c>
      <c r="G26">
        <v>28</v>
      </c>
      <c r="H26">
        <v>0</v>
      </c>
      <c r="I26">
        <v>72</v>
      </c>
    </row>
    <row r="27" spans="1:9">
      <c r="A27">
        <v>25</v>
      </c>
      <c r="B27" t="s">
        <v>542</v>
      </c>
      <c r="C27" s="713" t="s">
        <v>543</v>
      </c>
      <c r="D27" t="s">
        <v>497</v>
      </c>
      <c r="E27" s="713" t="s">
        <v>506</v>
      </c>
      <c r="F27">
        <v>852.14</v>
      </c>
      <c r="G27">
        <v>842</v>
      </c>
      <c r="H27">
        <v>0</v>
      </c>
      <c r="I27">
        <v>2026</v>
      </c>
    </row>
    <row r="28" spans="1:9">
      <c r="A28">
        <v>26</v>
      </c>
      <c r="B28" t="s">
        <v>544</v>
      </c>
      <c r="C28" s="713" t="s">
        <v>500</v>
      </c>
      <c r="D28" t="s">
        <v>497</v>
      </c>
      <c r="E28" s="713" t="s">
        <v>515</v>
      </c>
      <c r="F28">
        <v>960.25599999999997</v>
      </c>
      <c r="G28">
        <v>946</v>
      </c>
      <c r="H28">
        <v>0</v>
      </c>
      <c r="I28">
        <v>2438</v>
      </c>
    </row>
    <row r="29" spans="1:9">
      <c r="A29">
        <v>27</v>
      </c>
      <c r="B29" t="s">
        <v>545</v>
      </c>
      <c r="C29" s="713" t="s">
        <v>543</v>
      </c>
      <c r="D29" t="s">
        <v>497</v>
      </c>
      <c r="E29" s="713" t="s">
        <v>506</v>
      </c>
      <c r="F29">
        <v>1500.096</v>
      </c>
      <c r="G29">
        <v>1473</v>
      </c>
      <c r="H29">
        <v>0</v>
      </c>
      <c r="I29">
        <v>3562</v>
      </c>
    </row>
    <row r="30" spans="1:9">
      <c r="A30">
        <v>28</v>
      </c>
      <c r="B30" t="s">
        <v>546</v>
      </c>
      <c r="C30" s="713" t="s">
        <v>547</v>
      </c>
      <c r="D30" t="s">
        <v>497</v>
      </c>
      <c r="E30" s="713" t="s">
        <v>548</v>
      </c>
      <c r="F30">
        <v>49</v>
      </c>
      <c r="G30">
        <v>49</v>
      </c>
      <c r="H30">
        <v>0</v>
      </c>
      <c r="I30">
        <v>245</v>
      </c>
    </row>
    <row r="31" spans="1:9" ht="30">
      <c r="A31">
        <v>29</v>
      </c>
      <c r="B31" t="s">
        <v>549</v>
      </c>
      <c r="C31" s="713" t="s">
        <v>550</v>
      </c>
      <c r="D31" t="s">
        <v>497</v>
      </c>
      <c r="E31" s="713" t="s">
        <v>551</v>
      </c>
      <c r="F31">
        <v>10877.699000000001</v>
      </c>
      <c r="G31">
        <v>26367.52</v>
      </c>
      <c r="H31">
        <v>0</v>
      </c>
      <c r="I31">
        <v>787</v>
      </c>
    </row>
    <row r="32" spans="1:9">
      <c r="A32">
        <v>30</v>
      </c>
      <c r="B32" t="s">
        <v>552</v>
      </c>
      <c r="C32" s="713" t="s">
        <v>553</v>
      </c>
      <c r="D32" t="s">
        <v>497</v>
      </c>
      <c r="E32" s="713" t="s">
        <v>518</v>
      </c>
      <c r="F32">
        <v>13</v>
      </c>
      <c r="G32">
        <v>13</v>
      </c>
      <c r="H32">
        <v>0</v>
      </c>
      <c r="I32">
        <v>1552</v>
      </c>
    </row>
    <row r="33" spans="1:9">
      <c r="A33">
        <v>31</v>
      </c>
      <c r="B33" t="s">
        <v>554</v>
      </c>
      <c r="C33" s="713" t="s">
        <v>500</v>
      </c>
      <c r="D33" t="s">
        <v>497</v>
      </c>
      <c r="E33" s="713" t="s">
        <v>515</v>
      </c>
      <c r="F33">
        <v>7156.9949999999999</v>
      </c>
      <c r="G33">
        <v>7144</v>
      </c>
      <c r="H33">
        <v>0</v>
      </c>
      <c r="I33">
        <v>1112</v>
      </c>
    </row>
    <row r="34" spans="1:9">
      <c r="A34">
        <v>32</v>
      </c>
      <c r="B34" t="s">
        <v>555</v>
      </c>
      <c r="C34" s="713" t="s">
        <v>556</v>
      </c>
      <c r="D34" t="s">
        <v>497</v>
      </c>
      <c r="E34" s="713" t="s">
        <v>518</v>
      </c>
      <c r="F34">
        <v>5</v>
      </c>
      <c r="G34">
        <v>5</v>
      </c>
      <c r="H34">
        <v>0</v>
      </c>
      <c r="I34">
        <v>249</v>
      </c>
    </row>
    <row r="35" spans="1:9">
      <c r="A35">
        <v>33</v>
      </c>
      <c r="B35" t="s">
        <v>557</v>
      </c>
      <c r="C35" s="713" t="s">
        <v>500</v>
      </c>
      <c r="D35" t="s">
        <v>497</v>
      </c>
      <c r="E35" s="713" t="s">
        <v>515</v>
      </c>
      <c r="F35">
        <v>679.04300000000001</v>
      </c>
      <c r="G35">
        <v>678</v>
      </c>
      <c r="H35">
        <v>0</v>
      </c>
      <c r="I35">
        <v>108</v>
      </c>
    </row>
    <row r="36" spans="1:9">
      <c r="A36">
        <v>34</v>
      </c>
      <c r="B36" t="s">
        <v>558</v>
      </c>
      <c r="C36" s="713" t="s">
        <v>500</v>
      </c>
      <c r="D36" t="s">
        <v>497</v>
      </c>
      <c r="E36" s="713" t="s">
        <v>515</v>
      </c>
      <c r="F36">
        <v>4647.8159999999998</v>
      </c>
      <c r="G36">
        <v>4623</v>
      </c>
      <c r="H36">
        <v>0</v>
      </c>
      <c r="I36">
        <v>2082</v>
      </c>
    </row>
    <row r="37" spans="1:9">
      <c r="A37">
        <v>35</v>
      </c>
      <c r="B37" t="s">
        <v>559</v>
      </c>
      <c r="C37" s="713" t="s">
        <v>560</v>
      </c>
      <c r="D37" t="s">
        <v>497</v>
      </c>
      <c r="E37" s="713" t="s">
        <v>518</v>
      </c>
      <c r="F37">
        <v>2</v>
      </c>
      <c r="G37">
        <v>2</v>
      </c>
      <c r="H37">
        <v>0</v>
      </c>
      <c r="I37">
        <v>895</v>
      </c>
    </row>
    <row r="38" spans="1:9">
      <c r="A38">
        <v>36</v>
      </c>
      <c r="B38" t="s">
        <v>561</v>
      </c>
      <c r="C38" s="713" t="s">
        <v>562</v>
      </c>
      <c r="D38" t="s">
        <v>497</v>
      </c>
      <c r="E38" s="713" t="s">
        <v>518</v>
      </c>
      <c r="F38">
        <v>6</v>
      </c>
      <c r="G38">
        <v>6</v>
      </c>
      <c r="H38">
        <v>0</v>
      </c>
      <c r="I38">
        <v>589</v>
      </c>
    </row>
    <row r="39" spans="1:9">
      <c r="A39">
        <v>37</v>
      </c>
      <c r="B39" t="s">
        <v>563</v>
      </c>
      <c r="C39" s="713" t="s">
        <v>500</v>
      </c>
      <c r="D39" t="s">
        <v>497</v>
      </c>
      <c r="E39" s="713" t="s">
        <v>515</v>
      </c>
      <c r="F39">
        <v>324.76</v>
      </c>
      <c r="G39">
        <v>316</v>
      </c>
      <c r="H39">
        <v>0</v>
      </c>
      <c r="I39">
        <v>815</v>
      </c>
    </row>
    <row r="40" spans="1:9">
      <c r="A40">
        <v>38</v>
      </c>
      <c r="B40" t="s">
        <v>564</v>
      </c>
      <c r="C40" s="713" t="s">
        <v>500</v>
      </c>
      <c r="D40" t="s">
        <v>497</v>
      </c>
      <c r="E40" s="713" t="s">
        <v>515</v>
      </c>
      <c r="F40">
        <v>651.36</v>
      </c>
      <c r="G40">
        <v>636</v>
      </c>
      <c r="H40">
        <v>0</v>
      </c>
      <c r="I40">
        <v>1638</v>
      </c>
    </row>
    <row r="41" spans="1:9">
      <c r="A41">
        <v>39</v>
      </c>
      <c r="B41" t="s">
        <v>565</v>
      </c>
      <c r="C41" s="713" t="s">
        <v>500</v>
      </c>
      <c r="D41" t="s">
        <v>497</v>
      </c>
      <c r="E41" s="713" t="s">
        <v>515</v>
      </c>
      <c r="F41">
        <v>384.55</v>
      </c>
      <c r="G41">
        <v>376</v>
      </c>
      <c r="H41">
        <v>0</v>
      </c>
      <c r="I41">
        <v>971</v>
      </c>
    </row>
    <row r="42" spans="1:9">
      <c r="A42">
        <v>40</v>
      </c>
      <c r="B42" t="s">
        <v>566</v>
      </c>
      <c r="C42" s="713" t="s">
        <v>517</v>
      </c>
      <c r="D42" t="s">
        <v>497</v>
      </c>
      <c r="E42" s="713" t="s">
        <v>518</v>
      </c>
      <c r="F42">
        <v>8</v>
      </c>
      <c r="G42">
        <v>8</v>
      </c>
      <c r="H42">
        <v>0</v>
      </c>
      <c r="I42">
        <v>1793</v>
      </c>
    </row>
    <row r="43" spans="1:9">
      <c r="A43">
        <v>41</v>
      </c>
      <c r="B43" t="s">
        <v>567</v>
      </c>
      <c r="C43" s="713" t="s">
        <v>556</v>
      </c>
      <c r="D43" t="s">
        <v>497</v>
      </c>
      <c r="E43" s="713" t="s">
        <v>518</v>
      </c>
      <c r="F43">
        <v>9</v>
      </c>
      <c r="G43">
        <v>9</v>
      </c>
      <c r="H43">
        <v>0</v>
      </c>
      <c r="I43">
        <v>453</v>
      </c>
    </row>
    <row r="44" spans="1:9">
      <c r="A44">
        <v>42</v>
      </c>
      <c r="B44" t="s">
        <v>568</v>
      </c>
      <c r="C44" s="713" t="s">
        <v>556</v>
      </c>
      <c r="D44" t="s">
        <v>497</v>
      </c>
      <c r="E44" s="713" t="s">
        <v>518</v>
      </c>
      <c r="F44">
        <v>27</v>
      </c>
      <c r="G44">
        <v>27</v>
      </c>
      <c r="H44">
        <v>0</v>
      </c>
      <c r="I44">
        <v>1623</v>
      </c>
    </row>
    <row r="45" spans="1:9">
      <c r="A45">
        <v>43</v>
      </c>
      <c r="B45" t="s">
        <v>569</v>
      </c>
      <c r="C45" s="713" t="s">
        <v>570</v>
      </c>
      <c r="D45" t="s">
        <v>497</v>
      </c>
      <c r="E45" s="713" t="s">
        <v>518</v>
      </c>
      <c r="F45">
        <v>66</v>
      </c>
      <c r="G45">
        <v>66</v>
      </c>
      <c r="H45">
        <v>0</v>
      </c>
      <c r="I45">
        <v>3192</v>
      </c>
    </row>
    <row r="46" spans="1:9">
      <c r="A46">
        <v>44</v>
      </c>
      <c r="B46" t="s">
        <v>571</v>
      </c>
      <c r="C46" s="713" t="s">
        <v>572</v>
      </c>
      <c r="D46" t="s">
        <v>497</v>
      </c>
      <c r="E46" s="713" t="s">
        <v>518</v>
      </c>
      <c r="F46">
        <v>86</v>
      </c>
      <c r="G46">
        <v>86</v>
      </c>
      <c r="H46">
        <v>0</v>
      </c>
      <c r="I46">
        <v>3150</v>
      </c>
    </row>
    <row r="47" spans="1:9">
      <c r="A47">
        <v>45</v>
      </c>
      <c r="B47" t="s">
        <v>573</v>
      </c>
      <c r="C47" s="713" t="s">
        <v>560</v>
      </c>
      <c r="D47" t="s">
        <v>497</v>
      </c>
      <c r="E47" s="713" t="s">
        <v>518</v>
      </c>
      <c r="F47">
        <v>5</v>
      </c>
      <c r="G47">
        <v>5</v>
      </c>
      <c r="H47">
        <v>0</v>
      </c>
      <c r="I47">
        <v>1118</v>
      </c>
    </row>
    <row r="48" spans="1:9">
      <c r="A48">
        <v>46</v>
      </c>
      <c r="B48" t="s">
        <v>574</v>
      </c>
      <c r="C48" s="713" t="s">
        <v>517</v>
      </c>
      <c r="D48" t="s">
        <v>497</v>
      </c>
      <c r="E48" s="713" t="s">
        <v>518</v>
      </c>
      <c r="F48">
        <v>25</v>
      </c>
      <c r="G48">
        <v>25</v>
      </c>
      <c r="H48">
        <v>0</v>
      </c>
      <c r="I48">
        <v>5592</v>
      </c>
    </row>
    <row r="49" spans="1:9">
      <c r="A49">
        <v>47</v>
      </c>
      <c r="B49" t="s">
        <v>575</v>
      </c>
      <c r="C49" s="713" t="s">
        <v>500</v>
      </c>
      <c r="D49" t="s">
        <v>497</v>
      </c>
      <c r="E49" s="713" t="s">
        <v>515</v>
      </c>
      <c r="F49">
        <v>24520.465</v>
      </c>
      <c r="G49">
        <v>24331</v>
      </c>
      <c r="H49">
        <v>1</v>
      </c>
      <c r="I49">
        <v>1616</v>
      </c>
    </row>
    <row r="50" spans="1:9">
      <c r="A50">
        <v>48</v>
      </c>
      <c r="B50" t="s">
        <v>576</v>
      </c>
      <c r="C50" s="713" t="s">
        <v>517</v>
      </c>
      <c r="D50" t="s">
        <v>497</v>
      </c>
      <c r="E50" s="713" t="s">
        <v>518</v>
      </c>
      <c r="F50">
        <v>9</v>
      </c>
      <c r="G50">
        <v>9</v>
      </c>
      <c r="H50">
        <v>0</v>
      </c>
      <c r="I50">
        <v>1860</v>
      </c>
    </row>
    <row r="51" spans="1:9">
      <c r="A51">
        <v>49</v>
      </c>
      <c r="B51" t="s">
        <v>577</v>
      </c>
      <c r="C51" s="713" t="s">
        <v>560</v>
      </c>
      <c r="D51" t="s">
        <v>497</v>
      </c>
      <c r="E51" s="713" t="s">
        <v>518</v>
      </c>
      <c r="F51">
        <v>1</v>
      </c>
      <c r="G51">
        <v>1</v>
      </c>
      <c r="H51">
        <v>0</v>
      </c>
      <c r="I51">
        <v>528</v>
      </c>
    </row>
    <row r="52" spans="1:9">
      <c r="A52">
        <v>50</v>
      </c>
      <c r="B52" t="s">
        <v>578</v>
      </c>
      <c r="C52" s="713" t="s">
        <v>500</v>
      </c>
      <c r="D52" t="s">
        <v>497</v>
      </c>
      <c r="E52" s="713" t="s">
        <v>515</v>
      </c>
      <c r="F52">
        <v>3504.471</v>
      </c>
      <c r="G52">
        <v>3500</v>
      </c>
      <c r="H52">
        <v>0</v>
      </c>
      <c r="I52">
        <v>827</v>
      </c>
    </row>
    <row r="53" spans="1:9">
      <c r="A53">
        <v>51</v>
      </c>
      <c r="B53" t="s">
        <v>579</v>
      </c>
      <c r="C53" s="713" t="s">
        <v>500</v>
      </c>
      <c r="D53" t="s">
        <v>497</v>
      </c>
      <c r="E53" s="713" t="s">
        <v>515</v>
      </c>
      <c r="F53">
        <v>285.59399999999999</v>
      </c>
      <c r="G53">
        <v>270</v>
      </c>
      <c r="H53">
        <v>0</v>
      </c>
      <c r="I53">
        <v>694</v>
      </c>
    </row>
    <row r="54" spans="1:9">
      <c r="A54">
        <v>53</v>
      </c>
      <c r="B54" t="s">
        <v>580</v>
      </c>
      <c r="C54" s="713" t="s">
        <v>500</v>
      </c>
      <c r="D54" t="s">
        <v>497</v>
      </c>
      <c r="E54" s="713" t="s">
        <v>515</v>
      </c>
      <c r="F54">
        <v>360.7</v>
      </c>
      <c r="G54">
        <v>355</v>
      </c>
      <c r="H54">
        <v>0</v>
      </c>
      <c r="I54">
        <v>915</v>
      </c>
    </row>
    <row r="55" spans="1:9">
      <c r="A55">
        <v>54</v>
      </c>
      <c r="B55" t="s">
        <v>581</v>
      </c>
      <c r="C55" s="713" t="s">
        <v>500</v>
      </c>
      <c r="D55" t="s">
        <v>497</v>
      </c>
      <c r="E55" s="713" t="s">
        <v>515</v>
      </c>
      <c r="F55">
        <v>77.427999999999997</v>
      </c>
      <c r="G55">
        <v>76</v>
      </c>
      <c r="H55">
        <v>0</v>
      </c>
      <c r="I55">
        <v>194</v>
      </c>
    </row>
    <row r="56" spans="1:9">
      <c r="A56">
        <v>55</v>
      </c>
      <c r="B56" t="s">
        <v>582</v>
      </c>
      <c r="C56" s="713" t="s">
        <v>517</v>
      </c>
      <c r="D56" t="s">
        <v>497</v>
      </c>
      <c r="E56" s="713" t="s">
        <v>518</v>
      </c>
      <c r="F56">
        <v>11</v>
      </c>
      <c r="G56">
        <v>11</v>
      </c>
      <c r="H56">
        <v>0</v>
      </c>
      <c r="I56">
        <v>2419</v>
      </c>
    </row>
    <row r="57" spans="1:9">
      <c r="A57">
        <v>56</v>
      </c>
      <c r="B57" t="s">
        <v>583</v>
      </c>
      <c r="C57" s="713" t="s">
        <v>560</v>
      </c>
      <c r="D57" t="s">
        <v>497</v>
      </c>
      <c r="E57" s="713" t="s">
        <v>518</v>
      </c>
      <c r="F57">
        <v>5</v>
      </c>
      <c r="G57">
        <v>5</v>
      </c>
      <c r="H57">
        <v>0</v>
      </c>
      <c r="I57">
        <v>1106</v>
      </c>
    </row>
    <row r="58" spans="1:9">
      <c r="A58">
        <v>57</v>
      </c>
      <c r="B58" t="s">
        <v>584</v>
      </c>
      <c r="C58" s="713" t="s">
        <v>560</v>
      </c>
      <c r="D58" t="s">
        <v>497</v>
      </c>
      <c r="E58" s="713" t="s">
        <v>518</v>
      </c>
      <c r="F58">
        <v>6</v>
      </c>
      <c r="G58">
        <v>6</v>
      </c>
      <c r="H58">
        <v>0</v>
      </c>
      <c r="I58">
        <v>1310</v>
      </c>
    </row>
    <row r="59" spans="1:9">
      <c r="A59">
        <v>58</v>
      </c>
      <c r="B59" t="s">
        <v>585</v>
      </c>
      <c r="C59" s="713" t="s">
        <v>560</v>
      </c>
      <c r="D59" t="s">
        <v>497</v>
      </c>
      <c r="E59" s="713" t="s">
        <v>518</v>
      </c>
      <c r="F59">
        <v>6</v>
      </c>
      <c r="G59">
        <v>6</v>
      </c>
      <c r="H59">
        <v>0</v>
      </c>
      <c r="I59">
        <v>1286</v>
      </c>
    </row>
    <row r="60" spans="1:9">
      <c r="A60">
        <v>60</v>
      </c>
      <c r="B60" t="s">
        <v>586</v>
      </c>
      <c r="C60" s="713" t="s">
        <v>587</v>
      </c>
      <c r="D60" t="s">
        <v>497</v>
      </c>
      <c r="E60" s="713" t="s">
        <v>515</v>
      </c>
      <c r="F60">
        <v>1647.1479999999999</v>
      </c>
      <c r="G60">
        <v>1647</v>
      </c>
      <c r="H60">
        <v>0</v>
      </c>
      <c r="I60">
        <v>4250</v>
      </c>
    </row>
    <row r="61" spans="1:9">
      <c r="A61">
        <v>61</v>
      </c>
      <c r="B61" t="s">
        <v>588</v>
      </c>
      <c r="C61" s="713" t="s">
        <v>517</v>
      </c>
      <c r="D61" t="s">
        <v>497</v>
      </c>
      <c r="E61" s="713" t="s">
        <v>518</v>
      </c>
      <c r="F61">
        <v>5</v>
      </c>
      <c r="G61">
        <v>5</v>
      </c>
      <c r="H61">
        <v>0</v>
      </c>
      <c r="I61">
        <v>2200</v>
      </c>
    </row>
    <row r="62" spans="1:9">
      <c r="A62">
        <v>63</v>
      </c>
      <c r="B62" t="s">
        <v>589</v>
      </c>
      <c r="C62" s="713" t="s">
        <v>500</v>
      </c>
      <c r="D62" t="s">
        <v>497</v>
      </c>
      <c r="E62" s="713" t="s">
        <v>515</v>
      </c>
      <c r="F62">
        <v>6932.527</v>
      </c>
      <c r="G62">
        <v>6919</v>
      </c>
      <c r="H62">
        <v>0</v>
      </c>
      <c r="I62">
        <v>1533</v>
      </c>
    </row>
    <row r="63" spans="1:9" ht="30">
      <c r="A63">
        <v>64</v>
      </c>
      <c r="B63" t="s">
        <v>590</v>
      </c>
      <c r="C63" s="713" t="s">
        <v>591</v>
      </c>
      <c r="D63" t="s">
        <v>497</v>
      </c>
      <c r="E63" s="713" t="s">
        <v>518</v>
      </c>
      <c r="F63">
        <v>327</v>
      </c>
      <c r="G63">
        <v>327</v>
      </c>
      <c r="H63">
        <v>1</v>
      </c>
      <c r="I63">
        <v>8369</v>
      </c>
    </row>
    <row r="64" spans="1:9">
      <c r="A64">
        <v>65</v>
      </c>
      <c r="B64" t="s">
        <v>592</v>
      </c>
      <c r="C64" s="713" t="s">
        <v>500</v>
      </c>
      <c r="D64" t="s">
        <v>497</v>
      </c>
      <c r="E64" s="713" t="s">
        <v>515</v>
      </c>
      <c r="F64">
        <v>310.21600000000001</v>
      </c>
      <c r="G64">
        <v>304</v>
      </c>
      <c r="H64">
        <v>0</v>
      </c>
      <c r="I64">
        <v>784</v>
      </c>
    </row>
    <row r="65" spans="1:9">
      <c r="A65">
        <v>66</v>
      </c>
      <c r="B65" t="s">
        <v>593</v>
      </c>
      <c r="C65" s="713" t="s">
        <v>517</v>
      </c>
      <c r="D65" t="s">
        <v>497</v>
      </c>
      <c r="E65" s="713" t="s">
        <v>518</v>
      </c>
      <c r="F65">
        <v>1</v>
      </c>
      <c r="G65">
        <v>1</v>
      </c>
      <c r="H65">
        <v>0</v>
      </c>
      <c r="I65">
        <v>259</v>
      </c>
    </row>
    <row r="66" spans="1:9">
      <c r="A66">
        <v>67</v>
      </c>
      <c r="B66" t="s">
        <v>594</v>
      </c>
      <c r="C66" s="713" t="s">
        <v>500</v>
      </c>
      <c r="D66" t="s">
        <v>497</v>
      </c>
      <c r="E66" s="713" t="s">
        <v>515</v>
      </c>
      <c r="F66">
        <v>581.61800000000005</v>
      </c>
      <c r="G66">
        <v>569</v>
      </c>
      <c r="H66">
        <v>0</v>
      </c>
      <c r="I66">
        <v>1469</v>
      </c>
    </row>
    <row r="67" spans="1:9">
      <c r="A67">
        <v>68</v>
      </c>
      <c r="B67" t="s">
        <v>595</v>
      </c>
      <c r="C67" s="713" t="s">
        <v>596</v>
      </c>
      <c r="D67" t="s">
        <v>497</v>
      </c>
      <c r="E67" s="713" t="s">
        <v>518</v>
      </c>
      <c r="F67">
        <v>50</v>
      </c>
      <c r="G67">
        <v>50</v>
      </c>
      <c r="H67">
        <v>0</v>
      </c>
      <c r="I67">
        <v>3410</v>
      </c>
    </row>
    <row r="68" spans="1:9">
      <c r="A68">
        <v>69</v>
      </c>
      <c r="B68" t="s">
        <v>597</v>
      </c>
      <c r="C68" s="713" t="s">
        <v>500</v>
      </c>
      <c r="D68" t="s">
        <v>497</v>
      </c>
      <c r="E68" s="713" t="s">
        <v>515</v>
      </c>
      <c r="F68">
        <v>230.38200000000001</v>
      </c>
      <c r="G68">
        <v>225</v>
      </c>
      <c r="H68">
        <v>0</v>
      </c>
      <c r="I68">
        <v>578</v>
      </c>
    </row>
    <row r="69" spans="1:9">
      <c r="A69">
        <v>70</v>
      </c>
      <c r="B69" t="s">
        <v>598</v>
      </c>
      <c r="C69" s="713" t="s">
        <v>556</v>
      </c>
      <c r="D69" t="s">
        <v>497</v>
      </c>
      <c r="E69" s="713" t="s">
        <v>518</v>
      </c>
      <c r="F69">
        <v>16</v>
      </c>
      <c r="G69">
        <v>16</v>
      </c>
      <c r="H69">
        <v>0</v>
      </c>
      <c r="I69">
        <v>874</v>
      </c>
    </row>
    <row r="70" spans="1:9">
      <c r="A70">
        <v>71</v>
      </c>
      <c r="B70" t="s">
        <v>599</v>
      </c>
      <c r="C70" s="713" t="s">
        <v>600</v>
      </c>
      <c r="D70" t="s">
        <v>497</v>
      </c>
      <c r="E70" s="713" t="s">
        <v>518</v>
      </c>
      <c r="F70">
        <v>2</v>
      </c>
      <c r="G70">
        <v>2</v>
      </c>
      <c r="H70">
        <v>0</v>
      </c>
      <c r="I70">
        <v>182</v>
      </c>
    </row>
    <row r="71" spans="1:9">
      <c r="A71">
        <v>72</v>
      </c>
      <c r="B71" t="s">
        <v>601</v>
      </c>
      <c r="C71" s="713" t="s">
        <v>600</v>
      </c>
      <c r="D71" t="s">
        <v>497</v>
      </c>
      <c r="E71" s="713" t="s">
        <v>518</v>
      </c>
      <c r="F71">
        <v>16</v>
      </c>
      <c r="G71">
        <v>16</v>
      </c>
      <c r="H71">
        <v>0</v>
      </c>
      <c r="I71">
        <v>410</v>
      </c>
    </row>
    <row r="72" spans="1:9">
      <c r="A72">
        <v>73</v>
      </c>
      <c r="B72" t="s">
        <v>602</v>
      </c>
      <c r="C72" s="713" t="s">
        <v>600</v>
      </c>
      <c r="D72" t="s">
        <v>497</v>
      </c>
      <c r="E72" s="713" t="s">
        <v>518</v>
      </c>
      <c r="F72">
        <v>18</v>
      </c>
      <c r="G72">
        <v>18</v>
      </c>
      <c r="H72">
        <v>0</v>
      </c>
      <c r="I72">
        <v>450</v>
      </c>
    </row>
    <row r="73" spans="1:9">
      <c r="A73">
        <v>74</v>
      </c>
      <c r="B73" t="s">
        <v>603</v>
      </c>
      <c r="C73" s="713" t="s">
        <v>500</v>
      </c>
      <c r="D73" t="s">
        <v>497</v>
      </c>
      <c r="E73" s="713" t="s">
        <v>515</v>
      </c>
      <c r="F73">
        <v>218.78800000000001</v>
      </c>
      <c r="G73">
        <v>214</v>
      </c>
      <c r="H73">
        <v>0</v>
      </c>
      <c r="I73">
        <v>550</v>
      </c>
    </row>
    <row r="74" spans="1:9">
      <c r="A74">
        <v>75</v>
      </c>
      <c r="B74" t="s">
        <v>604</v>
      </c>
      <c r="C74" s="713" t="s">
        <v>500</v>
      </c>
      <c r="D74" t="s">
        <v>497</v>
      </c>
      <c r="E74" s="713" t="s">
        <v>515</v>
      </c>
      <c r="F74">
        <v>7164.0209999999997</v>
      </c>
      <c r="G74">
        <v>7153</v>
      </c>
      <c r="H74">
        <v>0</v>
      </c>
      <c r="I74">
        <v>1134</v>
      </c>
    </row>
    <row r="75" spans="1:9">
      <c r="A75">
        <v>76</v>
      </c>
      <c r="B75" t="s">
        <v>605</v>
      </c>
      <c r="C75" s="713" t="s">
        <v>606</v>
      </c>
      <c r="D75" t="s">
        <v>497</v>
      </c>
      <c r="E75" s="713" t="s">
        <v>518</v>
      </c>
      <c r="F75">
        <v>1</v>
      </c>
      <c r="G75">
        <v>1</v>
      </c>
      <c r="H75">
        <v>0</v>
      </c>
      <c r="I75">
        <v>201</v>
      </c>
    </row>
    <row r="76" spans="1:9">
      <c r="A76">
        <v>77</v>
      </c>
      <c r="B76" t="s">
        <v>607</v>
      </c>
      <c r="C76" s="713" t="s">
        <v>517</v>
      </c>
      <c r="D76" t="s">
        <v>497</v>
      </c>
      <c r="E76" s="713" t="s">
        <v>518</v>
      </c>
      <c r="F76">
        <v>26</v>
      </c>
      <c r="G76">
        <v>26</v>
      </c>
      <c r="H76">
        <v>0</v>
      </c>
      <c r="I76">
        <v>5698</v>
      </c>
    </row>
    <row r="77" spans="1:9">
      <c r="A77">
        <v>78</v>
      </c>
      <c r="B77" t="s">
        <v>608</v>
      </c>
      <c r="C77" s="713" t="s">
        <v>500</v>
      </c>
      <c r="D77" t="s">
        <v>497</v>
      </c>
      <c r="E77" s="713" t="s">
        <v>515</v>
      </c>
      <c r="F77">
        <v>1127</v>
      </c>
      <c r="G77">
        <v>1127</v>
      </c>
      <c r="H77">
        <v>0</v>
      </c>
      <c r="I77">
        <v>2908</v>
      </c>
    </row>
    <row r="78" spans="1:9">
      <c r="A78">
        <v>79</v>
      </c>
      <c r="B78" t="s">
        <v>609</v>
      </c>
      <c r="C78" s="713" t="s">
        <v>500</v>
      </c>
      <c r="D78" t="s">
        <v>497</v>
      </c>
      <c r="E78" s="713" t="s">
        <v>515</v>
      </c>
      <c r="F78">
        <v>15497.892</v>
      </c>
      <c r="G78">
        <v>15498</v>
      </c>
      <c r="H78">
        <v>0</v>
      </c>
      <c r="I78">
        <v>1865</v>
      </c>
    </row>
    <row r="79" spans="1:9">
      <c r="A79">
        <v>80</v>
      </c>
      <c r="B79" t="s">
        <v>610</v>
      </c>
      <c r="C79" s="713" t="s">
        <v>500</v>
      </c>
      <c r="D79" t="s">
        <v>497</v>
      </c>
      <c r="E79" s="713" t="s">
        <v>515</v>
      </c>
      <c r="F79">
        <v>2293.6959999999999</v>
      </c>
      <c r="G79">
        <v>2258.6959999999999</v>
      </c>
      <c r="H79">
        <v>0</v>
      </c>
      <c r="I79">
        <v>837</v>
      </c>
    </row>
    <row r="80" spans="1:9">
      <c r="A80">
        <v>81</v>
      </c>
      <c r="B80" t="s">
        <v>611</v>
      </c>
      <c r="C80" s="713" t="s">
        <v>500</v>
      </c>
      <c r="D80" t="s">
        <v>497</v>
      </c>
      <c r="E80" s="713" t="s">
        <v>515</v>
      </c>
      <c r="F80">
        <v>530</v>
      </c>
      <c r="G80">
        <v>530</v>
      </c>
      <c r="H80">
        <v>0</v>
      </c>
      <c r="I80">
        <v>1366</v>
      </c>
    </row>
    <row r="81" spans="1:9">
      <c r="A81">
        <v>82</v>
      </c>
      <c r="B81" t="s">
        <v>612</v>
      </c>
      <c r="C81" s="713" t="s">
        <v>500</v>
      </c>
      <c r="D81" t="s">
        <v>497</v>
      </c>
      <c r="E81" s="713" t="s">
        <v>515</v>
      </c>
      <c r="F81">
        <v>1628</v>
      </c>
      <c r="G81">
        <v>1628</v>
      </c>
      <c r="H81">
        <v>0</v>
      </c>
      <c r="I81">
        <v>4200</v>
      </c>
    </row>
    <row r="82" spans="1:9">
      <c r="A82">
        <v>83</v>
      </c>
      <c r="B82" t="s">
        <v>613</v>
      </c>
      <c r="C82" s="713" t="s">
        <v>500</v>
      </c>
      <c r="D82" t="s">
        <v>497</v>
      </c>
      <c r="E82" s="713" t="s">
        <v>515</v>
      </c>
      <c r="F82">
        <v>5080</v>
      </c>
      <c r="G82">
        <v>5080</v>
      </c>
      <c r="H82">
        <v>1</v>
      </c>
      <c r="I82">
        <v>3108</v>
      </c>
    </row>
    <row r="83" spans="1:9">
      <c r="A83">
        <v>84</v>
      </c>
      <c r="B83" t="s">
        <v>614</v>
      </c>
      <c r="C83" s="713" t="s">
        <v>543</v>
      </c>
      <c r="D83" t="s">
        <v>497</v>
      </c>
      <c r="E83" s="713" t="s">
        <v>506</v>
      </c>
      <c r="F83">
        <v>401.286</v>
      </c>
      <c r="G83">
        <v>396</v>
      </c>
      <c r="H83">
        <v>0</v>
      </c>
      <c r="I83">
        <v>881</v>
      </c>
    </row>
    <row r="84" spans="1:9" ht="30">
      <c r="A84">
        <v>85</v>
      </c>
      <c r="B84" t="s">
        <v>615</v>
      </c>
      <c r="C84" s="713" t="s">
        <v>616</v>
      </c>
      <c r="D84" t="s">
        <v>497</v>
      </c>
      <c r="E84" s="713" t="s">
        <v>617</v>
      </c>
      <c r="F84">
        <v>27286.5</v>
      </c>
      <c r="G84">
        <v>21293</v>
      </c>
      <c r="H84">
        <v>1</v>
      </c>
      <c r="I84">
        <v>6216</v>
      </c>
    </row>
    <row r="85" spans="1:9">
      <c r="A85">
        <v>87</v>
      </c>
      <c r="B85" t="s">
        <v>618</v>
      </c>
      <c r="C85" s="713" t="s">
        <v>517</v>
      </c>
      <c r="D85" t="s">
        <v>497</v>
      </c>
      <c r="E85" s="713" t="s">
        <v>518</v>
      </c>
      <c r="F85">
        <v>11</v>
      </c>
      <c r="G85">
        <v>11</v>
      </c>
      <c r="H85">
        <v>0</v>
      </c>
      <c r="I85">
        <v>2471</v>
      </c>
    </row>
    <row r="86" spans="1:9">
      <c r="A86">
        <v>88</v>
      </c>
      <c r="B86" t="s">
        <v>619</v>
      </c>
      <c r="C86" s="713" t="s">
        <v>587</v>
      </c>
      <c r="D86" t="s">
        <v>497</v>
      </c>
      <c r="E86" s="713" t="s">
        <v>515</v>
      </c>
      <c r="F86">
        <v>7881.0439999999999</v>
      </c>
      <c r="G86">
        <v>7836</v>
      </c>
      <c r="H86">
        <v>0</v>
      </c>
      <c r="I86">
        <v>4263</v>
      </c>
    </row>
    <row r="87" spans="1:9" ht="30">
      <c r="A87">
        <v>89</v>
      </c>
      <c r="B87" t="s">
        <v>620</v>
      </c>
      <c r="C87" s="713" t="s">
        <v>621</v>
      </c>
      <c r="D87" t="s">
        <v>622</v>
      </c>
      <c r="E87" s="713" t="s">
        <v>526</v>
      </c>
      <c r="F87">
        <v>1347.9870000000001</v>
      </c>
      <c r="G87">
        <v>3951</v>
      </c>
      <c r="H87">
        <v>0</v>
      </c>
      <c r="I87">
        <v>141</v>
      </c>
    </row>
    <row r="88" spans="1:9" ht="30">
      <c r="A88">
        <v>90</v>
      </c>
      <c r="B88" t="s">
        <v>623</v>
      </c>
      <c r="C88" s="713" t="s">
        <v>624</v>
      </c>
      <c r="D88" t="s">
        <v>622</v>
      </c>
      <c r="E88" s="713" t="s">
        <v>625</v>
      </c>
      <c r="F88">
        <v>195.25200000000001</v>
      </c>
      <c r="G88">
        <v>496</v>
      </c>
      <c r="H88">
        <v>0</v>
      </c>
      <c r="I88">
        <v>36</v>
      </c>
    </row>
    <row r="89" spans="1:9">
      <c r="A89">
        <v>91</v>
      </c>
      <c r="B89" t="s">
        <v>626</v>
      </c>
      <c r="C89" s="713" t="s">
        <v>627</v>
      </c>
      <c r="D89" t="s">
        <v>628</v>
      </c>
      <c r="E89" s="713" t="s">
        <v>629</v>
      </c>
      <c r="F89">
        <v>1806.9639999999999</v>
      </c>
      <c r="G89">
        <v>14758</v>
      </c>
      <c r="H89">
        <v>0</v>
      </c>
      <c r="I89">
        <v>507</v>
      </c>
    </row>
    <row r="90" spans="1:9">
      <c r="A90">
        <v>92</v>
      </c>
      <c r="B90" t="s">
        <v>630</v>
      </c>
      <c r="C90" s="713" t="s">
        <v>631</v>
      </c>
      <c r="D90" t="s">
        <v>632</v>
      </c>
      <c r="E90" s="713" t="s">
        <v>633</v>
      </c>
      <c r="F90">
        <v>587.00199999999995</v>
      </c>
      <c r="G90">
        <v>3262</v>
      </c>
      <c r="H90">
        <v>0</v>
      </c>
      <c r="I90">
        <v>443</v>
      </c>
    </row>
    <row r="91" spans="1:9">
      <c r="A91">
        <v>93</v>
      </c>
      <c r="B91" t="s">
        <v>634</v>
      </c>
      <c r="C91" s="713" t="s">
        <v>635</v>
      </c>
      <c r="D91" t="s">
        <v>636</v>
      </c>
      <c r="E91" s="713" t="s">
        <v>637</v>
      </c>
      <c r="F91">
        <v>204.49100000000001</v>
      </c>
      <c r="G91">
        <v>1972</v>
      </c>
      <c r="H91">
        <v>0</v>
      </c>
      <c r="I91">
        <v>288</v>
      </c>
    </row>
    <row r="92" spans="1:9">
      <c r="A92">
        <v>94</v>
      </c>
      <c r="B92" t="s">
        <v>638</v>
      </c>
      <c r="C92" s="713" t="s">
        <v>639</v>
      </c>
      <c r="D92" t="s">
        <v>640</v>
      </c>
      <c r="E92" s="713" t="s">
        <v>641</v>
      </c>
      <c r="F92">
        <v>1</v>
      </c>
      <c r="G92">
        <v>1</v>
      </c>
      <c r="H92">
        <v>0</v>
      </c>
      <c r="I92">
        <v>600</v>
      </c>
    </row>
    <row r="93" spans="1:9">
      <c r="A93">
        <v>96</v>
      </c>
      <c r="B93" t="s">
        <v>642</v>
      </c>
      <c r="C93" s="713" t="s">
        <v>643</v>
      </c>
      <c r="D93" t="s">
        <v>644</v>
      </c>
      <c r="E93" s="713" t="s">
        <v>645</v>
      </c>
      <c r="F93">
        <v>255</v>
      </c>
      <c r="G93">
        <v>255</v>
      </c>
      <c r="H93">
        <v>3</v>
      </c>
      <c r="I93">
        <v>0</v>
      </c>
    </row>
    <row r="94" spans="1:9" ht="30">
      <c r="A94">
        <v>97</v>
      </c>
      <c r="B94" t="s">
        <v>646</v>
      </c>
      <c r="C94" s="713" t="s">
        <v>647</v>
      </c>
      <c r="D94" t="s">
        <v>648</v>
      </c>
      <c r="E94" s="713" t="s">
        <v>649</v>
      </c>
      <c r="F94">
        <v>103.24</v>
      </c>
      <c r="G94">
        <v>104</v>
      </c>
      <c r="H94">
        <v>0</v>
      </c>
      <c r="I94">
        <v>0</v>
      </c>
    </row>
    <row r="95" spans="1:9">
      <c r="A95">
        <v>100</v>
      </c>
      <c r="B95" t="s">
        <v>650</v>
      </c>
      <c r="C95" s="713" t="s">
        <v>651</v>
      </c>
      <c r="D95" t="s">
        <v>529</v>
      </c>
      <c r="E95" s="713" t="s">
        <v>652</v>
      </c>
      <c r="F95">
        <v>3848.4520000000002</v>
      </c>
      <c r="G95">
        <v>3849.7190000000001</v>
      </c>
      <c r="H95">
        <v>0</v>
      </c>
      <c r="I95">
        <v>837</v>
      </c>
    </row>
    <row r="96" spans="1:9">
      <c r="A96">
        <v>101</v>
      </c>
      <c r="B96" t="s">
        <v>653</v>
      </c>
      <c r="C96" s="713" t="s">
        <v>654</v>
      </c>
      <c r="D96" t="s">
        <v>529</v>
      </c>
      <c r="E96" s="713" t="s">
        <v>652</v>
      </c>
      <c r="F96">
        <v>142.37899999999999</v>
      </c>
      <c r="G96">
        <v>142.37899999999999</v>
      </c>
      <c r="H96">
        <v>0</v>
      </c>
      <c r="I96">
        <v>17</v>
      </c>
    </row>
    <row r="97" spans="1:9">
      <c r="A97">
        <v>102</v>
      </c>
      <c r="B97" t="s">
        <v>655</v>
      </c>
      <c r="C97" s="713" t="s">
        <v>654</v>
      </c>
      <c r="D97" t="s">
        <v>529</v>
      </c>
      <c r="E97" s="713" t="s">
        <v>652</v>
      </c>
      <c r="F97">
        <v>220.47499999999999</v>
      </c>
      <c r="G97">
        <v>220.47499999999999</v>
      </c>
      <c r="H97">
        <v>0</v>
      </c>
      <c r="I97">
        <v>25</v>
      </c>
    </row>
    <row r="98" spans="1:9">
      <c r="A98">
        <v>103</v>
      </c>
      <c r="B98" t="s">
        <v>656</v>
      </c>
      <c r="C98" s="713" t="s">
        <v>654</v>
      </c>
      <c r="D98" t="s">
        <v>529</v>
      </c>
      <c r="E98" s="713" t="s">
        <v>652</v>
      </c>
      <c r="F98">
        <v>11287.8</v>
      </c>
      <c r="G98">
        <v>1781.1030000000001</v>
      </c>
      <c r="H98">
        <v>0</v>
      </c>
      <c r="I98">
        <v>314</v>
      </c>
    </row>
    <row r="99" spans="1:9">
      <c r="A99">
        <v>104</v>
      </c>
      <c r="B99" t="s">
        <v>657</v>
      </c>
      <c r="C99" s="713" t="s">
        <v>654</v>
      </c>
      <c r="D99" t="s">
        <v>529</v>
      </c>
      <c r="E99" s="713" t="s">
        <v>652</v>
      </c>
      <c r="F99">
        <v>970.8</v>
      </c>
      <c r="G99">
        <v>964.83299999999997</v>
      </c>
      <c r="H99">
        <v>0</v>
      </c>
      <c r="I99">
        <v>186</v>
      </c>
    </row>
    <row r="100" spans="1:9">
      <c r="A100">
        <v>105</v>
      </c>
      <c r="B100" t="s">
        <v>658</v>
      </c>
      <c r="C100" s="713" t="s">
        <v>654</v>
      </c>
      <c r="D100" t="s">
        <v>529</v>
      </c>
      <c r="E100" s="713" t="s">
        <v>652</v>
      </c>
      <c r="F100">
        <v>1014.162</v>
      </c>
      <c r="G100">
        <v>1079.162</v>
      </c>
      <c r="H100">
        <v>0</v>
      </c>
      <c r="I100">
        <v>326</v>
      </c>
    </row>
    <row r="101" spans="1:9">
      <c r="A101">
        <v>106</v>
      </c>
      <c r="B101" t="s">
        <v>659</v>
      </c>
      <c r="C101" s="713" t="s">
        <v>654</v>
      </c>
      <c r="D101" t="s">
        <v>529</v>
      </c>
      <c r="E101" s="713" t="s">
        <v>652</v>
      </c>
      <c r="F101">
        <v>5821.6049999999996</v>
      </c>
      <c r="G101">
        <v>5821.6049999999996</v>
      </c>
      <c r="H101">
        <v>0</v>
      </c>
      <c r="I101">
        <v>1394</v>
      </c>
    </row>
    <row r="102" spans="1:9">
      <c r="A102">
        <v>107</v>
      </c>
      <c r="B102" t="s">
        <v>660</v>
      </c>
      <c r="C102" s="713" t="s">
        <v>654</v>
      </c>
      <c r="D102" t="s">
        <v>661</v>
      </c>
      <c r="E102" s="713" t="s">
        <v>652</v>
      </c>
      <c r="F102">
        <v>1823</v>
      </c>
      <c r="G102">
        <v>1823</v>
      </c>
      <c r="H102">
        <v>0</v>
      </c>
      <c r="I102">
        <v>306</v>
      </c>
    </row>
    <row r="103" spans="1:9">
      <c r="A103">
        <v>108</v>
      </c>
      <c r="B103" t="s">
        <v>662</v>
      </c>
      <c r="C103" s="713" t="s">
        <v>654</v>
      </c>
      <c r="D103" t="s">
        <v>661</v>
      </c>
      <c r="E103" s="713" t="s">
        <v>652</v>
      </c>
      <c r="F103">
        <v>2833.3240000000001</v>
      </c>
      <c r="G103">
        <v>2833.3240000000001</v>
      </c>
      <c r="H103">
        <v>0</v>
      </c>
      <c r="I103">
        <v>569</v>
      </c>
    </row>
    <row r="104" spans="1:9">
      <c r="A104">
        <v>109</v>
      </c>
      <c r="B104" t="s">
        <v>663</v>
      </c>
      <c r="C104" s="713" t="s">
        <v>654</v>
      </c>
      <c r="D104" t="s">
        <v>661</v>
      </c>
      <c r="E104" s="713" t="s">
        <v>652</v>
      </c>
      <c r="F104">
        <v>124.232</v>
      </c>
      <c r="G104">
        <v>124.232</v>
      </c>
      <c r="H104">
        <v>0</v>
      </c>
      <c r="I104">
        <v>17</v>
      </c>
    </row>
    <row r="105" spans="1:9">
      <c r="A105">
        <v>110</v>
      </c>
      <c r="B105" t="s">
        <v>664</v>
      </c>
      <c r="C105" s="713" t="s">
        <v>654</v>
      </c>
      <c r="D105" t="s">
        <v>661</v>
      </c>
      <c r="E105" s="713" t="s">
        <v>652</v>
      </c>
      <c r="F105">
        <v>2451.944</v>
      </c>
      <c r="G105">
        <v>2451.944</v>
      </c>
      <c r="H105">
        <v>0</v>
      </c>
      <c r="I105">
        <v>364</v>
      </c>
    </row>
    <row r="106" spans="1:9">
      <c r="A106">
        <v>111</v>
      </c>
      <c r="B106" t="s">
        <v>665</v>
      </c>
      <c r="C106" s="713" t="s">
        <v>654</v>
      </c>
      <c r="D106" t="s">
        <v>661</v>
      </c>
      <c r="E106" s="713" t="s">
        <v>652</v>
      </c>
      <c r="F106">
        <v>2724</v>
      </c>
      <c r="G106">
        <v>2724</v>
      </c>
      <c r="H106">
        <v>0</v>
      </c>
      <c r="I106">
        <v>802</v>
      </c>
    </row>
    <row r="107" spans="1:9">
      <c r="A107">
        <v>114</v>
      </c>
      <c r="B107" t="s">
        <v>666</v>
      </c>
      <c r="C107" s="713" t="s">
        <v>667</v>
      </c>
      <c r="D107" t="s">
        <v>497</v>
      </c>
      <c r="E107" s="713" t="s">
        <v>515</v>
      </c>
      <c r="F107">
        <v>5679.759</v>
      </c>
      <c r="G107">
        <v>5680</v>
      </c>
      <c r="H107">
        <v>0</v>
      </c>
      <c r="I107">
        <v>950</v>
      </c>
    </row>
    <row r="108" spans="1:9">
      <c r="A108">
        <v>115</v>
      </c>
      <c r="B108" t="s">
        <v>668</v>
      </c>
      <c r="C108" s="713" t="s">
        <v>667</v>
      </c>
      <c r="D108" t="s">
        <v>497</v>
      </c>
      <c r="E108" s="713" t="s">
        <v>515</v>
      </c>
      <c r="F108">
        <v>272</v>
      </c>
      <c r="G108">
        <v>272</v>
      </c>
      <c r="H108">
        <v>0</v>
      </c>
      <c r="I108">
        <v>834</v>
      </c>
    </row>
    <row r="109" spans="1:9">
      <c r="A109">
        <v>116</v>
      </c>
      <c r="B109" t="s">
        <v>669</v>
      </c>
      <c r="C109" s="713" t="s">
        <v>667</v>
      </c>
      <c r="D109" t="s">
        <v>497</v>
      </c>
      <c r="E109" s="713" t="s">
        <v>515</v>
      </c>
      <c r="F109">
        <v>22194.710999999999</v>
      </c>
      <c r="G109">
        <v>22195</v>
      </c>
      <c r="H109">
        <v>0</v>
      </c>
      <c r="I109">
        <v>2518</v>
      </c>
    </row>
    <row r="110" spans="1:9">
      <c r="A110">
        <v>117</v>
      </c>
      <c r="B110" t="s">
        <v>670</v>
      </c>
      <c r="C110" s="713" t="s">
        <v>667</v>
      </c>
      <c r="D110" t="s">
        <v>497</v>
      </c>
      <c r="E110" s="713" t="s">
        <v>515</v>
      </c>
      <c r="F110">
        <v>53171.171999999999</v>
      </c>
      <c r="G110">
        <v>53171</v>
      </c>
      <c r="H110">
        <v>1</v>
      </c>
      <c r="I110">
        <v>8592</v>
      </c>
    </row>
    <row r="111" spans="1:9">
      <c r="A111">
        <v>118</v>
      </c>
      <c r="B111" t="s">
        <v>671</v>
      </c>
      <c r="C111" s="713" t="s">
        <v>667</v>
      </c>
      <c r="D111" t="s">
        <v>497</v>
      </c>
      <c r="E111" s="713" t="s">
        <v>515</v>
      </c>
      <c r="F111">
        <v>2040</v>
      </c>
      <c r="G111">
        <v>2040</v>
      </c>
      <c r="H111">
        <v>0</v>
      </c>
      <c r="I111">
        <v>6274</v>
      </c>
    </row>
    <row r="112" spans="1:9">
      <c r="A112">
        <v>120</v>
      </c>
      <c r="B112" t="s">
        <v>672</v>
      </c>
      <c r="C112" s="713" t="s">
        <v>673</v>
      </c>
      <c r="D112" t="s">
        <v>497</v>
      </c>
      <c r="E112" s="713" t="s">
        <v>518</v>
      </c>
      <c r="F112">
        <v>4108.4030000000002</v>
      </c>
      <c r="G112">
        <v>4108</v>
      </c>
      <c r="H112">
        <v>0</v>
      </c>
      <c r="I112">
        <v>1444</v>
      </c>
    </row>
    <row r="113" spans="1:9">
      <c r="A113">
        <v>121</v>
      </c>
      <c r="B113" t="s">
        <v>674</v>
      </c>
      <c r="C113" s="713" t="s">
        <v>675</v>
      </c>
      <c r="D113" t="s">
        <v>497</v>
      </c>
      <c r="E113" s="713" t="s">
        <v>515</v>
      </c>
      <c r="F113">
        <v>3243.7080000000001</v>
      </c>
      <c r="G113">
        <v>3244</v>
      </c>
      <c r="H113">
        <v>0</v>
      </c>
      <c r="I113">
        <v>2586</v>
      </c>
    </row>
    <row r="114" spans="1:9" ht="30">
      <c r="A114">
        <v>122</v>
      </c>
      <c r="B114" t="s">
        <v>676</v>
      </c>
      <c r="C114" s="713" t="s">
        <v>677</v>
      </c>
      <c r="D114" t="s">
        <v>497</v>
      </c>
      <c r="E114" s="713" t="s">
        <v>515</v>
      </c>
      <c r="F114">
        <v>8414.9549999999999</v>
      </c>
      <c r="G114">
        <v>8415</v>
      </c>
      <c r="H114">
        <v>0</v>
      </c>
      <c r="I114">
        <v>5896</v>
      </c>
    </row>
    <row r="115" spans="1:9">
      <c r="A115">
        <v>123</v>
      </c>
      <c r="B115" t="s">
        <v>678</v>
      </c>
      <c r="C115" s="713" t="s">
        <v>675</v>
      </c>
      <c r="D115" t="s">
        <v>497</v>
      </c>
      <c r="E115" s="713" t="s">
        <v>515</v>
      </c>
      <c r="F115">
        <v>1221.0160000000001</v>
      </c>
      <c r="G115">
        <v>1221</v>
      </c>
      <c r="H115">
        <v>0</v>
      </c>
      <c r="I115">
        <v>821</v>
      </c>
    </row>
    <row r="116" spans="1:9">
      <c r="A116">
        <v>124</v>
      </c>
      <c r="B116" t="s">
        <v>679</v>
      </c>
      <c r="C116" s="713" t="s">
        <v>680</v>
      </c>
      <c r="D116" t="s">
        <v>497</v>
      </c>
      <c r="E116" s="713" t="s">
        <v>515</v>
      </c>
      <c r="F116">
        <v>1601</v>
      </c>
      <c r="G116">
        <v>1601</v>
      </c>
      <c r="H116">
        <v>0</v>
      </c>
      <c r="I116">
        <v>6274</v>
      </c>
    </row>
    <row r="117" spans="1:9" ht="30">
      <c r="A117">
        <v>125</v>
      </c>
      <c r="B117" t="s">
        <v>681</v>
      </c>
      <c r="C117" s="713" t="s">
        <v>682</v>
      </c>
      <c r="D117" t="s">
        <v>628</v>
      </c>
      <c r="E117" s="713" t="s">
        <v>683</v>
      </c>
      <c r="F117">
        <v>19336.065999999999</v>
      </c>
      <c r="G117">
        <v>16684</v>
      </c>
      <c r="H117">
        <v>0</v>
      </c>
      <c r="I117">
        <v>713</v>
      </c>
    </row>
    <row r="118" spans="1:9">
      <c r="A118">
        <v>126</v>
      </c>
      <c r="B118" t="s">
        <v>684</v>
      </c>
      <c r="C118" s="713" t="s">
        <v>675</v>
      </c>
      <c r="D118" t="s">
        <v>497</v>
      </c>
      <c r="E118" s="713" t="s">
        <v>515</v>
      </c>
      <c r="F118">
        <v>39</v>
      </c>
      <c r="G118">
        <v>39</v>
      </c>
      <c r="H118">
        <v>0</v>
      </c>
      <c r="I118">
        <v>428</v>
      </c>
    </row>
    <row r="119" spans="1:9">
      <c r="A119">
        <v>127</v>
      </c>
      <c r="B119" t="s">
        <v>685</v>
      </c>
      <c r="C119" s="713" t="s">
        <v>675</v>
      </c>
      <c r="D119" t="s">
        <v>497</v>
      </c>
      <c r="E119" s="713" t="s">
        <v>515</v>
      </c>
      <c r="F119">
        <v>75</v>
      </c>
      <c r="G119">
        <v>75</v>
      </c>
      <c r="H119">
        <v>0</v>
      </c>
      <c r="I119">
        <v>807</v>
      </c>
    </row>
    <row r="120" spans="1:9">
      <c r="A120">
        <v>128</v>
      </c>
      <c r="B120" t="s">
        <v>686</v>
      </c>
      <c r="C120" s="713" t="s">
        <v>675</v>
      </c>
      <c r="D120" t="s">
        <v>497</v>
      </c>
      <c r="E120" s="713" t="s">
        <v>515</v>
      </c>
      <c r="F120">
        <v>119</v>
      </c>
      <c r="G120">
        <v>119</v>
      </c>
      <c r="H120">
        <v>0</v>
      </c>
      <c r="I120">
        <v>882</v>
      </c>
    </row>
    <row r="121" spans="1:9">
      <c r="A121">
        <v>129</v>
      </c>
      <c r="B121" t="s">
        <v>687</v>
      </c>
      <c r="C121" s="713" t="s">
        <v>675</v>
      </c>
      <c r="D121" t="s">
        <v>497</v>
      </c>
      <c r="E121" s="713" t="s">
        <v>515</v>
      </c>
      <c r="F121">
        <v>161</v>
      </c>
      <c r="G121">
        <v>161</v>
      </c>
      <c r="H121">
        <v>0</v>
      </c>
      <c r="I121">
        <v>1037</v>
      </c>
    </row>
    <row r="122" spans="1:9">
      <c r="A122">
        <v>130</v>
      </c>
      <c r="B122" t="s">
        <v>688</v>
      </c>
      <c r="C122" s="713" t="s">
        <v>675</v>
      </c>
      <c r="D122" t="s">
        <v>497</v>
      </c>
      <c r="E122" s="713" t="s">
        <v>515</v>
      </c>
      <c r="F122">
        <v>257</v>
      </c>
      <c r="G122">
        <v>257</v>
      </c>
      <c r="H122">
        <v>0</v>
      </c>
      <c r="I122">
        <v>2469</v>
      </c>
    </row>
    <row r="123" spans="1:9">
      <c r="A123">
        <v>131</v>
      </c>
      <c r="B123" t="s">
        <v>689</v>
      </c>
      <c r="C123" s="713" t="s">
        <v>675</v>
      </c>
      <c r="D123" t="s">
        <v>497</v>
      </c>
      <c r="E123" s="713" t="s">
        <v>515</v>
      </c>
      <c r="F123">
        <v>51</v>
      </c>
      <c r="G123">
        <v>51</v>
      </c>
      <c r="H123">
        <v>0</v>
      </c>
      <c r="I123">
        <v>390</v>
      </c>
    </row>
    <row r="124" spans="1:9">
      <c r="A124">
        <v>132</v>
      </c>
      <c r="B124" t="s">
        <v>690</v>
      </c>
      <c r="C124" s="713" t="s">
        <v>675</v>
      </c>
      <c r="D124" t="s">
        <v>497</v>
      </c>
      <c r="E124" s="713" t="s">
        <v>515</v>
      </c>
      <c r="F124">
        <v>716</v>
      </c>
      <c r="G124">
        <v>716</v>
      </c>
      <c r="H124">
        <v>0</v>
      </c>
      <c r="I124">
        <v>4832</v>
      </c>
    </row>
    <row r="125" spans="1:9">
      <c r="A125">
        <v>133</v>
      </c>
      <c r="B125" t="s">
        <v>691</v>
      </c>
      <c r="C125" s="713" t="s">
        <v>675</v>
      </c>
      <c r="D125" t="s">
        <v>497</v>
      </c>
      <c r="E125" s="713" t="s">
        <v>515</v>
      </c>
      <c r="F125">
        <v>97</v>
      </c>
      <c r="G125">
        <v>97</v>
      </c>
      <c r="H125">
        <v>0</v>
      </c>
      <c r="I125">
        <v>476</v>
      </c>
    </row>
    <row r="126" spans="1:9">
      <c r="A126">
        <v>134</v>
      </c>
      <c r="B126" t="s">
        <v>692</v>
      </c>
      <c r="C126" s="713" t="s">
        <v>675</v>
      </c>
      <c r="D126" t="s">
        <v>497</v>
      </c>
      <c r="E126" s="713" t="s">
        <v>515</v>
      </c>
      <c r="F126">
        <v>143</v>
      </c>
      <c r="G126">
        <v>143</v>
      </c>
      <c r="H126">
        <v>0</v>
      </c>
      <c r="I126">
        <v>1507</v>
      </c>
    </row>
    <row r="127" spans="1:9">
      <c r="A127">
        <v>135</v>
      </c>
      <c r="B127" t="s">
        <v>693</v>
      </c>
      <c r="C127" s="713" t="s">
        <v>675</v>
      </c>
      <c r="D127" t="s">
        <v>497</v>
      </c>
      <c r="E127" s="713" t="s">
        <v>515</v>
      </c>
      <c r="F127">
        <v>374</v>
      </c>
      <c r="G127">
        <v>374</v>
      </c>
      <c r="H127">
        <v>0</v>
      </c>
      <c r="I127">
        <v>3300</v>
      </c>
    </row>
    <row r="128" spans="1:9">
      <c r="A128">
        <v>136</v>
      </c>
      <c r="B128" t="s">
        <v>694</v>
      </c>
      <c r="C128" s="713" t="s">
        <v>675</v>
      </c>
      <c r="D128" t="s">
        <v>497</v>
      </c>
      <c r="E128" s="713" t="s">
        <v>515</v>
      </c>
      <c r="F128">
        <v>149</v>
      </c>
      <c r="G128">
        <v>149</v>
      </c>
      <c r="H128">
        <v>0</v>
      </c>
      <c r="I128">
        <v>1783</v>
      </c>
    </row>
    <row r="129" spans="1:9">
      <c r="A129">
        <v>137</v>
      </c>
      <c r="B129" t="s">
        <v>695</v>
      </c>
      <c r="C129" s="713" t="s">
        <v>675</v>
      </c>
      <c r="D129" t="s">
        <v>497</v>
      </c>
      <c r="E129" s="713" t="s">
        <v>515</v>
      </c>
      <c r="F129">
        <v>143</v>
      </c>
      <c r="G129">
        <v>143</v>
      </c>
      <c r="H129">
        <v>0</v>
      </c>
      <c r="I129">
        <v>914</v>
      </c>
    </row>
    <row r="130" spans="1:9">
      <c r="A130">
        <v>138</v>
      </c>
      <c r="B130" t="s">
        <v>696</v>
      </c>
      <c r="C130" s="713" t="s">
        <v>675</v>
      </c>
      <c r="D130" t="s">
        <v>497</v>
      </c>
      <c r="E130" s="713" t="s">
        <v>515</v>
      </c>
      <c r="F130">
        <v>368</v>
      </c>
      <c r="G130">
        <v>368</v>
      </c>
      <c r="H130">
        <v>0</v>
      </c>
      <c r="I130">
        <v>2129</v>
      </c>
    </row>
    <row r="131" spans="1:9">
      <c r="A131">
        <v>139</v>
      </c>
      <c r="B131" t="s">
        <v>697</v>
      </c>
      <c r="C131" s="713" t="s">
        <v>675</v>
      </c>
      <c r="D131" t="s">
        <v>497</v>
      </c>
      <c r="E131" s="713" t="s">
        <v>515</v>
      </c>
      <c r="F131">
        <v>423</v>
      </c>
      <c r="G131">
        <v>423</v>
      </c>
      <c r="H131">
        <v>0</v>
      </c>
      <c r="I131">
        <v>2935</v>
      </c>
    </row>
    <row r="132" spans="1:9">
      <c r="A132">
        <v>140</v>
      </c>
      <c r="B132" t="s">
        <v>698</v>
      </c>
      <c r="C132" s="713" t="s">
        <v>675</v>
      </c>
      <c r="D132" t="s">
        <v>497</v>
      </c>
      <c r="E132" s="713" t="s">
        <v>515</v>
      </c>
      <c r="F132">
        <v>438</v>
      </c>
      <c r="G132">
        <v>438</v>
      </c>
      <c r="H132">
        <v>0</v>
      </c>
      <c r="I132">
        <v>2294</v>
      </c>
    </row>
    <row r="133" spans="1:9">
      <c r="A133">
        <v>141</v>
      </c>
      <c r="B133" t="s">
        <v>699</v>
      </c>
      <c r="C133" s="713" t="s">
        <v>675</v>
      </c>
      <c r="D133" t="s">
        <v>497</v>
      </c>
      <c r="E133" s="713" t="s">
        <v>515</v>
      </c>
      <c r="F133">
        <v>310</v>
      </c>
      <c r="G133">
        <v>310</v>
      </c>
      <c r="H133">
        <v>0</v>
      </c>
      <c r="I133">
        <v>2190</v>
      </c>
    </row>
    <row r="134" spans="1:9">
      <c r="A134">
        <v>142</v>
      </c>
      <c r="B134" t="s">
        <v>700</v>
      </c>
      <c r="C134" s="713" t="s">
        <v>701</v>
      </c>
      <c r="D134" t="s">
        <v>497</v>
      </c>
      <c r="E134" s="713" t="s">
        <v>506</v>
      </c>
      <c r="F134">
        <v>337</v>
      </c>
      <c r="G134">
        <v>337</v>
      </c>
      <c r="H134">
        <v>0</v>
      </c>
      <c r="I134">
        <v>3137</v>
      </c>
    </row>
    <row r="135" spans="1:9">
      <c r="A135">
        <v>143</v>
      </c>
      <c r="B135" t="s">
        <v>702</v>
      </c>
      <c r="C135" s="713" t="s">
        <v>701</v>
      </c>
      <c r="D135" t="s">
        <v>497</v>
      </c>
      <c r="E135" s="713" t="s">
        <v>506</v>
      </c>
      <c r="F135">
        <v>423</v>
      </c>
      <c r="G135">
        <v>423</v>
      </c>
      <c r="H135">
        <v>0</v>
      </c>
      <c r="I135">
        <v>2638</v>
      </c>
    </row>
    <row r="136" spans="1:9">
      <c r="A136">
        <v>144</v>
      </c>
      <c r="B136" t="s">
        <v>703</v>
      </c>
      <c r="C136" s="713" t="s">
        <v>701</v>
      </c>
      <c r="D136" t="s">
        <v>497</v>
      </c>
      <c r="E136" s="713" t="s">
        <v>506</v>
      </c>
      <c r="F136">
        <v>759</v>
      </c>
      <c r="G136">
        <v>759</v>
      </c>
      <c r="H136">
        <v>0</v>
      </c>
      <c r="I136">
        <v>6358</v>
      </c>
    </row>
    <row r="137" spans="1:9">
      <c r="A137">
        <v>145</v>
      </c>
      <c r="B137" t="s">
        <v>704</v>
      </c>
      <c r="C137" s="713" t="s">
        <v>701</v>
      </c>
      <c r="D137" t="s">
        <v>497</v>
      </c>
      <c r="E137" s="713" t="s">
        <v>506</v>
      </c>
      <c r="F137">
        <v>947</v>
      </c>
      <c r="G137">
        <v>947</v>
      </c>
      <c r="H137">
        <v>0</v>
      </c>
      <c r="I137">
        <v>6660</v>
      </c>
    </row>
    <row r="138" spans="1:9">
      <c r="A138">
        <v>146</v>
      </c>
      <c r="B138" t="s">
        <v>705</v>
      </c>
      <c r="C138" s="713" t="s">
        <v>701</v>
      </c>
      <c r="D138" t="s">
        <v>497</v>
      </c>
      <c r="E138" s="713" t="s">
        <v>506</v>
      </c>
      <c r="F138">
        <v>338</v>
      </c>
      <c r="G138">
        <v>338</v>
      </c>
      <c r="H138">
        <v>0</v>
      </c>
      <c r="I138">
        <v>1996</v>
      </c>
    </row>
    <row r="139" spans="1:9">
      <c r="A139">
        <v>147</v>
      </c>
      <c r="B139" t="s">
        <v>706</v>
      </c>
      <c r="C139" s="713" t="s">
        <v>701</v>
      </c>
      <c r="D139" t="s">
        <v>497</v>
      </c>
      <c r="E139" s="713" t="s">
        <v>506</v>
      </c>
      <c r="F139">
        <v>313</v>
      </c>
      <c r="G139">
        <v>313</v>
      </c>
      <c r="H139">
        <v>0</v>
      </c>
      <c r="I139">
        <v>1702</v>
      </c>
    </row>
    <row r="140" spans="1:9">
      <c r="A140">
        <v>148</v>
      </c>
      <c r="B140" t="s">
        <v>707</v>
      </c>
      <c r="C140" s="713" t="s">
        <v>701</v>
      </c>
      <c r="D140" t="s">
        <v>497</v>
      </c>
      <c r="E140" s="713" t="s">
        <v>506</v>
      </c>
      <c r="F140">
        <v>978</v>
      </c>
      <c r="G140">
        <v>978</v>
      </c>
      <c r="H140">
        <v>0</v>
      </c>
      <c r="I140">
        <v>6111</v>
      </c>
    </row>
    <row r="141" spans="1:9">
      <c r="A141">
        <v>149</v>
      </c>
      <c r="B141" t="s">
        <v>708</v>
      </c>
      <c r="C141" s="713" t="s">
        <v>701</v>
      </c>
      <c r="D141" t="s">
        <v>497</v>
      </c>
      <c r="E141" s="713" t="s">
        <v>506</v>
      </c>
      <c r="F141">
        <v>355</v>
      </c>
      <c r="G141">
        <v>355</v>
      </c>
      <c r="H141">
        <v>0</v>
      </c>
      <c r="I141">
        <v>2258</v>
      </c>
    </row>
    <row r="142" spans="1:9">
      <c r="A142">
        <v>150</v>
      </c>
      <c r="B142" t="s">
        <v>709</v>
      </c>
      <c r="C142" s="713" t="s">
        <v>701</v>
      </c>
      <c r="D142" t="s">
        <v>497</v>
      </c>
      <c r="E142" s="713" t="s">
        <v>506</v>
      </c>
      <c r="F142">
        <v>881</v>
      </c>
      <c r="G142">
        <v>881</v>
      </c>
      <c r="H142">
        <v>0</v>
      </c>
      <c r="I142">
        <v>5377</v>
      </c>
    </row>
    <row r="143" spans="1:9">
      <c r="A143">
        <v>151</v>
      </c>
      <c r="B143" t="s">
        <v>710</v>
      </c>
      <c r="C143" s="713" t="s">
        <v>711</v>
      </c>
      <c r="D143" t="s">
        <v>497</v>
      </c>
      <c r="E143" s="713" t="s">
        <v>501</v>
      </c>
      <c r="F143">
        <v>92</v>
      </c>
      <c r="G143">
        <v>92</v>
      </c>
      <c r="H143">
        <v>0</v>
      </c>
      <c r="I143">
        <v>162</v>
      </c>
    </row>
    <row r="144" spans="1:9">
      <c r="A144">
        <v>152</v>
      </c>
      <c r="B144" t="s">
        <v>646</v>
      </c>
      <c r="C144" s="713" t="s">
        <v>712</v>
      </c>
      <c r="D144" t="s">
        <v>497</v>
      </c>
      <c r="E144" s="713" t="s">
        <v>713</v>
      </c>
      <c r="F144">
        <v>111325.23299999999</v>
      </c>
      <c r="G144">
        <v>111325.15300000001</v>
      </c>
      <c r="H144">
        <v>0</v>
      </c>
      <c r="I144">
        <v>0</v>
      </c>
    </row>
    <row r="145" spans="1:9">
      <c r="A145">
        <v>153</v>
      </c>
      <c r="B145" t="s">
        <v>714</v>
      </c>
      <c r="C145" s="713" t="s">
        <v>715</v>
      </c>
      <c r="D145" t="s">
        <v>497</v>
      </c>
      <c r="E145" s="713" t="s">
        <v>518</v>
      </c>
      <c r="F145">
        <v>100</v>
      </c>
      <c r="G145">
        <v>101</v>
      </c>
      <c r="H145">
        <v>0</v>
      </c>
      <c r="I145">
        <v>3773</v>
      </c>
    </row>
    <row r="146" spans="1:9" ht="30">
      <c r="A146">
        <v>156</v>
      </c>
      <c r="B146" t="s">
        <v>716</v>
      </c>
      <c r="C146" s="713" t="s">
        <v>717</v>
      </c>
      <c r="D146" t="s">
        <v>718</v>
      </c>
      <c r="E146" s="713" t="s">
        <v>551</v>
      </c>
      <c r="F146">
        <v>132.566</v>
      </c>
      <c r="G146">
        <v>132.566</v>
      </c>
      <c r="H146">
        <v>0</v>
      </c>
      <c r="I146">
        <v>2690</v>
      </c>
    </row>
    <row r="147" spans="1:9">
      <c r="A147">
        <v>157</v>
      </c>
      <c r="B147" t="s">
        <v>719</v>
      </c>
      <c r="C147" s="713" t="s">
        <v>720</v>
      </c>
      <c r="D147" t="s">
        <v>721</v>
      </c>
      <c r="E147" s="713" t="s">
        <v>539</v>
      </c>
      <c r="F147">
        <v>25377</v>
      </c>
      <c r="G147">
        <v>25377</v>
      </c>
      <c r="H147">
        <v>0</v>
      </c>
      <c r="I147">
        <v>357</v>
      </c>
    </row>
    <row r="148" spans="1:9" ht="30">
      <c r="A148">
        <v>160</v>
      </c>
      <c r="B148" t="s">
        <v>722</v>
      </c>
      <c r="C148" s="713" t="s">
        <v>723</v>
      </c>
      <c r="D148" t="s">
        <v>721</v>
      </c>
      <c r="E148" s="713" t="s">
        <v>518</v>
      </c>
      <c r="F148">
        <v>20</v>
      </c>
      <c r="G148">
        <v>20</v>
      </c>
      <c r="H148">
        <v>0</v>
      </c>
      <c r="I148">
        <v>719</v>
      </c>
    </row>
    <row r="149" spans="1:9" ht="30">
      <c r="A149">
        <v>161</v>
      </c>
      <c r="B149" t="s">
        <v>724</v>
      </c>
      <c r="C149" s="713" t="s">
        <v>550</v>
      </c>
      <c r="D149" t="s">
        <v>725</v>
      </c>
      <c r="E149" s="713" t="s">
        <v>551</v>
      </c>
      <c r="F149">
        <v>2000</v>
      </c>
      <c r="G149">
        <v>2000</v>
      </c>
      <c r="I149">
        <v>1403</v>
      </c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8" scale="9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view="pageBreakPreview" zoomScale="60" zoomScaleNormal="100" workbookViewId="0">
      <selection activeCell="D16" sqref="D16"/>
    </sheetView>
  </sheetViews>
  <sheetFormatPr defaultRowHeight="15"/>
  <cols>
    <col min="1" max="1" width="25.28515625" customWidth="1"/>
    <col min="2" max="2" width="19" customWidth="1"/>
    <col min="4" max="4" width="26.5703125" customWidth="1"/>
    <col min="5" max="5" width="24.28515625" customWidth="1"/>
    <col min="257" max="257" width="25.28515625" customWidth="1"/>
    <col min="258" max="258" width="19" customWidth="1"/>
    <col min="260" max="260" width="26.5703125" customWidth="1"/>
    <col min="261" max="261" width="24.28515625" customWidth="1"/>
    <col min="513" max="513" width="25.28515625" customWidth="1"/>
    <col min="514" max="514" width="19" customWidth="1"/>
    <col min="516" max="516" width="26.5703125" customWidth="1"/>
    <col min="517" max="517" width="24.28515625" customWidth="1"/>
    <col min="769" max="769" width="25.28515625" customWidth="1"/>
    <col min="770" max="770" width="19" customWidth="1"/>
    <col min="772" max="772" width="26.5703125" customWidth="1"/>
    <col min="773" max="773" width="24.28515625" customWidth="1"/>
    <col min="1025" max="1025" width="25.28515625" customWidth="1"/>
    <col min="1026" max="1026" width="19" customWidth="1"/>
    <col min="1028" max="1028" width="26.5703125" customWidth="1"/>
    <col min="1029" max="1029" width="24.28515625" customWidth="1"/>
    <col min="1281" max="1281" width="25.28515625" customWidth="1"/>
    <col min="1282" max="1282" width="19" customWidth="1"/>
    <col min="1284" max="1284" width="26.5703125" customWidth="1"/>
    <col min="1285" max="1285" width="24.28515625" customWidth="1"/>
    <col min="1537" max="1537" width="25.28515625" customWidth="1"/>
    <col min="1538" max="1538" width="19" customWidth="1"/>
    <col min="1540" max="1540" width="26.5703125" customWidth="1"/>
    <col min="1541" max="1541" width="24.28515625" customWidth="1"/>
    <col min="1793" max="1793" width="25.28515625" customWidth="1"/>
    <col min="1794" max="1794" width="19" customWidth="1"/>
    <col min="1796" max="1796" width="26.5703125" customWidth="1"/>
    <col min="1797" max="1797" width="24.28515625" customWidth="1"/>
    <col min="2049" max="2049" width="25.28515625" customWidth="1"/>
    <col min="2050" max="2050" width="19" customWidth="1"/>
    <col min="2052" max="2052" width="26.5703125" customWidth="1"/>
    <col min="2053" max="2053" width="24.28515625" customWidth="1"/>
    <col min="2305" max="2305" width="25.28515625" customWidth="1"/>
    <col min="2306" max="2306" width="19" customWidth="1"/>
    <col min="2308" max="2308" width="26.5703125" customWidth="1"/>
    <col min="2309" max="2309" width="24.28515625" customWidth="1"/>
    <col min="2561" max="2561" width="25.28515625" customWidth="1"/>
    <col min="2562" max="2562" width="19" customWidth="1"/>
    <col min="2564" max="2564" width="26.5703125" customWidth="1"/>
    <col min="2565" max="2565" width="24.28515625" customWidth="1"/>
    <col min="2817" max="2817" width="25.28515625" customWidth="1"/>
    <col min="2818" max="2818" width="19" customWidth="1"/>
    <col min="2820" max="2820" width="26.5703125" customWidth="1"/>
    <col min="2821" max="2821" width="24.28515625" customWidth="1"/>
    <col min="3073" max="3073" width="25.28515625" customWidth="1"/>
    <col min="3074" max="3074" width="19" customWidth="1"/>
    <col min="3076" max="3076" width="26.5703125" customWidth="1"/>
    <col min="3077" max="3077" width="24.28515625" customWidth="1"/>
    <col min="3329" max="3329" width="25.28515625" customWidth="1"/>
    <col min="3330" max="3330" width="19" customWidth="1"/>
    <col min="3332" max="3332" width="26.5703125" customWidth="1"/>
    <col min="3333" max="3333" width="24.28515625" customWidth="1"/>
    <col min="3585" max="3585" width="25.28515625" customWidth="1"/>
    <col min="3586" max="3586" width="19" customWidth="1"/>
    <col min="3588" max="3588" width="26.5703125" customWidth="1"/>
    <col min="3589" max="3589" width="24.28515625" customWidth="1"/>
    <col min="3841" max="3841" width="25.28515625" customWidth="1"/>
    <col min="3842" max="3842" width="19" customWidth="1"/>
    <col min="3844" max="3844" width="26.5703125" customWidth="1"/>
    <col min="3845" max="3845" width="24.28515625" customWidth="1"/>
    <col min="4097" max="4097" width="25.28515625" customWidth="1"/>
    <col min="4098" max="4098" width="19" customWidth="1"/>
    <col min="4100" max="4100" width="26.5703125" customWidth="1"/>
    <col min="4101" max="4101" width="24.28515625" customWidth="1"/>
    <col min="4353" max="4353" width="25.28515625" customWidth="1"/>
    <col min="4354" max="4354" width="19" customWidth="1"/>
    <col min="4356" max="4356" width="26.5703125" customWidth="1"/>
    <col min="4357" max="4357" width="24.28515625" customWidth="1"/>
    <col min="4609" max="4609" width="25.28515625" customWidth="1"/>
    <col min="4610" max="4610" width="19" customWidth="1"/>
    <col min="4612" max="4612" width="26.5703125" customWidth="1"/>
    <col min="4613" max="4613" width="24.28515625" customWidth="1"/>
    <col min="4865" max="4865" width="25.28515625" customWidth="1"/>
    <col min="4866" max="4866" width="19" customWidth="1"/>
    <col min="4868" max="4868" width="26.5703125" customWidth="1"/>
    <col min="4869" max="4869" width="24.28515625" customWidth="1"/>
    <col min="5121" max="5121" width="25.28515625" customWidth="1"/>
    <col min="5122" max="5122" width="19" customWidth="1"/>
    <col min="5124" max="5124" width="26.5703125" customWidth="1"/>
    <col min="5125" max="5125" width="24.28515625" customWidth="1"/>
    <col min="5377" max="5377" width="25.28515625" customWidth="1"/>
    <col min="5378" max="5378" width="19" customWidth="1"/>
    <col min="5380" max="5380" width="26.5703125" customWidth="1"/>
    <col min="5381" max="5381" width="24.28515625" customWidth="1"/>
    <col min="5633" max="5633" width="25.28515625" customWidth="1"/>
    <col min="5634" max="5634" width="19" customWidth="1"/>
    <col min="5636" max="5636" width="26.5703125" customWidth="1"/>
    <col min="5637" max="5637" width="24.28515625" customWidth="1"/>
    <col min="5889" max="5889" width="25.28515625" customWidth="1"/>
    <col min="5890" max="5890" width="19" customWidth="1"/>
    <col min="5892" max="5892" width="26.5703125" customWidth="1"/>
    <col min="5893" max="5893" width="24.28515625" customWidth="1"/>
    <col min="6145" max="6145" width="25.28515625" customWidth="1"/>
    <col min="6146" max="6146" width="19" customWidth="1"/>
    <col min="6148" max="6148" width="26.5703125" customWidth="1"/>
    <col min="6149" max="6149" width="24.28515625" customWidth="1"/>
    <col min="6401" max="6401" width="25.28515625" customWidth="1"/>
    <col min="6402" max="6402" width="19" customWidth="1"/>
    <col min="6404" max="6404" width="26.5703125" customWidth="1"/>
    <col min="6405" max="6405" width="24.28515625" customWidth="1"/>
    <col min="6657" max="6657" width="25.28515625" customWidth="1"/>
    <col min="6658" max="6658" width="19" customWidth="1"/>
    <col min="6660" max="6660" width="26.5703125" customWidth="1"/>
    <col min="6661" max="6661" width="24.28515625" customWidth="1"/>
    <col min="6913" max="6913" width="25.28515625" customWidth="1"/>
    <col min="6914" max="6914" width="19" customWidth="1"/>
    <col min="6916" max="6916" width="26.5703125" customWidth="1"/>
    <col min="6917" max="6917" width="24.28515625" customWidth="1"/>
    <col min="7169" max="7169" width="25.28515625" customWidth="1"/>
    <col min="7170" max="7170" width="19" customWidth="1"/>
    <col min="7172" max="7172" width="26.5703125" customWidth="1"/>
    <col min="7173" max="7173" width="24.28515625" customWidth="1"/>
    <col min="7425" max="7425" width="25.28515625" customWidth="1"/>
    <col min="7426" max="7426" width="19" customWidth="1"/>
    <col min="7428" max="7428" width="26.5703125" customWidth="1"/>
    <col min="7429" max="7429" width="24.28515625" customWidth="1"/>
    <col min="7681" max="7681" width="25.28515625" customWidth="1"/>
    <col min="7682" max="7682" width="19" customWidth="1"/>
    <col min="7684" max="7684" width="26.5703125" customWidth="1"/>
    <col min="7685" max="7685" width="24.28515625" customWidth="1"/>
    <col min="7937" max="7937" width="25.28515625" customWidth="1"/>
    <col min="7938" max="7938" width="19" customWidth="1"/>
    <col min="7940" max="7940" width="26.5703125" customWidth="1"/>
    <col min="7941" max="7941" width="24.28515625" customWidth="1"/>
    <col min="8193" max="8193" width="25.28515625" customWidth="1"/>
    <col min="8194" max="8194" width="19" customWidth="1"/>
    <col min="8196" max="8196" width="26.5703125" customWidth="1"/>
    <col min="8197" max="8197" width="24.28515625" customWidth="1"/>
    <col min="8449" max="8449" width="25.28515625" customWidth="1"/>
    <col min="8450" max="8450" width="19" customWidth="1"/>
    <col min="8452" max="8452" width="26.5703125" customWidth="1"/>
    <col min="8453" max="8453" width="24.28515625" customWidth="1"/>
    <col min="8705" max="8705" width="25.28515625" customWidth="1"/>
    <col min="8706" max="8706" width="19" customWidth="1"/>
    <col min="8708" max="8708" width="26.5703125" customWidth="1"/>
    <col min="8709" max="8709" width="24.28515625" customWidth="1"/>
    <col min="8961" max="8961" width="25.28515625" customWidth="1"/>
    <col min="8962" max="8962" width="19" customWidth="1"/>
    <col min="8964" max="8964" width="26.5703125" customWidth="1"/>
    <col min="8965" max="8965" width="24.28515625" customWidth="1"/>
    <col min="9217" max="9217" width="25.28515625" customWidth="1"/>
    <col min="9218" max="9218" width="19" customWidth="1"/>
    <col min="9220" max="9220" width="26.5703125" customWidth="1"/>
    <col min="9221" max="9221" width="24.28515625" customWidth="1"/>
    <col min="9473" max="9473" width="25.28515625" customWidth="1"/>
    <col min="9474" max="9474" width="19" customWidth="1"/>
    <col min="9476" max="9476" width="26.5703125" customWidth="1"/>
    <col min="9477" max="9477" width="24.28515625" customWidth="1"/>
    <col min="9729" max="9729" width="25.28515625" customWidth="1"/>
    <col min="9730" max="9730" width="19" customWidth="1"/>
    <col min="9732" max="9732" width="26.5703125" customWidth="1"/>
    <col min="9733" max="9733" width="24.28515625" customWidth="1"/>
    <col min="9985" max="9985" width="25.28515625" customWidth="1"/>
    <col min="9986" max="9986" width="19" customWidth="1"/>
    <col min="9988" max="9988" width="26.5703125" customWidth="1"/>
    <col min="9989" max="9989" width="24.28515625" customWidth="1"/>
    <col min="10241" max="10241" width="25.28515625" customWidth="1"/>
    <col min="10242" max="10242" width="19" customWidth="1"/>
    <col min="10244" max="10244" width="26.5703125" customWidth="1"/>
    <col min="10245" max="10245" width="24.28515625" customWidth="1"/>
    <col min="10497" max="10497" width="25.28515625" customWidth="1"/>
    <col min="10498" max="10498" width="19" customWidth="1"/>
    <col min="10500" max="10500" width="26.5703125" customWidth="1"/>
    <col min="10501" max="10501" width="24.28515625" customWidth="1"/>
    <col min="10753" max="10753" width="25.28515625" customWidth="1"/>
    <col min="10754" max="10754" width="19" customWidth="1"/>
    <col min="10756" max="10756" width="26.5703125" customWidth="1"/>
    <col min="10757" max="10757" width="24.28515625" customWidth="1"/>
    <col min="11009" max="11009" width="25.28515625" customWidth="1"/>
    <col min="11010" max="11010" width="19" customWidth="1"/>
    <col min="11012" max="11012" width="26.5703125" customWidth="1"/>
    <col min="11013" max="11013" width="24.28515625" customWidth="1"/>
    <col min="11265" max="11265" width="25.28515625" customWidth="1"/>
    <col min="11266" max="11266" width="19" customWidth="1"/>
    <col min="11268" max="11268" width="26.5703125" customWidth="1"/>
    <col min="11269" max="11269" width="24.28515625" customWidth="1"/>
    <col min="11521" max="11521" width="25.28515625" customWidth="1"/>
    <col min="11522" max="11522" width="19" customWidth="1"/>
    <col min="11524" max="11524" width="26.5703125" customWidth="1"/>
    <col min="11525" max="11525" width="24.28515625" customWidth="1"/>
    <col min="11777" max="11777" width="25.28515625" customWidth="1"/>
    <col min="11778" max="11778" width="19" customWidth="1"/>
    <col min="11780" max="11780" width="26.5703125" customWidth="1"/>
    <col min="11781" max="11781" width="24.28515625" customWidth="1"/>
    <col min="12033" max="12033" width="25.28515625" customWidth="1"/>
    <col min="12034" max="12034" width="19" customWidth="1"/>
    <col min="12036" max="12036" width="26.5703125" customWidth="1"/>
    <col min="12037" max="12037" width="24.28515625" customWidth="1"/>
    <col min="12289" max="12289" width="25.28515625" customWidth="1"/>
    <col min="12290" max="12290" width="19" customWidth="1"/>
    <col min="12292" max="12292" width="26.5703125" customWidth="1"/>
    <col min="12293" max="12293" width="24.28515625" customWidth="1"/>
    <col min="12545" max="12545" width="25.28515625" customWidth="1"/>
    <col min="12546" max="12546" width="19" customWidth="1"/>
    <col min="12548" max="12548" width="26.5703125" customWidth="1"/>
    <col min="12549" max="12549" width="24.28515625" customWidth="1"/>
    <col min="12801" max="12801" width="25.28515625" customWidth="1"/>
    <col min="12802" max="12802" width="19" customWidth="1"/>
    <col min="12804" max="12804" width="26.5703125" customWidth="1"/>
    <col min="12805" max="12805" width="24.28515625" customWidth="1"/>
    <col min="13057" max="13057" width="25.28515625" customWidth="1"/>
    <col min="13058" max="13058" width="19" customWidth="1"/>
    <col min="13060" max="13060" width="26.5703125" customWidth="1"/>
    <col min="13061" max="13061" width="24.28515625" customWidth="1"/>
    <col min="13313" max="13313" width="25.28515625" customWidth="1"/>
    <col min="13314" max="13314" width="19" customWidth="1"/>
    <col min="13316" max="13316" width="26.5703125" customWidth="1"/>
    <col min="13317" max="13317" width="24.28515625" customWidth="1"/>
    <col min="13569" max="13569" width="25.28515625" customWidth="1"/>
    <col min="13570" max="13570" width="19" customWidth="1"/>
    <col min="13572" max="13572" width="26.5703125" customWidth="1"/>
    <col min="13573" max="13573" width="24.28515625" customWidth="1"/>
    <col min="13825" max="13825" width="25.28515625" customWidth="1"/>
    <col min="13826" max="13826" width="19" customWidth="1"/>
    <col min="13828" max="13828" width="26.5703125" customWidth="1"/>
    <col min="13829" max="13829" width="24.28515625" customWidth="1"/>
    <col min="14081" max="14081" width="25.28515625" customWidth="1"/>
    <col min="14082" max="14082" width="19" customWidth="1"/>
    <col min="14084" max="14084" width="26.5703125" customWidth="1"/>
    <col min="14085" max="14085" width="24.28515625" customWidth="1"/>
    <col min="14337" max="14337" width="25.28515625" customWidth="1"/>
    <col min="14338" max="14338" width="19" customWidth="1"/>
    <col min="14340" max="14340" width="26.5703125" customWidth="1"/>
    <col min="14341" max="14341" width="24.28515625" customWidth="1"/>
    <col min="14593" max="14593" width="25.28515625" customWidth="1"/>
    <col min="14594" max="14594" width="19" customWidth="1"/>
    <col min="14596" max="14596" width="26.5703125" customWidth="1"/>
    <col min="14597" max="14597" width="24.28515625" customWidth="1"/>
    <col min="14849" max="14849" width="25.28515625" customWidth="1"/>
    <col min="14850" max="14850" width="19" customWidth="1"/>
    <col min="14852" max="14852" width="26.5703125" customWidth="1"/>
    <col min="14853" max="14853" width="24.28515625" customWidth="1"/>
    <col min="15105" max="15105" width="25.28515625" customWidth="1"/>
    <col min="15106" max="15106" width="19" customWidth="1"/>
    <col min="15108" max="15108" width="26.5703125" customWidth="1"/>
    <col min="15109" max="15109" width="24.28515625" customWidth="1"/>
    <col min="15361" max="15361" width="25.28515625" customWidth="1"/>
    <col min="15362" max="15362" width="19" customWidth="1"/>
    <col min="15364" max="15364" width="26.5703125" customWidth="1"/>
    <col min="15365" max="15365" width="24.28515625" customWidth="1"/>
    <col min="15617" max="15617" width="25.28515625" customWidth="1"/>
    <col min="15618" max="15618" width="19" customWidth="1"/>
    <col min="15620" max="15620" width="26.5703125" customWidth="1"/>
    <col min="15621" max="15621" width="24.28515625" customWidth="1"/>
    <col min="15873" max="15873" width="25.28515625" customWidth="1"/>
    <col min="15874" max="15874" width="19" customWidth="1"/>
    <col min="15876" max="15876" width="26.5703125" customWidth="1"/>
    <col min="15877" max="15877" width="24.28515625" customWidth="1"/>
    <col min="16129" max="16129" width="25.28515625" customWidth="1"/>
    <col min="16130" max="16130" width="19" customWidth="1"/>
    <col min="16132" max="16132" width="26.5703125" customWidth="1"/>
    <col min="16133" max="16133" width="24.28515625" customWidth="1"/>
  </cols>
  <sheetData>
    <row r="1" spans="1:5" ht="15.75" thickBot="1"/>
    <row r="2" spans="1:5">
      <c r="A2" s="699" t="s">
        <v>421</v>
      </c>
      <c r="B2" s="700"/>
      <c r="C2" s="700"/>
      <c r="D2" s="700"/>
      <c r="E2" s="701"/>
    </row>
    <row r="3" spans="1:5">
      <c r="A3" s="390" t="s">
        <v>404</v>
      </c>
      <c r="B3" s="702" t="s">
        <v>405</v>
      </c>
      <c r="C3" s="703"/>
      <c r="D3" s="391" t="s">
        <v>406</v>
      </c>
      <c r="E3" s="392" t="s">
        <v>407</v>
      </c>
    </row>
    <row r="4" spans="1:5" ht="30.75" thickBot="1">
      <c r="A4" s="393" t="s">
        <v>408</v>
      </c>
      <c r="B4" s="704" t="s">
        <v>409</v>
      </c>
      <c r="C4" s="705"/>
      <c r="D4" s="394">
        <v>8.0000000000000004E-4</v>
      </c>
      <c r="E4" s="395">
        <v>400000</v>
      </c>
    </row>
  </sheetData>
  <mergeCells count="3">
    <mergeCell ref="A2:E2"/>
    <mergeCell ref="B3:C3"/>
    <mergeCell ref="B4:C4"/>
  </mergeCells>
  <pageMargins left="0.7" right="0.7" top="0.75" bottom="0.75" header="0.3" footer="0.3"/>
  <pageSetup paperSize="9" scale="83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view="pageBreakPreview" zoomScale="87" zoomScaleNormal="100" zoomScaleSheetLayoutView="87" workbookViewId="0">
      <selection activeCell="D6" sqref="D6"/>
    </sheetView>
  </sheetViews>
  <sheetFormatPr defaultColWidth="9.140625" defaultRowHeight="15.75"/>
  <cols>
    <col min="1" max="1" width="47.5703125" style="396" customWidth="1"/>
    <col min="2" max="3" width="21" style="396" customWidth="1"/>
    <col min="4" max="4" width="24.42578125" style="396" customWidth="1"/>
    <col min="5" max="5" width="23.85546875" style="396" customWidth="1"/>
    <col min="6" max="257" width="9.140625" style="396"/>
    <col min="258" max="258" width="47.5703125" style="396" customWidth="1"/>
    <col min="259" max="259" width="21" style="396" customWidth="1"/>
    <col min="260" max="260" width="24.42578125" style="396" customWidth="1"/>
    <col min="261" max="261" width="23.85546875" style="396" customWidth="1"/>
    <col min="262" max="513" width="9.140625" style="396"/>
    <col min="514" max="514" width="47.5703125" style="396" customWidth="1"/>
    <col min="515" max="515" width="21" style="396" customWidth="1"/>
    <col min="516" max="516" width="24.42578125" style="396" customWidth="1"/>
    <col min="517" max="517" width="23.85546875" style="396" customWidth="1"/>
    <col min="518" max="769" width="9.140625" style="396"/>
    <col min="770" max="770" width="47.5703125" style="396" customWidth="1"/>
    <col min="771" max="771" width="21" style="396" customWidth="1"/>
    <col min="772" max="772" width="24.42578125" style="396" customWidth="1"/>
    <col min="773" max="773" width="23.85546875" style="396" customWidth="1"/>
    <col min="774" max="1025" width="9.140625" style="396"/>
    <col min="1026" max="1026" width="47.5703125" style="396" customWidth="1"/>
    <col min="1027" max="1027" width="21" style="396" customWidth="1"/>
    <col min="1028" max="1028" width="24.42578125" style="396" customWidth="1"/>
    <col min="1029" max="1029" width="23.85546875" style="396" customWidth="1"/>
    <col min="1030" max="1281" width="9.140625" style="396"/>
    <col min="1282" max="1282" width="47.5703125" style="396" customWidth="1"/>
    <col min="1283" max="1283" width="21" style="396" customWidth="1"/>
    <col min="1284" max="1284" width="24.42578125" style="396" customWidth="1"/>
    <col min="1285" max="1285" width="23.85546875" style="396" customWidth="1"/>
    <col min="1286" max="1537" width="9.140625" style="396"/>
    <col min="1538" max="1538" width="47.5703125" style="396" customWidth="1"/>
    <col min="1539" max="1539" width="21" style="396" customWidth="1"/>
    <col min="1540" max="1540" width="24.42578125" style="396" customWidth="1"/>
    <col min="1541" max="1541" width="23.85546875" style="396" customWidth="1"/>
    <col min="1542" max="1793" width="9.140625" style="396"/>
    <col min="1794" max="1794" width="47.5703125" style="396" customWidth="1"/>
    <col min="1795" max="1795" width="21" style="396" customWidth="1"/>
    <col min="1796" max="1796" width="24.42578125" style="396" customWidth="1"/>
    <col min="1797" max="1797" width="23.85546875" style="396" customWidth="1"/>
    <col min="1798" max="2049" width="9.140625" style="396"/>
    <col min="2050" max="2050" width="47.5703125" style="396" customWidth="1"/>
    <col min="2051" max="2051" width="21" style="396" customWidth="1"/>
    <col min="2052" max="2052" width="24.42578125" style="396" customWidth="1"/>
    <col min="2053" max="2053" width="23.85546875" style="396" customWidth="1"/>
    <col min="2054" max="2305" width="9.140625" style="396"/>
    <col min="2306" max="2306" width="47.5703125" style="396" customWidth="1"/>
    <col min="2307" max="2307" width="21" style="396" customWidth="1"/>
    <col min="2308" max="2308" width="24.42578125" style="396" customWidth="1"/>
    <col min="2309" max="2309" width="23.85546875" style="396" customWidth="1"/>
    <col min="2310" max="2561" width="9.140625" style="396"/>
    <col min="2562" max="2562" width="47.5703125" style="396" customWidth="1"/>
    <col min="2563" max="2563" width="21" style="396" customWidth="1"/>
    <col min="2564" max="2564" width="24.42578125" style="396" customWidth="1"/>
    <col min="2565" max="2565" width="23.85546875" style="396" customWidth="1"/>
    <col min="2566" max="2817" width="9.140625" style="396"/>
    <col min="2818" max="2818" width="47.5703125" style="396" customWidth="1"/>
    <col min="2819" max="2819" width="21" style="396" customWidth="1"/>
    <col min="2820" max="2820" width="24.42578125" style="396" customWidth="1"/>
    <col min="2821" max="2821" width="23.85546875" style="396" customWidth="1"/>
    <col min="2822" max="3073" width="9.140625" style="396"/>
    <col min="3074" max="3074" width="47.5703125" style="396" customWidth="1"/>
    <col min="3075" max="3075" width="21" style="396" customWidth="1"/>
    <col min="3076" max="3076" width="24.42578125" style="396" customWidth="1"/>
    <col min="3077" max="3077" width="23.85546875" style="396" customWidth="1"/>
    <col min="3078" max="3329" width="9.140625" style="396"/>
    <col min="3330" max="3330" width="47.5703125" style="396" customWidth="1"/>
    <col min="3331" max="3331" width="21" style="396" customWidth="1"/>
    <col min="3332" max="3332" width="24.42578125" style="396" customWidth="1"/>
    <col min="3333" max="3333" width="23.85546875" style="396" customWidth="1"/>
    <col min="3334" max="3585" width="9.140625" style="396"/>
    <col min="3586" max="3586" width="47.5703125" style="396" customWidth="1"/>
    <col min="3587" max="3587" width="21" style="396" customWidth="1"/>
    <col min="3588" max="3588" width="24.42578125" style="396" customWidth="1"/>
    <col min="3589" max="3589" width="23.85546875" style="396" customWidth="1"/>
    <col min="3590" max="3841" width="9.140625" style="396"/>
    <col min="3842" max="3842" width="47.5703125" style="396" customWidth="1"/>
    <col min="3843" max="3843" width="21" style="396" customWidth="1"/>
    <col min="3844" max="3844" width="24.42578125" style="396" customWidth="1"/>
    <col min="3845" max="3845" width="23.85546875" style="396" customWidth="1"/>
    <col min="3846" max="4097" width="9.140625" style="396"/>
    <col min="4098" max="4098" width="47.5703125" style="396" customWidth="1"/>
    <col min="4099" max="4099" width="21" style="396" customWidth="1"/>
    <col min="4100" max="4100" width="24.42578125" style="396" customWidth="1"/>
    <col min="4101" max="4101" width="23.85546875" style="396" customWidth="1"/>
    <col min="4102" max="4353" width="9.140625" style="396"/>
    <col min="4354" max="4354" width="47.5703125" style="396" customWidth="1"/>
    <col min="4355" max="4355" width="21" style="396" customWidth="1"/>
    <col min="4356" max="4356" width="24.42578125" style="396" customWidth="1"/>
    <col min="4357" max="4357" width="23.85546875" style="396" customWidth="1"/>
    <col min="4358" max="4609" width="9.140625" style="396"/>
    <col min="4610" max="4610" width="47.5703125" style="396" customWidth="1"/>
    <col min="4611" max="4611" width="21" style="396" customWidth="1"/>
    <col min="4612" max="4612" width="24.42578125" style="396" customWidth="1"/>
    <col min="4613" max="4613" width="23.85546875" style="396" customWidth="1"/>
    <col min="4614" max="4865" width="9.140625" style="396"/>
    <col min="4866" max="4866" width="47.5703125" style="396" customWidth="1"/>
    <col min="4867" max="4867" width="21" style="396" customWidth="1"/>
    <col min="4868" max="4868" width="24.42578125" style="396" customWidth="1"/>
    <col min="4869" max="4869" width="23.85546875" style="396" customWidth="1"/>
    <col min="4870" max="5121" width="9.140625" style="396"/>
    <col min="5122" max="5122" width="47.5703125" style="396" customWidth="1"/>
    <col min="5123" max="5123" width="21" style="396" customWidth="1"/>
    <col min="5124" max="5124" width="24.42578125" style="396" customWidth="1"/>
    <col min="5125" max="5125" width="23.85546875" style="396" customWidth="1"/>
    <col min="5126" max="5377" width="9.140625" style="396"/>
    <col min="5378" max="5378" width="47.5703125" style="396" customWidth="1"/>
    <col min="5379" max="5379" width="21" style="396" customWidth="1"/>
    <col min="5380" max="5380" width="24.42578125" style="396" customWidth="1"/>
    <col min="5381" max="5381" width="23.85546875" style="396" customWidth="1"/>
    <col min="5382" max="5633" width="9.140625" style="396"/>
    <col min="5634" max="5634" width="47.5703125" style="396" customWidth="1"/>
    <col min="5635" max="5635" width="21" style="396" customWidth="1"/>
    <col min="5636" max="5636" width="24.42578125" style="396" customWidth="1"/>
    <col min="5637" max="5637" width="23.85546875" style="396" customWidth="1"/>
    <col min="5638" max="5889" width="9.140625" style="396"/>
    <col min="5890" max="5890" width="47.5703125" style="396" customWidth="1"/>
    <col min="5891" max="5891" width="21" style="396" customWidth="1"/>
    <col min="5892" max="5892" width="24.42578125" style="396" customWidth="1"/>
    <col min="5893" max="5893" width="23.85546875" style="396" customWidth="1"/>
    <col min="5894" max="6145" width="9.140625" style="396"/>
    <col min="6146" max="6146" width="47.5703125" style="396" customWidth="1"/>
    <col min="6147" max="6147" width="21" style="396" customWidth="1"/>
    <col min="6148" max="6148" width="24.42578125" style="396" customWidth="1"/>
    <col min="6149" max="6149" width="23.85546875" style="396" customWidth="1"/>
    <col min="6150" max="6401" width="9.140625" style="396"/>
    <col min="6402" max="6402" width="47.5703125" style="396" customWidth="1"/>
    <col min="6403" max="6403" width="21" style="396" customWidth="1"/>
    <col min="6404" max="6404" width="24.42578125" style="396" customWidth="1"/>
    <col min="6405" max="6405" width="23.85546875" style="396" customWidth="1"/>
    <col min="6406" max="6657" width="9.140625" style="396"/>
    <col min="6658" max="6658" width="47.5703125" style="396" customWidth="1"/>
    <col min="6659" max="6659" width="21" style="396" customWidth="1"/>
    <col min="6660" max="6660" width="24.42578125" style="396" customWidth="1"/>
    <col min="6661" max="6661" width="23.85546875" style="396" customWidth="1"/>
    <col min="6662" max="6913" width="9.140625" style="396"/>
    <col min="6914" max="6914" width="47.5703125" style="396" customWidth="1"/>
    <col min="6915" max="6915" width="21" style="396" customWidth="1"/>
    <col min="6916" max="6916" width="24.42578125" style="396" customWidth="1"/>
    <col min="6917" max="6917" width="23.85546875" style="396" customWidth="1"/>
    <col min="6918" max="7169" width="9.140625" style="396"/>
    <col min="7170" max="7170" width="47.5703125" style="396" customWidth="1"/>
    <col min="7171" max="7171" width="21" style="396" customWidth="1"/>
    <col min="7172" max="7172" width="24.42578125" style="396" customWidth="1"/>
    <col min="7173" max="7173" width="23.85546875" style="396" customWidth="1"/>
    <col min="7174" max="7425" width="9.140625" style="396"/>
    <col min="7426" max="7426" width="47.5703125" style="396" customWidth="1"/>
    <col min="7427" max="7427" width="21" style="396" customWidth="1"/>
    <col min="7428" max="7428" width="24.42578125" style="396" customWidth="1"/>
    <col min="7429" max="7429" width="23.85546875" style="396" customWidth="1"/>
    <col min="7430" max="7681" width="9.140625" style="396"/>
    <col min="7682" max="7682" width="47.5703125" style="396" customWidth="1"/>
    <col min="7683" max="7683" width="21" style="396" customWidth="1"/>
    <col min="7684" max="7684" width="24.42578125" style="396" customWidth="1"/>
    <col min="7685" max="7685" width="23.85546875" style="396" customWidth="1"/>
    <col min="7686" max="7937" width="9.140625" style="396"/>
    <col min="7938" max="7938" width="47.5703125" style="396" customWidth="1"/>
    <col min="7939" max="7939" width="21" style="396" customWidth="1"/>
    <col min="7940" max="7940" width="24.42578125" style="396" customWidth="1"/>
    <col min="7941" max="7941" width="23.85546875" style="396" customWidth="1"/>
    <col min="7942" max="8193" width="9.140625" style="396"/>
    <col min="8194" max="8194" width="47.5703125" style="396" customWidth="1"/>
    <col min="8195" max="8195" width="21" style="396" customWidth="1"/>
    <col min="8196" max="8196" width="24.42578125" style="396" customWidth="1"/>
    <col min="8197" max="8197" width="23.85546875" style="396" customWidth="1"/>
    <col min="8198" max="8449" width="9.140625" style="396"/>
    <col min="8450" max="8450" width="47.5703125" style="396" customWidth="1"/>
    <col min="8451" max="8451" width="21" style="396" customWidth="1"/>
    <col min="8452" max="8452" width="24.42578125" style="396" customWidth="1"/>
    <col min="8453" max="8453" width="23.85546875" style="396" customWidth="1"/>
    <col min="8454" max="8705" width="9.140625" style="396"/>
    <col min="8706" max="8706" width="47.5703125" style="396" customWidth="1"/>
    <col min="8707" max="8707" width="21" style="396" customWidth="1"/>
    <col min="8708" max="8708" width="24.42578125" style="396" customWidth="1"/>
    <col min="8709" max="8709" width="23.85546875" style="396" customWidth="1"/>
    <col min="8710" max="8961" width="9.140625" style="396"/>
    <col min="8962" max="8962" width="47.5703125" style="396" customWidth="1"/>
    <col min="8963" max="8963" width="21" style="396" customWidth="1"/>
    <col min="8964" max="8964" width="24.42578125" style="396" customWidth="1"/>
    <col min="8965" max="8965" width="23.85546875" style="396" customWidth="1"/>
    <col min="8966" max="9217" width="9.140625" style="396"/>
    <col min="9218" max="9218" width="47.5703125" style="396" customWidth="1"/>
    <col min="9219" max="9219" width="21" style="396" customWidth="1"/>
    <col min="9220" max="9220" width="24.42578125" style="396" customWidth="1"/>
    <col min="9221" max="9221" width="23.85546875" style="396" customWidth="1"/>
    <col min="9222" max="9473" width="9.140625" style="396"/>
    <col min="9474" max="9474" width="47.5703125" style="396" customWidth="1"/>
    <col min="9475" max="9475" width="21" style="396" customWidth="1"/>
    <col min="9476" max="9476" width="24.42578125" style="396" customWidth="1"/>
    <col min="9477" max="9477" width="23.85546875" style="396" customWidth="1"/>
    <col min="9478" max="9729" width="9.140625" style="396"/>
    <col min="9730" max="9730" width="47.5703125" style="396" customWidth="1"/>
    <col min="9731" max="9731" width="21" style="396" customWidth="1"/>
    <col min="9732" max="9732" width="24.42578125" style="396" customWidth="1"/>
    <col min="9733" max="9733" width="23.85546875" style="396" customWidth="1"/>
    <col min="9734" max="9985" width="9.140625" style="396"/>
    <col min="9986" max="9986" width="47.5703125" style="396" customWidth="1"/>
    <col min="9987" max="9987" width="21" style="396" customWidth="1"/>
    <col min="9988" max="9988" width="24.42578125" style="396" customWidth="1"/>
    <col min="9989" max="9989" width="23.85546875" style="396" customWidth="1"/>
    <col min="9990" max="10241" width="9.140625" style="396"/>
    <col min="10242" max="10242" width="47.5703125" style="396" customWidth="1"/>
    <col min="10243" max="10243" width="21" style="396" customWidth="1"/>
    <col min="10244" max="10244" width="24.42578125" style="396" customWidth="1"/>
    <col min="10245" max="10245" width="23.85546875" style="396" customWidth="1"/>
    <col min="10246" max="10497" width="9.140625" style="396"/>
    <col min="10498" max="10498" width="47.5703125" style="396" customWidth="1"/>
    <col min="10499" max="10499" width="21" style="396" customWidth="1"/>
    <col min="10500" max="10500" width="24.42578125" style="396" customWidth="1"/>
    <col min="10501" max="10501" width="23.85546875" style="396" customWidth="1"/>
    <col min="10502" max="10753" width="9.140625" style="396"/>
    <col min="10754" max="10754" width="47.5703125" style="396" customWidth="1"/>
    <col min="10755" max="10755" width="21" style="396" customWidth="1"/>
    <col min="10756" max="10756" width="24.42578125" style="396" customWidth="1"/>
    <col min="10757" max="10757" width="23.85546875" style="396" customWidth="1"/>
    <col min="10758" max="11009" width="9.140625" style="396"/>
    <col min="11010" max="11010" width="47.5703125" style="396" customWidth="1"/>
    <col min="11011" max="11011" width="21" style="396" customWidth="1"/>
    <col min="11012" max="11012" width="24.42578125" style="396" customWidth="1"/>
    <col min="11013" max="11013" width="23.85546875" style="396" customWidth="1"/>
    <col min="11014" max="11265" width="9.140625" style="396"/>
    <col min="11266" max="11266" width="47.5703125" style="396" customWidth="1"/>
    <col min="11267" max="11267" width="21" style="396" customWidth="1"/>
    <col min="11268" max="11268" width="24.42578125" style="396" customWidth="1"/>
    <col min="11269" max="11269" width="23.85546875" style="396" customWidth="1"/>
    <col min="11270" max="11521" width="9.140625" style="396"/>
    <col min="11522" max="11522" width="47.5703125" style="396" customWidth="1"/>
    <col min="11523" max="11523" width="21" style="396" customWidth="1"/>
    <col min="11524" max="11524" width="24.42578125" style="396" customWidth="1"/>
    <col min="11525" max="11525" width="23.85546875" style="396" customWidth="1"/>
    <col min="11526" max="11777" width="9.140625" style="396"/>
    <col min="11778" max="11778" width="47.5703125" style="396" customWidth="1"/>
    <col min="11779" max="11779" width="21" style="396" customWidth="1"/>
    <col min="11780" max="11780" width="24.42578125" style="396" customWidth="1"/>
    <col min="11781" max="11781" width="23.85546875" style="396" customWidth="1"/>
    <col min="11782" max="12033" width="9.140625" style="396"/>
    <col min="12034" max="12034" width="47.5703125" style="396" customWidth="1"/>
    <col min="12035" max="12035" width="21" style="396" customWidth="1"/>
    <col min="12036" max="12036" width="24.42578125" style="396" customWidth="1"/>
    <col min="12037" max="12037" width="23.85546875" style="396" customWidth="1"/>
    <col min="12038" max="12289" width="9.140625" style="396"/>
    <col min="12290" max="12290" width="47.5703125" style="396" customWidth="1"/>
    <col min="12291" max="12291" width="21" style="396" customWidth="1"/>
    <col min="12292" max="12292" width="24.42578125" style="396" customWidth="1"/>
    <col min="12293" max="12293" width="23.85546875" style="396" customWidth="1"/>
    <col min="12294" max="12545" width="9.140625" style="396"/>
    <col min="12546" max="12546" width="47.5703125" style="396" customWidth="1"/>
    <col min="12547" max="12547" width="21" style="396" customWidth="1"/>
    <col min="12548" max="12548" width="24.42578125" style="396" customWidth="1"/>
    <col min="12549" max="12549" width="23.85546875" style="396" customWidth="1"/>
    <col min="12550" max="12801" width="9.140625" style="396"/>
    <col min="12802" max="12802" width="47.5703125" style="396" customWidth="1"/>
    <col min="12803" max="12803" width="21" style="396" customWidth="1"/>
    <col min="12804" max="12804" width="24.42578125" style="396" customWidth="1"/>
    <col min="12805" max="12805" width="23.85546875" style="396" customWidth="1"/>
    <col min="12806" max="13057" width="9.140625" style="396"/>
    <col min="13058" max="13058" width="47.5703125" style="396" customWidth="1"/>
    <col min="13059" max="13059" width="21" style="396" customWidth="1"/>
    <col min="13060" max="13060" width="24.42578125" style="396" customWidth="1"/>
    <col min="13061" max="13061" width="23.85546875" style="396" customWidth="1"/>
    <col min="13062" max="13313" width="9.140625" style="396"/>
    <col min="13314" max="13314" width="47.5703125" style="396" customWidth="1"/>
    <col min="13315" max="13315" width="21" style="396" customWidth="1"/>
    <col min="13316" max="13316" width="24.42578125" style="396" customWidth="1"/>
    <col min="13317" max="13317" width="23.85546875" style="396" customWidth="1"/>
    <col min="13318" max="13569" width="9.140625" style="396"/>
    <col min="13570" max="13570" width="47.5703125" style="396" customWidth="1"/>
    <col min="13571" max="13571" width="21" style="396" customWidth="1"/>
    <col min="13572" max="13572" width="24.42578125" style="396" customWidth="1"/>
    <col min="13573" max="13573" width="23.85546875" style="396" customWidth="1"/>
    <col min="13574" max="13825" width="9.140625" style="396"/>
    <col min="13826" max="13826" width="47.5703125" style="396" customWidth="1"/>
    <col min="13827" max="13827" width="21" style="396" customWidth="1"/>
    <col min="13828" max="13828" width="24.42578125" style="396" customWidth="1"/>
    <col min="13829" max="13829" width="23.85546875" style="396" customWidth="1"/>
    <col min="13830" max="14081" width="9.140625" style="396"/>
    <col min="14082" max="14082" width="47.5703125" style="396" customWidth="1"/>
    <col min="14083" max="14083" width="21" style="396" customWidth="1"/>
    <col min="14084" max="14084" width="24.42578125" style="396" customWidth="1"/>
    <col min="14085" max="14085" width="23.85546875" style="396" customWidth="1"/>
    <col min="14086" max="14337" width="9.140625" style="396"/>
    <col min="14338" max="14338" width="47.5703125" style="396" customWidth="1"/>
    <col min="14339" max="14339" width="21" style="396" customWidth="1"/>
    <col min="14340" max="14340" width="24.42578125" style="396" customWidth="1"/>
    <col min="14341" max="14341" width="23.85546875" style="396" customWidth="1"/>
    <col min="14342" max="14593" width="9.140625" style="396"/>
    <col min="14594" max="14594" width="47.5703125" style="396" customWidth="1"/>
    <col min="14595" max="14595" width="21" style="396" customWidth="1"/>
    <col min="14596" max="14596" width="24.42578125" style="396" customWidth="1"/>
    <col min="14597" max="14597" width="23.85546875" style="396" customWidth="1"/>
    <col min="14598" max="14849" width="9.140625" style="396"/>
    <col min="14850" max="14850" width="47.5703125" style="396" customWidth="1"/>
    <col min="14851" max="14851" width="21" style="396" customWidth="1"/>
    <col min="14852" max="14852" width="24.42578125" style="396" customWidth="1"/>
    <col min="14853" max="14853" width="23.85546875" style="396" customWidth="1"/>
    <col min="14854" max="15105" width="9.140625" style="396"/>
    <col min="15106" max="15106" width="47.5703125" style="396" customWidth="1"/>
    <col min="15107" max="15107" width="21" style="396" customWidth="1"/>
    <col min="15108" max="15108" width="24.42578125" style="396" customWidth="1"/>
    <col min="15109" max="15109" width="23.85546875" style="396" customWidth="1"/>
    <col min="15110" max="15361" width="9.140625" style="396"/>
    <col min="15362" max="15362" width="47.5703125" style="396" customWidth="1"/>
    <col min="15363" max="15363" width="21" style="396" customWidth="1"/>
    <col min="15364" max="15364" width="24.42578125" style="396" customWidth="1"/>
    <col min="15365" max="15365" width="23.85546875" style="396" customWidth="1"/>
    <col min="15366" max="15617" width="9.140625" style="396"/>
    <col min="15618" max="15618" width="47.5703125" style="396" customWidth="1"/>
    <col min="15619" max="15619" width="21" style="396" customWidth="1"/>
    <col min="15620" max="15620" width="24.42578125" style="396" customWidth="1"/>
    <col min="15621" max="15621" width="23.85546875" style="396" customWidth="1"/>
    <col min="15622" max="15873" width="9.140625" style="396"/>
    <col min="15874" max="15874" width="47.5703125" style="396" customWidth="1"/>
    <col min="15875" max="15875" width="21" style="396" customWidth="1"/>
    <col min="15876" max="15876" width="24.42578125" style="396" customWidth="1"/>
    <col min="15877" max="15877" width="23.85546875" style="396" customWidth="1"/>
    <col min="15878" max="16129" width="9.140625" style="396"/>
    <col min="16130" max="16130" width="47.5703125" style="396" customWidth="1"/>
    <col min="16131" max="16131" width="21" style="396" customWidth="1"/>
    <col min="16132" max="16132" width="24.42578125" style="396" customWidth="1"/>
    <col min="16133" max="16133" width="23.85546875" style="396" customWidth="1"/>
    <col min="16134" max="16384" width="9.140625" style="396"/>
  </cols>
  <sheetData>
    <row r="1" spans="1:5" ht="48" customHeight="1">
      <c r="A1" s="706" t="s">
        <v>486</v>
      </c>
      <c r="B1" s="707"/>
      <c r="C1" s="707"/>
      <c r="D1" s="707"/>
      <c r="E1" s="708"/>
    </row>
    <row r="2" spans="1:5" s="400" customFormat="1" ht="31.5">
      <c r="A2" s="397" t="s">
        <v>410</v>
      </c>
      <c r="B2" s="398" t="s">
        <v>422</v>
      </c>
      <c r="C2" s="398" t="s">
        <v>462</v>
      </c>
      <c r="D2" s="398" t="s">
        <v>423</v>
      </c>
      <c r="E2" s="399" t="s">
        <v>424</v>
      </c>
    </row>
    <row r="3" spans="1:5" s="400" customFormat="1" ht="72" customHeight="1">
      <c r="A3" s="401" t="s">
        <v>411</v>
      </c>
      <c r="B3" s="402" t="s">
        <v>349</v>
      </c>
      <c r="C3" s="402" t="s">
        <v>349</v>
      </c>
      <c r="D3" s="402" t="s">
        <v>463</v>
      </c>
      <c r="E3" s="403" t="s">
        <v>349</v>
      </c>
    </row>
  </sheetData>
  <mergeCells count="1">
    <mergeCell ref="A1:E1"/>
  </mergeCells>
  <pageMargins left="0.7" right="0.7" top="0.75" bottom="0.75" header="0.3" footer="0.3"/>
  <pageSetup paperSize="9" scale="6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4"/>
  <sheetViews>
    <sheetView view="pageBreakPreview" zoomScale="60" zoomScaleNormal="85" workbookViewId="0">
      <selection activeCell="D109" sqref="D109"/>
    </sheetView>
  </sheetViews>
  <sheetFormatPr defaultColWidth="9.140625" defaultRowHeight="12.75"/>
  <cols>
    <col min="1" max="1" width="61.85546875" style="7" customWidth="1"/>
    <col min="2" max="2" width="9.42578125" style="7" customWidth="1"/>
    <col min="3" max="5" width="23" style="110" customWidth="1"/>
    <col min="6" max="8" width="21.85546875" style="110" customWidth="1"/>
    <col min="9" max="9" width="27.85546875" style="110" customWidth="1"/>
    <col min="10" max="11" width="23" style="110" customWidth="1"/>
    <col min="12" max="12" width="8.28515625" style="7" customWidth="1"/>
    <col min="13" max="13" width="9.140625" style="7"/>
    <col min="14" max="14" width="14.7109375" style="7" customWidth="1"/>
    <col min="15" max="16384" width="9.140625" style="7"/>
  </cols>
  <sheetData>
    <row r="1" spans="1:12" ht="48" customHeight="1">
      <c r="A1" s="525" t="s">
        <v>151</v>
      </c>
      <c r="B1" s="526"/>
      <c r="C1" s="526"/>
      <c r="D1" s="526"/>
      <c r="E1" s="527"/>
      <c r="F1" s="526"/>
      <c r="G1" s="526"/>
      <c r="H1" s="526"/>
      <c r="I1" s="526"/>
      <c r="J1" s="526"/>
      <c r="K1" s="526"/>
      <c r="L1" s="101"/>
    </row>
    <row r="2" spans="1:12" ht="15" customHeight="1">
      <c r="A2" s="525"/>
      <c r="B2" s="526"/>
      <c r="C2" s="526"/>
      <c r="D2" s="526"/>
      <c r="E2" s="527"/>
      <c r="F2" s="526"/>
      <c r="G2" s="526"/>
      <c r="H2" s="526"/>
      <c r="I2" s="526"/>
      <c r="J2" s="526"/>
      <c r="K2" s="526"/>
      <c r="L2" s="101"/>
    </row>
    <row r="3" spans="1:12" ht="15" customHeight="1" thickBot="1">
      <c r="A3" s="525"/>
      <c r="B3" s="526"/>
      <c r="C3" s="526"/>
      <c r="D3" s="526"/>
      <c r="E3" s="527"/>
      <c r="F3" s="526"/>
      <c r="G3" s="526"/>
      <c r="H3" s="526"/>
      <c r="I3" s="526"/>
      <c r="J3" s="526"/>
      <c r="K3" s="526"/>
      <c r="L3" s="102"/>
    </row>
    <row r="4" spans="1:12" ht="26.25" thickBot="1">
      <c r="A4" s="103" t="s">
        <v>59</v>
      </c>
      <c r="B4" s="104" t="s">
        <v>7</v>
      </c>
      <c r="C4" s="502" t="s">
        <v>60</v>
      </c>
      <c r="D4" s="502" t="s">
        <v>179</v>
      </c>
      <c r="E4" s="502" t="s">
        <v>200</v>
      </c>
      <c r="F4" s="503" t="s">
        <v>9</v>
      </c>
      <c r="G4" s="505" t="s">
        <v>180</v>
      </c>
      <c r="H4" s="505" t="s">
        <v>217</v>
      </c>
      <c r="I4" s="505" t="s">
        <v>10</v>
      </c>
      <c r="J4" s="506" t="s">
        <v>181</v>
      </c>
      <c r="K4" s="507" t="s">
        <v>218</v>
      </c>
      <c r="L4" s="102"/>
    </row>
    <row r="5" spans="1:12" s="110" customFormat="1">
      <c r="A5" s="105" t="s">
        <v>166</v>
      </c>
      <c r="B5" s="106"/>
      <c r="C5" s="107">
        <v>9226000</v>
      </c>
      <c r="D5" s="107">
        <v>9453574</v>
      </c>
      <c r="E5" s="107">
        <v>7586077</v>
      </c>
      <c r="F5" s="107">
        <v>9226000</v>
      </c>
      <c r="G5" s="108">
        <v>9453574</v>
      </c>
      <c r="H5" s="107">
        <v>7586077</v>
      </c>
      <c r="I5" s="142"/>
      <c r="J5" s="142"/>
      <c r="K5" s="141"/>
      <c r="L5" s="109"/>
    </row>
    <row r="6" spans="1:12" s="110" customFormat="1">
      <c r="A6" s="111" t="s">
        <v>145</v>
      </c>
      <c r="B6" s="112"/>
      <c r="C6" s="113">
        <v>60000</v>
      </c>
      <c r="D6" s="113">
        <v>60000</v>
      </c>
      <c r="E6" s="113">
        <v>0</v>
      </c>
      <c r="F6" s="113">
        <v>60000</v>
      </c>
      <c r="G6" s="122">
        <v>60000</v>
      </c>
      <c r="H6" s="113">
        <v>0</v>
      </c>
      <c r="I6" s="142"/>
      <c r="J6" s="147"/>
      <c r="K6" s="145"/>
      <c r="L6" s="109"/>
    </row>
    <row r="7" spans="1:12" s="110" customFormat="1">
      <c r="A7" s="111" t="s">
        <v>176</v>
      </c>
      <c r="B7" s="112"/>
      <c r="C7" s="113">
        <v>324000</v>
      </c>
      <c r="D7" s="113">
        <v>324000</v>
      </c>
      <c r="E7" s="113">
        <v>0</v>
      </c>
      <c r="F7" s="113">
        <v>324000</v>
      </c>
      <c r="G7" s="122">
        <v>324000</v>
      </c>
      <c r="H7" s="113">
        <v>0</v>
      </c>
      <c r="I7" s="142"/>
      <c r="J7" s="147"/>
      <c r="K7" s="145"/>
      <c r="L7" s="109"/>
    </row>
    <row r="8" spans="1:12" s="110" customFormat="1">
      <c r="A8" s="111" t="s">
        <v>183</v>
      </c>
      <c r="B8" s="112"/>
      <c r="C8" s="113">
        <v>0</v>
      </c>
      <c r="D8" s="113">
        <v>50000</v>
      </c>
      <c r="E8" s="113">
        <v>30755</v>
      </c>
      <c r="F8" s="113"/>
      <c r="G8" s="122">
        <v>50000</v>
      </c>
      <c r="H8" s="113">
        <v>30755</v>
      </c>
      <c r="I8" s="142"/>
      <c r="J8" s="147"/>
      <c r="K8" s="145"/>
      <c r="L8" s="109"/>
    </row>
    <row r="9" spans="1:12" s="110" customFormat="1">
      <c r="A9" s="111" t="s">
        <v>184</v>
      </c>
      <c r="B9" s="112"/>
      <c r="C9" s="113">
        <v>0</v>
      </c>
      <c r="D9" s="113">
        <v>992670</v>
      </c>
      <c r="E9" s="113">
        <v>567615</v>
      </c>
      <c r="F9" s="113"/>
      <c r="G9" s="122">
        <v>992670</v>
      </c>
      <c r="H9" s="113">
        <v>567615</v>
      </c>
      <c r="I9" s="142"/>
      <c r="J9" s="147"/>
      <c r="K9" s="145"/>
      <c r="L9" s="109"/>
    </row>
    <row r="10" spans="1:12" s="110" customFormat="1">
      <c r="A10" s="111" t="s">
        <v>185</v>
      </c>
      <c r="B10" s="112"/>
      <c r="C10" s="113">
        <v>0</v>
      </c>
      <c r="D10" s="113">
        <v>180000</v>
      </c>
      <c r="E10" s="113">
        <v>134656</v>
      </c>
      <c r="F10" s="113"/>
      <c r="G10" s="122">
        <v>180000</v>
      </c>
      <c r="H10" s="113">
        <v>134656</v>
      </c>
      <c r="I10" s="142"/>
      <c r="J10" s="147"/>
      <c r="K10" s="145"/>
      <c r="L10" s="109"/>
    </row>
    <row r="11" spans="1:12" s="110" customFormat="1">
      <c r="A11" s="115" t="s">
        <v>61</v>
      </c>
      <c r="B11" s="116"/>
      <c r="C11" s="117">
        <f>SUM(C5:C10)</f>
        <v>9610000</v>
      </c>
      <c r="D11" s="117">
        <f t="shared" ref="D11:K11" si="0">SUM(D5:D10)</f>
        <v>11060244</v>
      </c>
      <c r="E11" s="117">
        <f t="shared" si="0"/>
        <v>8319103</v>
      </c>
      <c r="F11" s="117">
        <f t="shared" si="0"/>
        <v>9610000</v>
      </c>
      <c r="G11" s="117">
        <f t="shared" si="0"/>
        <v>11060244</v>
      </c>
      <c r="H11" s="117">
        <f t="shared" si="0"/>
        <v>8319103</v>
      </c>
      <c r="I11" s="117">
        <f t="shared" si="0"/>
        <v>0</v>
      </c>
      <c r="J11" s="117">
        <f t="shared" si="0"/>
        <v>0</v>
      </c>
      <c r="K11" s="117">
        <f t="shared" si="0"/>
        <v>0</v>
      </c>
      <c r="L11" s="119"/>
    </row>
    <row r="12" spans="1:12" s="110" customFormat="1">
      <c r="A12" s="120" t="s">
        <v>122</v>
      </c>
      <c r="B12" s="121"/>
      <c r="C12" s="122">
        <v>2065000</v>
      </c>
      <c r="D12" s="122">
        <v>2100540</v>
      </c>
      <c r="E12" s="122">
        <v>2064414</v>
      </c>
      <c r="F12" s="122">
        <v>2065000</v>
      </c>
      <c r="G12" s="123">
        <v>2100540</v>
      </c>
      <c r="H12" s="122">
        <v>2064414</v>
      </c>
      <c r="I12" s="147"/>
      <c r="J12" s="147"/>
      <c r="K12" s="145"/>
      <c r="L12" s="109"/>
    </row>
    <row r="13" spans="1:12" s="110" customFormat="1" ht="25.5">
      <c r="A13" s="124" t="s">
        <v>156</v>
      </c>
      <c r="B13" s="112"/>
      <c r="C13" s="113">
        <v>240000</v>
      </c>
      <c r="D13" s="113">
        <v>950000</v>
      </c>
      <c r="E13" s="113">
        <v>599202</v>
      </c>
      <c r="F13" s="113">
        <v>240000</v>
      </c>
      <c r="G13" s="125">
        <v>950000</v>
      </c>
      <c r="H13" s="113">
        <v>599202</v>
      </c>
      <c r="I13" s="245"/>
      <c r="J13" s="147"/>
      <c r="K13" s="145"/>
      <c r="L13" s="109"/>
    </row>
    <row r="14" spans="1:12" s="110" customFormat="1">
      <c r="A14" s="124" t="s">
        <v>157</v>
      </c>
      <c r="B14" s="112"/>
      <c r="C14" s="113">
        <v>300000</v>
      </c>
      <c r="D14" s="113">
        <v>572343</v>
      </c>
      <c r="E14" s="113">
        <v>172343</v>
      </c>
      <c r="F14" s="113">
        <v>300000</v>
      </c>
      <c r="G14" s="125">
        <v>572343</v>
      </c>
      <c r="H14" s="113">
        <v>172343</v>
      </c>
      <c r="I14" s="245"/>
      <c r="J14" s="147"/>
      <c r="K14" s="145"/>
      <c r="L14" s="109"/>
    </row>
    <row r="15" spans="1:12" s="110" customFormat="1" ht="13.5" thickBot="1">
      <c r="A15" s="126" t="s">
        <v>62</v>
      </c>
      <c r="B15" s="127"/>
      <c r="C15" s="128">
        <f>SUM(C12:C14)</f>
        <v>2605000</v>
      </c>
      <c r="D15" s="128">
        <f t="shared" ref="D15:K15" si="1">SUM(D12:D14)</f>
        <v>3622883</v>
      </c>
      <c r="E15" s="128">
        <f t="shared" si="1"/>
        <v>2835959</v>
      </c>
      <c r="F15" s="128">
        <f t="shared" si="1"/>
        <v>2605000</v>
      </c>
      <c r="G15" s="128">
        <f t="shared" si="1"/>
        <v>3622883</v>
      </c>
      <c r="H15" s="128">
        <f t="shared" si="1"/>
        <v>2835959</v>
      </c>
      <c r="I15" s="128">
        <f t="shared" si="1"/>
        <v>0</v>
      </c>
      <c r="J15" s="128">
        <f t="shared" si="1"/>
        <v>0</v>
      </c>
      <c r="K15" s="128">
        <f t="shared" si="1"/>
        <v>0</v>
      </c>
      <c r="L15" s="119"/>
    </row>
    <row r="16" spans="1:12" s="110" customFormat="1" ht="13.5" thickBot="1">
      <c r="A16" s="130" t="s">
        <v>63</v>
      </c>
      <c r="B16" s="131" t="s">
        <v>27</v>
      </c>
      <c r="C16" s="132">
        <f>C11+C15</f>
        <v>12215000</v>
      </c>
      <c r="D16" s="132">
        <f t="shared" ref="D16:I16" si="2">D11+D15</f>
        <v>14683127</v>
      </c>
      <c r="E16" s="132">
        <f t="shared" si="2"/>
        <v>11155062</v>
      </c>
      <c r="F16" s="132">
        <f t="shared" si="2"/>
        <v>12215000</v>
      </c>
      <c r="G16" s="132">
        <f t="shared" si="2"/>
        <v>14683127</v>
      </c>
      <c r="H16" s="132">
        <f t="shared" si="2"/>
        <v>11155062</v>
      </c>
      <c r="I16" s="132">
        <f t="shared" si="2"/>
        <v>0</v>
      </c>
      <c r="J16" s="132">
        <f>J11+J15</f>
        <v>0</v>
      </c>
      <c r="K16" s="132">
        <f t="shared" ref="K16" si="3">K11+K15</f>
        <v>0</v>
      </c>
      <c r="L16" s="119"/>
    </row>
    <row r="17" spans="1:12" s="110" customFormat="1" ht="26.25" thickBot="1">
      <c r="A17" s="134" t="s">
        <v>167</v>
      </c>
      <c r="B17" s="131" t="s">
        <v>29</v>
      </c>
      <c r="C17" s="132">
        <v>2294600</v>
      </c>
      <c r="D17" s="132">
        <v>2300000</v>
      </c>
      <c r="E17" s="132">
        <f>SUM(E18:E21)</f>
        <v>1952236</v>
      </c>
      <c r="F17" s="132">
        <v>2294600</v>
      </c>
      <c r="G17" s="133">
        <v>2300000</v>
      </c>
      <c r="H17" s="132">
        <f>SUM(H18:H21)</f>
        <v>1952236</v>
      </c>
      <c r="I17" s="279"/>
      <c r="J17" s="293"/>
      <c r="K17" s="508"/>
      <c r="L17" s="109"/>
    </row>
    <row r="18" spans="1:12" s="110" customFormat="1" ht="13.5" thickBot="1">
      <c r="A18" s="280" t="s">
        <v>219</v>
      </c>
      <c r="B18" s="276"/>
      <c r="C18" s="281">
        <v>0</v>
      </c>
      <c r="D18" s="281">
        <v>0</v>
      </c>
      <c r="E18" s="281">
        <v>1796261</v>
      </c>
      <c r="F18" s="277"/>
      <c r="G18" s="278"/>
      <c r="H18" s="281">
        <v>1796261</v>
      </c>
      <c r="I18" s="288"/>
      <c r="J18" s="251"/>
      <c r="K18" s="252"/>
      <c r="L18" s="109"/>
    </row>
    <row r="19" spans="1:12" s="110" customFormat="1" ht="13.5" thickBot="1">
      <c r="A19" s="280" t="s">
        <v>220</v>
      </c>
      <c r="B19" s="276"/>
      <c r="C19" s="281">
        <v>0</v>
      </c>
      <c r="D19" s="281">
        <v>0</v>
      </c>
      <c r="E19" s="281">
        <v>92515</v>
      </c>
      <c r="F19" s="277"/>
      <c r="G19" s="278"/>
      <c r="H19" s="281">
        <v>92515</v>
      </c>
      <c r="I19" s="290"/>
      <c r="J19" s="248"/>
      <c r="K19" s="252"/>
      <c r="L19" s="109"/>
    </row>
    <row r="20" spans="1:12" s="110" customFormat="1" ht="26.25" thickBot="1">
      <c r="A20" s="280" t="s">
        <v>221</v>
      </c>
      <c r="B20" s="276"/>
      <c r="C20" s="281">
        <v>0</v>
      </c>
      <c r="D20" s="281">
        <v>0</v>
      </c>
      <c r="E20" s="281">
        <v>1015</v>
      </c>
      <c r="F20" s="277"/>
      <c r="G20" s="278"/>
      <c r="H20" s="281">
        <v>1015</v>
      </c>
      <c r="I20" s="291"/>
      <c r="J20" s="156"/>
      <c r="K20" s="508"/>
      <c r="L20" s="109"/>
    </row>
    <row r="21" spans="1:12" s="110" customFormat="1" ht="13.5" thickBot="1">
      <c r="A21" s="280" t="s">
        <v>222</v>
      </c>
      <c r="B21" s="276"/>
      <c r="C21" s="281">
        <v>0</v>
      </c>
      <c r="D21" s="281">
        <v>0</v>
      </c>
      <c r="E21" s="281">
        <v>62445</v>
      </c>
      <c r="F21" s="277"/>
      <c r="G21" s="278"/>
      <c r="H21" s="281">
        <v>62445</v>
      </c>
      <c r="I21" s="252"/>
      <c r="J21" s="289"/>
      <c r="K21" s="252"/>
      <c r="L21" s="109"/>
    </row>
    <row r="22" spans="1:12" s="110" customFormat="1">
      <c r="A22" s="135" t="s">
        <v>138</v>
      </c>
      <c r="B22" s="136"/>
      <c r="C22" s="137">
        <v>220000</v>
      </c>
      <c r="D22" s="137">
        <v>131901</v>
      </c>
      <c r="E22" s="137">
        <v>131901</v>
      </c>
      <c r="F22" s="137">
        <v>220000</v>
      </c>
      <c r="G22" s="138">
        <v>131901</v>
      </c>
      <c r="H22" s="137">
        <v>131901</v>
      </c>
      <c r="I22" s="292"/>
      <c r="J22" s="246"/>
      <c r="K22" s="509"/>
      <c r="L22" s="109"/>
    </row>
    <row r="23" spans="1:12" s="110" customFormat="1">
      <c r="A23" s="139" t="s">
        <v>31</v>
      </c>
      <c r="B23" s="140"/>
      <c r="C23" s="141">
        <f>SUM(C24:C28)</f>
        <v>2500000</v>
      </c>
      <c r="D23" s="141">
        <f t="shared" ref="D23:H23" si="4">SUM(D24:D28)</f>
        <v>2640000</v>
      </c>
      <c r="E23" s="141">
        <f t="shared" si="4"/>
        <v>2128944</v>
      </c>
      <c r="F23" s="141">
        <f t="shared" si="4"/>
        <v>2500000</v>
      </c>
      <c r="G23" s="141">
        <f t="shared" si="4"/>
        <v>2640000</v>
      </c>
      <c r="H23" s="141">
        <f t="shared" si="4"/>
        <v>2128944</v>
      </c>
      <c r="I23" s="142"/>
      <c r="J23" s="147"/>
      <c r="K23" s="145"/>
      <c r="L23" s="119"/>
    </row>
    <row r="24" spans="1:12" s="110" customFormat="1">
      <c r="A24" s="120" t="s">
        <v>30</v>
      </c>
      <c r="B24" s="116"/>
      <c r="C24" s="143">
        <v>50000</v>
      </c>
      <c r="D24" s="143">
        <v>50000</v>
      </c>
      <c r="E24" s="143">
        <v>50000</v>
      </c>
      <c r="F24" s="143">
        <v>50000</v>
      </c>
      <c r="G24" s="144">
        <v>50000</v>
      </c>
      <c r="H24" s="143">
        <v>50000</v>
      </c>
      <c r="I24" s="123"/>
      <c r="J24" s="123"/>
      <c r="K24" s="122"/>
      <c r="L24" s="119"/>
    </row>
    <row r="25" spans="1:12" s="110" customFormat="1">
      <c r="A25" s="120" t="s">
        <v>32</v>
      </c>
      <c r="B25" s="145"/>
      <c r="C25" s="143">
        <v>1450000</v>
      </c>
      <c r="D25" s="143">
        <v>1450000</v>
      </c>
      <c r="E25" s="143">
        <v>1000000</v>
      </c>
      <c r="F25" s="143">
        <v>1450000</v>
      </c>
      <c r="G25" s="144">
        <v>1450000</v>
      </c>
      <c r="H25" s="143">
        <v>1000000</v>
      </c>
      <c r="I25" s="123"/>
      <c r="J25" s="123"/>
      <c r="K25" s="122"/>
      <c r="L25" s="119"/>
    </row>
    <row r="26" spans="1:12" s="110" customFormat="1">
      <c r="A26" s="120" t="s">
        <v>33</v>
      </c>
      <c r="B26" s="116"/>
      <c r="C26" s="143">
        <v>800000</v>
      </c>
      <c r="D26" s="143">
        <v>800000</v>
      </c>
      <c r="E26" s="143">
        <v>750000</v>
      </c>
      <c r="F26" s="143">
        <v>800000</v>
      </c>
      <c r="G26" s="144">
        <v>800000</v>
      </c>
      <c r="H26" s="143">
        <v>750000</v>
      </c>
      <c r="I26" s="123"/>
      <c r="J26" s="123"/>
      <c r="K26" s="122"/>
      <c r="L26" s="119"/>
    </row>
    <row r="27" spans="1:12" s="110" customFormat="1">
      <c r="A27" s="120" t="s">
        <v>168</v>
      </c>
      <c r="B27" s="116"/>
      <c r="C27" s="143">
        <v>200000</v>
      </c>
      <c r="D27" s="143">
        <v>200000</v>
      </c>
      <c r="E27" s="143">
        <v>328944</v>
      </c>
      <c r="F27" s="143">
        <v>200000</v>
      </c>
      <c r="G27" s="144">
        <v>200000</v>
      </c>
      <c r="H27" s="143">
        <v>328944</v>
      </c>
      <c r="I27" s="123"/>
      <c r="J27" s="123"/>
      <c r="K27" s="122"/>
      <c r="L27" s="119"/>
    </row>
    <row r="28" spans="1:12" s="110" customFormat="1">
      <c r="A28" s="120" t="s">
        <v>223</v>
      </c>
      <c r="B28" s="116"/>
      <c r="C28" s="143">
        <v>0</v>
      </c>
      <c r="D28" s="143">
        <v>140000</v>
      </c>
      <c r="E28" s="143">
        <v>0</v>
      </c>
      <c r="F28" s="143"/>
      <c r="G28" s="144">
        <v>140000</v>
      </c>
      <c r="H28" s="143">
        <v>0</v>
      </c>
      <c r="I28" s="123"/>
      <c r="J28" s="123"/>
      <c r="K28" s="122"/>
      <c r="L28" s="119"/>
    </row>
    <row r="29" spans="1:12" s="110" customFormat="1">
      <c r="A29" s="115" t="s">
        <v>64</v>
      </c>
      <c r="B29" s="116"/>
      <c r="C29" s="117">
        <f>C22+C23</f>
        <v>2720000</v>
      </c>
      <c r="D29" s="117">
        <f t="shared" ref="D29:K29" si="5">D22+D23</f>
        <v>2771901</v>
      </c>
      <c r="E29" s="117">
        <f t="shared" si="5"/>
        <v>2260845</v>
      </c>
      <c r="F29" s="117">
        <f t="shared" si="5"/>
        <v>2720000</v>
      </c>
      <c r="G29" s="117">
        <f t="shared" si="5"/>
        <v>2771901</v>
      </c>
      <c r="H29" s="117">
        <f t="shared" si="5"/>
        <v>2260845</v>
      </c>
      <c r="I29" s="117">
        <f t="shared" si="5"/>
        <v>0</v>
      </c>
      <c r="J29" s="117">
        <f t="shared" si="5"/>
        <v>0</v>
      </c>
      <c r="K29" s="117">
        <f t="shared" si="5"/>
        <v>0</v>
      </c>
      <c r="L29" s="119"/>
    </row>
    <row r="30" spans="1:12" s="110" customFormat="1">
      <c r="A30" s="120" t="s">
        <v>118</v>
      </c>
      <c r="B30" s="116"/>
      <c r="C30" s="143">
        <v>150000</v>
      </c>
      <c r="D30" s="143">
        <v>354313</v>
      </c>
      <c r="E30" s="143">
        <v>244313</v>
      </c>
      <c r="F30" s="143">
        <v>150000</v>
      </c>
      <c r="G30" s="144">
        <v>354313</v>
      </c>
      <c r="H30" s="143">
        <v>244313</v>
      </c>
      <c r="I30" s="123"/>
      <c r="J30" s="123"/>
      <c r="K30" s="122"/>
      <c r="L30" s="119"/>
    </row>
    <row r="31" spans="1:12" s="110" customFormat="1">
      <c r="A31" s="120" t="s">
        <v>34</v>
      </c>
      <c r="B31" s="116"/>
      <c r="C31" s="143">
        <v>180000</v>
      </c>
      <c r="D31" s="143">
        <v>230000</v>
      </c>
      <c r="E31" s="143">
        <v>102073</v>
      </c>
      <c r="F31" s="143">
        <v>180000</v>
      </c>
      <c r="G31" s="144">
        <v>230000</v>
      </c>
      <c r="H31" s="143">
        <v>102073</v>
      </c>
      <c r="I31" s="123"/>
      <c r="J31" s="123"/>
      <c r="K31" s="122"/>
      <c r="L31" s="119"/>
    </row>
    <row r="32" spans="1:12" s="110" customFormat="1">
      <c r="A32" s="115" t="s">
        <v>65</v>
      </c>
      <c r="B32" s="116"/>
      <c r="C32" s="117">
        <f>SUM(C30:C31)</f>
        <v>330000</v>
      </c>
      <c r="D32" s="117">
        <f t="shared" ref="D32:K32" si="6">SUM(D30:D31)</f>
        <v>584313</v>
      </c>
      <c r="E32" s="117">
        <f t="shared" si="6"/>
        <v>346386</v>
      </c>
      <c r="F32" s="117">
        <f t="shared" si="6"/>
        <v>330000</v>
      </c>
      <c r="G32" s="117">
        <f t="shared" si="6"/>
        <v>584313</v>
      </c>
      <c r="H32" s="117">
        <f t="shared" si="6"/>
        <v>346386</v>
      </c>
      <c r="I32" s="117">
        <f t="shared" si="6"/>
        <v>0</v>
      </c>
      <c r="J32" s="117">
        <f t="shared" si="6"/>
        <v>0</v>
      </c>
      <c r="K32" s="117">
        <f t="shared" si="6"/>
        <v>0</v>
      </c>
      <c r="L32" s="119"/>
    </row>
    <row r="33" spans="1:12" s="110" customFormat="1">
      <c r="A33" s="146" t="s">
        <v>35</v>
      </c>
      <c r="B33" s="116"/>
      <c r="C33" s="145">
        <f>SUM(C34:C36)</f>
        <v>960000</v>
      </c>
      <c r="D33" s="145">
        <f>SUM(D34+D35+D36)</f>
        <v>1409921</v>
      </c>
      <c r="E33" s="145">
        <f>SUM(E34:E36)</f>
        <v>773471</v>
      </c>
      <c r="F33" s="145">
        <f>SUM(F34:F36)</f>
        <v>960000</v>
      </c>
      <c r="G33" s="147">
        <v>1409921</v>
      </c>
      <c r="H33" s="145">
        <f>SUM(H34:H36)</f>
        <v>773471</v>
      </c>
      <c r="I33" s="147"/>
      <c r="J33" s="147"/>
      <c r="K33" s="145"/>
      <c r="L33" s="119"/>
    </row>
    <row r="34" spans="1:12" s="110" customFormat="1">
      <c r="A34" s="120" t="s">
        <v>36</v>
      </c>
      <c r="B34" s="116"/>
      <c r="C34" s="143">
        <v>750000</v>
      </c>
      <c r="D34" s="143">
        <v>1050000</v>
      </c>
      <c r="E34" s="143">
        <v>345600</v>
      </c>
      <c r="F34" s="143">
        <v>750000</v>
      </c>
      <c r="G34" s="144">
        <v>1050000</v>
      </c>
      <c r="H34" s="143">
        <v>345600</v>
      </c>
      <c r="I34" s="123"/>
      <c r="J34" s="123"/>
      <c r="K34" s="122"/>
      <c r="L34" s="119"/>
    </row>
    <row r="35" spans="1:12" s="110" customFormat="1">
      <c r="A35" s="120" t="s">
        <v>37</v>
      </c>
      <c r="B35" s="116"/>
      <c r="C35" s="143">
        <v>150000</v>
      </c>
      <c r="D35" s="143">
        <v>300000</v>
      </c>
      <c r="E35" s="143">
        <v>302471</v>
      </c>
      <c r="F35" s="143">
        <v>150000</v>
      </c>
      <c r="G35" s="144">
        <v>300000</v>
      </c>
      <c r="H35" s="143">
        <v>302471</v>
      </c>
      <c r="I35" s="123"/>
      <c r="J35" s="123"/>
      <c r="K35" s="122"/>
      <c r="L35" s="119"/>
    </row>
    <row r="36" spans="1:12" s="110" customFormat="1">
      <c r="A36" s="120" t="s">
        <v>170</v>
      </c>
      <c r="B36" s="116"/>
      <c r="C36" s="143">
        <v>60000</v>
      </c>
      <c r="D36" s="143">
        <v>59921</v>
      </c>
      <c r="E36" s="143">
        <v>125400</v>
      </c>
      <c r="F36" s="143">
        <v>60000</v>
      </c>
      <c r="G36" s="144">
        <v>59921</v>
      </c>
      <c r="H36" s="143">
        <v>125400</v>
      </c>
      <c r="I36" s="123"/>
      <c r="J36" s="123"/>
      <c r="K36" s="122"/>
      <c r="L36" s="119"/>
    </row>
    <row r="37" spans="1:12" s="110" customFormat="1" ht="29.25" customHeight="1">
      <c r="A37" s="148" t="s">
        <v>169</v>
      </c>
      <c r="B37" s="116"/>
      <c r="C37" s="149">
        <v>72000</v>
      </c>
      <c r="D37" s="149">
        <v>72000</v>
      </c>
      <c r="E37" s="149">
        <v>48975</v>
      </c>
      <c r="F37" s="149">
        <v>72000</v>
      </c>
      <c r="G37" s="150">
        <v>72000</v>
      </c>
      <c r="H37" s="149">
        <v>48975</v>
      </c>
      <c r="I37" s="123"/>
      <c r="J37" s="123"/>
      <c r="K37" s="122"/>
      <c r="L37" s="119"/>
    </row>
    <row r="38" spans="1:12" s="110" customFormat="1" ht="29.25" customHeight="1">
      <c r="A38" s="148" t="s">
        <v>186</v>
      </c>
      <c r="B38" s="116"/>
      <c r="C38" s="149">
        <v>0</v>
      </c>
      <c r="D38" s="149">
        <v>18000</v>
      </c>
      <c r="E38" s="149">
        <v>18000</v>
      </c>
      <c r="F38" s="149"/>
      <c r="G38" s="150">
        <v>18000</v>
      </c>
      <c r="H38" s="149">
        <v>18000</v>
      </c>
      <c r="I38" s="123"/>
      <c r="J38" s="123"/>
      <c r="K38" s="122"/>
      <c r="L38" s="119"/>
    </row>
    <row r="39" spans="1:12" s="110" customFormat="1">
      <c r="A39" s="146" t="s">
        <v>38</v>
      </c>
      <c r="B39" s="116"/>
      <c r="C39" s="145">
        <v>250000</v>
      </c>
      <c r="D39" s="145">
        <v>700888</v>
      </c>
      <c r="E39" s="145">
        <v>698388</v>
      </c>
      <c r="F39" s="145">
        <v>250000</v>
      </c>
      <c r="G39" s="147">
        <v>700888</v>
      </c>
      <c r="H39" s="145">
        <v>698388</v>
      </c>
      <c r="I39" s="147"/>
      <c r="J39" s="147"/>
      <c r="K39" s="145"/>
      <c r="L39" s="119"/>
    </row>
    <row r="40" spans="1:12" s="110" customFormat="1">
      <c r="A40" s="146" t="s">
        <v>187</v>
      </c>
      <c r="B40" s="116"/>
      <c r="C40" s="145">
        <v>0</v>
      </c>
      <c r="D40" s="145">
        <v>6900</v>
      </c>
      <c r="E40" s="145">
        <v>6900</v>
      </c>
      <c r="F40" s="145"/>
      <c r="G40" s="147">
        <v>6900</v>
      </c>
      <c r="H40" s="145">
        <v>6900</v>
      </c>
      <c r="I40" s="147"/>
      <c r="J40" s="147"/>
      <c r="K40" s="145"/>
      <c r="L40" s="119"/>
    </row>
    <row r="41" spans="1:12" s="110" customFormat="1">
      <c r="A41" s="146" t="s">
        <v>137</v>
      </c>
      <c r="B41" s="116"/>
      <c r="C41" s="145">
        <v>800000</v>
      </c>
      <c r="D41" s="145">
        <v>800000</v>
      </c>
      <c r="E41" s="145">
        <v>504778</v>
      </c>
      <c r="F41" s="145">
        <v>800000</v>
      </c>
      <c r="G41" s="147">
        <v>800000</v>
      </c>
      <c r="H41" s="145">
        <v>504778</v>
      </c>
      <c r="I41" s="147"/>
      <c r="J41" s="147"/>
      <c r="K41" s="145"/>
      <c r="L41" s="119"/>
    </row>
    <row r="42" spans="1:12" s="110" customFormat="1">
      <c r="A42" s="146" t="s">
        <v>39</v>
      </c>
      <c r="B42" s="116"/>
      <c r="C42" s="145">
        <f>SUM(C43:C45)</f>
        <v>9400000</v>
      </c>
      <c r="D42" s="145">
        <f>SUM(D43+D44+D45)</f>
        <v>9409579</v>
      </c>
      <c r="E42" s="145">
        <f>SUM(E43:E46)</f>
        <v>2500859</v>
      </c>
      <c r="F42" s="145">
        <f>SUM(F43:F45)</f>
        <v>9400000</v>
      </c>
      <c r="G42" s="147">
        <v>9409579</v>
      </c>
      <c r="H42" s="145">
        <f>SUM(H43:H46)</f>
        <v>2500859</v>
      </c>
      <c r="I42" s="147"/>
      <c r="J42" s="147"/>
      <c r="K42" s="145"/>
      <c r="L42" s="119"/>
    </row>
    <row r="43" spans="1:12" s="110" customFormat="1">
      <c r="A43" s="111" t="s">
        <v>119</v>
      </c>
      <c r="B43" s="127"/>
      <c r="C43" s="151">
        <v>460000</v>
      </c>
      <c r="D43" s="151">
        <v>469579</v>
      </c>
      <c r="E43" s="151">
        <v>1133605</v>
      </c>
      <c r="F43" s="151">
        <v>460000</v>
      </c>
      <c r="G43" s="152">
        <v>469579</v>
      </c>
      <c r="H43" s="151">
        <v>1133605</v>
      </c>
      <c r="I43" s="147"/>
      <c r="J43" s="147"/>
      <c r="K43" s="145"/>
      <c r="L43" s="119"/>
    </row>
    <row r="44" spans="1:12" s="110" customFormat="1">
      <c r="A44" s="120" t="s">
        <v>123</v>
      </c>
      <c r="B44" s="116"/>
      <c r="C44" s="143">
        <v>350000</v>
      </c>
      <c r="D44" s="143">
        <v>350000</v>
      </c>
      <c r="E44" s="143">
        <v>547859</v>
      </c>
      <c r="F44" s="143">
        <v>350000</v>
      </c>
      <c r="G44" s="144">
        <v>350000</v>
      </c>
      <c r="H44" s="143">
        <v>547859</v>
      </c>
      <c r="I44" s="147"/>
      <c r="J44" s="147"/>
      <c r="K44" s="145"/>
      <c r="L44" s="119"/>
    </row>
    <row r="45" spans="1:12" s="110" customFormat="1">
      <c r="A45" s="120" t="s">
        <v>171</v>
      </c>
      <c r="B45" s="116"/>
      <c r="C45" s="143">
        <v>8590000</v>
      </c>
      <c r="D45" s="143">
        <v>8590000</v>
      </c>
      <c r="E45" s="143">
        <v>588000</v>
      </c>
      <c r="F45" s="143">
        <v>8590000</v>
      </c>
      <c r="G45" s="144">
        <v>8590000</v>
      </c>
      <c r="H45" s="143">
        <v>588000</v>
      </c>
      <c r="I45" s="147"/>
      <c r="J45" s="147"/>
      <c r="K45" s="145"/>
      <c r="L45" s="119"/>
    </row>
    <row r="46" spans="1:12" s="110" customFormat="1">
      <c r="A46" s="120" t="s">
        <v>224</v>
      </c>
      <c r="B46" s="116"/>
      <c r="C46" s="143">
        <v>0</v>
      </c>
      <c r="D46" s="143">
        <v>0</v>
      </c>
      <c r="E46" s="143">
        <v>231395</v>
      </c>
      <c r="F46" s="143"/>
      <c r="G46" s="144"/>
      <c r="H46" s="143">
        <v>231395</v>
      </c>
      <c r="I46" s="147"/>
      <c r="J46" s="147"/>
      <c r="K46" s="145"/>
      <c r="L46" s="119"/>
    </row>
    <row r="47" spans="1:12" s="110" customFormat="1">
      <c r="A47" s="115" t="s">
        <v>66</v>
      </c>
      <c r="B47" s="116"/>
      <c r="C47" s="117">
        <f>C33+C37+C39+C41+C42</f>
        <v>11482000</v>
      </c>
      <c r="D47" s="117">
        <f>SUM(D33+D37+D38+D39+D40+D41+D42)</f>
        <v>12417288</v>
      </c>
      <c r="E47" s="117">
        <f t="shared" ref="E47:K47" si="7">SUM(E33+E37+E38+E39+E40+E41+E42)</f>
        <v>4551371</v>
      </c>
      <c r="F47" s="117">
        <f t="shared" si="7"/>
        <v>11482000</v>
      </c>
      <c r="G47" s="117">
        <f t="shared" si="7"/>
        <v>12417288</v>
      </c>
      <c r="H47" s="117">
        <f t="shared" si="7"/>
        <v>4551371</v>
      </c>
      <c r="I47" s="117">
        <f t="shared" si="7"/>
        <v>0</v>
      </c>
      <c r="J47" s="117">
        <f t="shared" si="7"/>
        <v>0</v>
      </c>
      <c r="K47" s="117">
        <f t="shared" si="7"/>
        <v>0</v>
      </c>
      <c r="L47" s="119"/>
    </row>
    <row r="48" spans="1:12" s="110" customFormat="1">
      <c r="A48" s="146" t="s">
        <v>107</v>
      </c>
      <c r="B48" s="116"/>
      <c r="C48" s="145">
        <v>250000</v>
      </c>
      <c r="D48" s="145">
        <v>250000</v>
      </c>
      <c r="E48" s="145">
        <v>151725</v>
      </c>
      <c r="F48" s="145">
        <v>250000</v>
      </c>
      <c r="G48" s="147">
        <v>250000</v>
      </c>
      <c r="H48" s="145">
        <v>151725</v>
      </c>
      <c r="I48" s="118"/>
      <c r="J48" s="118"/>
      <c r="K48" s="117"/>
      <c r="L48" s="119"/>
    </row>
    <row r="49" spans="1:12" s="110" customFormat="1">
      <c r="A49" s="146" t="s">
        <v>188</v>
      </c>
      <c r="B49" s="116"/>
      <c r="C49" s="145">
        <v>0</v>
      </c>
      <c r="D49" s="145">
        <v>160000</v>
      </c>
      <c r="E49" s="145">
        <v>110594</v>
      </c>
      <c r="F49" s="145"/>
      <c r="G49" s="147">
        <v>160000</v>
      </c>
      <c r="H49" s="145">
        <v>110594</v>
      </c>
      <c r="I49" s="118"/>
      <c r="J49" s="118"/>
      <c r="K49" s="117"/>
      <c r="L49" s="119"/>
    </row>
    <row r="50" spans="1:12" s="110" customFormat="1">
      <c r="A50" s="146" t="s">
        <v>189</v>
      </c>
      <c r="B50" s="116"/>
      <c r="C50" s="145">
        <f>SUM(C49+C48)</f>
        <v>250000</v>
      </c>
      <c r="D50" s="145">
        <f>SUM(D48+D49)</f>
        <v>410000</v>
      </c>
      <c r="E50" s="145">
        <f>SUM(E48:E49)</f>
        <v>262319</v>
      </c>
      <c r="F50" s="145">
        <v>250000</v>
      </c>
      <c r="G50" s="147">
        <v>410000</v>
      </c>
      <c r="H50" s="145">
        <f>SUM(H48:H49)</f>
        <v>262319</v>
      </c>
      <c r="I50" s="118"/>
      <c r="J50" s="118"/>
      <c r="K50" s="117"/>
      <c r="L50" s="119"/>
    </row>
    <row r="51" spans="1:12" s="110" customFormat="1">
      <c r="A51" s="153" t="s">
        <v>40</v>
      </c>
      <c r="B51" s="116"/>
      <c r="C51" s="145">
        <v>3967900</v>
      </c>
      <c r="D51" s="145">
        <v>3970486</v>
      </c>
      <c r="E51" s="145">
        <v>1342086</v>
      </c>
      <c r="F51" s="145">
        <v>3967900</v>
      </c>
      <c r="G51" s="147">
        <v>3970486</v>
      </c>
      <c r="H51" s="145">
        <v>1342086</v>
      </c>
      <c r="I51" s="118"/>
      <c r="J51" s="118"/>
      <c r="K51" s="117"/>
      <c r="L51" s="119"/>
    </row>
    <row r="52" spans="1:12" s="110" customFormat="1">
      <c r="A52" s="153" t="s">
        <v>113</v>
      </c>
      <c r="B52" s="116"/>
      <c r="C52" s="145">
        <v>1400000</v>
      </c>
      <c r="D52" s="145">
        <v>1400000</v>
      </c>
      <c r="E52" s="145">
        <v>927396</v>
      </c>
      <c r="F52" s="145">
        <v>1400000</v>
      </c>
      <c r="G52" s="147">
        <v>1400000</v>
      </c>
      <c r="H52" s="145">
        <v>927396</v>
      </c>
      <c r="I52" s="147"/>
      <c r="J52" s="147"/>
      <c r="K52" s="145"/>
      <c r="L52" s="119"/>
    </row>
    <row r="53" spans="1:12" s="110" customFormat="1">
      <c r="A53" s="153" t="s">
        <v>190</v>
      </c>
      <c r="B53" s="116"/>
      <c r="C53" s="145">
        <v>0</v>
      </c>
      <c r="D53" s="145">
        <v>405</v>
      </c>
      <c r="E53" s="145">
        <v>405</v>
      </c>
      <c r="F53" s="145"/>
      <c r="G53" s="147">
        <v>405</v>
      </c>
      <c r="H53" s="145">
        <v>405</v>
      </c>
      <c r="I53" s="147"/>
      <c r="J53" s="147"/>
      <c r="K53" s="145"/>
      <c r="L53" s="119"/>
    </row>
    <row r="54" spans="1:12" s="110" customFormat="1">
      <c r="A54" s="146" t="s">
        <v>41</v>
      </c>
      <c r="B54" s="116"/>
      <c r="C54" s="145">
        <v>400000</v>
      </c>
      <c r="D54" s="145">
        <v>400000</v>
      </c>
      <c r="E54" s="145">
        <v>45000</v>
      </c>
      <c r="F54" s="145">
        <v>400000</v>
      </c>
      <c r="G54" s="147">
        <v>400000</v>
      </c>
      <c r="H54" s="145">
        <v>45000</v>
      </c>
      <c r="I54" s="147"/>
      <c r="J54" s="147"/>
      <c r="K54" s="145"/>
      <c r="L54" s="119"/>
    </row>
    <row r="55" spans="1:12" s="110" customFormat="1">
      <c r="A55" s="111" t="s">
        <v>108</v>
      </c>
      <c r="B55" s="127"/>
      <c r="C55" s="113">
        <v>400000</v>
      </c>
      <c r="D55" s="113">
        <v>400000</v>
      </c>
      <c r="E55" s="113">
        <v>45000</v>
      </c>
      <c r="F55" s="113">
        <v>400000</v>
      </c>
      <c r="G55" s="125">
        <v>400000</v>
      </c>
      <c r="H55" s="113">
        <v>45000</v>
      </c>
      <c r="I55" s="245"/>
      <c r="J55" s="147"/>
      <c r="K55" s="145"/>
      <c r="L55" s="119"/>
    </row>
    <row r="56" spans="1:12" s="110" customFormat="1" ht="13.5" thickBot="1">
      <c r="A56" s="126" t="s">
        <v>67</v>
      </c>
      <c r="B56" s="127"/>
      <c r="C56" s="128">
        <f>SUM(C51+C52+C54)</f>
        <v>5767900</v>
      </c>
      <c r="D56" s="128">
        <f>SUM(D51+D52+D53+D54)</f>
        <v>5770891</v>
      </c>
      <c r="E56" s="128">
        <f t="shared" ref="E56:K56" si="8">SUM(E51+E52+E53+E54)</f>
        <v>2314887</v>
      </c>
      <c r="F56" s="128">
        <f t="shared" si="8"/>
        <v>5767900</v>
      </c>
      <c r="G56" s="128">
        <f t="shared" si="8"/>
        <v>5770891</v>
      </c>
      <c r="H56" s="128">
        <f t="shared" si="8"/>
        <v>2314887</v>
      </c>
      <c r="I56" s="128">
        <f t="shared" si="8"/>
        <v>0</v>
      </c>
      <c r="J56" s="128">
        <f t="shared" si="8"/>
        <v>0</v>
      </c>
      <c r="K56" s="128">
        <f t="shared" si="8"/>
        <v>0</v>
      </c>
      <c r="L56" s="119"/>
    </row>
    <row r="57" spans="1:12" s="110" customFormat="1" ht="13.5" thickBot="1">
      <c r="A57" s="130" t="s">
        <v>68</v>
      </c>
      <c r="B57" s="131" t="s">
        <v>42</v>
      </c>
      <c r="C57" s="277">
        <f>C29+C32+C47+C50+C56</f>
        <v>20549900</v>
      </c>
      <c r="D57" s="277">
        <f>D29+D32+D47+D50+D56</f>
        <v>21954393</v>
      </c>
      <c r="E57" s="277">
        <f t="shared" ref="E57:K57" si="9">E29+E32+E47+E50+E56</f>
        <v>9735808</v>
      </c>
      <c r="F57" s="277">
        <f t="shared" si="9"/>
        <v>20549900</v>
      </c>
      <c r="G57" s="277">
        <f t="shared" si="9"/>
        <v>21954393</v>
      </c>
      <c r="H57" s="277">
        <f t="shared" si="9"/>
        <v>9735808</v>
      </c>
      <c r="I57" s="277">
        <f t="shared" si="9"/>
        <v>0</v>
      </c>
      <c r="J57" s="277">
        <f t="shared" si="9"/>
        <v>0</v>
      </c>
      <c r="K57" s="277">
        <f t="shared" si="9"/>
        <v>0</v>
      </c>
      <c r="L57" s="119"/>
    </row>
    <row r="58" spans="1:12" s="110" customFormat="1">
      <c r="A58" s="154" t="s">
        <v>191</v>
      </c>
      <c r="B58" s="155"/>
      <c r="C58" s="117">
        <v>64000</v>
      </c>
      <c r="D58" s="145">
        <v>64000</v>
      </c>
      <c r="E58" s="145">
        <v>39000</v>
      </c>
      <c r="F58" s="117">
        <v>64000</v>
      </c>
      <c r="G58" s="117">
        <v>64000</v>
      </c>
      <c r="H58" s="145">
        <v>39000</v>
      </c>
      <c r="I58" s="156"/>
      <c r="J58" s="246"/>
      <c r="K58" s="509"/>
      <c r="L58" s="119"/>
    </row>
    <row r="59" spans="1:12" s="110" customFormat="1">
      <c r="A59" s="154" t="s">
        <v>225</v>
      </c>
      <c r="B59" s="155"/>
      <c r="C59" s="117">
        <v>0</v>
      </c>
      <c r="D59" s="145">
        <v>0</v>
      </c>
      <c r="E59" s="145">
        <v>39000</v>
      </c>
      <c r="F59" s="117"/>
      <c r="G59" s="117"/>
      <c r="H59" s="145">
        <v>39000</v>
      </c>
      <c r="I59" s="117"/>
      <c r="J59" s="246"/>
      <c r="K59" s="117"/>
      <c r="L59" s="119"/>
    </row>
    <row r="60" spans="1:12" s="110" customFormat="1">
      <c r="A60" s="146" t="s">
        <v>43</v>
      </c>
      <c r="B60" s="116"/>
      <c r="C60" s="145">
        <v>2165000</v>
      </c>
      <c r="D60" s="145">
        <v>2165000</v>
      </c>
      <c r="E60" s="145">
        <v>1115200</v>
      </c>
      <c r="F60" s="145">
        <v>2165000</v>
      </c>
      <c r="G60" s="145">
        <v>2165000</v>
      </c>
      <c r="H60" s="145">
        <v>1115200</v>
      </c>
      <c r="I60" s="117"/>
      <c r="J60" s="118"/>
      <c r="K60" s="117"/>
      <c r="L60" s="119"/>
    </row>
    <row r="61" spans="1:12" s="110" customFormat="1">
      <c r="A61" s="157" t="s">
        <v>141</v>
      </c>
      <c r="B61" s="116"/>
      <c r="C61" s="122">
        <v>2229000</v>
      </c>
      <c r="D61" s="122">
        <v>2165000</v>
      </c>
      <c r="E61" s="122">
        <v>973200</v>
      </c>
      <c r="F61" s="122">
        <v>2229000</v>
      </c>
      <c r="G61" s="123">
        <v>2165000</v>
      </c>
      <c r="H61" s="122">
        <v>973200</v>
      </c>
      <c r="I61" s="117"/>
      <c r="J61" s="118"/>
      <c r="K61" s="117"/>
      <c r="L61" s="119"/>
    </row>
    <row r="62" spans="1:12" s="110" customFormat="1" ht="13.5" thickBot="1">
      <c r="A62" s="282" t="s">
        <v>226</v>
      </c>
      <c r="B62" s="283"/>
      <c r="C62" s="284">
        <v>0</v>
      </c>
      <c r="D62" s="284">
        <v>0</v>
      </c>
      <c r="E62" s="284">
        <v>40000</v>
      </c>
      <c r="F62" s="284"/>
      <c r="G62" s="114"/>
      <c r="H62" s="284">
        <v>40000</v>
      </c>
      <c r="I62" s="128"/>
      <c r="J62" s="129"/>
      <c r="K62" s="128"/>
      <c r="L62" s="119"/>
    </row>
    <row r="63" spans="1:12" s="110" customFormat="1" ht="13.5" thickBot="1">
      <c r="A63" s="130" t="s">
        <v>69</v>
      </c>
      <c r="B63" s="131" t="s">
        <v>44</v>
      </c>
      <c r="C63" s="132">
        <f>SUM(C60+C58)</f>
        <v>2229000</v>
      </c>
      <c r="D63" s="277">
        <f>SUM(D58+D60)</f>
        <v>2229000</v>
      </c>
      <c r="E63" s="277">
        <f t="shared" ref="E63:K63" si="10">SUM(E58+E60)</f>
        <v>1154200</v>
      </c>
      <c r="F63" s="277">
        <f t="shared" si="10"/>
        <v>2229000</v>
      </c>
      <c r="G63" s="277">
        <f t="shared" si="10"/>
        <v>2229000</v>
      </c>
      <c r="H63" s="277">
        <f t="shared" si="10"/>
        <v>1154200</v>
      </c>
      <c r="I63" s="277">
        <f t="shared" si="10"/>
        <v>0</v>
      </c>
      <c r="J63" s="277">
        <f t="shared" si="10"/>
        <v>0</v>
      </c>
      <c r="K63" s="277">
        <f t="shared" si="10"/>
        <v>0</v>
      </c>
      <c r="L63" s="119"/>
    </row>
    <row r="64" spans="1:12" s="110" customFormat="1">
      <c r="A64" s="154" t="s">
        <v>192</v>
      </c>
      <c r="B64" s="285"/>
      <c r="C64" s="286">
        <v>0</v>
      </c>
      <c r="D64" s="145">
        <v>1349160</v>
      </c>
      <c r="E64" s="145">
        <v>1349160</v>
      </c>
      <c r="F64" s="145"/>
      <c r="G64" s="145">
        <v>1349160</v>
      </c>
      <c r="H64" s="145">
        <v>1349160</v>
      </c>
      <c r="I64" s="117"/>
      <c r="J64" s="294"/>
      <c r="K64" s="509"/>
      <c r="L64" s="119"/>
    </row>
    <row r="65" spans="1:12" s="110" customFormat="1">
      <c r="A65" s="154" t="s">
        <v>227</v>
      </c>
      <c r="B65" s="285"/>
      <c r="C65" s="286"/>
      <c r="D65" s="145">
        <v>1349160</v>
      </c>
      <c r="E65" s="145">
        <v>1349160</v>
      </c>
      <c r="F65" s="145"/>
      <c r="G65" s="145">
        <v>1349160</v>
      </c>
      <c r="H65" s="145">
        <v>1349160</v>
      </c>
      <c r="I65" s="117"/>
      <c r="J65" s="294"/>
      <c r="K65" s="117"/>
      <c r="L65" s="119"/>
    </row>
    <row r="66" spans="1:12" s="110" customFormat="1" ht="23.25" customHeight="1">
      <c r="A66" s="158" t="s">
        <v>45</v>
      </c>
      <c r="B66" s="159"/>
      <c r="C66" s="160">
        <f>SUM(C67:C71)</f>
        <v>2081587</v>
      </c>
      <c r="D66" s="167">
        <f>SUM(D67:D71)</f>
        <v>2081587</v>
      </c>
      <c r="E66" s="167">
        <f>SUM(E67:E71)</f>
        <v>1533315</v>
      </c>
      <c r="F66" s="167">
        <f t="shared" ref="F66:G66" si="11">SUM(F67:F71)</f>
        <v>2081587</v>
      </c>
      <c r="G66" s="167">
        <f t="shared" si="11"/>
        <v>2081587</v>
      </c>
      <c r="H66" s="167">
        <f t="shared" ref="H66:K66" si="12">SUM(H67:H71)</f>
        <v>1533315</v>
      </c>
      <c r="I66" s="167">
        <f t="shared" si="12"/>
        <v>0</v>
      </c>
      <c r="J66" s="167">
        <f t="shared" si="12"/>
        <v>0</v>
      </c>
      <c r="K66" s="167">
        <f t="shared" si="12"/>
        <v>0</v>
      </c>
      <c r="L66" s="109"/>
    </row>
    <row r="67" spans="1:12" s="110" customFormat="1" ht="23.25" customHeight="1">
      <c r="A67" s="111" t="s">
        <v>161</v>
      </c>
      <c r="B67" s="127"/>
      <c r="C67" s="113">
        <v>543587</v>
      </c>
      <c r="D67" s="284">
        <v>543587</v>
      </c>
      <c r="E67" s="284">
        <v>450000</v>
      </c>
      <c r="F67" s="284">
        <v>543587</v>
      </c>
      <c r="G67" s="114">
        <v>543587</v>
      </c>
      <c r="H67" s="284">
        <v>450000</v>
      </c>
      <c r="I67" s="125"/>
      <c r="J67" s="123"/>
      <c r="K67" s="122"/>
      <c r="L67" s="109"/>
    </row>
    <row r="68" spans="1:12" s="164" customFormat="1">
      <c r="A68" s="120" t="s">
        <v>46</v>
      </c>
      <c r="B68" s="162"/>
      <c r="C68" s="122">
        <v>933000</v>
      </c>
      <c r="D68" s="122">
        <v>933000</v>
      </c>
      <c r="E68" s="122">
        <v>650000</v>
      </c>
      <c r="F68" s="122">
        <v>933000</v>
      </c>
      <c r="G68" s="123">
        <v>933000</v>
      </c>
      <c r="H68" s="122">
        <v>650000</v>
      </c>
      <c r="I68" s="123"/>
      <c r="J68" s="123"/>
      <c r="K68" s="122"/>
      <c r="L68" s="163"/>
    </row>
    <row r="69" spans="1:12" s="110" customFormat="1">
      <c r="A69" s="120" t="s">
        <v>124</v>
      </c>
      <c r="B69" s="121"/>
      <c r="C69" s="122">
        <v>90000</v>
      </c>
      <c r="D69" s="122">
        <v>90000</v>
      </c>
      <c r="E69" s="122">
        <v>95000</v>
      </c>
      <c r="F69" s="122">
        <v>90000</v>
      </c>
      <c r="G69" s="123">
        <v>90000</v>
      </c>
      <c r="H69" s="122">
        <v>95000</v>
      </c>
      <c r="I69" s="123"/>
      <c r="J69" s="123"/>
      <c r="K69" s="122"/>
      <c r="L69" s="109"/>
    </row>
    <row r="70" spans="1:12" s="110" customFormat="1" ht="20.100000000000001" customHeight="1">
      <c r="A70" s="120" t="s">
        <v>139</v>
      </c>
      <c r="B70" s="121"/>
      <c r="C70" s="122">
        <v>280000</v>
      </c>
      <c r="D70" s="122">
        <v>280000</v>
      </c>
      <c r="E70" s="122">
        <v>145200</v>
      </c>
      <c r="F70" s="122">
        <v>280000</v>
      </c>
      <c r="G70" s="123">
        <v>280000</v>
      </c>
      <c r="H70" s="122">
        <v>145200</v>
      </c>
      <c r="I70" s="123"/>
      <c r="J70" s="123"/>
      <c r="K70" s="122"/>
      <c r="L70" s="109"/>
    </row>
    <row r="71" spans="1:12" s="110" customFormat="1" ht="20.100000000000001" customHeight="1">
      <c r="A71" s="120" t="s">
        <v>47</v>
      </c>
      <c r="B71" s="121"/>
      <c r="C71" s="122">
        <v>235000</v>
      </c>
      <c r="D71" s="122">
        <v>235000</v>
      </c>
      <c r="E71" s="122">
        <v>193115</v>
      </c>
      <c r="F71" s="122">
        <v>235000</v>
      </c>
      <c r="G71" s="123">
        <v>235000</v>
      </c>
      <c r="H71" s="122">
        <v>193115</v>
      </c>
      <c r="I71" s="123"/>
      <c r="J71" s="123"/>
      <c r="K71" s="122"/>
      <c r="L71" s="109"/>
    </row>
    <row r="72" spans="1:12" s="110" customFormat="1" ht="20.100000000000001" customHeight="1">
      <c r="A72" s="120" t="s">
        <v>228</v>
      </c>
      <c r="B72" s="121"/>
      <c r="C72" s="122">
        <v>0</v>
      </c>
      <c r="D72" s="122">
        <v>0</v>
      </c>
      <c r="E72" s="122">
        <v>1272365</v>
      </c>
      <c r="F72" s="122"/>
      <c r="G72" s="123"/>
      <c r="H72" s="122">
        <v>1272365</v>
      </c>
      <c r="I72" s="123"/>
      <c r="J72" s="123"/>
      <c r="K72" s="122"/>
      <c r="L72" s="109"/>
    </row>
    <row r="73" spans="1:12" s="110" customFormat="1" ht="20.100000000000001" customHeight="1">
      <c r="A73" s="120" t="s">
        <v>229</v>
      </c>
      <c r="B73" s="121"/>
      <c r="C73" s="122">
        <v>0</v>
      </c>
      <c r="D73" s="122">
        <v>0</v>
      </c>
      <c r="E73" s="122">
        <v>260950</v>
      </c>
      <c r="F73" s="122"/>
      <c r="G73" s="123"/>
      <c r="H73" s="122">
        <v>260950</v>
      </c>
      <c r="I73" s="123"/>
      <c r="J73" s="123"/>
      <c r="K73" s="122"/>
      <c r="L73" s="109"/>
    </row>
    <row r="74" spans="1:12" ht="22.5" customHeight="1">
      <c r="A74" s="165" t="s">
        <v>48</v>
      </c>
      <c r="B74" s="166"/>
      <c r="C74" s="167">
        <f>SUM(C75:C80)</f>
        <v>758000</v>
      </c>
      <c r="D74" s="167">
        <f>SUM(D75:D80)</f>
        <v>1573600</v>
      </c>
      <c r="E74" s="167">
        <f>SUM(E75:E80)</f>
        <v>1438135</v>
      </c>
      <c r="F74" s="167">
        <f t="shared" ref="F74:K74" si="13">SUM(F75:F80)</f>
        <v>758000</v>
      </c>
      <c r="G74" s="167">
        <f t="shared" si="13"/>
        <v>1573600</v>
      </c>
      <c r="H74" s="167">
        <f t="shared" si="13"/>
        <v>1438135</v>
      </c>
      <c r="I74" s="167">
        <f t="shared" si="13"/>
        <v>0</v>
      </c>
      <c r="J74" s="167">
        <f t="shared" si="13"/>
        <v>0</v>
      </c>
      <c r="K74" s="167">
        <f t="shared" si="13"/>
        <v>0</v>
      </c>
      <c r="L74" s="168"/>
    </row>
    <row r="75" spans="1:12" s="110" customFormat="1" ht="18.75" customHeight="1">
      <c r="A75" s="169" t="s">
        <v>125</v>
      </c>
      <c r="B75" s="170"/>
      <c r="C75" s="171">
        <v>100000</v>
      </c>
      <c r="D75" s="171">
        <v>700000</v>
      </c>
      <c r="E75" s="171">
        <v>650000</v>
      </c>
      <c r="F75" s="171">
        <v>100000</v>
      </c>
      <c r="G75" s="172">
        <v>700000</v>
      </c>
      <c r="H75" s="171">
        <v>650000</v>
      </c>
      <c r="I75" s="147"/>
      <c r="J75" s="147"/>
      <c r="K75" s="145"/>
      <c r="L75" s="119"/>
    </row>
    <row r="76" spans="1:12" s="110" customFormat="1" ht="18.75" customHeight="1">
      <c r="A76" s="169" t="s">
        <v>140</v>
      </c>
      <c r="B76" s="170"/>
      <c r="C76" s="171">
        <v>100000</v>
      </c>
      <c r="D76" s="171">
        <v>315000</v>
      </c>
      <c r="E76" s="171">
        <v>305000</v>
      </c>
      <c r="F76" s="171">
        <v>100000</v>
      </c>
      <c r="G76" s="172">
        <v>315000</v>
      </c>
      <c r="H76" s="171">
        <v>305000</v>
      </c>
      <c r="I76" s="147"/>
      <c r="J76" s="147"/>
      <c r="K76" s="145"/>
      <c r="L76" s="119"/>
    </row>
    <row r="77" spans="1:12" s="110" customFormat="1">
      <c r="A77" s="173" t="s">
        <v>135</v>
      </c>
      <c r="B77" s="170"/>
      <c r="C77" s="174">
        <v>13000</v>
      </c>
      <c r="D77" s="174">
        <v>13000</v>
      </c>
      <c r="E77" s="174">
        <v>11000</v>
      </c>
      <c r="F77" s="174">
        <v>13000</v>
      </c>
      <c r="G77" s="175">
        <v>13000</v>
      </c>
      <c r="H77" s="174">
        <v>11000</v>
      </c>
      <c r="I77" s="147"/>
      <c r="J77" s="147"/>
      <c r="K77" s="145"/>
      <c r="L77" s="119"/>
    </row>
    <row r="78" spans="1:12" s="110" customFormat="1" ht="15.75" customHeight="1">
      <c r="A78" s="169" t="s">
        <v>114</v>
      </c>
      <c r="B78" s="170"/>
      <c r="C78" s="171">
        <v>500000</v>
      </c>
      <c r="D78" s="171">
        <v>500000</v>
      </c>
      <c r="E78" s="171">
        <v>450000</v>
      </c>
      <c r="F78" s="171">
        <v>500000</v>
      </c>
      <c r="G78" s="172">
        <v>500000</v>
      </c>
      <c r="H78" s="171">
        <v>450000</v>
      </c>
      <c r="I78" s="147"/>
      <c r="J78" s="147"/>
      <c r="K78" s="145"/>
      <c r="L78" s="119"/>
    </row>
    <row r="79" spans="1:12" s="110" customFormat="1" ht="18" customHeight="1">
      <c r="A79" s="157" t="s">
        <v>136</v>
      </c>
      <c r="B79" s="170"/>
      <c r="C79" s="122">
        <v>25000</v>
      </c>
      <c r="D79" s="122">
        <v>25600</v>
      </c>
      <c r="E79" s="122">
        <v>13000</v>
      </c>
      <c r="F79" s="122">
        <v>25000</v>
      </c>
      <c r="G79" s="123">
        <v>25600</v>
      </c>
      <c r="H79" s="122">
        <v>13000</v>
      </c>
      <c r="I79" s="147"/>
      <c r="J79" s="147"/>
      <c r="K79" s="145"/>
      <c r="L79" s="119"/>
    </row>
    <row r="80" spans="1:12" s="110" customFormat="1">
      <c r="A80" s="287" t="s">
        <v>115</v>
      </c>
      <c r="B80" s="170"/>
      <c r="C80" s="122">
        <v>20000</v>
      </c>
      <c r="D80" s="122">
        <v>20000</v>
      </c>
      <c r="E80" s="122">
        <v>9135</v>
      </c>
      <c r="F80" s="122">
        <v>20000</v>
      </c>
      <c r="G80" s="122">
        <v>20000</v>
      </c>
      <c r="H80" s="122">
        <v>9135</v>
      </c>
      <c r="I80" s="145"/>
      <c r="J80" s="147"/>
      <c r="K80" s="145"/>
      <c r="L80" s="119"/>
    </row>
    <row r="81" spans="1:12" s="110" customFormat="1">
      <c r="A81" s="287" t="s">
        <v>230</v>
      </c>
      <c r="B81" s="170"/>
      <c r="C81" s="122">
        <v>0</v>
      </c>
      <c r="D81" s="122">
        <v>0</v>
      </c>
      <c r="E81" s="122">
        <v>618050</v>
      </c>
      <c r="F81" s="122"/>
      <c r="G81" s="122"/>
      <c r="H81" s="122">
        <v>618050</v>
      </c>
      <c r="I81" s="145"/>
      <c r="J81" s="147"/>
      <c r="K81" s="145"/>
      <c r="L81" s="119"/>
    </row>
    <row r="82" spans="1:12" s="110" customFormat="1">
      <c r="A82" s="287" t="s">
        <v>231</v>
      </c>
      <c r="B82" s="170"/>
      <c r="C82" s="122">
        <v>0</v>
      </c>
      <c r="D82" s="122">
        <v>0</v>
      </c>
      <c r="E82" s="122">
        <v>815600</v>
      </c>
      <c r="F82" s="122"/>
      <c r="G82" s="122"/>
      <c r="H82" s="122">
        <v>815600</v>
      </c>
      <c r="I82" s="145"/>
      <c r="J82" s="147"/>
      <c r="K82" s="145"/>
      <c r="L82" s="119"/>
    </row>
    <row r="83" spans="1:12" s="110" customFormat="1">
      <c r="A83" s="287" t="s">
        <v>232</v>
      </c>
      <c r="B83" s="170"/>
      <c r="C83" s="122">
        <v>0</v>
      </c>
      <c r="D83" s="122">
        <v>0</v>
      </c>
      <c r="E83" s="122">
        <v>4485</v>
      </c>
      <c r="F83" s="122"/>
      <c r="G83" s="122"/>
      <c r="H83" s="122">
        <v>4485</v>
      </c>
      <c r="I83" s="145"/>
      <c r="J83" s="245"/>
      <c r="K83" s="510"/>
      <c r="L83" s="119"/>
    </row>
    <row r="84" spans="1:12" s="110" customFormat="1">
      <c r="A84" s="121" t="s">
        <v>49</v>
      </c>
      <c r="B84" s="170"/>
      <c r="C84" s="117">
        <f>SUM(C85:C90)</f>
        <v>27036664</v>
      </c>
      <c r="D84" s="117">
        <f>SUM(D85:D90)</f>
        <v>21506946</v>
      </c>
      <c r="E84" s="117">
        <f t="shared" ref="E84:G84" si="14">SUM(E85:E90)</f>
        <v>0</v>
      </c>
      <c r="F84" s="117">
        <f t="shared" si="14"/>
        <v>5577013</v>
      </c>
      <c r="G84" s="117">
        <f t="shared" si="14"/>
        <v>2577029</v>
      </c>
      <c r="H84" s="117">
        <f t="shared" ref="H84:K84" si="15">SUM(H85:H90)</f>
        <v>0</v>
      </c>
      <c r="I84" s="117">
        <f t="shared" si="15"/>
        <v>21459651</v>
      </c>
      <c r="J84" s="117">
        <f t="shared" si="15"/>
        <v>18929917</v>
      </c>
      <c r="K84" s="117">
        <f t="shared" si="15"/>
        <v>0</v>
      </c>
      <c r="L84" s="119"/>
    </row>
    <row r="85" spans="1:12" s="110" customFormat="1" ht="28.9" customHeight="1">
      <c r="A85" s="176" t="s">
        <v>159</v>
      </c>
      <c r="B85" s="140"/>
      <c r="C85" s="107">
        <v>11497556</v>
      </c>
      <c r="D85" s="107">
        <v>9967838</v>
      </c>
      <c r="E85" s="107">
        <v>0</v>
      </c>
      <c r="F85" s="107"/>
      <c r="G85" s="108"/>
      <c r="H85" s="108">
        <v>0</v>
      </c>
      <c r="I85" s="108">
        <v>11497556</v>
      </c>
      <c r="J85" s="108">
        <v>9967838</v>
      </c>
      <c r="K85" s="107">
        <v>0</v>
      </c>
      <c r="L85" s="119"/>
    </row>
    <row r="86" spans="1:12" s="110" customFormat="1">
      <c r="A86" s="157" t="s">
        <v>148</v>
      </c>
      <c r="B86" s="116"/>
      <c r="C86" s="122">
        <v>3000000</v>
      </c>
      <c r="D86" s="122">
        <v>4120616</v>
      </c>
      <c r="E86" s="122">
        <v>0</v>
      </c>
      <c r="F86" s="122"/>
      <c r="G86" s="123">
        <v>1120616</v>
      </c>
      <c r="H86" s="123">
        <v>0</v>
      </c>
      <c r="I86" s="123">
        <v>3000000</v>
      </c>
      <c r="J86" s="123">
        <v>3000000</v>
      </c>
      <c r="K86" s="122">
        <v>0</v>
      </c>
      <c r="L86" s="119"/>
    </row>
    <row r="87" spans="1:12" s="110" customFormat="1">
      <c r="A87" s="157" t="s">
        <v>116</v>
      </c>
      <c r="B87" s="116"/>
      <c r="C87" s="122">
        <v>4036728</v>
      </c>
      <c r="D87" s="122">
        <v>3036728</v>
      </c>
      <c r="E87" s="122">
        <v>0</v>
      </c>
      <c r="F87" s="122"/>
      <c r="G87" s="123"/>
      <c r="H87" s="123">
        <v>0</v>
      </c>
      <c r="I87" s="123">
        <v>4036728</v>
      </c>
      <c r="J87" s="123">
        <v>3036728</v>
      </c>
      <c r="K87" s="122">
        <v>0</v>
      </c>
      <c r="L87" s="119"/>
    </row>
    <row r="88" spans="1:12" s="110" customFormat="1">
      <c r="A88" s="124" t="s">
        <v>160</v>
      </c>
      <c r="B88" s="127"/>
      <c r="C88" s="161">
        <v>2925367</v>
      </c>
      <c r="D88" s="125">
        <v>2925351</v>
      </c>
      <c r="E88" s="125">
        <v>0</v>
      </c>
      <c r="F88" s="113"/>
      <c r="G88" s="125"/>
      <c r="H88" s="125">
        <v>0</v>
      </c>
      <c r="I88" s="125">
        <v>2925367</v>
      </c>
      <c r="J88" s="123">
        <v>2925351</v>
      </c>
      <c r="K88" s="122">
        <v>0</v>
      </c>
      <c r="L88" s="119"/>
    </row>
    <row r="89" spans="1:12" s="110" customFormat="1">
      <c r="A89" s="124" t="s">
        <v>177</v>
      </c>
      <c r="B89" s="127"/>
      <c r="C89" s="113">
        <v>2570600</v>
      </c>
      <c r="D89" s="125">
        <v>0</v>
      </c>
      <c r="E89" s="125">
        <v>0</v>
      </c>
      <c r="F89" s="161">
        <v>2570600</v>
      </c>
      <c r="G89" s="161">
        <v>0</v>
      </c>
      <c r="H89" s="125">
        <v>0</v>
      </c>
      <c r="I89" s="125"/>
      <c r="J89" s="123"/>
      <c r="K89" s="122">
        <v>0</v>
      </c>
      <c r="L89" s="119"/>
    </row>
    <row r="90" spans="1:12" s="110" customFormat="1" ht="13.5" thickBot="1">
      <c r="A90" s="111" t="s">
        <v>50</v>
      </c>
      <c r="B90" s="127"/>
      <c r="C90" s="113">
        <v>3006413</v>
      </c>
      <c r="D90" s="113">
        <v>1456413</v>
      </c>
      <c r="E90" s="113">
        <v>0</v>
      </c>
      <c r="F90" s="113">
        <v>3006413</v>
      </c>
      <c r="G90" s="125">
        <v>1456413</v>
      </c>
      <c r="H90" s="125">
        <v>0</v>
      </c>
      <c r="I90" s="125"/>
      <c r="J90" s="125"/>
      <c r="K90" s="113">
        <v>0</v>
      </c>
      <c r="L90" s="119"/>
    </row>
    <row r="91" spans="1:12" s="110" customFormat="1" ht="13.5" thickBot="1">
      <c r="A91" s="130" t="s">
        <v>70</v>
      </c>
      <c r="B91" s="131" t="s">
        <v>51</v>
      </c>
      <c r="C91" s="132">
        <f>C66+C74+C84</f>
        <v>29876251</v>
      </c>
      <c r="D91" s="132">
        <f>SUM(D65+D66+D74+D84)</f>
        <v>26511293</v>
      </c>
      <c r="E91" s="132">
        <f t="shared" ref="E91:K91" si="16">SUM(E65+E66+E74+E84)</f>
        <v>4320610</v>
      </c>
      <c r="F91" s="132">
        <f t="shared" si="16"/>
        <v>8416600</v>
      </c>
      <c r="G91" s="132">
        <f t="shared" si="16"/>
        <v>7581376</v>
      </c>
      <c r="H91" s="132">
        <f t="shared" si="16"/>
        <v>4320610</v>
      </c>
      <c r="I91" s="132">
        <f t="shared" si="16"/>
        <v>21459651</v>
      </c>
      <c r="J91" s="132">
        <f t="shared" si="16"/>
        <v>18929917</v>
      </c>
      <c r="K91" s="132">
        <f t="shared" si="16"/>
        <v>0</v>
      </c>
      <c r="L91" s="119"/>
    </row>
    <row r="92" spans="1:12" s="110" customFormat="1" ht="13.5" thickBot="1">
      <c r="A92" s="134" t="s">
        <v>71</v>
      </c>
      <c r="B92" s="131" t="s">
        <v>53</v>
      </c>
      <c r="C92" s="132">
        <f>SUM(C93:C95)</f>
        <v>3232674</v>
      </c>
      <c r="D92" s="132">
        <f t="shared" ref="D92:K92" si="17">SUM(D93:D95)</f>
        <v>3232674</v>
      </c>
      <c r="E92" s="132">
        <f t="shared" si="17"/>
        <v>2527475</v>
      </c>
      <c r="F92" s="132">
        <f t="shared" si="17"/>
        <v>0</v>
      </c>
      <c r="G92" s="132">
        <f t="shared" si="17"/>
        <v>0</v>
      </c>
      <c r="H92" s="132">
        <f t="shared" si="17"/>
        <v>0</v>
      </c>
      <c r="I92" s="132">
        <f t="shared" si="17"/>
        <v>3232674</v>
      </c>
      <c r="J92" s="132">
        <f t="shared" si="17"/>
        <v>3232674</v>
      </c>
      <c r="K92" s="132">
        <f t="shared" si="17"/>
        <v>2527475</v>
      </c>
      <c r="L92" s="119"/>
    </row>
    <row r="93" spans="1:12" s="110" customFormat="1" ht="27" customHeight="1">
      <c r="A93" s="157" t="s">
        <v>52</v>
      </c>
      <c r="B93" s="170"/>
      <c r="C93" s="122">
        <v>640000</v>
      </c>
      <c r="D93" s="122">
        <v>640000</v>
      </c>
      <c r="E93" s="122">
        <v>2000768</v>
      </c>
      <c r="F93" s="178"/>
      <c r="G93" s="179"/>
      <c r="H93" s="179"/>
      <c r="I93" s="123">
        <v>640000</v>
      </c>
      <c r="J93" s="108">
        <v>640000</v>
      </c>
      <c r="K93" s="107">
        <v>2000768</v>
      </c>
      <c r="L93" s="119"/>
    </row>
    <row r="94" spans="1:12" s="110" customFormat="1" ht="27" customHeight="1">
      <c r="A94" s="124" t="s">
        <v>173</v>
      </c>
      <c r="B94" s="170"/>
      <c r="C94" s="113">
        <v>1905255</v>
      </c>
      <c r="D94" s="113">
        <v>1905255</v>
      </c>
      <c r="E94" s="113">
        <v>0</v>
      </c>
      <c r="F94" s="180"/>
      <c r="G94" s="181"/>
      <c r="H94" s="181"/>
      <c r="I94" s="125">
        <v>1905255</v>
      </c>
      <c r="J94" s="123">
        <v>1905255</v>
      </c>
      <c r="K94" s="122">
        <v>0</v>
      </c>
      <c r="L94" s="119"/>
    </row>
    <row r="95" spans="1:12" s="110" customFormat="1" ht="31.5" customHeight="1" thickBot="1">
      <c r="A95" s="124" t="s">
        <v>172</v>
      </c>
      <c r="B95" s="170"/>
      <c r="C95" s="113">
        <v>687419</v>
      </c>
      <c r="D95" s="113">
        <v>687419</v>
      </c>
      <c r="E95" s="113">
        <v>526707</v>
      </c>
      <c r="F95" s="180"/>
      <c r="G95" s="181"/>
      <c r="H95" s="181"/>
      <c r="I95" s="125">
        <v>687419</v>
      </c>
      <c r="J95" s="125">
        <v>687419</v>
      </c>
      <c r="K95" s="113">
        <v>526707</v>
      </c>
      <c r="L95" s="119"/>
    </row>
    <row r="96" spans="1:12" s="110" customFormat="1" ht="13.5" thickBot="1">
      <c r="A96" s="182" t="s">
        <v>117</v>
      </c>
      <c r="B96" s="131" t="s">
        <v>54</v>
      </c>
      <c r="C96" s="177">
        <f>SUM(C97:C99)</f>
        <v>2513600</v>
      </c>
      <c r="D96" s="177">
        <f t="shared" ref="D96:K96" si="18">SUM(D97:D99)</f>
        <v>2513600</v>
      </c>
      <c r="E96" s="177">
        <f t="shared" si="18"/>
        <v>0</v>
      </c>
      <c r="F96" s="177">
        <f t="shared" si="18"/>
        <v>0</v>
      </c>
      <c r="G96" s="177">
        <f t="shared" si="18"/>
        <v>0</v>
      </c>
      <c r="H96" s="177">
        <f t="shared" si="18"/>
        <v>0</v>
      </c>
      <c r="I96" s="177">
        <f t="shared" si="18"/>
        <v>2513600</v>
      </c>
      <c r="J96" s="177">
        <f t="shared" si="18"/>
        <v>2513600</v>
      </c>
      <c r="K96" s="177">
        <f t="shared" si="18"/>
        <v>0</v>
      </c>
      <c r="L96" s="119"/>
    </row>
    <row r="97" spans="1:12" s="110" customFormat="1" ht="25.5">
      <c r="A97" s="157" t="s">
        <v>158</v>
      </c>
      <c r="B97" s="170"/>
      <c r="C97" s="122">
        <v>799000</v>
      </c>
      <c r="D97" s="122">
        <v>1979000</v>
      </c>
      <c r="E97" s="122">
        <v>0</v>
      </c>
      <c r="F97" s="178"/>
      <c r="G97" s="179"/>
      <c r="H97" s="179"/>
      <c r="I97" s="123">
        <v>799000</v>
      </c>
      <c r="J97" s="108">
        <v>1979000</v>
      </c>
      <c r="K97" s="107">
        <v>0</v>
      </c>
      <c r="L97" s="119"/>
    </row>
    <row r="98" spans="1:12" s="110" customFormat="1">
      <c r="A98" s="124" t="s">
        <v>174</v>
      </c>
      <c r="B98" s="170"/>
      <c r="C98" s="113">
        <v>1180000</v>
      </c>
      <c r="D98" s="113">
        <v>0</v>
      </c>
      <c r="E98" s="113">
        <v>0</v>
      </c>
      <c r="F98" s="180"/>
      <c r="G98" s="181"/>
      <c r="H98" s="181"/>
      <c r="I98" s="125">
        <v>1180000</v>
      </c>
      <c r="J98" s="123">
        <v>0</v>
      </c>
      <c r="K98" s="122">
        <v>0</v>
      </c>
      <c r="L98" s="119"/>
    </row>
    <row r="99" spans="1:12" s="110" customFormat="1" ht="13.5" thickBot="1">
      <c r="A99" s="124" t="s">
        <v>175</v>
      </c>
      <c r="B99" s="170"/>
      <c r="C99" s="113">
        <v>534600</v>
      </c>
      <c r="D99" s="113">
        <v>534600</v>
      </c>
      <c r="E99" s="113">
        <v>0</v>
      </c>
      <c r="F99" s="180"/>
      <c r="G99" s="181"/>
      <c r="H99" s="181"/>
      <c r="I99" s="125">
        <v>534600</v>
      </c>
      <c r="J99" s="125">
        <v>534600</v>
      </c>
      <c r="K99" s="113">
        <v>0</v>
      </c>
      <c r="L99" s="119"/>
    </row>
    <row r="100" spans="1:12" s="110" customFormat="1" ht="13.5" thickBot="1">
      <c r="A100" s="182" t="s">
        <v>55</v>
      </c>
      <c r="B100" s="131" t="s">
        <v>56</v>
      </c>
      <c r="C100" s="177">
        <f>C16+C17+C57+C63+C91+C92+C96</f>
        <v>72911025</v>
      </c>
      <c r="D100" s="177">
        <f>D16+D17+D57+D63+D91+D92+D96</f>
        <v>73424087</v>
      </c>
      <c r="E100" s="177">
        <f t="shared" ref="E100:K100" si="19">E16+E17+E57+E63+E91+E92+E96</f>
        <v>30845391</v>
      </c>
      <c r="F100" s="177">
        <f t="shared" si="19"/>
        <v>45705100</v>
      </c>
      <c r="G100" s="177">
        <f t="shared" si="19"/>
        <v>48747896</v>
      </c>
      <c r="H100" s="177">
        <f t="shared" si="19"/>
        <v>28317916</v>
      </c>
      <c r="I100" s="177">
        <f t="shared" si="19"/>
        <v>27205925</v>
      </c>
      <c r="J100" s="177">
        <f t="shared" si="19"/>
        <v>24676191</v>
      </c>
      <c r="K100" s="177">
        <f t="shared" si="19"/>
        <v>2527475</v>
      </c>
      <c r="L100" s="119"/>
    </row>
    <row r="101" spans="1:12" s="110" customFormat="1">
      <c r="A101" s="148" t="s">
        <v>128</v>
      </c>
      <c r="B101" s="170"/>
      <c r="C101" s="149">
        <v>640365</v>
      </c>
      <c r="D101" s="149">
        <v>1476803</v>
      </c>
      <c r="E101" s="149">
        <v>700889</v>
      </c>
      <c r="F101" s="149">
        <v>640365</v>
      </c>
      <c r="G101" s="150">
        <v>1476803</v>
      </c>
      <c r="H101" s="150"/>
      <c r="I101" s="247"/>
      <c r="J101" s="295"/>
      <c r="K101" s="511">
        <v>700889</v>
      </c>
      <c r="L101" s="119"/>
    </row>
    <row r="102" spans="1:12" s="110" customFormat="1" ht="13.5" thickBot="1">
      <c r="A102" s="183" t="s">
        <v>127</v>
      </c>
      <c r="B102" s="184" t="s">
        <v>126</v>
      </c>
      <c r="C102" s="185">
        <f>C101</f>
        <v>640365</v>
      </c>
      <c r="D102" s="185">
        <f>SUM(D101)</f>
        <v>1476803</v>
      </c>
      <c r="E102" s="185">
        <f t="shared" ref="E102:K102" si="20">SUM(E101)</f>
        <v>700889</v>
      </c>
      <c r="F102" s="185">
        <f t="shared" si="20"/>
        <v>640365</v>
      </c>
      <c r="G102" s="185">
        <f t="shared" si="20"/>
        <v>1476803</v>
      </c>
      <c r="H102" s="185">
        <f t="shared" si="20"/>
        <v>0</v>
      </c>
      <c r="I102" s="185">
        <f t="shared" si="20"/>
        <v>0</v>
      </c>
      <c r="J102" s="185">
        <f t="shared" si="20"/>
        <v>0</v>
      </c>
      <c r="K102" s="185">
        <f t="shared" si="20"/>
        <v>700889</v>
      </c>
      <c r="L102" s="119"/>
    </row>
    <row r="103" spans="1:12" s="110" customFormat="1" ht="13.5" thickBot="1">
      <c r="A103" s="186" t="s">
        <v>80</v>
      </c>
      <c r="B103" s="184"/>
      <c r="C103" s="187">
        <f>C100+C102</f>
        <v>73551390</v>
      </c>
      <c r="D103" s="187">
        <f>SUM(D100+D102)</f>
        <v>74900890</v>
      </c>
      <c r="E103" s="187">
        <f>SUM(E100+E102)</f>
        <v>31546280</v>
      </c>
      <c r="F103" s="187">
        <f t="shared" ref="F103:K103" si="21">SUM(F100+F102)</f>
        <v>46345465</v>
      </c>
      <c r="G103" s="187">
        <f t="shared" si="21"/>
        <v>50224699</v>
      </c>
      <c r="H103" s="187">
        <f t="shared" si="21"/>
        <v>28317916</v>
      </c>
      <c r="I103" s="187">
        <f t="shared" si="21"/>
        <v>27205925</v>
      </c>
      <c r="J103" s="187">
        <f t="shared" si="21"/>
        <v>24676191</v>
      </c>
      <c r="K103" s="187">
        <f t="shared" si="21"/>
        <v>3228364</v>
      </c>
      <c r="L103" s="109"/>
    </row>
    <row r="104" spans="1:12" s="110" customFormat="1" ht="16.5" customHeight="1" thickBot="1">
      <c r="A104" s="139" t="s">
        <v>57</v>
      </c>
      <c r="B104" s="140"/>
      <c r="C104" s="188">
        <v>6</v>
      </c>
      <c r="D104" s="188"/>
      <c r="E104" s="188"/>
      <c r="F104" s="140">
        <v>6</v>
      </c>
      <c r="G104" s="189"/>
      <c r="H104" s="189"/>
      <c r="I104" s="249"/>
      <c r="J104" s="296"/>
      <c r="K104" s="512"/>
      <c r="L104" s="109"/>
    </row>
    <row r="105" spans="1:12" s="110" customFormat="1" ht="17.25" customHeight="1" thickBot="1">
      <c r="A105" s="190" t="s">
        <v>58</v>
      </c>
      <c r="B105" s="191"/>
      <c r="C105" s="192">
        <v>4</v>
      </c>
      <c r="D105" s="192"/>
      <c r="E105" s="192"/>
      <c r="F105" s="191">
        <v>4</v>
      </c>
      <c r="G105" s="193"/>
      <c r="H105" s="193"/>
      <c r="I105" s="250"/>
      <c r="J105" s="296"/>
      <c r="K105" s="513"/>
      <c r="L105" s="163"/>
    </row>
    <row r="107" spans="1:12">
      <c r="F107" s="504"/>
      <c r="G107" s="504"/>
      <c r="H107" s="504"/>
    </row>
    <row r="108" spans="1:12">
      <c r="F108" s="504"/>
      <c r="G108" s="504"/>
      <c r="H108" s="504"/>
    </row>
    <row r="114" spans="9:11">
      <c r="I114" s="504"/>
      <c r="J114" s="504"/>
      <c r="K114" s="504"/>
    </row>
  </sheetData>
  <mergeCells count="1">
    <mergeCell ref="A1:K3"/>
  </mergeCells>
  <phoneticPr fontId="0" type="noConversion"/>
  <printOptions horizontalCentered="1"/>
  <pageMargins left="0.15748031496062992" right="0.15748031496062992" top="0.23622047244094491" bottom="0.19685039370078741" header="0.15748031496062992" footer="0.15748031496062992"/>
  <pageSetup paperSize="8" scale="51" orientation="landscape" horizontalDpi="300" verticalDpi="300" r:id="rId1"/>
  <headerFooter alignWithMargins="0"/>
  <rowBreaks count="1" manualBreakCount="1">
    <brk id="8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view="pageBreakPreview" zoomScale="60" zoomScaleNormal="100" workbookViewId="0">
      <selection activeCell="E13" sqref="E13"/>
    </sheetView>
  </sheetViews>
  <sheetFormatPr defaultColWidth="9.140625" defaultRowHeight="15"/>
  <cols>
    <col min="1" max="1" width="16.28515625" style="297" customWidth="1"/>
    <col min="2" max="2" width="82.7109375" style="297" customWidth="1"/>
    <col min="3" max="8" width="16.7109375" style="297" customWidth="1"/>
    <col min="9" max="256" width="9.140625" style="297"/>
    <col min="257" max="257" width="16.28515625" style="297" customWidth="1"/>
    <col min="258" max="258" width="82.7109375" style="297" customWidth="1"/>
    <col min="259" max="264" width="16.7109375" style="297" customWidth="1"/>
    <col min="265" max="512" width="9.140625" style="297"/>
    <col min="513" max="513" width="16.28515625" style="297" customWidth="1"/>
    <col min="514" max="514" width="82.7109375" style="297" customWidth="1"/>
    <col min="515" max="520" width="16.7109375" style="297" customWidth="1"/>
    <col min="521" max="768" width="9.140625" style="297"/>
    <col min="769" max="769" width="16.28515625" style="297" customWidth="1"/>
    <col min="770" max="770" width="82.7109375" style="297" customWidth="1"/>
    <col min="771" max="776" width="16.7109375" style="297" customWidth="1"/>
    <col min="777" max="1024" width="9.140625" style="297"/>
    <col min="1025" max="1025" width="16.28515625" style="297" customWidth="1"/>
    <col min="1026" max="1026" width="82.7109375" style="297" customWidth="1"/>
    <col min="1027" max="1032" width="16.7109375" style="297" customWidth="1"/>
    <col min="1033" max="1280" width="9.140625" style="297"/>
    <col min="1281" max="1281" width="16.28515625" style="297" customWidth="1"/>
    <col min="1282" max="1282" width="82.7109375" style="297" customWidth="1"/>
    <col min="1283" max="1288" width="16.7109375" style="297" customWidth="1"/>
    <col min="1289" max="1536" width="9.140625" style="297"/>
    <col min="1537" max="1537" width="16.28515625" style="297" customWidth="1"/>
    <col min="1538" max="1538" width="82.7109375" style="297" customWidth="1"/>
    <col min="1539" max="1544" width="16.7109375" style="297" customWidth="1"/>
    <col min="1545" max="1792" width="9.140625" style="297"/>
    <col min="1793" max="1793" width="16.28515625" style="297" customWidth="1"/>
    <col min="1794" max="1794" width="82.7109375" style="297" customWidth="1"/>
    <col min="1795" max="1800" width="16.7109375" style="297" customWidth="1"/>
    <col min="1801" max="2048" width="9.140625" style="297"/>
    <col min="2049" max="2049" width="16.28515625" style="297" customWidth="1"/>
    <col min="2050" max="2050" width="82.7109375" style="297" customWidth="1"/>
    <col min="2051" max="2056" width="16.7109375" style="297" customWidth="1"/>
    <col min="2057" max="2304" width="9.140625" style="297"/>
    <col min="2305" max="2305" width="16.28515625" style="297" customWidth="1"/>
    <col min="2306" max="2306" width="82.7109375" style="297" customWidth="1"/>
    <col min="2307" max="2312" width="16.7109375" style="297" customWidth="1"/>
    <col min="2313" max="2560" width="9.140625" style="297"/>
    <col min="2561" max="2561" width="16.28515625" style="297" customWidth="1"/>
    <col min="2562" max="2562" width="82.7109375" style="297" customWidth="1"/>
    <col min="2563" max="2568" width="16.7109375" style="297" customWidth="1"/>
    <col min="2569" max="2816" width="9.140625" style="297"/>
    <col min="2817" max="2817" width="16.28515625" style="297" customWidth="1"/>
    <col min="2818" max="2818" width="82.7109375" style="297" customWidth="1"/>
    <col min="2819" max="2824" width="16.7109375" style="297" customWidth="1"/>
    <col min="2825" max="3072" width="9.140625" style="297"/>
    <col min="3073" max="3073" width="16.28515625" style="297" customWidth="1"/>
    <col min="3074" max="3074" width="82.7109375" style="297" customWidth="1"/>
    <col min="3075" max="3080" width="16.7109375" style="297" customWidth="1"/>
    <col min="3081" max="3328" width="9.140625" style="297"/>
    <col min="3329" max="3329" width="16.28515625" style="297" customWidth="1"/>
    <col min="3330" max="3330" width="82.7109375" style="297" customWidth="1"/>
    <col min="3331" max="3336" width="16.7109375" style="297" customWidth="1"/>
    <col min="3337" max="3584" width="9.140625" style="297"/>
    <col min="3585" max="3585" width="16.28515625" style="297" customWidth="1"/>
    <col min="3586" max="3586" width="82.7109375" style="297" customWidth="1"/>
    <col min="3587" max="3592" width="16.7109375" style="297" customWidth="1"/>
    <col min="3593" max="3840" width="9.140625" style="297"/>
    <col min="3841" max="3841" width="16.28515625" style="297" customWidth="1"/>
    <col min="3842" max="3842" width="82.7109375" style="297" customWidth="1"/>
    <col min="3843" max="3848" width="16.7109375" style="297" customWidth="1"/>
    <col min="3849" max="4096" width="9.140625" style="297"/>
    <col min="4097" max="4097" width="16.28515625" style="297" customWidth="1"/>
    <col min="4098" max="4098" width="82.7109375" style="297" customWidth="1"/>
    <col min="4099" max="4104" width="16.7109375" style="297" customWidth="1"/>
    <col min="4105" max="4352" width="9.140625" style="297"/>
    <col min="4353" max="4353" width="16.28515625" style="297" customWidth="1"/>
    <col min="4354" max="4354" width="82.7109375" style="297" customWidth="1"/>
    <col min="4355" max="4360" width="16.7109375" style="297" customWidth="1"/>
    <col min="4361" max="4608" width="9.140625" style="297"/>
    <col min="4609" max="4609" width="16.28515625" style="297" customWidth="1"/>
    <col min="4610" max="4610" width="82.7109375" style="297" customWidth="1"/>
    <col min="4611" max="4616" width="16.7109375" style="297" customWidth="1"/>
    <col min="4617" max="4864" width="9.140625" style="297"/>
    <col min="4865" max="4865" width="16.28515625" style="297" customWidth="1"/>
    <col min="4866" max="4866" width="82.7109375" style="297" customWidth="1"/>
    <col min="4867" max="4872" width="16.7109375" style="297" customWidth="1"/>
    <col min="4873" max="5120" width="9.140625" style="297"/>
    <col min="5121" max="5121" width="16.28515625" style="297" customWidth="1"/>
    <col min="5122" max="5122" width="82.7109375" style="297" customWidth="1"/>
    <col min="5123" max="5128" width="16.7109375" style="297" customWidth="1"/>
    <col min="5129" max="5376" width="9.140625" style="297"/>
    <col min="5377" max="5377" width="16.28515625" style="297" customWidth="1"/>
    <col min="5378" max="5378" width="82.7109375" style="297" customWidth="1"/>
    <col min="5379" max="5384" width="16.7109375" style="297" customWidth="1"/>
    <col min="5385" max="5632" width="9.140625" style="297"/>
    <col min="5633" max="5633" width="16.28515625" style="297" customWidth="1"/>
    <col min="5634" max="5634" width="82.7109375" style="297" customWidth="1"/>
    <col min="5635" max="5640" width="16.7109375" style="297" customWidth="1"/>
    <col min="5641" max="5888" width="9.140625" style="297"/>
    <col min="5889" max="5889" width="16.28515625" style="297" customWidth="1"/>
    <col min="5890" max="5890" width="82.7109375" style="297" customWidth="1"/>
    <col min="5891" max="5896" width="16.7109375" style="297" customWidth="1"/>
    <col min="5897" max="6144" width="9.140625" style="297"/>
    <col min="6145" max="6145" width="16.28515625" style="297" customWidth="1"/>
    <col min="6146" max="6146" width="82.7109375" style="297" customWidth="1"/>
    <col min="6147" max="6152" width="16.7109375" style="297" customWidth="1"/>
    <col min="6153" max="6400" width="9.140625" style="297"/>
    <col min="6401" max="6401" width="16.28515625" style="297" customWidth="1"/>
    <col min="6402" max="6402" width="82.7109375" style="297" customWidth="1"/>
    <col min="6403" max="6408" width="16.7109375" style="297" customWidth="1"/>
    <col min="6409" max="6656" width="9.140625" style="297"/>
    <col min="6657" max="6657" width="16.28515625" style="297" customWidth="1"/>
    <col min="6658" max="6658" width="82.7109375" style="297" customWidth="1"/>
    <col min="6659" max="6664" width="16.7109375" style="297" customWidth="1"/>
    <col min="6665" max="6912" width="9.140625" style="297"/>
    <col min="6913" max="6913" width="16.28515625" style="297" customWidth="1"/>
    <col min="6914" max="6914" width="82.7109375" style="297" customWidth="1"/>
    <col min="6915" max="6920" width="16.7109375" style="297" customWidth="1"/>
    <col min="6921" max="7168" width="9.140625" style="297"/>
    <col min="7169" max="7169" width="16.28515625" style="297" customWidth="1"/>
    <col min="7170" max="7170" width="82.7109375" style="297" customWidth="1"/>
    <col min="7171" max="7176" width="16.7109375" style="297" customWidth="1"/>
    <col min="7177" max="7424" width="9.140625" style="297"/>
    <col min="7425" max="7425" width="16.28515625" style="297" customWidth="1"/>
    <col min="7426" max="7426" width="82.7109375" style="297" customWidth="1"/>
    <col min="7427" max="7432" width="16.7109375" style="297" customWidth="1"/>
    <col min="7433" max="7680" width="9.140625" style="297"/>
    <col min="7681" max="7681" width="16.28515625" style="297" customWidth="1"/>
    <col min="7682" max="7682" width="82.7109375" style="297" customWidth="1"/>
    <col min="7683" max="7688" width="16.7109375" style="297" customWidth="1"/>
    <col min="7689" max="7936" width="9.140625" style="297"/>
    <col min="7937" max="7937" width="16.28515625" style="297" customWidth="1"/>
    <col min="7938" max="7938" width="82.7109375" style="297" customWidth="1"/>
    <col min="7939" max="7944" width="16.7109375" style="297" customWidth="1"/>
    <col min="7945" max="8192" width="9.140625" style="297"/>
    <col min="8193" max="8193" width="16.28515625" style="297" customWidth="1"/>
    <col min="8194" max="8194" width="82.7109375" style="297" customWidth="1"/>
    <col min="8195" max="8200" width="16.7109375" style="297" customWidth="1"/>
    <col min="8201" max="8448" width="9.140625" style="297"/>
    <col min="8449" max="8449" width="16.28515625" style="297" customWidth="1"/>
    <col min="8450" max="8450" width="82.7109375" style="297" customWidth="1"/>
    <col min="8451" max="8456" width="16.7109375" style="297" customWidth="1"/>
    <col min="8457" max="8704" width="9.140625" style="297"/>
    <col min="8705" max="8705" width="16.28515625" style="297" customWidth="1"/>
    <col min="8706" max="8706" width="82.7109375" style="297" customWidth="1"/>
    <col min="8707" max="8712" width="16.7109375" style="297" customWidth="1"/>
    <col min="8713" max="8960" width="9.140625" style="297"/>
    <col min="8961" max="8961" width="16.28515625" style="297" customWidth="1"/>
    <col min="8962" max="8962" width="82.7109375" style="297" customWidth="1"/>
    <col min="8963" max="8968" width="16.7109375" style="297" customWidth="1"/>
    <col min="8969" max="9216" width="9.140625" style="297"/>
    <col min="9217" max="9217" width="16.28515625" style="297" customWidth="1"/>
    <col min="9218" max="9218" width="82.7109375" style="297" customWidth="1"/>
    <col min="9219" max="9224" width="16.7109375" style="297" customWidth="1"/>
    <col min="9225" max="9472" width="9.140625" style="297"/>
    <col min="9473" max="9473" width="16.28515625" style="297" customWidth="1"/>
    <col min="9474" max="9474" width="82.7109375" style="297" customWidth="1"/>
    <col min="9475" max="9480" width="16.7109375" style="297" customWidth="1"/>
    <col min="9481" max="9728" width="9.140625" style="297"/>
    <col min="9729" max="9729" width="16.28515625" style="297" customWidth="1"/>
    <col min="9730" max="9730" width="82.7109375" style="297" customWidth="1"/>
    <col min="9731" max="9736" width="16.7109375" style="297" customWidth="1"/>
    <col min="9737" max="9984" width="9.140625" style="297"/>
    <col min="9985" max="9985" width="16.28515625" style="297" customWidth="1"/>
    <col min="9986" max="9986" width="82.7109375" style="297" customWidth="1"/>
    <col min="9987" max="9992" width="16.7109375" style="297" customWidth="1"/>
    <col min="9993" max="10240" width="9.140625" style="297"/>
    <col min="10241" max="10241" width="16.28515625" style="297" customWidth="1"/>
    <col min="10242" max="10242" width="82.7109375" style="297" customWidth="1"/>
    <col min="10243" max="10248" width="16.7109375" style="297" customWidth="1"/>
    <col min="10249" max="10496" width="9.140625" style="297"/>
    <col min="10497" max="10497" width="16.28515625" style="297" customWidth="1"/>
    <col min="10498" max="10498" width="82.7109375" style="297" customWidth="1"/>
    <col min="10499" max="10504" width="16.7109375" style="297" customWidth="1"/>
    <col min="10505" max="10752" width="9.140625" style="297"/>
    <col min="10753" max="10753" width="16.28515625" style="297" customWidth="1"/>
    <col min="10754" max="10754" width="82.7109375" style="297" customWidth="1"/>
    <col min="10755" max="10760" width="16.7109375" style="297" customWidth="1"/>
    <col min="10761" max="11008" width="9.140625" style="297"/>
    <col min="11009" max="11009" width="16.28515625" style="297" customWidth="1"/>
    <col min="11010" max="11010" width="82.7109375" style="297" customWidth="1"/>
    <col min="11011" max="11016" width="16.7109375" style="297" customWidth="1"/>
    <col min="11017" max="11264" width="9.140625" style="297"/>
    <col min="11265" max="11265" width="16.28515625" style="297" customWidth="1"/>
    <col min="11266" max="11266" width="82.7109375" style="297" customWidth="1"/>
    <col min="11267" max="11272" width="16.7109375" style="297" customWidth="1"/>
    <col min="11273" max="11520" width="9.140625" style="297"/>
    <col min="11521" max="11521" width="16.28515625" style="297" customWidth="1"/>
    <col min="11522" max="11522" width="82.7109375" style="297" customWidth="1"/>
    <col min="11523" max="11528" width="16.7109375" style="297" customWidth="1"/>
    <col min="11529" max="11776" width="9.140625" style="297"/>
    <col min="11777" max="11777" width="16.28515625" style="297" customWidth="1"/>
    <col min="11778" max="11778" width="82.7109375" style="297" customWidth="1"/>
    <col min="11779" max="11784" width="16.7109375" style="297" customWidth="1"/>
    <col min="11785" max="12032" width="9.140625" style="297"/>
    <col min="12033" max="12033" width="16.28515625" style="297" customWidth="1"/>
    <col min="12034" max="12034" width="82.7109375" style="297" customWidth="1"/>
    <col min="12035" max="12040" width="16.7109375" style="297" customWidth="1"/>
    <col min="12041" max="12288" width="9.140625" style="297"/>
    <col min="12289" max="12289" width="16.28515625" style="297" customWidth="1"/>
    <col min="12290" max="12290" width="82.7109375" style="297" customWidth="1"/>
    <col min="12291" max="12296" width="16.7109375" style="297" customWidth="1"/>
    <col min="12297" max="12544" width="9.140625" style="297"/>
    <col min="12545" max="12545" width="16.28515625" style="297" customWidth="1"/>
    <col min="12546" max="12546" width="82.7109375" style="297" customWidth="1"/>
    <col min="12547" max="12552" width="16.7109375" style="297" customWidth="1"/>
    <col min="12553" max="12800" width="9.140625" style="297"/>
    <col min="12801" max="12801" width="16.28515625" style="297" customWidth="1"/>
    <col min="12802" max="12802" width="82.7109375" style="297" customWidth="1"/>
    <col min="12803" max="12808" width="16.7109375" style="297" customWidth="1"/>
    <col min="12809" max="13056" width="9.140625" style="297"/>
    <col min="13057" max="13057" width="16.28515625" style="297" customWidth="1"/>
    <col min="13058" max="13058" width="82.7109375" style="297" customWidth="1"/>
    <col min="13059" max="13064" width="16.7109375" style="297" customWidth="1"/>
    <col min="13065" max="13312" width="9.140625" style="297"/>
    <col min="13313" max="13313" width="16.28515625" style="297" customWidth="1"/>
    <col min="13314" max="13314" width="82.7109375" style="297" customWidth="1"/>
    <col min="13315" max="13320" width="16.7109375" style="297" customWidth="1"/>
    <col min="13321" max="13568" width="9.140625" style="297"/>
    <col min="13569" max="13569" width="16.28515625" style="297" customWidth="1"/>
    <col min="13570" max="13570" width="82.7109375" style="297" customWidth="1"/>
    <col min="13571" max="13576" width="16.7109375" style="297" customWidth="1"/>
    <col min="13577" max="13824" width="9.140625" style="297"/>
    <col min="13825" max="13825" width="16.28515625" style="297" customWidth="1"/>
    <col min="13826" max="13826" width="82.7109375" style="297" customWidth="1"/>
    <col min="13827" max="13832" width="16.7109375" style="297" customWidth="1"/>
    <col min="13833" max="14080" width="9.140625" style="297"/>
    <col min="14081" max="14081" width="16.28515625" style="297" customWidth="1"/>
    <col min="14082" max="14082" width="82.7109375" style="297" customWidth="1"/>
    <col min="14083" max="14088" width="16.7109375" style="297" customWidth="1"/>
    <col min="14089" max="14336" width="9.140625" style="297"/>
    <col min="14337" max="14337" width="16.28515625" style="297" customWidth="1"/>
    <col min="14338" max="14338" width="82.7109375" style="297" customWidth="1"/>
    <col min="14339" max="14344" width="16.7109375" style="297" customWidth="1"/>
    <col min="14345" max="14592" width="9.140625" style="297"/>
    <col min="14593" max="14593" width="16.28515625" style="297" customWidth="1"/>
    <col min="14594" max="14594" width="82.7109375" style="297" customWidth="1"/>
    <col min="14595" max="14600" width="16.7109375" style="297" customWidth="1"/>
    <col min="14601" max="14848" width="9.140625" style="297"/>
    <col min="14849" max="14849" width="16.28515625" style="297" customWidth="1"/>
    <col min="14850" max="14850" width="82.7109375" style="297" customWidth="1"/>
    <col min="14851" max="14856" width="16.7109375" style="297" customWidth="1"/>
    <col min="14857" max="15104" width="9.140625" style="297"/>
    <col min="15105" max="15105" width="16.28515625" style="297" customWidth="1"/>
    <col min="15106" max="15106" width="82.7109375" style="297" customWidth="1"/>
    <col min="15107" max="15112" width="16.7109375" style="297" customWidth="1"/>
    <col min="15113" max="15360" width="9.140625" style="297"/>
    <col min="15361" max="15361" width="16.28515625" style="297" customWidth="1"/>
    <col min="15362" max="15362" width="82.7109375" style="297" customWidth="1"/>
    <col min="15363" max="15368" width="16.7109375" style="297" customWidth="1"/>
    <col min="15369" max="15616" width="9.140625" style="297"/>
    <col min="15617" max="15617" width="16.28515625" style="297" customWidth="1"/>
    <col min="15618" max="15618" width="82.7109375" style="297" customWidth="1"/>
    <col min="15619" max="15624" width="16.7109375" style="297" customWidth="1"/>
    <col min="15625" max="15872" width="9.140625" style="297"/>
    <col min="15873" max="15873" width="16.28515625" style="297" customWidth="1"/>
    <col min="15874" max="15874" width="82.7109375" style="297" customWidth="1"/>
    <col min="15875" max="15880" width="16.7109375" style="297" customWidth="1"/>
    <col min="15881" max="16128" width="9.140625" style="297"/>
    <col min="16129" max="16129" width="16.28515625" style="297" customWidth="1"/>
    <col min="16130" max="16130" width="82.7109375" style="297" customWidth="1"/>
    <col min="16131" max="16136" width="16.7109375" style="297" customWidth="1"/>
    <col min="16137" max="16384" width="9.140625" style="297"/>
  </cols>
  <sheetData>
    <row r="1" spans="1:8" ht="39" customHeight="1">
      <c r="A1" s="528" t="s">
        <v>237</v>
      </c>
      <c r="B1" s="529"/>
      <c r="C1" s="529"/>
      <c r="D1" s="530"/>
      <c r="E1" s="530"/>
      <c r="F1" s="530"/>
      <c r="G1" s="530"/>
      <c r="H1" s="531"/>
    </row>
    <row r="2" spans="1:8" ht="66" customHeight="1">
      <c r="A2" s="298" t="s">
        <v>238</v>
      </c>
      <c r="B2" s="299" t="s">
        <v>239</v>
      </c>
      <c r="C2" s="299" t="s">
        <v>310</v>
      </c>
      <c r="D2" s="299" t="s">
        <v>311</v>
      </c>
      <c r="E2" s="300" t="s">
        <v>312</v>
      </c>
      <c r="F2" s="299" t="s">
        <v>313</v>
      </c>
      <c r="G2" s="299" t="s">
        <v>314</v>
      </c>
      <c r="H2" s="301" t="s">
        <v>315</v>
      </c>
    </row>
    <row r="3" spans="1:8" ht="15.75">
      <c r="A3" s="532" t="s">
        <v>240</v>
      </c>
      <c r="B3" s="533"/>
      <c r="C3" s="533"/>
      <c r="D3" s="534"/>
      <c r="E3" s="534"/>
      <c r="F3" s="534"/>
      <c r="G3" s="534"/>
      <c r="H3" s="535"/>
    </row>
    <row r="4" spans="1:8" ht="30" customHeight="1">
      <c r="A4" s="480" t="s">
        <v>241</v>
      </c>
      <c r="B4" s="481" t="s">
        <v>242</v>
      </c>
      <c r="C4" s="482">
        <v>11497556</v>
      </c>
      <c r="D4" s="483">
        <v>765896</v>
      </c>
      <c r="E4" s="483">
        <v>765896</v>
      </c>
      <c r="F4" s="483"/>
      <c r="G4" s="482"/>
      <c r="H4" s="484"/>
    </row>
    <row r="5" spans="1:8" s="304" customFormat="1" ht="30" customHeight="1">
      <c r="A5" s="480" t="s">
        <v>243</v>
      </c>
      <c r="B5" s="481" t="s">
        <v>244</v>
      </c>
      <c r="C5" s="482"/>
      <c r="D5" s="483">
        <v>1683831</v>
      </c>
      <c r="E5" s="483">
        <v>1683831</v>
      </c>
      <c r="F5" s="482"/>
      <c r="G5" s="482">
        <v>544267</v>
      </c>
      <c r="H5" s="484">
        <v>544267</v>
      </c>
    </row>
    <row r="6" spans="1:8" s="304" customFormat="1" ht="30" customHeight="1">
      <c r="A6" s="480" t="s">
        <v>255</v>
      </c>
      <c r="B6" s="481" t="s">
        <v>256</v>
      </c>
      <c r="C6" s="482"/>
      <c r="D6" s="483">
        <v>217822</v>
      </c>
      <c r="E6" s="483">
        <v>217822</v>
      </c>
      <c r="F6" s="482"/>
      <c r="G6" s="482">
        <v>859700</v>
      </c>
      <c r="H6" s="484">
        <v>859700</v>
      </c>
    </row>
    <row r="7" spans="1:8" s="304" customFormat="1" ht="30" customHeight="1">
      <c r="A7" s="480" t="s">
        <v>477</v>
      </c>
      <c r="B7" s="481" t="s">
        <v>478</v>
      </c>
      <c r="C7" s="482"/>
      <c r="D7" s="483">
        <v>422910</v>
      </c>
      <c r="E7" s="483">
        <v>422910</v>
      </c>
      <c r="F7" s="482"/>
      <c r="G7" s="482">
        <v>451104</v>
      </c>
      <c r="H7" s="484">
        <v>451104</v>
      </c>
    </row>
    <row r="8" spans="1:8" s="304" customFormat="1" ht="30" customHeight="1">
      <c r="A8" s="480" t="s">
        <v>245</v>
      </c>
      <c r="B8" s="481" t="s">
        <v>246</v>
      </c>
      <c r="C8" s="482"/>
      <c r="D8" s="483"/>
      <c r="E8" s="483"/>
      <c r="F8" s="482"/>
      <c r="G8" s="482">
        <v>44369</v>
      </c>
      <c r="H8" s="484">
        <v>44369</v>
      </c>
    </row>
    <row r="9" spans="1:8" s="304" customFormat="1" ht="30" customHeight="1">
      <c r="A9" s="480" t="s">
        <v>247</v>
      </c>
      <c r="B9" s="481" t="s">
        <v>248</v>
      </c>
      <c r="C9" s="487"/>
      <c r="D9" s="488"/>
      <c r="E9" s="488"/>
      <c r="F9" s="487">
        <v>350000</v>
      </c>
      <c r="G9" s="487">
        <v>662051</v>
      </c>
      <c r="H9" s="489">
        <v>662051</v>
      </c>
    </row>
    <row r="10" spans="1:8" s="304" customFormat="1" ht="30" customHeight="1">
      <c r="A10" s="480" t="s">
        <v>249</v>
      </c>
      <c r="B10" s="481" t="s">
        <v>250</v>
      </c>
      <c r="C10" s="487"/>
      <c r="D10" s="488"/>
      <c r="E10" s="488"/>
      <c r="F10" s="487"/>
      <c r="G10" s="487">
        <v>305915</v>
      </c>
      <c r="H10" s="489">
        <v>305915</v>
      </c>
    </row>
    <row r="11" spans="1:8" s="304" customFormat="1" ht="39.75" customHeight="1">
      <c r="A11" s="480" t="s">
        <v>251</v>
      </c>
      <c r="B11" s="481" t="s">
        <v>252</v>
      </c>
      <c r="C11" s="482">
        <v>500000</v>
      </c>
      <c r="D11" s="483">
        <v>145161</v>
      </c>
      <c r="E11" s="483">
        <v>145161</v>
      </c>
      <c r="F11" s="487"/>
      <c r="G11" s="487"/>
      <c r="H11" s="489"/>
    </row>
    <row r="12" spans="1:8" s="304" customFormat="1" ht="39" customHeight="1">
      <c r="A12" s="480" t="s">
        <v>253</v>
      </c>
      <c r="B12" s="481" t="s">
        <v>254</v>
      </c>
      <c r="C12" s="482">
        <v>4500000</v>
      </c>
      <c r="D12" s="483">
        <v>1882171</v>
      </c>
      <c r="E12" s="483">
        <v>109733</v>
      </c>
      <c r="F12" s="482">
        <v>3403365</v>
      </c>
      <c r="G12" s="482">
        <v>4585977</v>
      </c>
      <c r="H12" s="484">
        <v>4585977</v>
      </c>
    </row>
    <row r="13" spans="1:8" s="304" customFormat="1" ht="30" customHeight="1">
      <c r="A13" s="480" t="s">
        <v>257</v>
      </c>
      <c r="B13" s="481" t="s">
        <v>258</v>
      </c>
      <c r="C13" s="482"/>
      <c r="D13" s="483"/>
      <c r="E13" s="483"/>
      <c r="F13" s="482">
        <v>1200000</v>
      </c>
      <c r="G13" s="482">
        <v>1200000</v>
      </c>
      <c r="H13" s="484">
        <v>605889</v>
      </c>
    </row>
    <row r="14" spans="1:8" s="304" customFormat="1" ht="30" customHeight="1">
      <c r="A14" s="480" t="s">
        <v>259</v>
      </c>
      <c r="B14" s="481" t="s">
        <v>260</v>
      </c>
      <c r="C14" s="482">
        <v>7200000</v>
      </c>
      <c r="D14" s="483">
        <v>180006</v>
      </c>
      <c r="E14" s="483">
        <v>180006</v>
      </c>
      <c r="F14" s="482">
        <v>4500000</v>
      </c>
      <c r="G14" s="482">
        <v>4500000</v>
      </c>
      <c r="H14" s="484">
        <v>1252922</v>
      </c>
    </row>
    <row r="15" spans="1:8" s="304" customFormat="1" ht="30" customHeight="1">
      <c r="A15" s="480" t="s">
        <v>261</v>
      </c>
      <c r="B15" s="481" t="s">
        <v>262</v>
      </c>
      <c r="C15" s="482">
        <v>16009000</v>
      </c>
      <c r="D15" s="483">
        <v>18950190</v>
      </c>
      <c r="E15" s="483">
        <v>18950190</v>
      </c>
      <c r="F15" s="482"/>
      <c r="G15" s="482">
        <v>2250049</v>
      </c>
      <c r="H15" s="484">
        <v>2250049</v>
      </c>
    </row>
    <row r="16" spans="1:8" s="304" customFormat="1" ht="30" customHeight="1">
      <c r="A16" s="480" t="s">
        <v>263</v>
      </c>
      <c r="B16" s="481" t="s">
        <v>264</v>
      </c>
      <c r="C16" s="482"/>
      <c r="D16" s="483">
        <v>22980449</v>
      </c>
      <c r="E16" s="483">
        <v>22980449</v>
      </c>
      <c r="F16" s="482"/>
      <c r="G16" s="482">
        <v>804537</v>
      </c>
      <c r="H16" s="484">
        <v>804537</v>
      </c>
    </row>
    <row r="17" spans="1:8" s="304" customFormat="1" ht="30" customHeight="1">
      <c r="A17" s="480" t="s">
        <v>265</v>
      </c>
      <c r="B17" s="481" t="s">
        <v>266</v>
      </c>
      <c r="C17" s="482"/>
      <c r="D17" s="483"/>
      <c r="E17" s="483"/>
      <c r="F17" s="482">
        <v>933000</v>
      </c>
      <c r="G17" s="482">
        <v>933000</v>
      </c>
      <c r="H17" s="484">
        <v>457084</v>
      </c>
    </row>
    <row r="18" spans="1:8" s="304" customFormat="1" ht="30" customHeight="1">
      <c r="A18" s="302" t="s">
        <v>267</v>
      </c>
      <c r="B18" s="303" t="s">
        <v>268</v>
      </c>
      <c r="C18" s="468"/>
      <c r="D18" s="469"/>
      <c r="E18" s="469"/>
      <c r="F18" s="468">
        <v>90000</v>
      </c>
      <c r="G18" s="468"/>
      <c r="H18" s="467"/>
    </row>
    <row r="19" spans="1:8" s="304" customFormat="1" ht="36" customHeight="1">
      <c r="A19" s="480" t="s">
        <v>269</v>
      </c>
      <c r="B19" s="481" t="s">
        <v>270</v>
      </c>
      <c r="C19" s="482"/>
      <c r="D19" s="483"/>
      <c r="E19" s="483"/>
      <c r="F19" s="482">
        <v>235000</v>
      </c>
      <c r="G19" s="482">
        <v>235054</v>
      </c>
      <c r="H19" s="484">
        <v>235054</v>
      </c>
    </row>
    <row r="20" spans="1:8" s="304" customFormat="1" ht="36" customHeight="1">
      <c r="A20" s="480" t="s">
        <v>271</v>
      </c>
      <c r="B20" s="481" t="s">
        <v>272</v>
      </c>
      <c r="C20" s="482"/>
      <c r="D20" s="483"/>
      <c r="E20" s="483"/>
      <c r="F20" s="482"/>
      <c r="G20" s="482">
        <v>28497</v>
      </c>
      <c r="H20" s="484">
        <v>28497</v>
      </c>
    </row>
    <row r="21" spans="1:8" s="304" customFormat="1" ht="30" customHeight="1">
      <c r="A21" s="302" t="s">
        <v>273</v>
      </c>
      <c r="B21" s="303" t="s">
        <v>274</v>
      </c>
      <c r="C21" s="468"/>
      <c r="D21" s="469"/>
      <c r="E21" s="469"/>
      <c r="F21" s="468">
        <v>20000</v>
      </c>
      <c r="G21" s="468">
        <v>20000</v>
      </c>
      <c r="H21" s="467"/>
    </row>
    <row r="22" spans="1:8" s="304" customFormat="1" ht="30" customHeight="1">
      <c r="A22" s="480" t="s">
        <v>275</v>
      </c>
      <c r="B22" s="481" t="s">
        <v>276</v>
      </c>
      <c r="C22" s="482"/>
      <c r="D22" s="483"/>
      <c r="E22" s="483"/>
      <c r="F22" s="482"/>
      <c r="G22" s="482">
        <v>4485</v>
      </c>
      <c r="H22" s="484">
        <v>4485</v>
      </c>
    </row>
    <row r="23" spans="1:8" s="304" customFormat="1" ht="30" customHeight="1">
      <c r="A23" s="480" t="s">
        <v>277</v>
      </c>
      <c r="B23" s="481" t="s">
        <v>278</v>
      </c>
      <c r="C23" s="482"/>
      <c r="D23" s="483"/>
      <c r="E23" s="483"/>
      <c r="F23" s="482"/>
      <c r="G23" s="482">
        <v>62198</v>
      </c>
      <c r="H23" s="484">
        <v>62198</v>
      </c>
    </row>
    <row r="24" spans="1:8" s="304" customFormat="1" ht="30" customHeight="1">
      <c r="A24" s="480" t="s">
        <v>279</v>
      </c>
      <c r="B24" s="481" t="s">
        <v>280</v>
      </c>
      <c r="C24" s="482"/>
      <c r="D24" s="483">
        <v>39000</v>
      </c>
      <c r="E24" s="483">
        <v>39000</v>
      </c>
      <c r="F24" s="482"/>
      <c r="G24" s="482">
        <v>39000</v>
      </c>
      <c r="H24" s="484">
        <v>39000</v>
      </c>
    </row>
    <row r="25" spans="1:8" s="304" customFormat="1" ht="30" customHeight="1">
      <c r="A25" s="480" t="s">
        <v>281</v>
      </c>
      <c r="B25" s="481" t="s">
        <v>282</v>
      </c>
      <c r="C25" s="482"/>
      <c r="D25" s="483">
        <v>123482</v>
      </c>
      <c r="E25" s="483">
        <v>123482</v>
      </c>
      <c r="F25" s="482">
        <v>2229000</v>
      </c>
      <c r="G25" s="482">
        <v>2229000</v>
      </c>
      <c r="H25" s="484">
        <v>1897301</v>
      </c>
    </row>
    <row r="26" spans="1:8" s="304" customFormat="1" ht="30" customHeight="1">
      <c r="A26" s="302" t="s">
        <v>283</v>
      </c>
      <c r="B26" s="303" t="s">
        <v>284</v>
      </c>
      <c r="C26" s="468"/>
      <c r="D26" s="469"/>
      <c r="E26" s="469"/>
      <c r="F26" s="468">
        <v>280000</v>
      </c>
      <c r="G26" s="468"/>
      <c r="H26" s="467"/>
    </row>
    <row r="27" spans="1:8" s="304" customFormat="1" ht="30" customHeight="1">
      <c r="A27" s="480" t="s">
        <v>285</v>
      </c>
      <c r="B27" s="481" t="s">
        <v>286</v>
      </c>
      <c r="C27" s="482"/>
      <c r="D27" s="483"/>
      <c r="E27" s="483"/>
      <c r="F27" s="482">
        <v>3100000</v>
      </c>
      <c r="G27" s="482">
        <v>4037477</v>
      </c>
      <c r="H27" s="484">
        <v>4037477</v>
      </c>
    </row>
    <row r="28" spans="1:8" s="304" customFormat="1" ht="30" customHeight="1">
      <c r="A28" s="480" t="s">
        <v>287</v>
      </c>
      <c r="B28" s="481" t="s">
        <v>288</v>
      </c>
      <c r="C28" s="487">
        <v>4098000</v>
      </c>
      <c r="D28" s="488">
        <v>2700073</v>
      </c>
      <c r="E28" s="488">
        <v>2700073</v>
      </c>
      <c r="F28" s="487">
        <v>4098000</v>
      </c>
      <c r="G28" s="487">
        <v>3970782</v>
      </c>
      <c r="H28" s="489">
        <v>2570782</v>
      </c>
    </row>
    <row r="29" spans="1:8" s="304" customFormat="1" ht="30" customHeight="1">
      <c r="A29" s="480" t="s">
        <v>289</v>
      </c>
      <c r="B29" s="481" t="s">
        <v>290</v>
      </c>
      <c r="C29" s="487"/>
      <c r="D29" s="488"/>
      <c r="E29" s="488"/>
      <c r="F29" s="487"/>
      <c r="G29" s="487">
        <v>2262</v>
      </c>
      <c r="H29" s="489">
        <v>2262</v>
      </c>
    </row>
    <row r="30" spans="1:8" s="304" customFormat="1" ht="30" customHeight="1">
      <c r="A30" s="479" t="s">
        <v>291</v>
      </c>
      <c r="B30" s="481" t="s">
        <v>292</v>
      </c>
      <c r="C30" s="485"/>
      <c r="D30" s="486"/>
      <c r="E30" s="486"/>
      <c r="F30" s="482">
        <v>3700000</v>
      </c>
      <c r="G30" s="482">
        <v>3700000</v>
      </c>
      <c r="H30" s="484">
        <v>249098</v>
      </c>
    </row>
    <row r="31" spans="1:8" s="304" customFormat="1" ht="30" customHeight="1">
      <c r="A31" s="480" t="s">
        <v>293</v>
      </c>
      <c r="B31" s="481" t="s">
        <v>294</v>
      </c>
      <c r="C31" s="482">
        <v>19835390</v>
      </c>
      <c r="D31" s="483">
        <v>19835390</v>
      </c>
      <c r="E31" s="483">
        <v>11273330</v>
      </c>
      <c r="F31" s="482">
        <v>19835390</v>
      </c>
      <c r="G31" s="482">
        <v>19835390</v>
      </c>
      <c r="H31" s="484">
        <v>8139203</v>
      </c>
    </row>
    <row r="32" spans="1:8" s="304" customFormat="1" ht="30" customHeight="1">
      <c r="A32" s="480" t="s">
        <v>479</v>
      </c>
      <c r="B32" s="481" t="s">
        <v>480</v>
      </c>
      <c r="C32" s="482"/>
      <c r="D32" s="483">
        <v>50000</v>
      </c>
      <c r="E32" s="483">
        <v>50000</v>
      </c>
      <c r="F32" s="482"/>
      <c r="G32" s="482">
        <v>118377</v>
      </c>
      <c r="H32" s="484">
        <v>118377</v>
      </c>
    </row>
    <row r="33" spans="1:8" s="304" customFormat="1" ht="30" customHeight="1">
      <c r="A33" s="480" t="s">
        <v>481</v>
      </c>
      <c r="B33" s="481" t="s">
        <v>482</v>
      </c>
      <c r="C33" s="482"/>
      <c r="D33" s="483">
        <v>2396000</v>
      </c>
      <c r="E33" s="483">
        <v>2396000</v>
      </c>
      <c r="F33" s="482"/>
      <c r="G33" s="482"/>
      <c r="H33" s="484"/>
    </row>
    <row r="34" spans="1:8" s="304" customFormat="1" ht="30" customHeight="1">
      <c r="A34" s="480" t="s">
        <v>295</v>
      </c>
      <c r="B34" s="481" t="s">
        <v>296</v>
      </c>
      <c r="C34" s="482"/>
      <c r="D34" s="483"/>
      <c r="E34" s="483"/>
      <c r="F34" s="482">
        <v>180000</v>
      </c>
      <c r="G34" s="482">
        <v>14950</v>
      </c>
      <c r="H34" s="484">
        <v>14950</v>
      </c>
    </row>
    <row r="35" spans="1:8" s="304" customFormat="1" ht="30" customHeight="1">
      <c r="A35" s="480" t="s">
        <v>297</v>
      </c>
      <c r="B35" s="481" t="s">
        <v>298</v>
      </c>
      <c r="C35" s="482"/>
      <c r="D35" s="483">
        <v>18310</v>
      </c>
      <c r="E35" s="483">
        <v>18310</v>
      </c>
      <c r="F35" s="482">
        <v>700000</v>
      </c>
      <c r="G35" s="482">
        <v>297238</v>
      </c>
      <c r="H35" s="484">
        <v>297238</v>
      </c>
    </row>
    <row r="36" spans="1:8" s="304" customFormat="1" ht="30" customHeight="1">
      <c r="A36" s="480" t="s">
        <v>299</v>
      </c>
      <c r="B36" s="481" t="s">
        <v>300</v>
      </c>
      <c r="C36" s="482"/>
      <c r="D36" s="483"/>
      <c r="E36" s="483"/>
      <c r="F36" s="482">
        <v>1300000</v>
      </c>
      <c r="G36" s="482">
        <v>543729</v>
      </c>
      <c r="H36" s="484">
        <v>231908</v>
      </c>
    </row>
    <row r="37" spans="1:8" s="304" customFormat="1" ht="30" customHeight="1">
      <c r="A37" s="480" t="s">
        <v>301</v>
      </c>
      <c r="B37" s="481" t="s">
        <v>302</v>
      </c>
      <c r="C37" s="482"/>
      <c r="D37" s="483"/>
      <c r="E37" s="483"/>
      <c r="F37" s="482">
        <v>738000</v>
      </c>
      <c r="G37" s="482">
        <v>738000</v>
      </c>
      <c r="H37" s="484">
        <v>418050</v>
      </c>
    </row>
    <row r="38" spans="1:8" s="304" customFormat="1" ht="30" customHeight="1">
      <c r="A38" s="479" t="s">
        <v>303</v>
      </c>
      <c r="B38" s="481" t="s">
        <v>304</v>
      </c>
      <c r="C38" s="482">
        <v>9911444</v>
      </c>
      <c r="D38" s="483">
        <v>2510199</v>
      </c>
      <c r="E38" s="483">
        <v>2510199</v>
      </c>
      <c r="F38" s="482"/>
      <c r="G38" s="482"/>
      <c r="H38" s="484"/>
    </row>
    <row r="39" spans="1:8" s="304" customFormat="1" ht="30" customHeight="1">
      <c r="A39" s="479" t="s">
        <v>305</v>
      </c>
      <c r="B39" s="481" t="s">
        <v>306</v>
      </c>
      <c r="C39" s="485"/>
      <c r="D39" s="486"/>
      <c r="E39" s="486"/>
      <c r="F39" s="482">
        <v>2200000</v>
      </c>
      <c r="G39" s="482">
        <v>376536</v>
      </c>
      <c r="H39" s="484">
        <v>376536</v>
      </c>
    </row>
    <row r="40" spans="1:8" s="304" customFormat="1" ht="30" customHeight="1">
      <c r="A40" s="305"/>
      <c r="B40" s="306" t="s">
        <v>307</v>
      </c>
      <c r="C40" s="470"/>
      <c r="D40" s="471"/>
      <c r="E40" s="471"/>
      <c r="F40" s="472">
        <v>5925351</v>
      </c>
      <c r="G40" s="472">
        <v>2577029</v>
      </c>
      <c r="H40" s="473"/>
    </row>
    <row r="41" spans="1:8" s="304" customFormat="1" ht="30" customHeight="1" thickBot="1">
      <c r="A41" s="307"/>
      <c r="B41" s="308" t="s">
        <v>308</v>
      </c>
      <c r="C41" s="474"/>
      <c r="D41" s="475"/>
      <c r="E41" s="475"/>
      <c r="F41" s="476">
        <v>18534284</v>
      </c>
      <c r="G41" s="476">
        <v>18929917</v>
      </c>
      <c r="H41" s="477"/>
    </row>
    <row r="42" spans="1:8" ht="30" customHeight="1" thickBot="1">
      <c r="A42" s="536" t="s">
        <v>309</v>
      </c>
      <c r="B42" s="537"/>
      <c r="C42" s="309">
        <f>SUM(C4:C41)</f>
        <v>73551390</v>
      </c>
      <c r="D42" s="309">
        <f t="shared" ref="D42:H42" si="0">SUM(D4:D41)</f>
        <v>74900890</v>
      </c>
      <c r="E42" s="309">
        <f t="shared" si="0"/>
        <v>64566392</v>
      </c>
      <c r="F42" s="309">
        <f>SUM(F4:F41)</f>
        <v>73551390</v>
      </c>
      <c r="G42" s="478">
        <f>SUM(G4:G41)</f>
        <v>74900890</v>
      </c>
      <c r="H42" s="310">
        <f t="shared" si="0"/>
        <v>31546280</v>
      </c>
    </row>
    <row r="43" spans="1:8" ht="30" customHeight="1">
      <c r="A43" s="311"/>
      <c r="B43" s="311"/>
      <c r="C43" s="311"/>
      <c r="D43" s="311"/>
      <c r="E43" s="311"/>
      <c r="F43" s="311"/>
      <c r="G43" s="311"/>
      <c r="H43" s="311"/>
    </row>
    <row r="44" spans="1:8" ht="30" customHeight="1"/>
    <row r="45" spans="1:8">
      <c r="D45" s="312"/>
    </row>
    <row r="48" spans="1:8">
      <c r="C48" s="313"/>
      <c r="D48" s="313"/>
      <c r="E48" s="313"/>
      <c r="F48" s="313"/>
      <c r="G48" s="313"/>
    </row>
  </sheetData>
  <mergeCells count="3">
    <mergeCell ref="A1:H1"/>
    <mergeCell ref="A3:H3"/>
    <mergeCell ref="A42:B42"/>
  </mergeCells>
  <pageMargins left="0.7" right="0.7" top="0.75" bottom="0.75" header="0.3" footer="0.3"/>
  <pageSetup paperSize="9" scale="4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view="pageBreakPreview" topLeftCell="B1" zoomScale="60" zoomScaleNormal="100" workbookViewId="0">
      <selection activeCell="E73" sqref="E73"/>
    </sheetView>
  </sheetViews>
  <sheetFormatPr defaultColWidth="9.140625" defaultRowHeight="12.75"/>
  <cols>
    <col min="1" max="1" width="57" style="1" customWidth="1"/>
    <col min="2" max="4" width="24.28515625" style="1" customWidth="1"/>
    <col min="5" max="7" width="22.85546875" style="1" customWidth="1"/>
    <col min="8" max="9" width="26.42578125" style="1" customWidth="1"/>
    <col min="10" max="10" width="25.85546875" style="1" customWidth="1"/>
    <col min="11" max="16384" width="9.140625" style="1"/>
  </cols>
  <sheetData>
    <row r="1" spans="1:11" ht="18" customHeight="1">
      <c r="A1" s="538" t="s">
        <v>105</v>
      </c>
      <c r="B1" s="539"/>
      <c r="C1" s="539"/>
      <c r="D1" s="539"/>
      <c r="E1" s="539"/>
      <c r="F1" s="539"/>
      <c r="G1" s="539"/>
      <c r="H1" s="539"/>
      <c r="I1" s="539"/>
      <c r="J1" s="539"/>
    </row>
    <row r="2" spans="1:11" ht="14.45" customHeight="1">
      <c r="A2" s="538"/>
      <c r="B2" s="539"/>
      <c r="C2" s="539"/>
      <c r="D2" s="539"/>
      <c r="E2" s="539"/>
      <c r="F2" s="539"/>
      <c r="G2" s="539"/>
      <c r="H2" s="539"/>
      <c r="I2" s="539"/>
      <c r="J2" s="539"/>
    </row>
    <row r="3" spans="1:11" ht="15" customHeight="1">
      <c r="A3" s="538"/>
      <c r="B3" s="539"/>
      <c r="C3" s="539"/>
      <c r="D3" s="539"/>
      <c r="E3" s="539"/>
      <c r="F3" s="539"/>
      <c r="G3" s="539"/>
      <c r="H3" s="539"/>
      <c r="I3" s="539"/>
      <c r="J3" s="539"/>
    </row>
    <row r="4" spans="1:11" ht="45">
      <c r="A4" s="20" t="s">
        <v>0</v>
      </c>
      <c r="B4" s="8" t="s">
        <v>152</v>
      </c>
      <c r="C4" s="8" t="s">
        <v>193</v>
      </c>
      <c r="D4" s="8" t="s">
        <v>233</v>
      </c>
      <c r="E4" s="8" t="s">
        <v>153</v>
      </c>
      <c r="F4" s="194" t="s">
        <v>194</v>
      </c>
      <c r="G4" s="194" t="s">
        <v>234</v>
      </c>
      <c r="H4" s="194" t="s">
        <v>154</v>
      </c>
      <c r="I4" s="8" t="s">
        <v>195</v>
      </c>
      <c r="J4" s="514" t="s">
        <v>235</v>
      </c>
    </row>
    <row r="5" spans="1:11" ht="15">
      <c r="A5" s="21" t="s">
        <v>1</v>
      </c>
      <c r="B5" s="9">
        <v>45023215</v>
      </c>
      <c r="C5" s="9">
        <v>46372715</v>
      </c>
      <c r="D5" s="9">
        <v>42018981</v>
      </c>
      <c r="E5" s="9">
        <v>41054925</v>
      </c>
      <c r="F5" s="195">
        <v>42404425</v>
      </c>
      <c r="G5" s="195">
        <v>42018981</v>
      </c>
      <c r="H5" s="195">
        <v>3968290</v>
      </c>
      <c r="I5" s="9">
        <v>3968290</v>
      </c>
      <c r="J5" s="10">
        <v>0</v>
      </c>
    </row>
    <row r="6" spans="1:11" ht="15">
      <c r="A6" s="21" t="s">
        <v>2</v>
      </c>
      <c r="B6" s="9">
        <v>72911025</v>
      </c>
      <c r="C6" s="9">
        <v>73424087</v>
      </c>
      <c r="D6" s="9">
        <v>30845391</v>
      </c>
      <c r="E6" s="9">
        <v>45705100</v>
      </c>
      <c r="F6" s="195">
        <v>48747896</v>
      </c>
      <c r="G6" s="195">
        <v>28317916</v>
      </c>
      <c r="H6" s="195">
        <v>27205925</v>
      </c>
      <c r="I6" s="9">
        <v>24676191</v>
      </c>
      <c r="J6" s="10">
        <v>2527475</v>
      </c>
    </row>
    <row r="7" spans="1:11" ht="15">
      <c r="A7" s="21" t="s">
        <v>3</v>
      </c>
      <c r="B7" s="10">
        <f t="shared" ref="B7:I7" si="0">B5-B6</f>
        <v>-27887810</v>
      </c>
      <c r="C7" s="10">
        <f t="shared" si="0"/>
        <v>-27051372</v>
      </c>
      <c r="D7" s="10"/>
      <c r="E7" s="10">
        <f t="shared" si="0"/>
        <v>-4650175</v>
      </c>
      <c r="F7" s="196">
        <f t="shared" si="0"/>
        <v>-6343471</v>
      </c>
      <c r="G7" s="196"/>
      <c r="H7" s="196">
        <f t="shared" si="0"/>
        <v>-23237635</v>
      </c>
      <c r="I7" s="10">
        <f t="shared" si="0"/>
        <v>-20707901</v>
      </c>
      <c r="J7" s="10">
        <f>J5-J6</f>
        <v>-2527475</v>
      </c>
    </row>
    <row r="8" spans="1:11" ht="15">
      <c r="A8" s="21" t="s">
        <v>146</v>
      </c>
      <c r="B8" s="10"/>
      <c r="C8" s="10"/>
      <c r="D8" s="10">
        <f>D5-D6</f>
        <v>11173590</v>
      </c>
      <c r="E8" s="10"/>
      <c r="F8" s="196"/>
      <c r="G8" s="196">
        <f>G5-G6</f>
        <v>13701065</v>
      </c>
      <c r="H8" s="196"/>
      <c r="I8" s="10"/>
      <c r="J8" s="515"/>
    </row>
    <row r="9" spans="1:11" ht="15">
      <c r="A9" s="22" t="s">
        <v>101</v>
      </c>
      <c r="B9" s="9">
        <v>28528175</v>
      </c>
      <c r="C9" s="9">
        <v>28528175</v>
      </c>
      <c r="D9" s="9">
        <v>22547411</v>
      </c>
      <c r="E9" s="9">
        <v>5290540</v>
      </c>
      <c r="F9" s="195">
        <v>5290540</v>
      </c>
      <c r="G9" s="195">
        <v>5000000</v>
      </c>
      <c r="H9" s="195">
        <v>23237635</v>
      </c>
      <c r="I9" s="9">
        <v>23237635</v>
      </c>
      <c r="J9" s="10">
        <v>17547411</v>
      </c>
      <c r="K9" s="2"/>
    </row>
    <row r="10" spans="1:11" ht="15">
      <c r="A10" s="22" t="s">
        <v>127</v>
      </c>
      <c r="B10" s="9">
        <v>640365</v>
      </c>
      <c r="C10" s="9">
        <v>1476803</v>
      </c>
      <c r="D10" s="9">
        <v>700889</v>
      </c>
      <c r="E10" s="9">
        <v>640365</v>
      </c>
      <c r="F10" s="195">
        <v>1476803</v>
      </c>
      <c r="G10" s="195">
        <v>0</v>
      </c>
      <c r="H10" s="195">
        <v>0</v>
      </c>
      <c r="I10" s="9">
        <v>0</v>
      </c>
      <c r="J10" s="10">
        <v>700889</v>
      </c>
      <c r="K10" s="2"/>
    </row>
    <row r="11" spans="1:11" ht="30">
      <c r="A11" s="22" t="s">
        <v>149</v>
      </c>
      <c r="B11" s="9">
        <f>B7+B9</f>
        <v>640365</v>
      </c>
      <c r="C11" s="9">
        <f t="shared" ref="C11:G11" si="1">C7+C9</f>
        <v>1476803</v>
      </c>
      <c r="D11" s="9">
        <v>0</v>
      </c>
      <c r="E11" s="9">
        <f t="shared" si="1"/>
        <v>640365</v>
      </c>
      <c r="F11" s="9">
        <v>244901</v>
      </c>
      <c r="G11" s="9">
        <f t="shared" si="1"/>
        <v>5000000</v>
      </c>
      <c r="H11" s="195">
        <f>H7+H9</f>
        <v>0</v>
      </c>
      <c r="I11" s="195">
        <f t="shared" ref="I11:J11" si="2">I7+I9</f>
        <v>2529734</v>
      </c>
      <c r="J11" s="9">
        <f t="shared" si="2"/>
        <v>15019936</v>
      </c>
      <c r="K11" s="2"/>
    </row>
    <row r="12" spans="1:11" ht="15">
      <c r="A12" s="23" t="s">
        <v>4</v>
      </c>
      <c r="B12" s="11">
        <f>B6+B10</f>
        <v>73551390</v>
      </c>
      <c r="C12" s="11">
        <f>C6+C10</f>
        <v>74900890</v>
      </c>
      <c r="D12" s="11">
        <f>SUM(D6+D10)</f>
        <v>31546280</v>
      </c>
      <c r="E12" s="11">
        <f>E6+E10</f>
        <v>46345465</v>
      </c>
      <c r="F12" s="11">
        <f>F6+F10</f>
        <v>50224699</v>
      </c>
      <c r="G12" s="197">
        <f>SUM(G6+G10)</f>
        <v>28317916</v>
      </c>
      <c r="H12" s="197">
        <f>H6+H10</f>
        <v>27205925</v>
      </c>
      <c r="I12" s="197">
        <f t="shared" ref="I12:J12" si="3">I6+I10</f>
        <v>24676191</v>
      </c>
      <c r="J12" s="11">
        <f t="shared" si="3"/>
        <v>3228364</v>
      </c>
    </row>
    <row r="13" spans="1:11" ht="15.75" thickBot="1">
      <c r="A13" s="24" t="s">
        <v>5</v>
      </c>
      <c r="B13" s="25">
        <f>B5+B9</f>
        <v>73551390</v>
      </c>
      <c r="C13" s="25">
        <f>C5+C9</f>
        <v>74900890</v>
      </c>
      <c r="D13" s="25">
        <f>SUM(D5+D9)</f>
        <v>64566392</v>
      </c>
      <c r="E13" s="25">
        <f>E5+E9</f>
        <v>46345465</v>
      </c>
      <c r="F13" s="25">
        <f>F5+F9</f>
        <v>47694965</v>
      </c>
      <c r="G13" s="25">
        <f>G5+G9</f>
        <v>47018981</v>
      </c>
      <c r="H13" s="198">
        <f>H5+H9</f>
        <v>27205925</v>
      </c>
      <c r="I13" s="198">
        <f>I5+I9</f>
        <v>27205925</v>
      </c>
      <c r="J13" s="25">
        <f>SUM(J5+J9)</f>
        <v>17547411</v>
      </c>
    </row>
    <row r="15" spans="1:11">
      <c r="E15" s="2"/>
      <c r="F15" s="2"/>
      <c r="G15" s="2"/>
    </row>
    <row r="18" spans="5:7">
      <c r="E18" s="2"/>
      <c r="F18" s="2"/>
      <c r="G18" s="2"/>
    </row>
  </sheetData>
  <mergeCells count="1">
    <mergeCell ref="A1:J3"/>
  </mergeCells>
  <phoneticPr fontId="0" type="noConversion"/>
  <pageMargins left="0.39370078740157483" right="0.23622047244094491" top="0.32" bottom="0.74803149606299213" header="0.31496062992125984" footer="0.31496062992125984"/>
  <pageSetup paperSize="9" scale="5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8"/>
  <sheetViews>
    <sheetView view="pageBreakPreview" topLeftCell="B1" zoomScale="60" zoomScaleNormal="100" workbookViewId="0">
      <selection activeCell="AE14" sqref="AE14:AG14"/>
    </sheetView>
  </sheetViews>
  <sheetFormatPr defaultColWidth="9.140625" defaultRowHeight="12.75"/>
  <cols>
    <col min="1" max="5" width="9.140625" style="1"/>
    <col min="6" max="6" width="4.140625" style="1" customWidth="1"/>
    <col min="7" max="11" width="9.140625" style="1"/>
    <col min="12" max="13" width="9.140625" style="1" hidden="1" customWidth="1"/>
    <col min="14" max="15" width="9.140625" style="1"/>
    <col min="16" max="16" width="1.5703125" style="1" customWidth="1"/>
    <col min="17" max="19" width="9.140625" style="1" hidden="1" customWidth="1"/>
    <col min="20" max="24" width="9.140625" style="1"/>
    <col min="25" max="25" width="6.5703125" style="1" customWidth="1"/>
    <col min="26" max="26" width="9.140625" style="1"/>
    <col min="27" max="27" width="12.140625" style="1" customWidth="1"/>
    <col min="28" max="16384" width="9.140625" style="1"/>
  </cols>
  <sheetData>
    <row r="1" spans="1:33" ht="33" customHeight="1">
      <c r="A1" s="540" t="s">
        <v>483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253"/>
    </row>
    <row r="2" spans="1:33" ht="16.149999999999999" customHeight="1" thickBot="1">
      <c r="A2" s="540"/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253"/>
    </row>
    <row r="3" spans="1:33" ht="15.75">
      <c r="A3" s="541" t="s">
        <v>81</v>
      </c>
      <c r="B3" s="542"/>
      <c r="C3" s="542"/>
      <c r="D3" s="542"/>
      <c r="E3" s="542"/>
      <c r="F3" s="542"/>
      <c r="G3" s="543"/>
      <c r="H3" s="544"/>
      <c r="I3" s="545" t="s">
        <v>196</v>
      </c>
      <c r="J3" s="545"/>
      <c r="K3" s="545"/>
      <c r="L3" s="199"/>
      <c r="M3" s="199"/>
      <c r="N3" s="546" t="s">
        <v>236</v>
      </c>
      <c r="O3" s="543"/>
      <c r="P3" s="543"/>
      <c r="Q3" s="543"/>
      <c r="R3" s="543"/>
      <c r="S3" s="543"/>
      <c r="T3" s="547" t="s">
        <v>82</v>
      </c>
      <c r="U3" s="542"/>
      <c r="V3" s="542"/>
      <c r="W3" s="542"/>
      <c r="X3" s="542"/>
      <c r="Y3" s="542"/>
      <c r="Z3" s="543"/>
      <c r="AA3" s="544"/>
      <c r="AB3" s="548" t="s">
        <v>197</v>
      </c>
      <c r="AC3" s="548"/>
      <c r="AD3" s="549"/>
      <c r="AE3" s="546" t="s">
        <v>485</v>
      </c>
      <c r="AF3" s="546"/>
      <c r="AG3" s="550"/>
    </row>
    <row r="4" spans="1:33" ht="31.9" customHeight="1">
      <c r="A4" s="554" t="s">
        <v>17</v>
      </c>
      <c r="B4" s="555"/>
      <c r="C4" s="563" t="s">
        <v>73</v>
      </c>
      <c r="D4" s="563"/>
      <c r="E4" s="563"/>
      <c r="F4" s="563"/>
      <c r="G4" s="557">
        <v>36024232</v>
      </c>
      <c r="H4" s="558"/>
      <c r="I4" s="559">
        <v>36043732</v>
      </c>
      <c r="J4" s="560"/>
      <c r="K4" s="560"/>
      <c r="L4" s="200"/>
      <c r="M4" s="200"/>
      <c r="N4" s="561">
        <v>34483780</v>
      </c>
      <c r="O4" s="562"/>
      <c r="P4" s="562"/>
      <c r="Q4" s="562"/>
      <c r="R4" s="562"/>
      <c r="S4" s="562"/>
      <c r="T4" s="555" t="s">
        <v>27</v>
      </c>
      <c r="U4" s="555"/>
      <c r="V4" s="556" t="s">
        <v>63</v>
      </c>
      <c r="W4" s="556"/>
      <c r="X4" s="556"/>
      <c r="Y4" s="556"/>
      <c r="Z4" s="557">
        <v>12215000</v>
      </c>
      <c r="AA4" s="558"/>
      <c r="AB4" s="564">
        <v>14683127</v>
      </c>
      <c r="AC4" s="565"/>
      <c r="AD4" s="566"/>
      <c r="AE4" s="551">
        <v>11155062</v>
      </c>
      <c r="AF4" s="552"/>
      <c r="AG4" s="553"/>
    </row>
    <row r="5" spans="1:33" ht="33.75" customHeight="1">
      <c r="A5" s="554" t="s">
        <v>20</v>
      </c>
      <c r="B5" s="555"/>
      <c r="C5" s="556" t="s">
        <v>75</v>
      </c>
      <c r="D5" s="556"/>
      <c r="E5" s="556"/>
      <c r="F5" s="556"/>
      <c r="G5" s="557">
        <v>3980000</v>
      </c>
      <c r="H5" s="558"/>
      <c r="I5" s="559">
        <v>3980000</v>
      </c>
      <c r="J5" s="560"/>
      <c r="K5" s="560"/>
      <c r="L5" s="200"/>
      <c r="M5" s="200"/>
      <c r="N5" s="561">
        <v>2305946</v>
      </c>
      <c r="O5" s="562"/>
      <c r="P5" s="562"/>
      <c r="Q5" s="562"/>
      <c r="R5" s="562"/>
      <c r="S5" s="562"/>
      <c r="T5" s="555" t="s">
        <v>29</v>
      </c>
      <c r="U5" s="555"/>
      <c r="V5" s="563" t="s">
        <v>28</v>
      </c>
      <c r="W5" s="563"/>
      <c r="X5" s="563"/>
      <c r="Y5" s="563"/>
      <c r="Z5" s="557">
        <v>2294600</v>
      </c>
      <c r="AA5" s="558"/>
      <c r="AB5" s="564">
        <v>2300000</v>
      </c>
      <c r="AC5" s="565"/>
      <c r="AD5" s="566"/>
      <c r="AE5" s="551">
        <v>1952236</v>
      </c>
      <c r="AF5" s="552"/>
      <c r="AG5" s="553"/>
    </row>
    <row r="6" spans="1:33" ht="27.75" customHeight="1" thickBot="1">
      <c r="A6" s="579" t="s">
        <v>21</v>
      </c>
      <c r="B6" s="580"/>
      <c r="C6" s="581" t="s">
        <v>97</v>
      </c>
      <c r="D6" s="581"/>
      <c r="E6" s="581"/>
      <c r="F6" s="581"/>
      <c r="G6" s="582">
        <v>1050693</v>
      </c>
      <c r="H6" s="583"/>
      <c r="I6" s="584">
        <v>1050693</v>
      </c>
      <c r="J6" s="585"/>
      <c r="K6" s="585"/>
      <c r="L6" s="201"/>
      <c r="M6" s="201"/>
      <c r="N6" s="584">
        <v>2195097</v>
      </c>
      <c r="O6" s="585"/>
      <c r="P6" s="585"/>
      <c r="Q6" s="585"/>
      <c r="R6" s="585"/>
      <c r="S6" s="585"/>
      <c r="T6" s="555" t="s">
        <v>42</v>
      </c>
      <c r="U6" s="555"/>
      <c r="V6" s="556" t="s">
        <v>68</v>
      </c>
      <c r="W6" s="556"/>
      <c r="X6" s="556"/>
      <c r="Y6" s="556"/>
      <c r="Z6" s="557">
        <v>20549900</v>
      </c>
      <c r="AA6" s="558"/>
      <c r="AB6" s="564">
        <v>21954393</v>
      </c>
      <c r="AC6" s="565"/>
      <c r="AD6" s="566"/>
      <c r="AE6" s="551">
        <v>9735808</v>
      </c>
      <c r="AF6" s="552"/>
      <c r="AG6" s="553"/>
    </row>
    <row r="7" spans="1:33" ht="21" customHeight="1" thickBot="1">
      <c r="A7" s="567" t="s">
        <v>83</v>
      </c>
      <c r="B7" s="568"/>
      <c r="C7" s="568"/>
      <c r="D7" s="568"/>
      <c r="E7" s="568"/>
      <c r="F7" s="568"/>
      <c r="G7" s="569">
        <f>SUM(G4:H6)</f>
        <v>41054925</v>
      </c>
      <c r="H7" s="570"/>
      <c r="I7" s="571">
        <f>SUM(I4:K6)</f>
        <v>41074425</v>
      </c>
      <c r="J7" s="572"/>
      <c r="K7" s="573"/>
      <c r="L7" s="202"/>
      <c r="M7" s="202"/>
      <c r="N7" s="574">
        <f>SUM(N4:S6)</f>
        <v>38984823</v>
      </c>
      <c r="O7" s="575"/>
      <c r="P7" s="575"/>
      <c r="Q7" s="575"/>
      <c r="R7" s="575"/>
      <c r="S7" s="576"/>
      <c r="T7" s="577" t="s">
        <v>44</v>
      </c>
      <c r="U7" s="555"/>
      <c r="V7" s="556" t="s">
        <v>69</v>
      </c>
      <c r="W7" s="556"/>
      <c r="X7" s="556"/>
      <c r="Y7" s="556"/>
      <c r="Z7" s="557">
        <v>2229000</v>
      </c>
      <c r="AA7" s="578"/>
      <c r="AB7" s="564">
        <v>2229000</v>
      </c>
      <c r="AC7" s="565"/>
      <c r="AD7" s="566"/>
      <c r="AE7" s="551">
        <v>1154200</v>
      </c>
      <c r="AF7" s="552"/>
      <c r="AG7" s="553"/>
    </row>
    <row r="8" spans="1:33" ht="35.25" customHeight="1" thickBot="1">
      <c r="A8" s="595" t="s">
        <v>163</v>
      </c>
      <c r="B8" s="596"/>
      <c r="C8" s="563" t="s">
        <v>164</v>
      </c>
      <c r="D8" s="563"/>
      <c r="E8" s="563"/>
      <c r="F8" s="563"/>
      <c r="G8" s="597">
        <v>3918290</v>
      </c>
      <c r="H8" s="598"/>
      <c r="I8" s="599">
        <v>3918290</v>
      </c>
      <c r="J8" s="600"/>
      <c r="K8" s="600"/>
      <c r="L8" s="203"/>
      <c r="M8" s="203"/>
      <c r="N8" s="601">
        <v>0</v>
      </c>
      <c r="O8" s="601"/>
      <c r="P8" s="601"/>
      <c r="Q8" s="601"/>
      <c r="R8" s="601"/>
      <c r="S8" s="601"/>
      <c r="T8" s="602" t="s">
        <v>51</v>
      </c>
      <c r="U8" s="602"/>
      <c r="V8" s="581" t="s">
        <v>70</v>
      </c>
      <c r="W8" s="581"/>
      <c r="X8" s="581"/>
      <c r="Y8" s="581"/>
      <c r="Z8" s="582">
        <v>8416600</v>
      </c>
      <c r="AA8" s="586"/>
      <c r="AB8" s="587">
        <v>7581376</v>
      </c>
      <c r="AC8" s="588"/>
      <c r="AD8" s="589"/>
      <c r="AE8" s="590">
        <v>4320610</v>
      </c>
      <c r="AF8" s="591"/>
      <c r="AG8" s="592"/>
    </row>
    <row r="9" spans="1:33" ht="31.5" customHeight="1" thickBot="1">
      <c r="A9" s="554" t="s">
        <v>22</v>
      </c>
      <c r="B9" s="555"/>
      <c r="C9" s="563" t="s">
        <v>84</v>
      </c>
      <c r="D9" s="563"/>
      <c r="E9" s="563"/>
      <c r="F9" s="563"/>
      <c r="G9" s="557">
        <v>50000</v>
      </c>
      <c r="H9" s="578"/>
      <c r="I9" s="559">
        <v>1380000</v>
      </c>
      <c r="J9" s="560"/>
      <c r="K9" s="560"/>
      <c r="L9" s="204"/>
      <c r="M9" s="204"/>
      <c r="N9" s="593">
        <v>3034158</v>
      </c>
      <c r="O9" s="594"/>
      <c r="P9" s="594"/>
      <c r="Q9" s="594"/>
      <c r="R9" s="594"/>
      <c r="S9" s="594"/>
      <c r="T9" s="568" t="s">
        <v>85</v>
      </c>
      <c r="U9" s="568"/>
      <c r="V9" s="568"/>
      <c r="W9" s="568"/>
      <c r="X9" s="568"/>
      <c r="Y9" s="568"/>
      <c r="Z9" s="603">
        <f>SUM(Z4:AA8)</f>
        <v>45705100</v>
      </c>
      <c r="AA9" s="604"/>
      <c r="AB9" s="605">
        <f>SUM(AB4:AD8)</f>
        <v>48747896</v>
      </c>
      <c r="AC9" s="606"/>
      <c r="AD9" s="607"/>
      <c r="AE9" s="608">
        <f>SUM(AE4:AG8)</f>
        <v>28317916</v>
      </c>
      <c r="AF9" s="609"/>
      <c r="AG9" s="610"/>
    </row>
    <row r="10" spans="1:33" ht="31.15" customHeight="1">
      <c r="A10" s="611" t="s">
        <v>86</v>
      </c>
      <c r="B10" s="612"/>
      <c r="C10" s="612"/>
      <c r="D10" s="612"/>
      <c r="E10" s="612"/>
      <c r="F10" s="613"/>
      <c r="G10" s="614">
        <f>SUM(G8:H9)</f>
        <v>3968290</v>
      </c>
      <c r="H10" s="615"/>
      <c r="I10" s="616">
        <f>SUM(I8:K9)</f>
        <v>5298290</v>
      </c>
      <c r="J10" s="617"/>
      <c r="K10" s="617"/>
      <c r="L10" s="254"/>
      <c r="M10" s="254"/>
      <c r="N10" s="594">
        <f>SUM(N8:S9)</f>
        <v>3034158</v>
      </c>
      <c r="O10" s="594"/>
      <c r="P10" s="594"/>
      <c r="Q10" s="594"/>
      <c r="R10" s="594"/>
      <c r="S10" s="618"/>
      <c r="T10" s="619" t="s">
        <v>51</v>
      </c>
      <c r="U10" s="619"/>
      <c r="V10" s="620" t="s">
        <v>87</v>
      </c>
      <c r="W10" s="620"/>
      <c r="X10" s="620"/>
      <c r="Y10" s="620"/>
      <c r="Z10" s="621">
        <v>21459651</v>
      </c>
      <c r="AA10" s="622"/>
      <c r="AB10" s="623">
        <v>18929917</v>
      </c>
      <c r="AC10" s="624"/>
      <c r="AD10" s="625"/>
      <c r="AE10" s="626">
        <v>0</v>
      </c>
      <c r="AF10" s="627"/>
      <c r="AG10" s="628"/>
    </row>
    <row r="11" spans="1:33" ht="30.75" customHeight="1" thickBot="1">
      <c r="A11" s="611" t="s">
        <v>91</v>
      </c>
      <c r="B11" s="612"/>
      <c r="C11" s="612"/>
      <c r="D11" s="612"/>
      <c r="E11" s="612"/>
      <c r="F11" s="613"/>
      <c r="G11" s="614">
        <v>28528175</v>
      </c>
      <c r="H11" s="615"/>
      <c r="I11" s="616">
        <v>28528175</v>
      </c>
      <c r="J11" s="617"/>
      <c r="K11" s="617"/>
      <c r="L11" s="255"/>
      <c r="M11" s="255"/>
      <c r="N11" s="629">
        <v>22547411</v>
      </c>
      <c r="O11" s="630"/>
      <c r="P11" s="630"/>
      <c r="Q11" s="630"/>
      <c r="R11" s="630"/>
      <c r="S11" s="631"/>
      <c r="T11" s="555" t="s">
        <v>53</v>
      </c>
      <c r="U11" s="555"/>
      <c r="V11" s="632" t="s">
        <v>71</v>
      </c>
      <c r="W11" s="633"/>
      <c r="X11" s="633"/>
      <c r="Y11" s="634"/>
      <c r="Z11" s="557">
        <v>3232674</v>
      </c>
      <c r="AA11" s="578"/>
      <c r="AB11" s="564">
        <v>3232674</v>
      </c>
      <c r="AC11" s="565"/>
      <c r="AD11" s="566"/>
      <c r="AE11" s="551">
        <v>0</v>
      </c>
      <c r="AF11" s="552"/>
      <c r="AG11" s="553"/>
    </row>
    <row r="12" spans="1:33" ht="25.5" customHeight="1" thickBot="1">
      <c r="A12" s="635" t="s">
        <v>88</v>
      </c>
      <c r="B12" s="636"/>
      <c r="C12" s="636"/>
      <c r="D12" s="636"/>
      <c r="E12" s="636"/>
      <c r="F12" s="636"/>
      <c r="G12" s="637">
        <f>SUM(G7,G10,G11)</f>
        <v>73551390</v>
      </c>
      <c r="H12" s="638"/>
      <c r="I12" s="639">
        <f>SUM(I7+I10+I11)</f>
        <v>74900890</v>
      </c>
      <c r="J12" s="640"/>
      <c r="K12" s="640"/>
      <c r="L12" s="205"/>
      <c r="M12" s="205"/>
      <c r="N12" s="574">
        <f>SUM(N7+N10+N11)</f>
        <v>64566392</v>
      </c>
      <c r="O12" s="575"/>
      <c r="P12" s="575"/>
      <c r="Q12" s="575"/>
      <c r="R12" s="575"/>
      <c r="S12" s="641"/>
      <c r="T12" s="602" t="s">
        <v>54</v>
      </c>
      <c r="U12" s="602"/>
      <c r="V12" s="642" t="s">
        <v>117</v>
      </c>
      <c r="W12" s="642"/>
      <c r="X12" s="642"/>
      <c r="Y12" s="642"/>
      <c r="Z12" s="582">
        <v>2513600</v>
      </c>
      <c r="AA12" s="586"/>
      <c r="AB12" s="587">
        <v>2513600</v>
      </c>
      <c r="AC12" s="588"/>
      <c r="AD12" s="589"/>
      <c r="AE12" s="643">
        <v>0</v>
      </c>
      <c r="AF12" s="591"/>
      <c r="AG12" s="592"/>
    </row>
    <row r="13" spans="1:33" ht="30" customHeight="1" thickBot="1">
      <c r="T13" s="648" t="s">
        <v>127</v>
      </c>
      <c r="U13" s="649"/>
      <c r="V13" s="649"/>
      <c r="W13" s="649"/>
      <c r="X13" s="650" t="s">
        <v>126</v>
      </c>
      <c r="Y13" s="651"/>
      <c r="Z13" s="652">
        <v>640365</v>
      </c>
      <c r="AA13" s="653"/>
      <c r="AB13" s="654">
        <v>1476803</v>
      </c>
      <c r="AC13" s="606"/>
      <c r="AD13" s="607"/>
      <c r="AE13" s="608">
        <v>700889</v>
      </c>
      <c r="AF13" s="609"/>
      <c r="AG13" s="610"/>
    </row>
    <row r="14" spans="1:33" ht="30" customHeight="1" thickBot="1">
      <c r="T14" s="655" t="s">
        <v>89</v>
      </c>
      <c r="U14" s="656"/>
      <c r="V14" s="656"/>
      <c r="W14" s="656"/>
      <c r="X14" s="656"/>
      <c r="Y14" s="656"/>
      <c r="Z14" s="657">
        <v>27205925</v>
      </c>
      <c r="AA14" s="658"/>
      <c r="AB14" s="659">
        <v>24676191</v>
      </c>
      <c r="AC14" s="660"/>
      <c r="AD14" s="661"/>
      <c r="AE14" s="662">
        <v>2527475</v>
      </c>
      <c r="AF14" s="663"/>
      <c r="AG14" s="664"/>
    </row>
    <row r="15" spans="1:33" ht="23.25" customHeight="1" thickBot="1">
      <c r="A15" s="13"/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635" t="s">
        <v>90</v>
      </c>
      <c r="U15" s="636"/>
      <c r="V15" s="636"/>
      <c r="W15" s="636"/>
      <c r="X15" s="636"/>
      <c r="Y15" s="636"/>
      <c r="Z15" s="637">
        <f>SUM(Z9+Z13+Z14)</f>
        <v>73551390</v>
      </c>
      <c r="AA15" s="644"/>
      <c r="AB15" s="645">
        <f>SUM(AB9+AB13+AB14)</f>
        <v>74900890</v>
      </c>
      <c r="AC15" s="646"/>
      <c r="AD15" s="647"/>
      <c r="AE15" s="608">
        <f>SUM(AE9,AE11,AE13,AE14)</f>
        <v>31546280</v>
      </c>
      <c r="AF15" s="609"/>
      <c r="AG15" s="610"/>
    </row>
    <row r="16" spans="1:33" ht="27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4"/>
      <c r="U16" s="4"/>
      <c r="V16" s="4"/>
      <c r="W16" s="4"/>
      <c r="X16" s="4"/>
      <c r="Y16" s="4"/>
      <c r="Z16" s="4"/>
      <c r="AA16" s="4"/>
      <c r="AB16" s="3"/>
    </row>
    <row r="17" spans="1:28" ht="14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3"/>
      <c r="U17" s="3"/>
      <c r="V17" s="3"/>
      <c r="W17" s="3"/>
      <c r="X17" s="3"/>
      <c r="Y17" s="3"/>
      <c r="Z17" s="3"/>
      <c r="AA17" s="3"/>
      <c r="AB17" s="3"/>
    </row>
    <row r="18" spans="1:28" ht="14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AB18" s="3"/>
    </row>
  </sheetData>
  <mergeCells count="107">
    <mergeCell ref="T15:Y15"/>
    <mergeCell ref="Z15:AA15"/>
    <mergeCell ref="AB15:AD15"/>
    <mergeCell ref="AE15:AG15"/>
    <mergeCell ref="T13:W13"/>
    <mergeCell ref="X13:Y13"/>
    <mergeCell ref="Z13:AA13"/>
    <mergeCell ref="AB13:AD13"/>
    <mergeCell ref="AE13:AG13"/>
    <mergeCell ref="T14:Y14"/>
    <mergeCell ref="Z14:AA14"/>
    <mergeCell ref="AB14:AD14"/>
    <mergeCell ref="AE14:AG14"/>
    <mergeCell ref="A12:F12"/>
    <mergeCell ref="G12:H12"/>
    <mergeCell ref="I12:K12"/>
    <mergeCell ref="N12:S12"/>
    <mergeCell ref="T12:U12"/>
    <mergeCell ref="V12:Y12"/>
    <mergeCell ref="Z12:AA12"/>
    <mergeCell ref="AB12:AD12"/>
    <mergeCell ref="AE12:AG12"/>
    <mergeCell ref="A11:F11"/>
    <mergeCell ref="G11:H11"/>
    <mergeCell ref="I11:K11"/>
    <mergeCell ref="N11:S11"/>
    <mergeCell ref="T11:U11"/>
    <mergeCell ref="V11:Y11"/>
    <mergeCell ref="Z11:AA11"/>
    <mergeCell ref="AB11:AD11"/>
    <mergeCell ref="AE11:AG11"/>
    <mergeCell ref="A10:F10"/>
    <mergeCell ref="G10:H10"/>
    <mergeCell ref="I10:K10"/>
    <mergeCell ref="N10:S10"/>
    <mergeCell ref="T10:U10"/>
    <mergeCell ref="V10:Y10"/>
    <mergeCell ref="Z10:AA10"/>
    <mergeCell ref="AB10:AD10"/>
    <mergeCell ref="AE10:AG10"/>
    <mergeCell ref="V8:Y8"/>
    <mergeCell ref="Z8:AA8"/>
    <mergeCell ref="AB8:AD8"/>
    <mergeCell ref="AE8:AG8"/>
    <mergeCell ref="A9:B9"/>
    <mergeCell ref="C9:F9"/>
    <mergeCell ref="G9:H9"/>
    <mergeCell ref="I9:K9"/>
    <mergeCell ref="N9:S9"/>
    <mergeCell ref="T9:Y9"/>
    <mergeCell ref="A8:B8"/>
    <mergeCell ref="C8:F8"/>
    <mergeCell ref="G8:H8"/>
    <mergeCell ref="I8:K8"/>
    <mergeCell ref="N8:S8"/>
    <mergeCell ref="T8:U8"/>
    <mergeCell ref="Z9:AA9"/>
    <mergeCell ref="AB9:AD9"/>
    <mergeCell ref="AE9:AG9"/>
    <mergeCell ref="AE6:AG6"/>
    <mergeCell ref="A7:F7"/>
    <mergeCell ref="G7:H7"/>
    <mergeCell ref="I7:K7"/>
    <mergeCell ref="N7:S7"/>
    <mergeCell ref="T7:U7"/>
    <mergeCell ref="V7:Y7"/>
    <mergeCell ref="Z7:AA7"/>
    <mergeCell ref="AB7:AD7"/>
    <mergeCell ref="AE7:AG7"/>
    <mergeCell ref="A6:B6"/>
    <mergeCell ref="C6:F6"/>
    <mergeCell ref="G6:H6"/>
    <mergeCell ref="I6:K6"/>
    <mergeCell ref="N6:S6"/>
    <mergeCell ref="T6:U6"/>
    <mergeCell ref="V6:Y6"/>
    <mergeCell ref="Z6:AA6"/>
    <mergeCell ref="AB6:AD6"/>
    <mergeCell ref="AE4:AG4"/>
    <mergeCell ref="A5:B5"/>
    <mergeCell ref="C5:F5"/>
    <mergeCell ref="G5:H5"/>
    <mergeCell ref="I5:K5"/>
    <mergeCell ref="N5:S5"/>
    <mergeCell ref="T5:U5"/>
    <mergeCell ref="V5:Y5"/>
    <mergeCell ref="Z5:AA5"/>
    <mergeCell ref="AB5:AD5"/>
    <mergeCell ref="AE5:AG5"/>
    <mergeCell ref="A4:B4"/>
    <mergeCell ref="C4:F4"/>
    <mergeCell ref="G4:H4"/>
    <mergeCell ref="I4:K4"/>
    <mergeCell ref="N4:S4"/>
    <mergeCell ref="T4:U4"/>
    <mergeCell ref="V4:Y4"/>
    <mergeCell ref="Z4:AA4"/>
    <mergeCell ref="AB4:AD4"/>
    <mergeCell ref="A1:AD2"/>
    <mergeCell ref="A3:F3"/>
    <mergeCell ref="G3:H3"/>
    <mergeCell ref="I3:K3"/>
    <mergeCell ref="N3:S3"/>
    <mergeCell ref="T3:Y3"/>
    <mergeCell ref="Z3:AA3"/>
    <mergeCell ref="AB3:AD3"/>
    <mergeCell ref="AE3:AG3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view="pageBreakPreview" zoomScale="60" zoomScaleNormal="100" workbookViewId="0">
      <selection activeCell="D7" sqref="D7"/>
    </sheetView>
  </sheetViews>
  <sheetFormatPr defaultColWidth="9.140625" defaultRowHeight="15"/>
  <cols>
    <col min="1" max="1" width="44" style="5" customWidth="1"/>
    <col min="2" max="2" width="31.7109375" style="5" customWidth="1"/>
    <col min="3" max="4" width="32.85546875" style="5" customWidth="1"/>
    <col min="5" max="5" width="20" style="5" customWidth="1"/>
    <col min="6" max="6" width="19.42578125" style="5" customWidth="1"/>
    <col min="7" max="7" width="17.5703125" style="5" customWidth="1"/>
    <col min="8" max="16384" width="9.140625" style="5"/>
  </cols>
  <sheetData>
    <row r="1" spans="1:7" ht="50.25" customHeight="1">
      <c r="A1" s="665" t="s">
        <v>484</v>
      </c>
      <c r="B1" s="666"/>
      <c r="C1" s="666"/>
      <c r="D1" s="666"/>
      <c r="E1" s="666"/>
      <c r="F1" s="666"/>
      <c r="G1" s="667"/>
    </row>
    <row r="2" spans="1:7" ht="15.75">
      <c r="A2" s="26" t="s">
        <v>0</v>
      </c>
      <c r="B2" s="17" t="s">
        <v>199</v>
      </c>
      <c r="C2" s="37" t="s">
        <v>198</v>
      </c>
      <c r="D2" s="37" t="s">
        <v>412</v>
      </c>
      <c r="E2" s="37">
        <v>2019</v>
      </c>
      <c r="F2" s="37">
        <v>2020</v>
      </c>
      <c r="G2" s="27">
        <v>2021</v>
      </c>
    </row>
    <row r="3" spans="1:7" ht="31.5">
      <c r="A3" s="28" t="s">
        <v>73</v>
      </c>
      <c r="B3" s="18">
        <v>36024232</v>
      </c>
      <c r="C3" s="18">
        <v>36043732</v>
      </c>
      <c r="D3" s="18">
        <v>34483780</v>
      </c>
      <c r="E3" s="18">
        <f>B3*1.1</f>
        <v>39626655.200000003</v>
      </c>
      <c r="F3" s="18">
        <f>B3*1.2</f>
        <v>43229078.399999999</v>
      </c>
      <c r="G3" s="29">
        <f>B3*1.22</f>
        <v>43949563.039999999</v>
      </c>
    </row>
    <row r="4" spans="1:7" ht="15.75">
      <c r="A4" s="28" t="s">
        <v>75</v>
      </c>
      <c r="B4" s="15">
        <v>3980000</v>
      </c>
      <c r="C4" s="15">
        <v>3980000</v>
      </c>
      <c r="D4" s="15">
        <v>2305946</v>
      </c>
      <c r="E4" s="18">
        <f>B4*1.1</f>
        <v>4378000</v>
      </c>
      <c r="F4" s="18">
        <f>B4*1.2</f>
        <v>4776000</v>
      </c>
      <c r="G4" s="29">
        <f>B4*1.22</f>
        <v>4855600</v>
      </c>
    </row>
    <row r="5" spans="1:7" ht="15.75">
      <c r="A5" s="28" t="s">
        <v>97</v>
      </c>
      <c r="B5" s="15">
        <v>1050693</v>
      </c>
      <c r="C5" s="15">
        <v>1050693</v>
      </c>
      <c r="D5" s="15">
        <v>2195097</v>
      </c>
      <c r="E5" s="18">
        <f>B5*1.1</f>
        <v>1155762.3</v>
      </c>
      <c r="F5" s="18">
        <f>B5*1.2</f>
        <v>1260831.5999999999</v>
      </c>
      <c r="G5" s="29">
        <f>B5*1.22</f>
        <v>1281845.46</v>
      </c>
    </row>
    <row r="6" spans="1:7" ht="15.75">
      <c r="A6" s="28" t="s">
        <v>98</v>
      </c>
      <c r="B6" s="15">
        <v>0</v>
      </c>
      <c r="C6" s="15">
        <v>0</v>
      </c>
      <c r="D6" s="15">
        <v>3034158</v>
      </c>
      <c r="E6" s="18">
        <f>B6*1.1</f>
        <v>0</v>
      </c>
      <c r="F6" s="18">
        <f>B6*1.2</f>
        <v>0</v>
      </c>
      <c r="G6" s="29">
        <f>B6*1.22</f>
        <v>0</v>
      </c>
    </row>
    <row r="7" spans="1:7" ht="15.75">
      <c r="A7" s="30" t="s">
        <v>97</v>
      </c>
      <c r="B7" s="16">
        <f t="shared" ref="B7:G7" si="0">SUM(B3:B6)</f>
        <v>41054925</v>
      </c>
      <c r="C7" s="16">
        <f t="shared" si="0"/>
        <v>41074425</v>
      </c>
      <c r="D7" s="16">
        <f t="shared" si="0"/>
        <v>42018981</v>
      </c>
      <c r="E7" s="16">
        <f t="shared" si="0"/>
        <v>45160417.5</v>
      </c>
      <c r="F7" s="16">
        <f t="shared" si="0"/>
        <v>49265910</v>
      </c>
      <c r="G7" s="31">
        <f t="shared" si="0"/>
        <v>50087008.5</v>
      </c>
    </row>
    <row r="8" spans="1:7" ht="15.75">
      <c r="A8" s="28" t="s">
        <v>63</v>
      </c>
      <c r="B8" s="15">
        <v>12215000</v>
      </c>
      <c r="C8" s="15">
        <v>14683127</v>
      </c>
      <c r="D8" s="15">
        <v>11155062</v>
      </c>
      <c r="E8" s="15">
        <f>B8*1.1</f>
        <v>13436500.000000002</v>
      </c>
      <c r="F8" s="15">
        <f>B8*1.2</f>
        <v>14658000</v>
      </c>
      <c r="G8" s="32">
        <f>B8*1.22</f>
        <v>14902300</v>
      </c>
    </row>
    <row r="9" spans="1:7" ht="31.5">
      <c r="A9" s="28" t="s">
        <v>99</v>
      </c>
      <c r="B9" s="15">
        <v>2294600</v>
      </c>
      <c r="C9" s="15">
        <v>2300000</v>
      </c>
      <c r="D9" s="15">
        <v>1952236</v>
      </c>
      <c r="E9" s="15">
        <f>B9*1.1</f>
        <v>2524060</v>
      </c>
      <c r="F9" s="15">
        <f>B9*1.2</f>
        <v>2753520</v>
      </c>
      <c r="G9" s="32">
        <f>B9*1.22</f>
        <v>2799412</v>
      </c>
    </row>
    <row r="10" spans="1:7" ht="15.75">
      <c r="A10" s="28" t="s">
        <v>68</v>
      </c>
      <c r="B10" s="15">
        <v>20549900</v>
      </c>
      <c r="C10" s="15">
        <v>21954393</v>
      </c>
      <c r="D10" s="15">
        <v>9735808</v>
      </c>
      <c r="E10" s="15">
        <f>B10*1.1</f>
        <v>22604890</v>
      </c>
      <c r="F10" s="15">
        <f>B10*1.2</f>
        <v>24659880</v>
      </c>
      <c r="G10" s="32">
        <f>B10*1.22</f>
        <v>25070878</v>
      </c>
    </row>
    <row r="11" spans="1:7" ht="15.75">
      <c r="A11" s="28" t="s">
        <v>69</v>
      </c>
      <c r="B11" s="15">
        <v>2229000</v>
      </c>
      <c r="C11" s="15">
        <v>2229000</v>
      </c>
      <c r="D11" s="15">
        <v>1154200</v>
      </c>
      <c r="E11" s="15">
        <f>B11*1.1</f>
        <v>2451900</v>
      </c>
      <c r="F11" s="15">
        <f>B11*1.2</f>
        <v>2674800</v>
      </c>
      <c r="G11" s="32">
        <f>B11*1.22</f>
        <v>2719380</v>
      </c>
    </row>
    <row r="12" spans="1:7" ht="15.75">
      <c r="A12" s="28" t="s">
        <v>70</v>
      </c>
      <c r="B12" s="15">
        <v>29876251</v>
      </c>
      <c r="C12" s="15">
        <v>26511293</v>
      </c>
      <c r="D12" s="15">
        <v>4320610</v>
      </c>
      <c r="E12" s="15">
        <f>B12*1.1</f>
        <v>32863876.100000001</v>
      </c>
      <c r="F12" s="15">
        <f>B12*1.2</f>
        <v>35851501.199999996</v>
      </c>
      <c r="G12" s="32">
        <f>B12*1.22</f>
        <v>36449026.219999999</v>
      </c>
    </row>
    <row r="13" spans="1:7" ht="15.75">
      <c r="A13" s="30" t="s">
        <v>92</v>
      </c>
      <c r="B13" s="16">
        <f t="shared" ref="B13:G13" si="1">SUM(B8:B12)</f>
        <v>67164751</v>
      </c>
      <c r="C13" s="16">
        <f t="shared" si="1"/>
        <v>67677813</v>
      </c>
      <c r="D13" s="16">
        <f t="shared" si="1"/>
        <v>28317916</v>
      </c>
      <c r="E13" s="16">
        <f t="shared" si="1"/>
        <v>73881226.099999994</v>
      </c>
      <c r="F13" s="16">
        <f t="shared" si="1"/>
        <v>80597701.199999988</v>
      </c>
      <c r="G13" s="31">
        <f t="shared" si="1"/>
        <v>81940996.219999999</v>
      </c>
    </row>
    <row r="14" spans="1:7" ht="31.5">
      <c r="A14" s="28" t="s">
        <v>164</v>
      </c>
      <c r="B14" s="18">
        <v>3918290</v>
      </c>
      <c r="C14" s="18">
        <v>3918290</v>
      </c>
      <c r="D14" s="18">
        <v>0</v>
      </c>
      <c r="E14" s="18">
        <f>B14*1.1</f>
        <v>4310119</v>
      </c>
      <c r="F14" s="18">
        <f>B14*1.2</f>
        <v>4701948</v>
      </c>
      <c r="G14" s="29">
        <f>B14*1.22</f>
        <v>4780313.8</v>
      </c>
    </row>
    <row r="15" spans="1:7" ht="15.75">
      <c r="A15" s="28" t="s">
        <v>84</v>
      </c>
      <c r="B15" s="15">
        <v>50000</v>
      </c>
      <c r="C15" s="15">
        <v>1380000</v>
      </c>
      <c r="D15" s="15">
        <v>0</v>
      </c>
      <c r="E15" s="15">
        <f>B15*1.1</f>
        <v>55000.000000000007</v>
      </c>
      <c r="F15" s="15">
        <f>B15*1.2</f>
        <v>60000</v>
      </c>
      <c r="G15" s="32">
        <f>B15*1.22</f>
        <v>61000</v>
      </c>
    </row>
    <row r="16" spans="1:7" ht="15.75">
      <c r="A16" s="28" t="s">
        <v>178</v>
      </c>
      <c r="B16" s="15">
        <v>3000000</v>
      </c>
      <c r="C16" s="15">
        <v>3000000</v>
      </c>
      <c r="D16" s="15">
        <v>0</v>
      </c>
      <c r="E16" s="15">
        <f>B16*1.1</f>
        <v>3300000.0000000005</v>
      </c>
      <c r="F16" s="15">
        <f>B16*1.2</f>
        <v>3600000</v>
      </c>
      <c r="G16" s="32">
        <f>B16*1.22</f>
        <v>3660000</v>
      </c>
    </row>
    <row r="17" spans="1:7" ht="15.75" customHeight="1">
      <c r="A17" s="28" t="s">
        <v>106</v>
      </c>
      <c r="B17" s="15">
        <v>25528175</v>
      </c>
      <c r="C17" s="15">
        <v>25528175</v>
      </c>
      <c r="D17" s="15">
        <v>22547411</v>
      </c>
      <c r="E17" s="15">
        <f>B17*1.1</f>
        <v>28080992.500000004</v>
      </c>
      <c r="F17" s="15">
        <f>B17*1.2</f>
        <v>30633810</v>
      </c>
      <c r="G17" s="32">
        <f>B17*1.22</f>
        <v>31144373.5</v>
      </c>
    </row>
    <row r="18" spans="1:7" ht="16.5" customHeight="1">
      <c r="A18" s="30" t="s">
        <v>93</v>
      </c>
      <c r="B18" s="16">
        <f t="shared" ref="B18:G18" si="2">SUM(B14:B17)</f>
        <v>32496465</v>
      </c>
      <c r="C18" s="16">
        <f t="shared" si="2"/>
        <v>33826465</v>
      </c>
      <c r="D18" s="16">
        <f t="shared" si="2"/>
        <v>22547411</v>
      </c>
      <c r="E18" s="16">
        <f t="shared" si="2"/>
        <v>35746111.5</v>
      </c>
      <c r="F18" s="16">
        <f t="shared" si="2"/>
        <v>38995758</v>
      </c>
      <c r="G18" s="16">
        <f t="shared" si="2"/>
        <v>39645687.299999997</v>
      </c>
    </row>
    <row r="19" spans="1:7" ht="15.75">
      <c r="A19" s="28" t="s">
        <v>100</v>
      </c>
      <c r="B19" s="15">
        <v>0</v>
      </c>
      <c r="C19" s="15">
        <v>0</v>
      </c>
      <c r="D19" s="15">
        <v>0</v>
      </c>
      <c r="E19" s="15">
        <f>B19*1.1</f>
        <v>0</v>
      </c>
      <c r="F19" s="15">
        <f>B19*1.2</f>
        <v>0</v>
      </c>
      <c r="G19" s="32">
        <f>B19*1.22</f>
        <v>0</v>
      </c>
    </row>
    <row r="20" spans="1:7" ht="15.75">
      <c r="A20" s="28" t="s">
        <v>71</v>
      </c>
      <c r="B20" s="15">
        <v>3232674</v>
      </c>
      <c r="C20" s="15">
        <v>3232674</v>
      </c>
      <c r="D20" s="15">
        <v>2527475</v>
      </c>
      <c r="E20" s="15">
        <f>B20*1.1</f>
        <v>3555941.4000000004</v>
      </c>
      <c r="F20" s="15">
        <f>B20*1.2</f>
        <v>3879208.8</v>
      </c>
      <c r="G20" s="32">
        <f>B20*1.22</f>
        <v>3943862.28</v>
      </c>
    </row>
    <row r="21" spans="1:7" ht="18.75" customHeight="1">
      <c r="A21" s="28" t="s">
        <v>117</v>
      </c>
      <c r="B21" s="15">
        <v>2513600</v>
      </c>
      <c r="C21" s="15">
        <v>2513600</v>
      </c>
      <c r="D21" s="15">
        <v>0</v>
      </c>
      <c r="E21" s="15">
        <f>B21*1.1</f>
        <v>2764960</v>
      </c>
      <c r="F21" s="15">
        <f>B21*1.2</f>
        <v>3016320</v>
      </c>
      <c r="G21" s="32">
        <f>B21*1.22</f>
        <v>3066592</v>
      </c>
    </row>
    <row r="22" spans="1:7" ht="18.75" customHeight="1">
      <c r="A22" s="30" t="s">
        <v>94</v>
      </c>
      <c r="B22" s="16">
        <f t="shared" ref="B22:G22" si="3">SUM(B19:B21)</f>
        <v>5746274</v>
      </c>
      <c r="C22" s="16">
        <f t="shared" si="3"/>
        <v>5746274</v>
      </c>
      <c r="D22" s="16">
        <f t="shared" si="3"/>
        <v>2527475</v>
      </c>
      <c r="E22" s="16">
        <f t="shared" si="3"/>
        <v>6320901.4000000004</v>
      </c>
      <c r="F22" s="16">
        <f t="shared" si="3"/>
        <v>6895528.7999999998</v>
      </c>
      <c r="G22" s="31">
        <f t="shared" si="3"/>
        <v>7010454.2799999993</v>
      </c>
    </row>
    <row r="23" spans="1:7" s="19" customFormat="1" ht="33" customHeight="1">
      <c r="A23" s="28" t="s">
        <v>129</v>
      </c>
      <c r="B23" s="15">
        <v>640365</v>
      </c>
      <c r="C23" s="15">
        <v>1476803</v>
      </c>
      <c r="D23" s="15">
        <v>700889</v>
      </c>
      <c r="E23" s="15">
        <f>B23*1.1</f>
        <v>704401.5</v>
      </c>
      <c r="F23" s="15">
        <f>B23*1.2</f>
        <v>768438</v>
      </c>
      <c r="G23" s="32">
        <f>B23*1.22</f>
        <v>781245.29999999993</v>
      </c>
    </row>
    <row r="24" spans="1:7" ht="18.75" customHeight="1">
      <c r="A24" s="30" t="s">
        <v>130</v>
      </c>
      <c r="B24" s="16">
        <f>SUM(B23:B23)</f>
        <v>640365</v>
      </c>
      <c r="C24" s="16">
        <f>SUM(C23)</f>
        <v>1476803</v>
      </c>
      <c r="D24" s="16">
        <f>SUM(D23)</f>
        <v>700889</v>
      </c>
      <c r="E24" s="15">
        <f>B24*1.1</f>
        <v>704401.5</v>
      </c>
      <c r="F24" s="15">
        <f>B24*1.2</f>
        <v>768438</v>
      </c>
      <c r="G24" s="32">
        <f>B24*1.22</f>
        <v>781245.29999999993</v>
      </c>
    </row>
    <row r="25" spans="1:7" ht="18.75" customHeight="1">
      <c r="A25" s="33" t="s">
        <v>95</v>
      </c>
      <c r="B25" s="16">
        <f>B7+B18</f>
        <v>73551390</v>
      </c>
      <c r="C25" s="16">
        <f>C7+C18</f>
        <v>74900890</v>
      </c>
      <c r="D25" s="16">
        <f>SUM(D7,D18)</f>
        <v>64566392</v>
      </c>
      <c r="E25" s="16">
        <f>E7+E18</f>
        <v>80906529</v>
      </c>
      <c r="F25" s="16">
        <f>F7+F18</f>
        <v>88261668</v>
      </c>
      <c r="G25" s="31">
        <f>G7+G18</f>
        <v>89732695.799999997</v>
      </c>
    </row>
    <row r="26" spans="1:7" ht="16.5" thickBot="1">
      <c r="A26" s="34" t="s">
        <v>96</v>
      </c>
      <c r="B26" s="35">
        <f>B13+B22+B24</f>
        <v>73551390</v>
      </c>
      <c r="C26" s="35">
        <f>C13+C22+C24</f>
        <v>74900890</v>
      </c>
      <c r="D26" s="35">
        <f>SUM(D13+D22+D24)</f>
        <v>31546280</v>
      </c>
      <c r="E26" s="35">
        <f>E13+E22+E24</f>
        <v>80906529</v>
      </c>
      <c r="F26" s="35">
        <f>F13+F22+F24</f>
        <v>88261667.999999985</v>
      </c>
      <c r="G26" s="36">
        <f>G13+G22+G24</f>
        <v>89732695.799999997</v>
      </c>
    </row>
    <row r="27" spans="1:7">
      <c r="A27" s="6"/>
    </row>
  </sheetData>
  <mergeCells count="1">
    <mergeCell ref="A1:G1"/>
  </mergeCells>
  <phoneticPr fontId="0" type="noConversion"/>
  <pageMargins left="0.28000000000000003" right="0.19685039370078741" top="0.76" bottom="0.98425196850393704" header="0.51181102362204722" footer="0.51181102362204722"/>
  <pageSetup paperSize="9" scale="7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13"/>
  <sheetViews>
    <sheetView view="pageBreakPreview" zoomScale="60" zoomScaleNormal="100" workbookViewId="0">
      <selection activeCell="C13" sqref="C13"/>
    </sheetView>
  </sheetViews>
  <sheetFormatPr defaultColWidth="11.5703125" defaultRowHeight="18.75"/>
  <cols>
    <col min="1" max="1" width="6" style="314" customWidth="1"/>
    <col min="2" max="2" width="73.85546875" style="314" customWidth="1"/>
    <col min="3" max="3" width="14.7109375" style="314" customWidth="1"/>
    <col min="4" max="256" width="11.5703125" style="314"/>
    <col min="257" max="257" width="6" style="314" customWidth="1"/>
    <col min="258" max="258" width="73.85546875" style="314" customWidth="1"/>
    <col min="259" max="259" width="14.7109375" style="314" customWidth="1"/>
    <col min="260" max="512" width="11.5703125" style="314"/>
    <col min="513" max="513" width="6" style="314" customWidth="1"/>
    <col min="514" max="514" width="73.85546875" style="314" customWidth="1"/>
    <col min="515" max="515" width="14.7109375" style="314" customWidth="1"/>
    <col min="516" max="768" width="11.5703125" style="314"/>
    <col min="769" max="769" width="6" style="314" customWidth="1"/>
    <col min="770" max="770" width="73.85546875" style="314" customWidth="1"/>
    <col min="771" max="771" width="14.7109375" style="314" customWidth="1"/>
    <col min="772" max="1024" width="11.5703125" style="314"/>
    <col min="1025" max="1025" width="6" style="314" customWidth="1"/>
    <col min="1026" max="1026" width="73.85546875" style="314" customWidth="1"/>
    <col min="1027" max="1027" width="14.7109375" style="314" customWidth="1"/>
    <col min="1028" max="1280" width="11.5703125" style="314"/>
    <col min="1281" max="1281" width="6" style="314" customWidth="1"/>
    <col min="1282" max="1282" width="73.85546875" style="314" customWidth="1"/>
    <col min="1283" max="1283" width="14.7109375" style="314" customWidth="1"/>
    <col min="1284" max="1536" width="11.5703125" style="314"/>
    <col min="1537" max="1537" width="6" style="314" customWidth="1"/>
    <col min="1538" max="1538" width="73.85546875" style="314" customWidth="1"/>
    <col min="1539" max="1539" width="14.7109375" style="314" customWidth="1"/>
    <col min="1540" max="1792" width="11.5703125" style="314"/>
    <col min="1793" max="1793" width="6" style="314" customWidth="1"/>
    <col min="1794" max="1794" width="73.85546875" style="314" customWidth="1"/>
    <col min="1795" max="1795" width="14.7109375" style="314" customWidth="1"/>
    <col min="1796" max="2048" width="11.5703125" style="314"/>
    <col min="2049" max="2049" width="6" style="314" customWidth="1"/>
    <col min="2050" max="2050" width="73.85546875" style="314" customWidth="1"/>
    <col min="2051" max="2051" width="14.7109375" style="314" customWidth="1"/>
    <col min="2052" max="2304" width="11.5703125" style="314"/>
    <col min="2305" max="2305" width="6" style="314" customWidth="1"/>
    <col min="2306" max="2306" width="73.85546875" style="314" customWidth="1"/>
    <col min="2307" max="2307" width="14.7109375" style="314" customWidth="1"/>
    <col min="2308" max="2560" width="11.5703125" style="314"/>
    <col min="2561" max="2561" width="6" style="314" customWidth="1"/>
    <col min="2562" max="2562" width="73.85546875" style="314" customWidth="1"/>
    <col min="2563" max="2563" width="14.7109375" style="314" customWidth="1"/>
    <col min="2564" max="2816" width="11.5703125" style="314"/>
    <col min="2817" max="2817" width="6" style="314" customWidth="1"/>
    <col min="2818" max="2818" width="73.85546875" style="314" customWidth="1"/>
    <col min="2819" max="2819" width="14.7109375" style="314" customWidth="1"/>
    <col min="2820" max="3072" width="11.5703125" style="314"/>
    <col min="3073" max="3073" width="6" style="314" customWidth="1"/>
    <col min="3074" max="3074" width="73.85546875" style="314" customWidth="1"/>
    <col min="3075" max="3075" width="14.7109375" style="314" customWidth="1"/>
    <col min="3076" max="3328" width="11.5703125" style="314"/>
    <col min="3329" max="3329" width="6" style="314" customWidth="1"/>
    <col min="3330" max="3330" width="73.85546875" style="314" customWidth="1"/>
    <col min="3331" max="3331" width="14.7109375" style="314" customWidth="1"/>
    <col min="3332" max="3584" width="11.5703125" style="314"/>
    <col min="3585" max="3585" width="6" style="314" customWidth="1"/>
    <col min="3586" max="3586" width="73.85546875" style="314" customWidth="1"/>
    <col min="3587" max="3587" width="14.7109375" style="314" customWidth="1"/>
    <col min="3588" max="3840" width="11.5703125" style="314"/>
    <col min="3841" max="3841" width="6" style="314" customWidth="1"/>
    <col min="3842" max="3842" width="73.85546875" style="314" customWidth="1"/>
    <col min="3843" max="3843" width="14.7109375" style="314" customWidth="1"/>
    <col min="3844" max="4096" width="11.5703125" style="314"/>
    <col min="4097" max="4097" width="6" style="314" customWidth="1"/>
    <col min="4098" max="4098" width="73.85546875" style="314" customWidth="1"/>
    <col min="4099" max="4099" width="14.7109375" style="314" customWidth="1"/>
    <col min="4100" max="4352" width="11.5703125" style="314"/>
    <col min="4353" max="4353" width="6" style="314" customWidth="1"/>
    <col min="4354" max="4354" width="73.85546875" style="314" customWidth="1"/>
    <col min="4355" max="4355" width="14.7109375" style="314" customWidth="1"/>
    <col min="4356" max="4608" width="11.5703125" style="314"/>
    <col min="4609" max="4609" width="6" style="314" customWidth="1"/>
    <col min="4610" max="4610" width="73.85546875" style="314" customWidth="1"/>
    <col min="4611" max="4611" width="14.7109375" style="314" customWidth="1"/>
    <col min="4612" max="4864" width="11.5703125" style="314"/>
    <col min="4865" max="4865" width="6" style="314" customWidth="1"/>
    <col min="4866" max="4866" width="73.85546875" style="314" customWidth="1"/>
    <col min="4867" max="4867" width="14.7109375" style="314" customWidth="1"/>
    <col min="4868" max="5120" width="11.5703125" style="314"/>
    <col min="5121" max="5121" width="6" style="314" customWidth="1"/>
    <col min="5122" max="5122" width="73.85546875" style="314" customWidth="1"/>
    <col min="5123" max="5123" width="14.7109375" style="314" customWidth="1"/>
    <col min="5124" max="5376" width="11.5703125" style="314"/>
    <col min="5377" max="5377" width="6" style="314" customWidth="1"/>
    <col min="5378" max="5378" width="73.85546875" style="314" customWidth="1"/>
    <col min="5379" max="5379" width="14.7109375" style="314" customWidth="1"/>
    <col min="5380" max="5632" width="11.5703125" style="314"/>
    <col min="5633" max="5633" width="6" style="314" customWidth="1"/>
    <col min="5634" max="5634" width="73.85546875" style="314" customWidth="1"/>
    <col min="5635" max="5635" width="14.7109375" style="314" customWidth="1"/>
    <col min="5636" max="5888" width="11.5703125" style="314"/>
    <col min="5889" max="5889" width="6" style="314" customWidth="1"/>
    <col min="5890" max="5890" width="73.85546875" style="314" customWidth="1"/>
    <col min="5891" max="5891" width="14.7109375" style="314" customWidth="1"/>
    <col min="5892" max="6144" width="11.5703125" style="314"/>
    <col min="6145" max="6145" width="6" style="314" customWidth="1"/>
    <col min="6146" max="6146" width="73.85546875" style="314" customWidth="1"/>
    <col min="6147" max="6147" width="14.7109375" style="314" customWidth="1"/>
    <col min="6148" max="6400" width="11.5703125" style="314"/>
    <col min="6401" max="6401" width="6" style="314" customWidth="1"/>
    <col min="6402" max="6402" width="73.85546875" style="314" customWidth="1"/>
    <col min="6403" max="6403" width="14.7109375" style="314" customWidth="1"/>
    <col min="6404" max="6656" width="11.5703125" style="314"/>
    <col min="6657" max="6657" width="6" style="314" customWidth="1"/>
    <col min="6658" max="6658" width="73.85546875" style="314" customWidth="1"/>
    <col min="6659" max="6659" width="14.7109375" style="314" customWidth="1"/>
    <col min="6660" max="6912" width="11.5703125" style="314"/>
    <col min="6913" max="6913" width="6" style="314" customWidth="1"/>
    <col min="6914" max="6914" width="73.85546875" style="314" customWidth="1"/>
    <col min="6915" max="6915" width="14.7109375" style="314" customWidth="1"/>
    <col min="6916" max="7168" width="11.5703125" style="314"/>
    <col min="7169" max="7169" width="6" style="314" customWidth="1"/>
    <col min="7170" max="7170" width="73.85546875" style="314" customWidth="1"/>
    <col min="7171" max="7171" width="14.7109375" style="314" customWidth="1"/>
    <col min="7172" max="7424" width="11.5703125" style="314"/>
    <col min="7425" max="7425" width="6" style="314" customWidth="1"/>
    <col min="7426" max="7426" width="73.85546875" style="314" customWidth="1"/>
    <col min="7427" max="7427" width="14.7109375" style="314" customWidth="1"/>
    <col min="7428" max="7680" width="11.5703125" style="314"/>
    <col min="7681" max="7681" width="6" style="314" customWidth="1"/>
    <col min="7682" max="7682" width="73.85546875" style="314" customWidth="1"/>
    <col min="7683" max="7683" width="14.7109375" style="314" customWidth="1"/>
    <col min="7684" max="7936" width="11.5703125" style="314"/>
    <col min="7937" max="7937" width="6" style="314" customWidth="1"/>
    <col min="7938" max="7938" width="73.85546875" style="314" customWidth="1"/>
    <col min="7939" max="7939" width="14.7109375" style="314" customWidth="1"/>
    <col min="7940" max="8192" width="11.5703125" style="314"/>
    <col min="8193" max="8193" width="6" style="314" customWidth="1"/>
    <col min="8194" max="8194" width="73.85546875" style="314" customWidth="1"/>
    <col min="8195" max="8195" width="14.7109375" style="314" customWidth="1"/>
    <col min="8196" max="8448" width="11.5703125" style="314"/>
    <col min="8449" max="8449" width="6" style="314" customWidth="1"/>
    <col min="8450" max="8450" width="73.85546875" style="314" customWidth="1"/>
    <col min="8451" max="8451" width="14.7109375" style="314" customWidth="1"/>
    <col min="8452" max="8704" width="11.5703125" style="314"/>
    <col min="8705" max="8705" width="6" style="314" customWidth="1"/>
    <col min="8706" max="8706" width="73.85546875" style="314" customWidth="1"/>
    <col min="8707" max="8707" width="14.7109375" style="314" customWidth="1"/>
    <col min="8708" max="8960" width="11.5703125" style="314"/>
    <col min="8961" max="8961" width="6" style="314" customWidth="1"/>
    <col min="8962" max="8962" width="73.85546875" style="314" customWidth="1"/>
    <col min="8963" max="8963" width="14.7109375" style="314" customWidth="1"/>
    <col min="8964" max="9216" width="11.5703125" style="314"/>
    <col min="9217" max="9217" width="6" style="314" customWidth="1"/>
    <col min="9218" max="9218" width="73.85546875" style="314" customWidth="1"/>
    <col min="9219" max="9219" width="14.7109375" style="314" customWidth="1"/>
    <col min="9220" max="9472" width="11.5703125" style="314"/>
    <col min="9473" max="9473" width="6" style="314" customWidth="1"/>
    <col min="9474" max="9474" width="73.85546875" style="314" customWidth="1"/>
    <col min="9475" max="9475" width="14.7109375" style="314" customWidth="1"/>
    <col min="9476" max="9728" width="11.5703125" style="314"/>
    <col min="9729" max="9729" width="6" style="314" customWidth="1"/>
    <col min="9730" max="9730" width="73.85546875" style="314" customWidth="1"/>
    <col min="9731" max="9731" width="14.7109375" style="314" customWidth="1"/>
    <col min="9732" max="9984" width="11.5703125" style="314"/>
    <col min="9985" max="9985" width="6" style="314" customWidth="1"/>
    <col min="9986" max="9986" width="73.85546875" style="314" customWidth="1"/>
    <col min="9987" max="9987" width="14.7109375" style="314" customWidth="1"/>
    <col min="9988" max="10240" width="11.5703125" style="314"/>
    <col min="10241" max="10241" width="6" style="314" customWidth="1"/>
    <col min="10242" max="10242" width="73.85546875" style="314" customWidth="1"/>
    <col min="10243" max="10243" width="14.7109375" style="314" customWidth="1"/>
    <col min="10244" max="10496" width="11.5703125" style="314"/>
    <col min="10497" max="10497" width="6" style="314" customWidth="1"/>
    <col min="10498" max="10498" width="73.85546875" style="314" customWidth="1"/>
    <col min="10499" max="10499" width="14.7109375" style="314" customWidth="1"/>
    <col min="10500" max="10752" width="11.5703125" style="314"/>
    <col min="10753" max="10753" width="6" style="314" customWidth="1"/>
    <col min="10754" max="10754" width="73.85546875" style="314" customWidth="1"/>
    <col min="10755" max="10755" width="14.7109375" style="314" customWidth="1"/>
    <col min="10756" max="11008" width="11.5703125" style="314"/>
    <col min="11009" max="11009" width="6" style="314" customWidth="1"/>
    <col min="11010" max="11010" width="73.85546875" style="314" customWidth="1"/>
    <col min="11011" max="11011" width="14.7109375" style="314" customWidth="1"/>
    <col min="11012" max="11264" width="11.5703125" style="314"/>
    <col min="11265" max="11265" width="6" style="314" customWidth="1"/>
    <col min="11266" max="11266" width="73.85546875" style="314" customWidth="1"/>
    <col min="11267" max="11267" width="14.7109375" style="314" customWidth="1"/>
    <col min="11268" max="11520" width="11.5703125" style="314"/>
    <col min="11521" max="11521" width="6" style="314" customWidth="1"/>
    <col min="11522" max="11522" width="73.85546875" style="314" customWidth="1"/>
    <col min="11523" max="11523" width="14.7109375" style="314" customWidth="1"/>
    <col min="11524" max="11776" width="11.5703125" style="314"/>
    <col min="11777" max="11777" width="6" style="314" customWidth="1"/>
    <col min="11778" max="11778" width="73.85546875" style="314" customWidth="1"/>
    <col min="11779" max="11779" width="14.7109375" style="314" customWidth="1"/>
    <col min="11780" max="12032" width="11.5703125" style="314"/>
    <col min="12033" max="12033" width="6" style="314" customWidth="1"/>
    <col min="12034" max="12034" width="73.85546875" style="314" customWidth="1"/>
    <col min="12035" max="12035" width="14.7109375" style="314" customWidth="1"/>
    <col min="12036" max="12288" width="11.5703125" style="314"/>
    <col min="12289" max="12289" width="6" style="314" customWidth="1"/>
    <col min="12290" max="12290" width="73.85546875" style="314" customWidth="1"/>
    <col min="12291" max="12291" width="14.7109375" style="314" customWidth="1"/>
    <col min="12292" max="12544" width="11.5703125" style="314"/>
    <col min="12545" max="12545" width="6" style="314" customWidth="1"/>
    <col min="12546" max="12546" width="73.85546875" style="314" customWidth="1"/>
    <col min="12547" max="12547" width="14.7109375" style="314" customWidth="1"/>
    <col min="12548" max="12800" width="11.5703125" style="314"/>
    <col min="12801" max="12801" width="6" style="314" customWidth="1"/>
    <col min="12802" max="12802" width="73.85546875" style="314" customWidth="1"/>
    <col min="12803" max="12803" width="14.7109375" style="314" customWidth="1"/>
    <col min="12804" max="13056" width="11.5703125" style="314"/>
    <col min="13057" max="13057" width="6" style="314" customWidth="1"/>
    <col min="13058" max="13058" width="73.85546875" style="314" customWidth="1"/>
    <col min="13059" max="13059" width="14.7109375" style="314" customWidth="1"/>
    <col min="13060" max="13312" width="11.5703125" style="314"/>
    <col min="13313" max="13313" width="6" style="314" customWidth="1"/>
    <col min="13314" max="13314" width="73.85546875" style="314" customWidth="1"/>
    <col min="13315" max="13315" width="14.7109375" style="314" customWidth="1"/>
    <col min="13316" max="13568" width="11.5703125" style="314"/>
    <col min="13569" max="13569" width="6" style="314" customWidth="1"/>
    <col min="13570" max="13570" width="73.85546875" style="314" customWidth="1"/>
    <col min="13571" max="13571" width="14.7109375" style="314" customWidth="1"/>
    <col min="13572" max="13824" width="11.5703125" style="314"/>
    <col min="13825" max="13825" width="6" style="314" customWidth="1"/>
    <col min="13826" max="13826" width="73.85546875" style="314" customWidth="1"/>
    <col min="13827" max="13827" width="14.7109375" style="314" customWidth="1"/>
    <col min="13828" max="14080" width="11.5703125" style="314"/>
    <col min="14081" max="14081" width="6" style="314" customWidth="1"/>
    <col min="14082" max="14082" width="73.85546875" style="314" customWidth="1"/>
    <col min="14083" max="14083" width="14.7109375" style="314" customWidth="1"/>
    <col min="14084" max="14336" width="11.5703125" style="314"/>
    <col min="14337" max="14337" width="6" style="314" customWidth="1"/>
    <col min="14338" max="14338" width="73.85546875" style="314" customWidth="1"/>
    <col min="14339" max="14339" width="14.7109375" style="314" customWidth="1"/>
    <col min="14340" max="14592" width="11.5703125" style="314"/>
    <col min="14593" max="14593" width="6" style="314" customWidth="1"/>
    <col min="14594" max="14594" width="73.85546875" style="314" customWidth="1"/>
    <col min="14595" max="14595" width="14.7109375" style="314" customWidth="1"/>
    <col min="14596" max="14848" width="11.5703125" style="314"/>
    <col min="14849" max="14849" width="6" style="314" customWidth="1"/>
    <col min="14850" max="14850" width="73.85546875" style="314" customWidth="1"/>
    <col min="14851" max="14851" width="14.7109375" style="314" customWidth="1"/>
    <col min="14852" max="15104" width="11.5703125" style="314"/>
    <col min="15105" max="15105" width="6" style="314" customWidth="1"/>
    <col min="15106" max="15106" width="73.85546875" style="314" customWidth="1"/>
    <col min="15107" max="15107" width="14.7109375" style="314" customWidth="1"/>
    <col min="15108" max="15360" width="11.5703125" style="314"/>
    <col min="15361" max="15361" width="6" style="314" customWidth="1"/>
    <col min="15362" max="15362" width="73.85546875" style="314" customWidth="1"/>
    <col min="15363" max="15363" width="14.7109375" style="314" customWidth="1"/>
    <col min="15364" max="15616" width="11.5703125" style="314"/>
    <col min="15617" max="15617" width="6" style="314" customWidth="1"/>
    <col min="15618" max="15618" width="73.85546875" style="314" customWidth="1"/>
    <col min="15619" max="15619" width="14.7109375" style="314" customWidth="1"/>
    <col min="15620" max="15872" width="11.5703125" style="314"/>
    <col min="15873" max="15873" width="6" style="314" customWidth="1"/>
    <col min="15874" max="15874" width="73.85546875" style="314" customWidth="1"/>
    <col min="15875" max="15875" width="14.7109375" style="314" customWidth="1"/>
    <col min="15876" max="16128" width="11.5703125" style="314"/>
    <col min="16129" max="16129" width="6" style="314" customWidth="1"/>
    <col min="16130" max="16130" width="73.85546875" style="314" customWidth="1"/>
    <col min="16131" max="16131" width="14.7109375" style="314" customWidth="1"/>
    <col min="16132" max="16384" width="11.5703125" style="314"/>
  </cols>
  <sheetData>
    <row r="1" spans="1:256">
      <c r="A1" s="668"/>
      <c r="B1" s="670" t="s">
        <v>413</v>
      </c>
      <c r="C1" s="671"/>
    </row>
    <row r="2" spans="1:256">
      <c r="A2" s="669"/>
      <c r="B2" s="315" t="s">
        <v>0</v>
      </c>
      <c r="C2" s="316" t="s">
        <v>316</v>
      </c>
    </row>
    <row r="3" spans="1:256" s="321" customFormat="1">
      <c r="A3" s="317" t="s">
        <v>317</v>
      </c>
      <c r="B3" s="318" t="s">
        <v>318</v>
      </c>
      <c r="C3" s="319">
        <v>41942677</v>
      </c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20"/>
      <c r="BM3" s="320"/>
      <c r="BN3" s="320"/>
      <c r="BO3" s="320"/>
      <c r="BP3" s="320"/>
      <c r="BQ3" s="320"/>
      <c r="BR3" s="320"/>
      <c r="BS3" s="320"/>
      <c r="BT3" s="320"/>
      <c r="BU3" s="320"/>
      <c r="BV3" s="320"/>
      <c r="BW3" s="320"/>
      <c r="BX3" s="320"/>
      <c r="BY3" s="320"/>
      <c r="BZ3" s="320"/>
      <c r="CA3" s="320"/>
      <c r="CB3" s="320"/>
      <c r="CC3" s="320"/>
      <c r="CD3" s="320"/>
      <c r="CE3" s="320"/>
      <c r="CF3" s="320"/>
      <c r="CG3" s="320"/>
      <c r="CH3" s="320"/>
      <c r="CI3" s="320"/>
      <c r="CJ3" s="320"/>
      <c r="CK3" s="320"/>
      <c r="CL3" s="320"/>
      <c r="CM3" s="320"/>
      <c r="CN3" s="320"/>
      <c r="CO3" s="320"/>
      <c r="CP3" s="320"/>
      <c r="CQ3" s="320"/>
      <c r="CR3" s="320"/>
      <c r="CS3" s="320"/>
      <c r="CT3" s="320"/>
      <c r="CU3" s="320"/>
      <c r="CV3" s="320"/>
      <c r="CW3" s="320"/>
      <c r="CX3" s="320"/>
      <c r="CY3" s="320"/>
      <c r="CZ3" s="320"/>
      <c r="DA3" s="320"/>
      <c r="DB3" s="320"/>
      <c r="DC3" s="320"/>
      <c r="DD3" s="320"/>
      <c r="DE3" s="320"/>
      <c r="DF3" s="320"/>
      <c r="DG3" s="320"/>
      <c r="DH3" s="320"/>
      <c r="DI3" s="320"/>
      <c r="DJ3" s="320"/>
      <c r="DK3" s="320"/>
      <c r="DL3" s="320"/>
      <c r="DM3" s="320"/>
      <c r="DN3" s="320"/>
      <c r="DO3" s="320"/>
      <c r="DP3" s="320"/>
      <c r="DQ3" s="320"/>
      <c r="DR3" s="320"/>
      <c r="DS3" s="320"/>
      <c r="DT3" s="320"/>
      <c r="DU3" s="320"/>
      <c r="DV3" s="320"/>
      <c r="DW3" s="320"/>
      <c r="DX3" s="320"/>
      <c r="DY3" s="320"/>
      <c r="DZ3" s="320"/>
      <c r="EA3" s="320"/>
      <c r="EB3" s="320"/>
      <c r="EC3" s="320"/>
      <c r="ED3" s="320"/>
      <c r="EE3" s="320"/>
      <c r="EF3" s="320"/>
      <c r="EG3" s="320"/>
      <c r="EH3" s="320"/>
      <c r="EI3" s="320"/>
      <c r="EJ3" s="320"/>
      <c r="EK3" s="320"/>
      <c r="EL3" s="320"/>
      <c r="EM3" s="320"/>
      <c r="EN3" s="320"/>
      <c r="EO3" s="320"/>
      <c r="EP3" s="320"/>
      <c r="EQ3" s="320"/>
      <c r="ER3" s="320"/>
      <c r="ES3" s="320"/>
      <c r="ET3" s="320"/>
      <c r="EU3" s="320"/>
      <c r="EV3" s="320"/>
      <c r="EW3" s="320"/>
      <c r="EX3" s="320"/>
      <c r="EY3" s="320"/>
      <c r="EZ3" s="320"/>
      <c r="FA3" s="320"/>
      <c r="FB3" s="320"/>
      <c r="FC3" s="320"/>
      <c r="FD3" s="320"/>
      <c r="FE3" s="320"/>
      <c r="FF3" s="320"/>
      <c r="FG3" s="320"/>
      <c r="FH3" s="320"/>
      <c r="FI3" s="320"/>
      <c r="FJ3" s="320"/>
      <c r="FK3" s="320"/>
      <c r="FL3" s="320"/>
      <c r="FM3" s="320"/>
      <c r="FN3" s="320"/>
      <c r="FO3" s="320"/>
      <c r="FP3" s="320"/>
      <c r="FQ3" s="320"/>
      <c r="FR3" s="320"/>
      <c r="FS3" s="320"/>
      <c r="FT3" s="320"/>
      <c r="FU3" s="320"/>
      <c r="FV3" s="320"/>
      <c r="FW3" s="320"/>
      <c r="FX3" s="320"/>
      <c r="FY3" s="320"/>
      <c r="FZ3" s="320"/>
      <c r="GA3" s="320"/>
      <c r="GB3" s="320"/>
      <c r="GC3" s="320"/>
      <c r="GD3" s="320"/>
      <c r="GE3" s="320"/>
      <c r="GF3" s="320"/>
      <c r="GG3" s="320"/>
      <c r="GH3" s="320"/>
      <c r="GI3" s="320"/>
      <c r="GJ3" s="320"/>
      <c r="GK3" s="320"/>
      <c r="GL3" s="320"/>
      <c r="GM3" s="320"/>
      <c r="GN3" s="320"/>
      <c r="GO3" s="320"/>
      <c r="GP3" s="320"/>
      <c r="GQ3" s="320"/>
      <c r="GR3" s="320"/>
      <c r="GS3" s="320"/>
      <c r="GT3" s="320"/>
      <c r="GU3" s="320"/>
      <c r="GV3" s="320"/>
      <c r="GW3" s="320"/>
      <c r="GX3" s="320"/>
      <c r="GY3" s="320"/>
      <c r="GZ3" s="320"/>
      <c r="HA3" s="320"/>
      <c r="HB3" s="320"/>
      <c r="HC3" s="320"/>
      <c r="HD3" s="320"/>
      <c r="HE3" s="320"/>
      <c r="HF3" s="320"/>
      <c r="HG3" s="320"/>
      <c r="HH3" s="320"/>
      <c r="HI3" s="320"/>
      <c r="HJ3" s="320"/>
      <c r="HK3" s="320"/>
      <c r="HL3" s="320"/>
      <c r="HM3" s="320"/>
      <c r="HN3" s="320"/>
      <c r="HO3" s="320"/>
      <c r="HP3" s="320"/>
      <c r="HQ3" s="320"/>
      <c r="HR3" s="320"/>
      <c r="HS3" s="320"/>
      <c r="HT3" s="320"/>
      <c r="HU3" s="320"/>
      <c r="HV3" s="320"/>
      <c r="HW3" s="320"/>
      <c r="HX3" s="320"/>
      <c r="HY3" s="320"/>
      <c r="HZ3" s="320"/>
      <c r="IA3" s="320"/>
      <c r="IB3" s="320"/>
      <c r="IC3" s="320"/>
      <c r="ID3" s="320"/>
      <c r="IE3" s="320"/>
      <c r="IF3" s="320"/>
      <c r="IG3" s="320"/>
      <c r="IH3" s="320"/>
      <c r="II3" s="320"/>
      <c r="IJ3" s="320"/>
      <c r="IK3" s="320"/>
      <c r="IL3" s="320"/>
      <c r="IM3" s="320"/>
      <c r="IN3" s="320"/>
      <c r="IO3" s="320"/>
      <c r="IP3" s="320"/>
      <c r="IQ3" s="320"/>
      <c r="IR3" s="320"/>
      <c r="IS3" s="320"/>
      <c r="IT3" s="320"/>
      <c r="IU3" s="320"/>
      <c r="IV3" s="320"/>
    </row>
    <row r="4" spans="1:256" s="320" customFormat="1">
      <c r="A4" s="317" t="s">
        <v>319</v>
      </c>
      <c r="B4" s="318" t="s">
        <v>320</v>
      </c>
      <c r="C4" s="319">
        <v>30845391</v>
      </c>
    </row>
    <row r="5" spans="1:256" s="320" customFormat="1">
      <c r="A5" s="322" t="s">
        <v>321</v>
      </c>
      <c r="B5" s="315" t="s">
        <v>322</v>
      </c>
      <c r="C5" s="323">
        <f>SUM(C3-C4)</f>
        <v>11097286</v>
      </c>
    </row>
    <row r="6" spans="1:256" s="320" customFormat="1">
      <c r="A6" s="317" t="s">
        <v>323</v>
      </c>
      <c r="B6" s="318" t="s">
        <v>324</v>
      </c>
      <c r="C6" s="319">
        <v>22547411</v>
      </c>
    </row>
    <row r="7" spans="1:256" s="320" customFormat="1">
      <c r="A7" s="317" t="s">
        <v>325</v>
      </c>
      <c r="B7" s="318" t="s">
        <v>326</v>
      </c>
      <c r="C7" s="324">
        <v>700889</v>
      </c>
    </row>
    <row r="8" spans="1:256" s="320" customFormat="1">
      <c r="A8" s="322" t="s">
        <v>327</v>
      </c>
      <c r="B8" s="315" t="s">
        <v>328</v>
      </c>
      <c r="C8" s="325">
        <f>C6-C7</f>
        <v>21846522</v>
      </c>
    </row>
    <row r="9" spans="1:256" s="320" customFormat="1">
      <c r="A9" s="322" t="s">
        <v>329</v>
      </c>
      <c r="B9" s="315" t="s">
        <v>330</v>
      </c>
      <c r="C9" s="325">
        <f>SUM(C5+C8)</f>
        <v>32943808</v>
      </c>
    </row>
    <row r="10" spans="1:256" s="320" customFormat="1">
      <c r="A10" s="322" t="s">
        <v>331</v>
      </c>
      <c r="B10" s="315" t="s">
        <v>332</v>
      </c>
      <c r="C10" s="325" t="s">
        <v>333</v>
      </c>
    </row>
    <row r="11" spans="1:256" s="320" customFormat="1">
      <c r="A11" s="322" t="s">
        <v>334</v>
      </c>
      <c r="B11" s="315" t="s">
        <v>335</v>
      </c>
      <c r="C11" s="325">
        <f>C9</f>
        <v>32943808</v>
      </c>
    </row>
    <row r="12" spans="1:256" s="320" customFormat="1" ht="19.5" thickBot="1">
      <c r="A12" s="326" t="s">
        <v>336</v>
      </c>
      <c r="B12" s="327" t="s">
        <v>337</v>
      </c>
      <c r="C12" s="328">
        <v>23583013</v>
      </c>
    </row>
    <row r="13" spans="1:256" ht="19.5" thickBot="1">
      <c r="A13" s="329">
        <v>11</v>
      </c>
      <c r="B13" s="330" t="s">
        <v>338</v>
      </c>
      <c r="C13" s="331">
        <f>C9-C12</f>
        <v>9360795</v>
      </c>
    </row>
  </sheetData>
  <mergeCells count="2">
    <mergeCell ref="A1:A2"/>
    <mergeCell ref="B1:C1"/>
  </mergeCells>
  <pageMargins left="0.7" right="0.7" top="0.75" bottom="0.75" header="0.3" footer="0.3"/>
  <pageSetup paperSize="9" scale="9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view="pageBreakPreview" zoomScale="60" zoomScaleNormal="100" workbookViewId="0">
      <selection activeCell="E9" sqref="E9"/>
    </sheetView>
  </sheetViews>
  <sheetFormatPr defaultColWidth="9.140625" defaultRowHeight="15"/>
  <cols>
    <col min="1" max="1" width="50.85546875" style="404" customWidth="1"/>
    <col min="2" max="2" width="30.28515625" style="404" customWidth="1"/>
    <col min="3" max="3" width="22.5703125" style="404" customWidth="1"/>
    <col min="4" max="4" width="11.5703125" style="404" customWidth="1"/>
    <col min="5" max="5" width="11.140625" style="404" customWidth="1"/>
    <col min="6" max="6" width="12.42578125" style="404" customWidth="1"/>
    <col min="7" max="7" width="13" style="404" customWidth="1"/>
    <col min="8" max="8" width="11.7109375" style="404" customWidth="1"/>
    <col min="9" max="256" width="9.140625" style="404"/>
    <col min="257" max="257" width="50.85546875" style="404" customWidth="1"/>
    <col min="258" max="258" width="30.28515625" style="404" customWidth="1"/>
    <col min="259" max="259" width="22.5703125" style="404" customWidth="1"/>
    <col min="260" max="260" width="11.5703125" style="404" customWidth="1"/>
    <col min="261" max="261" width="11.140625" style="404" customWidth="1"/>
    <col min="262" max="262" width="12.42578125" style="404" customWidth="1"/>
    <col min="263" max="263" width="13" style="404" customWidth="1"/>
    <col min="264" max="264" width="11.7109375" style="404" customWidth="1"/>
    <col min="265" max="512" width="9.140625" style="404"/>
    <col min="513" max="513" width="50.85546875" style="404" customWidth="1"/>
    <col min="514" max="514" width="30.28515625" style="404" customWidth="1"/>
    <col min="515" max="515" width="22.5703125" style="404" customWidth="1"/>
    <col min="516" max="516" width="11.5703125" style="404" customWidth="1"/>
    <col min="517" max="517" width="11.140625" style="404" customWidth="1"/>
    <col min="518" max="518" width="12.42578125" style="404" customWidth="1"/>
    <col min="519" max="519" width="13" style="404" customWidth="1"/>
    <col min="520" max="520" width="11.7109375" style="404" customWidth="1"/>
    <col min="521" max="768" width="9.140625" style="404"/>
    <col min="769" max="769" width="50.85546875" style="404" customWidth="1"/>
    <col min="770" max="770" width="30.28515625" style="404" customWidth="1"/>
    <col min="771" max="771" width="22.5703125" style="404" customWidth="1"/>
    <col min="772" max="772" width="11.5703125" style="404" customWidth="1"/>
    <col min="773" max="773" width="11.140625" style="404" customWidth="1"/>
    <col min="774" max="774" width="12.42578125" style="404" customWidth="1"/>
    <col min="775" max="775" width="13" style="404" customWidth="1"/>
    <col min="776" max="776" width="11.7109375" style="404" customWidth="1"/>
    <col min="777" max="1024" width="9.140625" style="404"/>
    <col min="1025" max="1025" width="50.85546875" style="404" customWidth="1"/>
    <col min="1026" max="1026" width="30.28515625" style="404" customWidth="1"/>
    <col min="1027" max="1027" width="22.5703125" style="404" customWidth="1"/>
    <col min="1028" max="1028" width="11.5703125" style="404" customWidth="1"/>
    <col min="1029" max="1029" width="11.140625" style="404" customWidth="1"/>
    <col min="1030" max="1030" width="12.42578125" style="404" customWidth="1"/>
    <col min="1031" max="1031" width="13" style="404" customWidth="1"/>
    <col min="1032" max="1032" width="11.7109375" style="404" customWidth="1"/>
    <col min="1033" max="1280" width="9.140625" style="404"/>
    <col min="1281" max="1281" width="50.85546875" style="404" customWidth="1"/>
    <col min="1282" max="1282" width="30.28515625" style="404" customWidth="1"/>
    <col min="1283" max="1283" width="22.5703125" style="404" customWidth="1"/>
    <col min="1284" max="1284" width="11.5703125" style="404" customWidth="1"/>
    <col min="1285" max="1285" width="11.140625" style="404" customWidth="1"/>
    <col min="1286" max="1286" width="12.42578125" style="404" customWidth="1"/>
    <col min="1287" max="1287" width="13" style="404" customWidth="1"/>
    <col min="1288" max="1288" width="11.7109375" style="404" customWidth="1"/>
    <col min="1289" max="1536" width="9.140625" style="404"/>
    <col min="1537" max="1537" width="50.85546875" style="404" customWidth="1"/>
    <col min="1538" max="1538" width="30.28515625" style="404" customWidth="1"/>
    <col min="1539" max="1539" width="22.5703125" style="404" customWidth="1"/>
    <col min="1540" max="1540" width="11.5703125" style="404" customWidth="1"/>
    <col min="1541" max="1541" width="11.140625" style="404" customWidth="1"/>
    <col min="1542" max="1542" width="12.42578125" style="404" customWidth="1"/>
    <col min="1543" max="1543" width="13" style="404" customWidth="1"/>
    <col min="1544" max="1544" width="11.7109375" style="404" customWidth="1"/>
    <col min="1545" max="1792" width="9.140625" style="404"/>
    <col min="1793" max="1793" width="50.85546875" style="404" customWidth="1"/>
    <col min="1794" max="1794" width="30.28515625" style="404" customWidth="1"/>
    <col min="1795" max="1795" width="22.5703125" style="404" customWidth="1"/>
    <col min="1796" max="1796" width="11.5703125" style="404" customWidth="1"/>
    <col min="1797" max="1797" width="11.140625" style="404" customWidth="1"/>
    <col min="1798" max="1798" width="12.42578125" style="404" customWidth="1"/>
    <col min="1799" max="1799" width="13" style="404" customWidth="1"/>
    <col min="1800" max="1800" width="11.7109375" style="404" customWidth="1"/>
    <col min="1801" max="2048" width="9.140625" style="404"/>
    <col min="2049" max="2049" width="50.85546875" style="404" customWidth="1"/>
    <col min="2050" max="2050" width="30.28515625" style="404" customWidth="1"/>
    <col min="2051" max="2051" width="22.5703125" style="404" customWidth="1"/>
    <col min="2052" max="2052" width="11.5703125" style="404" customWidth="1"/>
    <col min="2053" max="2053" width="11.140625" style="404" customWidth="1"/>
    <col min="2054" max="2054" width="12.42578125" style="404" customWidth="1"/>
    <col min="2055" max="2055" width="13" style="404" customWidth="1"/>
    <col min="2056" max="2056" width="11.7109375" style="404" customWidth="1"/>
    <col min="2057" max="2304" width="9.140625" style="404"/>
    <col min="2305" max="2305" width="50.85546875" style="404" customWidth="1"/>
    <col min="2306" max="2306" width="30.28515625" style="404" customWidth="1"/>
    <col min="2307" max="2307" width="22.5703125" style="404" customWidth="1"/>
    <col min="2308" max="2308" width="11.5703125" style="404" customWidth="1"/>
    <col min="2309" max="2309" width="11.140625" style="404" customWidth="1"/>
    <col min="2310" max="2310" width="12.42578125" style="404" customWidth="1"/>
    <col min="2311" max="2311" width="13" style="404" customWidth="1"/>
    <col min="2312" max="2312" width="11.7109375" style="404" customWidth="1"/>
    <col min="2313" max="2560" width="9.140625" style="404"/>
    <col min="2561" max="2561" width="50.85546875" style="404" customWidth="1"/>
    <col min="2562" max="2562" width="30.28515625" style="404" customWidth="1"/>
    <col min="2563" max="2563" width="22.5703125" style="404" customWidth="1"/>
    <col min="2564" max="2564" width="11.5703125" style="404" customWidth="1"/>
    <col min="2565" max="2565" width="11.140625" style="404" customWidth="1"/>
    <col min="2566" max="2566" width="12.42578125" style="404" customWidth="1"/>
    <col min="2567" max="2567" width="13" style="404" customWidth="1"/>
    <col min="2568" max="2568" width="11.7109375" style="404" customWidth="1"/>
    <col min="2569" max="2816" width="9.140625" style="404"/>
    <col min="2817" max="2817" width="50.85546875" style="404" customWidth="1"/>
    <col min="2818" max="2818" width="30.28515625" style="404" customWidth="1"/>
    <col min="2819" max="2819" width="22.5703125" style="404" customWidth="1"/>
    <col min="2820" max="2820" width="11.5703125" style="404" customWidth="1"/>
    <col min="2821" max="2821" width="11.140625" style="404" customWidth="1"/>
    <col min="2822" max="2822" width="12.42578125" style="404" customWidth="1"/>
    <col min="2823" max="2823" width="13" style="404" customWidth="1"/>
    <col min="2824" max="2824" width="11.7109375" style="404" customWidth="1"/>
    <col min="2825" max="3072" width="9.140625" style="404"/>
    <col min="3073" max="3073" width="50.85546875" style="404" customWidth="1"/>
    <col min="3074" max="3074" width="30.28515625" style="404" customWidth="1"/>
    <col min="3075" max="3075" width="22.5703125" style="404" customWidth="1"/>
    <col min="3076" max="3076" width="11.5703125" style="404" customWidth="1"/>
    <col min="3077" max="3077" width="11.140625" style="404" customWidth="1"/>
    <col min="3078" max="3078" width="12.42578125" style="404" customWidth="1"/>
    <col min="3079" max="3079" width="13" style="404" customWidth="1"/>
    <col min="3080" max="3080" width="11.7109375" style="404" customWidth="1"/>
    <col min="3081" max="3328" width="9.140625" style="404"/>
    <col min="3329" max="3329" width="50.85546875" style="404" customWidth="1"/>
    <col min="3330" max="3330" width="30.28515625" style="404" customWidth="1"/>
    <col min="3331" max="3331" width="22.5703125" style="404" customWidth="1"/>
    <col min="3332" max="3332" width="11.5703125" style="404" customWidth="1"/>
    <col min="3333" max="3333" width="11.140625" style="404" customWidth="1"/>
    <col min="3334" max="3334" width="12.42578125" style="404" customWidth="1"/>
    <col min="3335" max="3335" width="13" style="404" customWidth="1"/>
    <col min="3336" max="3336" width="11.7109375" style="404" customWidth="1"/>
    <col min="3337" max="3584" width="9.140625" style="404"/>
    <col min="3585" max="3585" width="50.85546875" style="404" customWidth="1"/>
    <col min="3586" max="3586" width="30.28515625" style="404" customWidth="1"/>
    <col min="3587" max="3587" width="22.5703125" style="404" customWidth="1"/>
    <col min="3588" max="3588" width="11.5703125" style="404" customWidth="1"/>
    <col min="3589" max="3589" width="11.140625" style="404" customWidth="1"/>
    <col min="3590" max="3590" width="12.42578125" style="404" customWidth="1"/>
    <col min="3591" max="3591" width="13" style="404" customWidth="1"/>
    <col min="3592" max="3592" width="11.7109375" style="404" customWidth="1"/>
    <col min="3593" max="3840" width="9.140625" style="404"/>
    <col min="3841" max="3841" width="50.85546875" style="404" customWidth="1"/>
    <col min="3842" max="3842" width="30.28515625" style="404" customWidth="1"/>
    <col min="3843" max="3843" width="22.5703125" style="404" customWidth="1"/>
    <col min="3844" max="3844" width="11.5703125" style="404" customWidth="1"/>
    <col min="3845" max="3845" width="11.140625" style="404" customWidth="1"/>
    <col min="3846" max="3846" width="12.42578125" style="404" customWidth="1"/>
    <col min="3847" max="3847" width="13" style="404" customWidth="1"/>
    <col min="3848" max="3848" width="11.7109375" style="404" customWidth="1"/>
    <col min="3849" max="4096" width="9.140625" style="404"/>
    <col min="4097" max="4097" width="50.85546875" style="404" customWidth="1"/>
    <col min="4098" max="4098" width="30.28515625" style="404" customWidth="1"/>
    <col min="4099" max="4099" width="22.5703125" style="404" customWidth="1"/>
    <col min="4100" max="4100" width="11.5703125" style="404" customWidth="1"/>
    <col min="4101" max="4101" width="11.140625" style="404" customWidth="1"/>
    <col min="4102" max="4102" width="12.42578125" style="404" customWidth="1"/>
    <col min="4103" max="4103" width="13" style="404" customWidth="1"/>
    <col min="4104" max="4104" width="11.7109375" style="404" customWidth="1"/>
    <col min="4105" max="4352" width="9.140625" style="404"/>
    <col min="4353" max="4353" width="50.85546875" style="404" customWidth="1"/>
    <col min="4354" max="4354" width="30.28515625" style="404" customWidth="1"/>
    <col min="4355" max="4355" width="22.5703125" style="404" customWidth="1"/>
    <col min="4356" max="4356" width="11.5703125" style="404" customWidth="1"/>
    <col min="4357" max="4357" width="11.140625" style="404" customWidth="1"/>
    <col min="4358" max="4358" width="12.42578125" style="404" customWidth="1"/>
    <col min="4359" max="4359" width="13" style="404" customWidth="1"/>
    <col min="4360" max="4360" width="11.7109375" style="404" customWidth="1"/>
    <col min="4361" max="4608" width="9.140625" style="404"/>
    <col min="4609" max="4609" width="50.85546875" style="404" customWidth="1"/>
    <col min="4610" max="4610" width="30.28515625" style="404" customWidth="1"/>
    <col min="4611" max="4611" width="22.5703125" style="404" customWidth="1"/>
    <col min="4612" max="4612" width="11.5703125" style="404" customWidth="1"/>
    <col min="4613" max="4613" width="11.140625" style="404" customWidth="1"/>
    <col min="4614" max="4614" width="12.42578125" style="404" customWidth="1"/>
    <col min="4615" max="4615" width="13" style="404" customWidth="1"/>
    <col min="4616" max="4616" width="11.7109375" style="404" customWidth="1"/>
    <col min="4617" max="4864" width="9.140625" style="404"/>
    <col min="4865" max="4865" width="50.85546875" style="404" customWidth="1"/>
    <col min="4866" max="4866" width="30.28515625" style="404" customWidth="1"/>
    <col min="4867" max="4867" width="22.5703125" style="404" customWidth="1"/>
    <col min="4868" max="4868" width="11.5703125" style="404" customWidth="1"/>
    <col min="4869" max="4869" width="11.140625" style="404" customWidth="1"/>
    <col min="4870" max="4870" width="12.42578125" style="404" customWidth="1"/>
    <col min="4871" max="4871" width="13" style="404" customWidth="1"/>
    <col min="4872" max="4872" width="11.7109375" style="404" customWidth="1"/>
    <col min="4873" max="5120" width="9.140625" style="404"/>
    <col min="5121" max="5121" width="50.85546875" style="404" customWidth="1"/>
    <col min="5122" max="5122" width="30.28515625" style="404" customWidth="1"/>
    <col min="5123" max="5123" width="22.5703125" style="404" customWidth="1"/>
    <col min="5124" max="5124" width="11.5703125" style="404" customWidth="1"/>
    <col min="5125" max="5125" width="11.140625" style="404" customWidth="1"/>
    <col min="5126" max="5126" width="12.42578125" style="404" customWidth="1"/>
    <col min="5127" max="5127" width="13" style="404" customWidth="1"/>
    <col min="5128" max="5128" width="11.7109375" style="404" customWidth="1"/>
    <col min="5129" max="5376" width="9.140625" style="404"/>
    <col min="5377" max="5377" width="50.85546875" style="404" customWidth="1"/>
    <col min="5378" max="5378" width="30.28515625" style="404" customWidth="1"/>
    <col min="5379" max="5379" width="22.5703125" style="404" customWidth="1"/>
    <col min="5380" max="5380" width="11.5703125" style="404" customWidth="1"/>
    <col min="5381" max="5381" width="11.140625" style="404" customWidth="1"/>
    <col min="5382" max="5382" width="12.42578125" style="404" customWidth="1"/>
    <col min="5383" max="5383" width="13" style="404" customWidth="1"/>
    <col min="5384" max="5384" width="11.7109375" style="404" customWidth="1"/>
    <col min="5385" max="5632" width="9.140625" style="404"/>
    <col min="5633" max="5633" width="50.85546875" style="404" customWidth="1"/>
    <col min="5634" max="5634" width="30.28515625" style="404" customWidth="1"/>
    <col min="5635" max="5635" width="22.5703125" style="404" customWidth="1"/>
    <col min="5636" max="5636" width="11.5703125" style="404" customWidth="1"/>
    <col min="5637" max="5637" width="11.140625" style="404" customWidth="1"/>
    <col min="5638" max="5638" width="12.42578125" style="404" customWidth="1"/>
    <col min="5639" max="5639" width="13" style="404" customWidth="1"/>
    <col min="5640" max="5640" width="11.7109375" style="404" customWidth="1"/>
    <col min="5641" max="5888" width="9.140625" style="404"/>
    <col min="5889" max="5889" width="50.85546875" style="404" customWidth="1"/>
    <col min="5890" max="5890" width="30.28515625" style="404" customWidth="1"/>
    <col min="5891" max="5891" width="22.5703125" style="404" customWidth="1"/>
    <col min="5892" max="5892" width="11.5703125" style="404" customWidth="1"/>
    <col min="5893" max="5893" width="11.140625" style="404" customWidth="1"/>
    <col min="5894" max="5894" width="12.42578125" style="404" customWidth="1"/>
    <col min="5895" max="5895" width="13" style="404" customWidth="1"/>
    <col min="5896" max="5896" width="11.7109375" style="404" customWidth="1"/>
    <col min="5897" max="6144" width="9.140625" style="404"/>
    <col min="6145" max="6145" width="50.85546875" style="404" customWidth="1"/>
    <col min="6146" max="6146" width="30.28515625" style="404" customWidth="1"/>
    <col min="6147" max="6147" width="22.5703125" style="404" customWidth="1"/>
    <col min="6148" max="6148" width="11.5703125" style="404" customWidth="1"/>
    <col min="6149" max="6149" width="11.140625" style="404" customWidth="1"/>
    <col min="6150" max="6150" width="12.42578125" style="404" customWidth="1"/>
    <col min="6151" max="6151" width="13" style="404" customWidth="1"/>
    <col min="6152" max="6152" width="11.7109375" style="404" customWidth="1"/>
    <col min="6153" max="6400" width="9.140625" style="404"/>
    <col min="6401" max="6401" width="50.85546875" style="404" customWidth="1"/>
    <col min="6402" max="6402" width="30.28515625" style="404" customWidth="1"/>
    <col min="6403" max="6403" width="22.5703125" style="404" customWidth="1"/>
    <col min="6404" max="6404" width="11.5703125" style="404" customWidth="1"/>
    <col min="6405" max="6405" width="11.140625" style="404" customWidth="1"/>
    <col min="6406" max="6406" width="12.42578125" style="404" customWidth="1"/>
    <col min="6407" max="6407" width="13" style="404" customWidth="1"/>
    <col min="6408" max="6408" width="11.7109375" style="404" customWidth="1"/>
    <col min="6409" max="6656" width="9.140625" style="404"/>
    <col min="6657" max="6657" width="50.85546875" style="404" customWidth="1"/>
    <col min="6658" max="6658" width="30.28515625" style="404" customWidth="1"/>
    <col min="6659" max="6659" width="22.5703125" style="404" customWidth="1"/>
    <col min="6660" max="6660" width="11.5703125" style="404" customWidth="1"/>
    <col min="6661" max="6661" width="11.140625" style="404" customWidth="1"/>
    <col min="6662" max="6662" width="12.42578125" style="404" customWidth="1"/>
    <col min="6663" max="6663" width="13" style="404" customWidth="1"/>
    <col min="6664" max="6664" width="11.7109375" style="404" customWidth="1"/>
    <col min="6665" max="6912" width="9.140625" style="404"/>
    <col min="6913" max="6913" width="50.85546875" style="404" customWidth="1"/>
    <col min="6914" max="6914" width="30.28515625" style="404" customWidth="1"/>
    <col min="6915" max="6915" width="22.5703125" style="404" customWidth="1"/>
    <col min="6916" max="6916" width="11.5703125" style="404" customWidth="1"/>
    <col min="6917" max="6917" width="11.140625" style="404" customWidth="1"/>
    <col min="6918" max="6918" width="12.42578125" style="404" customWidth="1"/>
    <col min="6919" max="6919" width="13" style="404" customWidth="1"/>
    <col min="6920" max="6920" width="11.7109375" style="404" customWidth="1"/>
    <col min="6921" max="7168" width="9.140625" style="404"/>
    <col min="7169" max="7169" width="50.85546875" style="404" customWidth="1"/>
    <col min="7170" max="7170" width="30.28515625" style="404" customWidth="1"/>
    <col min="7171" max="7171" width="22.5703125" style="404" customWidth="1"/>
    <col min="7172" max="7172" width="11.5703125" style="404" customWidth="1"/>
    <col min="7173" max="7173" width="11.140625" style="404" customWidth="1"/>
    <col min="7174" max="7174" width="12.42578125" style="404" customWidth="1"/>
    <col min="7175" max="7175" width="13" style="404" customWidth="1"/>
    <col min="7176" max="7176" width="11.7109375" style="404" customWidth="1"/>
    <col min="7177" max="7424" width="9.140625" style="404"/>
    <col min="7425" max="7425" width="50.85546875" style="404" customWidth="1"/>
    <col min="7426" max="7426" width="30.28515625" style="404" customWidth="1"/>
    <col min="7427" max="7427" width="22.5703125" style="404" customWidth="1"/>
    <col min="7428" max="7428" width="11.5703125" style="404" customWidth="1"/>
    <col min="7429" max="7429" width="11.140625" style="404" customWidth="1"/>
    <col min="7430" max="7430" width="12.42578125" style="404" customWidth="1"/>
    <col min="7431" max="7431" width="13" style="404" customWidth="1"/>
    <col min="7432" max="7432" width="11.7109375" style="404" customWidth="1"/>
    <col min="7433" max="7680" width="9.140625" style="404"/>
    <col min="7681" max="7681" width="50.85546875" style="404" customWidth="1"/>
    <col min="7682" max="7682" width="30.28515625" style="404" customWidth="1"/>
    <col min="7683" max="7683" width="22.5703125" style="404" customWidth="1"/>
    <col min="7684" max="7684" width="11.5703125" style="404" customWidth="1"/>
    <col min="7685" max="7685" width="11.140625" style="404" customWidth="1"/>
    <col min="7686" max="7686" width="12.42578125" style="404" customWidth="1"/>
    <col min="7687" max="7687" width="13" style="404" customWidth="1"/>
    <col min="7688" max="7688" width="11.7109375" style="404" customWidth="1"/>
    <col min="7689" max="7936" width="9.140625" style="404"/>
    <col min="7937" max="7937" width="50.85546875" style="404" customWidth="1"/>
    <col min="7938" max="7938" width="30.28515625" style="404" customWidth="1"/>
    <col min="7939" max="7939" width="22.5703125" style="404" customWidth="1"/>
    <col min="7940" max="7940" width="11.5703125" style="404" customWidth="1"/>
    <col min="7941" max="7941" width="11.140625" style="404" customWidth="1"/>
    <col min="7942" max="7942" width="12.42578125" style="404" customWidth="1"/>
    <col min="7943" max="7943" width="13" style="404" customWidth="1"/>
    <col min="7944" max="7944" width="11.7109375" style="404" customWidth="1"/>
    <col min="7945" max="8192" width="9.140625" style="404"/>
    <col min="8193" max="8193" width="50.85546875" style="404" customWidth="1"/>
    <col min="8194" max="8194" width="30.28515625" style="404" customWidth="1"/>
    <col min="8195" max="8195" width="22.5703125" style="404" customWidth="1"/>
    <col min="8196" max="8196" width="11.5703125" style="404" customWidth="1"/>
    <col min="8197" max="8197" width="11.140625" style="404" customWidth="1"/>
    <col min="8198" max="8198" width="12.42578125" style="404" customWidth="1"/>
    <col min="8199" max="8199" width="13" style="404" customWidth="1"/>
    <col min="8200" max="8200" width="11.7109375" style="404" customWidth="1"/>
    <col min="8201" max="8448" width="9.140625" style="404"/>
    <col min="8449" max="8449" width="50.85546875" style="404" customWidth="1"/>
    <col min="8450" max="8450" width="30.28515625" style="404" customWidth="1"/>
    <col min="8451" max="8451" width="22.5703125" style="404" customWidth="1"/>
    <col min="8452" max="8452" width="11.5703125" style="404" customWidth="1"/>
    <col min="8453" max="8453" width="11.140625" style="404" customWidth="1"/>
    <col min="8454" max="8454" width="12.42578125" style="404" customWidth="1"/>
    <col min="8455" max="8455" width="13" style="404" customWidth="1"/>
    <col min="8456" max="8456" width="11.7109375" style="404" customWidth="1"/>
    <col min="8457" max="8704" width="9.140625" style="404"/>
    <col min="8705" max="8705" width="50.85546875" style="404" customWidth="1"/>
    <col min="8706" max="8706" width="30.28515625" style="404" customWidth="1"/>
    <col min="8707" max="8707" width="22.5703125" style="404" customWidth="1"/>
    <col min="8708" max="8708" width="11.5703125" style="404" customWidth="1"/>
    <col min="8709" max="8709" width="11.140625" style="404" customWidth="1"/>
    <col min="8710" max="8710" width="12.42578125" style="404" customWidth="1"/>
    <col min="8711" max="8711" width="13" style="404" customWidth="1"/>
    <col min="8712" max="8712" width="11.7109375" style="404" customWidth="1"/>
    <col min="8713" max="8960" width="9.140625" style="404"/>
    <col min="8961" max="8961" width="50.85546875" style="404" customWidth="1"/>
    <col min="8962" max="8962" width="30.28515625" style="404" customWidth="1"/>
    <col min="8963" max="8963" width="22.5703125" style="404" customWidth="1"/>
    <col min="8964" max="8964" width="11.5703125" style="404" customWidth="1"/>
    <col min="8965" max="8965" width="11.140625" style="404" customWidth="1"/>
    <col min="8966" max="8966" width="12.42578125" style="404" customWidth="1"/>
    <col min="8967" max="8967" width="13" style="404" customWidth="1"/>
    <col min="8968" max="8968" width="11.7109375" style="404" customWidth="1"/>
    <col min="8969" max="9216" width="9.140625" style="404"/>
    <col min="9217" max="9217" width="50.85546875" style="404" customWidth="1"/>
    <col min="9218" max="9218" width="30.28515625" style="404" customWidth="1"/>
    <col min="9219" max="9219" width="22.5703125" style="404" customWidth="1"/>
    <col min="9220" max="9220" width="11.5703125" style="404" customWidth="1"/>
    <col min="9221" max="9221" width="11.140625" style="404" customWidth="1"/>
    <col min="9222" max="9222" width="12.42578125" style="404" customWidth="1"/>
    <col min="9223" max="9223" width="13" style="404" customWidth="1"/>
    <col min="9224" max="9224" width="11.7109375" style="404" customWidth="1"/>
    <col min="9225" max="9472" width="9.140625" style="404"/>
    <col min="9473" max="9473" width="50.85546875" style="404" customWidth="1"/>
    <col min="9474" max="9474" width="30.28515625" style="404" customWidth="1"/>
    <col min="9475" max="9475" width="22.5703125" style="404" customWidth="1"/>
    <col min="9476" max="9476" width="11.5703125" style="404" customWidth="1"/>
    <col min="9477" max="9477" width="11.140625" style="404" customWidth="1"/>
    <col min="9478" max="9478" width="12.42578125" style="404" customWidth="1"/>
    <col min="9479" max="9479" width="13" style="404" customWidth="1"/>
    <col min="9480" max="9480" width="11.7109375" style="404" customWidth="1"/>
    <col min="9481" max="9728" width="9.140625" style="404"/>
    <col min="9729" max="9729" width="50.85546875" style="404" customWidth="1"/>
    <col min="9730" max="9730" width="30.28515625" style="404" customWidth="1"/>
    <col min="9731" max="9731" width="22.5703125" style="404" customWidth="1"/>
    <col min="9732" max="9732" width="11.5703125" style="404" customWidth="1"/>
    <col min="9733" max="9733" width="11.140625" style="404" customWidth="1"/>
    <col min="9734" max="9734" width="12.42578125" style="404" customWidth="1"/>
    <col min="9735" max="9735" width="13" style="404" customWidth="1"/>
    <col min="9736" max="9736" width="11.7109375" style="404" customWidth="1"/>
    <col min="9737" max="9984" width="9.140625" style="404"/>
    <col min="9985" max="9985" width="50.85546875" style="404" customWidth="1"/>
    <col min="9986" max="9986" width="30.28515625" style="404" customWidth="1"/>
    <col min="9987" max="9987" width="22.5703125" style="404" customWidth="1"/>
    <col min="9988" max="9988" width="11.5703125" style="404" customWidth="1"/>
    <col min="9989" max="9989" width="11.140625" style="404" customWidth="1"/>
    <col min="9990" max="9990" width="12.42578125" style="404" customWidth="1"/>
    <col min="9991" max="9991" width="13" style="404" customWidth="1"/>
    <col min="9992" max="9992" width="11.7109375" style="404" customWidth="1"/>
    <col min="9993" max="10240" width="9.140625" style="404"/>
    <col min="10241" max="10241" width="50.85546875" style="404" customWidth="1"/>
    <col min="10242" max="10242" width="30.28515625" style="404" customWidth="1"/>
    <col min="10243" max="10243" width="22.5703125" style="404" customWidth="1"/>
    <col min="10244" max="10244" width="11.5703125" style="404" customWidth="1"/>
    <col min="10245" max="10245" width="11.140625" style="404" customWidth="1"/>
    <col min="10246" max="10246" width="12.42578125" style="404" customWidth="1"/>
    <col min="10247" max="10247" width="13" style="404" customWidth="1"/>
    <col min="10248" max="10248" width="11.7109375" style="404" customWidth="1"/>
    <col min="10249" max="10496" width="9.140625" style="404"/>
    <col min="10497" max="10497" width="50.85546875" style="404" customWidth="1"/>
    <col min="10498" max="10498" width="30.28515625" style="404" customWidth="1"/>
    <col min="10499" max="10499" width="22.5703125" style="404" customWidth="1"/>
    <col min="10500" max="10500" width="11.5703125" style="404" customWidth="1"/>
    <col min="10501" max="10501" width="11.140625" style="404" customWidth="1"/>
    <col min="10502" max="10502" width="12.42578125" style="404" customWidth="1"/>
    <col min="10503" max="10503" width="13" style="404" customWidth="1"/>
    <col min="10504" max="10504" width="11.7109375" style="404" customWidth="1"/>
    <col min="10505" max="10752" width="9.140625" style="404"/>
    <col min="10753" max="10753" width="50.85546875" style="404" customWidth="1"/>
    <col min="10754" max="10754" width="30.28515625" style="404" customWidth="1"/>
    <col min="10755" max="10755" width="22.5703125" style="404" customWidth="1"/>
    <col min="10756" max="10756" width="11.5703125" style="404" customWidth="1"/>
    <col min="10757" max="10757" width="11.140625" style="404" customWidth="1"/>
    <col min="10758" max="10758" width="12.42578125" style="404" customWidth="1"/>
    <col min="10759" max="10759" width="13" style="404" customWidth="1"/>
    <col min="10760" max="10760" width="11.7109375" style="404" customWidth="1"/>
    <col min="10761" max="11008" width="9.140625" style="404"/>
    <col min="11009" max="11009" width="50.85546875" style="404" customWidth="1"/>
    <col min="11010" max="11010" width="30.28515625" style="404" customWidth="1"/>
    <col min="11011" max="11011" width="22.5703125" style="404" customWidth="1"/>
    <col min="11012" max="11012" width="11.5703125" style="404" customWidth="1"/>
    <col min="11013" max="11013" width="11.140625" style="404" customWidth="1"/>
    <col min="11014" max="11014" width="12.42578125" style="404" customWidth="1"/>
    <col min="11015" max="11015" width="13" style="404" customWidth="1"/>
    <col min="11016" max="11016" width="11.7109375" style="404" customWidth="1"/>
    <col min="11017" max="11264" width="9.140625" style="404"/>
    <col min="11265" max="11265" width="50.85546875" style="404" customWidth="1"/>
    <col min="11266" max="11266" width="30.28515625" style="404" customWidth="1"/>
    <col min="11267" max="11267" width="22.5703125" style="404" customWidth="1"/>
    <col min="11268" max="11268" width="11.5703125" style="404" customWidth="1"/>
    <col min="11269" max="11269" width="11.140625" style="404" customWidth="1"/>
    <col min="11270" max="11270" width="12.42578125" style="404" customWidth="1"/>
    <col min="11271" max="11271" width="13" style="404" customWidth="1"/>
    <col min="11272" max="11272" width="11.7109375" style="404" customWidth="1"/>
    <col min="11273" max="11520" width="9.140625" style="404"/>
    <col min="11521" max="11521" width="50.85546875" style="404" customWidth="1"/>
    <col min="11522" max="11522" width="30.28515625" style="404" customWidth="1"/>
    <col min="11523" max="11523" width="22.5703125" style="404" customWidth="1"/>
    <col min="11524" max="11524" width="11.5703125" style="404" customWidth="1"/>
    <col min="11525" max="11525" width="11.140625" style="404" customWidth="1"/>
    <col min="11526" max="11526" width="12.42578125" style="404" customWidth="1"/>
    <col min="11527" max="11527" width="13" style="404" customWidth="1"/>
    <col min="11528" max="11528" width="11.7109375" style="404" customWidth="1"/>
    <col min="11529" max="11776" width="9.140625" style="404"/>
    <col min="11777" max="11777" width="50.85546875" style="404" customWidth="1"/>
    <col min="11778" max="11778" width="30.28515625" style="404" customWidth="1"/>
    <col min="11779" max="11779" width="22.5703125" style="404" customWidth="1"/>
    <col min="11780" max="11780" width="11.5703125" style="404" customWidth="1"/>
    <col min="11781" max="11781" width="11.140625" style="404" customWidth="1"/>
    <col min="11782" max="11782" width="12.42578125" style="404" customWidth="1"/>
    <col min="11783" max="11783" width="13" style="404" customWidth="1"/>
    <col min="11784" max="11784" width="11.7109375" style="404" customWidth="1"/>
    <col min="11785" max="12032" width="9.140625" style="404"/>
    <col min="12033" max="12033" width="50.85546875" style="404" customWidth="1"/>
    <col min="12034" max="12034" width="30.28515625" style="404" customWidth="1"/>
    <col min="12035" max="12035" width="22.5703125" style="404" customWidth="1"/>
    <col min="12036" max="12036" width="11.5703125" style="404" customWidth="1"/>
    <col min="12037" max="12037" width="11.140625" style="404" customWidth="1"/>
    <col min="12038" max="12038" width="12.42578125" style="404" customWidth="1"/>
    <col min="12039" max="12039" width="13" style="404" customWidth="1"/>
    <col min="12040" max="12040" width="11.7109375" style="404" customWidth="1"/>
    <col min="12041" max="12288" width="9.140625" style="404"/>
    <col min="12289" max="12289" width="50.85546875" style="404" customWidth="1"/>
    <col min="12290" max="12290" width="30.28515625" style="404" customWidth="1"/>
    <col min="12291" max="12291" width="22.5703125" style="404" customWidth="1"/>
    <col min="12292" max="12292" width="11.5703125" style="404" customWidth="1"/>
    <col min="12293" max="12293" width="11.140625" style="404" customWidth="1"/>
    <col min="12294" max="12294" width="12.42578125" style="404" customWidth="1"/>
    <col min="12295" max="12295" width="13" style="404" customWidth="1"/>
    <col min="12296" max="12296" width="11.7109375" style="404" customWidth="1"/>
    <col min="12297" max="12544" width="9.140625" style="404"/>
    <col min="12545" max="12545" width="50.85546875" style="404" customWidth="1"/>
    <col min="12546" max="12546" width="30.28515625" style="404" customWidth="1"/>
    <col min="12547" max="12547" width="22.5703125" style="404" customWidth="1"/>
    <col min="12548" max="12548" width="11.5703125" style="404" customWidth="1"/>
    <col min="12549" max="12549" width="11.140625" style="404" customWidth="1"/>
    <col min="12550" max="12550" width="12.42578125" style="404" customWidth="1"/>
    <col min="12551" max="12551" width="13" style="404" customWidth="1"/>
    <col min="12552" max="12552" width="11.7109375" style="404" customWidth="1"/>
    <col min="12553" max="12800" width="9.140625" style="404"/>
    <col min="12801" max="12801" width="50.85546875" style="404" customWidth="1"/>
    <col min="12802" max="12802" width="30.28515625" style="404" customWidth="1"/>
    <col min="12803" max="12803" width="22.5703125" style="404" customWidth="1"/>
    <col min="12804" max="12804" width="11.5703125" style="404" customWidth="1"/>
    <col min="12805" max="12805" width="11.140625" style="404" customWidth="1"/>
    <col min="12806" max="12806" width="12.42578125" style="404" customWidth="1"/>
    <col min="12807" max="12807" width="13" style="404" customWidth="1"/>
    <col min="12808" max="12808" width="11.7109375" style="404" customWidth="1"/>
    <col min="12809" max="13056" width="9.140625" style="404"/>
    <col min="13057" max="13057" width="50.85546875" style="404" customWidth="1"/>
    <col min="13058" max="13058" width="30.28515625" style="404" customWidth="1"/>
    <col min="13059" max="13059" width="22.5703125" style="404" customWidth="1"/>
    <col min="13060" max="13060" width="11.5703125" style="404" customWidth="1"/>
    <col min="13061" max="13061" width="11.140625" style="404" customWidth="1"/>
    <col min="13062" max="13062" width="12.42578125" style="404" customWidth="1"/>
    <col min="13063" max="13063" width="13" style="404" customWidth="1"/>
    <col min="13064" max="13064" width="11.7109375" style="404" customWidth="1"/>
    <col min="13065" max="13312" width="9.140625" style="404"/>
    <col min="13313" max="13313" width="50.85546875" style="404" customWidth="1"/>
    <col min="13314" max="13314" width="30.28515625" style="404" customWidth="1"/>
    <col min="13315" max="13315" width="22.5703125" style="404" customWidth="1"/>
    <col min="13316" max="13316" width="11.5703125" style="404" customWidth="1"/>
    <col min="13317" max="13317" width="11.140625" style="404" customWidth="1"/>
    <col min="13318" max="13318" width="12.42578125" style="404" customWidth="1"/>
    <col min="13319" max="13319" width="13" style="404" customWidth="1"/>
    <col min="13320" max="13320" width="11.7109375" style="404" customWidth="1"/>
    <col min="13321" max="13568" width="9.140625" style="404"/>
    <col min="13569" max="13569" width="50.85546875" style="404" customWidth="1"/>
    <col min="13570" max="13570" width="30.28515625" style="404" customWidth="1"/>
    <col min="13571" max="13571" width="22.5703125" style="404" customWidth="1"/>
    <col min="13572" max="13572" width="11.5703125" style="404" customWidth="1"/>
    <col min="13573" max="13573" width="11.140625" style="404" customWidth="1"/>
    <col min="13574" max="13574" width="12.42578125" style="404" customWidth="1"/>
    <col min="13575" max="13575" width="13" style="404" customWidth="1"/>
    <col min="13576" max="13576" width="11.7109375" style="404" customWidth="1"/>
    <col min="13577" max="13824" width="9.140625" style="404"/>
    <col min="13825" max="13825" width="50.85546875" style="404" customWidth="1"/>
    <col min="13826" max="13826" width="30.28515625" style="404" customWidth="1"/>
    <col min="13827" max="13827" width="22.5703125" style="404" customWidth="1"/>
    <col min="13828" max="13828" width="11.5703125" style="404" customWidth="1"/>
    <col min="13829" max="13829" width="11.140625" style="404" customWidth="1"/>
    <col min="13830" max="13830" width="12.42578125" style="404" customWidth="1"/>
    <col min="13831" max="13831" width="13" style="404" customWidth="1"/>
    <col min="13832" max="13832" width="11.7109375" style="404" customWidth="1"/>
    <col min="13833" max="14080" width="9.140625" style="404"/>
    <col min="14081" max="14081" width="50.85546875" style="404" customWidth="1"/>
    <col min="14082" max="14082" width="30.28515625" style="404" customWidth="1"/>
    <col min="14083" max="14083" width="22.5703125" style="404" customWidth="1"/>
    <col min="14084" max="14084" width="11.5703125" style="404" customWidth="1"/>
    <col min="14085" max="14085" width="11.140625" style="404" customWidth="1"/>
    <col min="14086" max="14086" width="12.42578125" style="404" customWidth="1"/>
    <col min="14087" max="14087" width="13" style="404" customWidth="1"/>
    <col min="14088" max="14088" width="11.7109375" style="404" customWidth="1"/>
    <col min="14089" max="14336" width="9.140625" style="404"/>
    <col min="14337" max="14337" width="50.85546875" style="404" customWidth="1"/>
    <col min="14338" max="14338" width="30.28515625" style="404" customWidth="1"/>
    <col min="14339" max="14339" width="22.5703125" style="404" customWidth="1"/>
    <col min="14340" max="14340" width="11.5703125" style="404" customWidth="1"/>
    <col min="14341" max="14341" width="11.140625" style="404" customWidth="1"/>
    <col min="14342" max="14342" width="12.42578125" style="404" customWidth="1"/>
    <col min="14343" max="14343" width="13" style="404" customWidth="1"/>
    <col min="14344" max="14344" width="11.7109375" style="404" customWidth="1"/>
    <col min="14345" max="14592" width="9.140625" style="404"/>
    <col min="14593" max="14593" width="50.85546875" style="404" customWidth="1"/>
    <col min="14594" max="14594" width="30.28515625" style="404" customWidth="1"/>
    <col min="14595" max="14595" width="22.5703125" style="404" customWidth="1"/>
    <col min="14596" max="14596" width="11.5703125" style="404" customWidth="1"/>
    <col min="14597" max="14597" width="11.140625" style="404" customWidth="1"/>
    <col min="14598" max="14598" width="12.42578125" style="404" customWidth="1"/>
    <col min="14599" max="14599" width="13" style="404" customWidth="1"/>
    <col min="14600" max="14600" width="11.7109375" style="404" customWidth="1"/>
    <col min="14601" max="14848" width="9.140625" style="404"/>
    <col min="14849" max="14849" width="50.85546875" style="404" customWidth="1"/>
    <col min="14850" max="14850" width="30.28515625" style="404" customWidth="1"/>
    <col min="14851" max="14851" width="22.5703125" style="404" customWidth="1"/>
    <col min="14852" max="14852" width="11.5703125" style="404" customWidth="1"/>
    <col min="14853" max="14853" width="11.140625" style="404" customWidth="1"/>
    <col min="14854" max="14854" width="12.42578125" style="404" customWidth="1"/>
    <col min="14855" max="14855" width="13" style="404" customWidth="1"/>
    <col min="14856" max="14856" width="11.7109375" style="404" customWidth="1"/>
    <col min="14857" max="15104" width="9.140625" style="404"/>
    <col min="15105" max="15105" width="50.85546875" style="404" customWidth="1"/>
    <col min="15106" max="15106" width="30.28515625" style="404" customWidth="1"/>
    <col min="15107" max="15107" width="22.5703125" style="404" customWidth="1"/>
    <col min="15108" max="15108" width="11.5703125" style="404" customWidth="1"/>
    <col min="15109" max="15109" width="11.140625" style="404" customWidth="1"/>
    <col min="15110" max="15110" width="12.42578125" style="404" customWidth="1"/>
    <col min="15111" max="15111" width="13" style="404" customWidth="1"/>
    <col min="15112" max="15112" width="11.7109375" style="404" customWidth="1"/>
    <col min="15113" max="15360" width="9.140625" style="404"/>
    <col min="15361" max="15361" width="50.85546875" style="404" customWidth="1"/>
    <col min="15362" max="15362" width="30.28515625" style="404" customWidth="1"/>
    <col min="15363" max="15363" width="22.5703125" style="404" customWidth="1"/>
    <col min="15364" max="15364" width="11.5703125" style="404" customWidth="1"/>
    <col min="15365" max="15365" width="11.140625" style="404" customWidth="1"/>
    <col min="15366" max="15366" width="12.42578125" style="404" customWidth="1"/>
    <col min="15367" max="15367" width="13" style="404" customWidth="1"/>
    <col min="15368" max="15368" width="11.7109375" style="404" customWidth="1"/>
    <col min="15369" max="15616" width="9.140625" style="404"/>
    <col min="15617" max="15617" width="50.85546875" style="404" customWidth="1"/>
    <col min="15618" max="15618" width="30.28515625" style="404" customWidth="1"/>
    <col min="15619" max="15619" width="22.5703125" style="404" customWidth="1"/>
    <col min="15620" max="15620" width="11.5703125" style="404" customWidth="1"/>
    <col min="15621" max="15621" width="11.140625" style="404" customWidth="1"/>
    <col min="15622" max="15622" width="12.42578125" style="404" customWidth="1"/>
    <col min="15623" max="15623" width="13" style="404" customWidth="1"/>
    <col min="15624" max="15624" width="11.7109375" style="404" customWidth="1"/>
    <col min="15625" max="15872" width="9.140625" style="404"/>
    <col min="15873" max="15873" width="50.85546875" style="404" customWidth="1"/>
    <col min="15874" max="15874" width="30.28515625" style="404" customWidth="1"/>
    <col min="15875" max="15875" width="22.5703125" style="404" customWidth="1"/>
    <col min="15876" max="15876" width="11.5703125" style="404" customWidth="1"/>
    <col min="15877" max="15877" width="11.140625" style="404" customWidth="1"/>
    <col min="15878" max="15878" width="12.42578125" style="404" customWidth="1"/>
    <col min="15879" max="15879" width="13" style="404" customWidth="1"/>
    <col min="15880" max="15880" width="11.7109375" style="404" customWidth="1"/>
    <col min="15881" max="16128" width="9.140625" style="404"/>
    <col min="16129" max="16129" width="50.85546875" style="404" customWidth="1"/>
    <col min="16130" max="16130" width="30.28515625" style="404" customWidth="1"/>
    <col min="16131" max="16131" width="22.5703125" style="404" customWidth="1"/>
    <col min="16132" max="16132" width="11.5703125" style="404" customWidth="1"/>
    <col min="16133" max="16133" width="11.140625" style="404" customWidth="1"/>
    <col min="16134" max="16134" width="12.42578125" style="404" customWidth="1"/>
    <col min="16135" max="16135" width="13" style="404" customWidth="1"/>
    <col min="16136" max="16136" width="11.7109375" style="404" customWidth="1"/>
    <col min="16137" max="16384" width="9.140625" style="404"/>
  </cols>
  <sheetData>
    <row r="1" spans="1:3" ht="33.75" customHeight="1">
      <c r="A1" s="672" t="s">
        <v>435</v>
      </c>
      <c r="B1" s="673"/>
      <c r="C1" s="674"/>
    </row>
    <row r="2" spans="1:3" ht="14.25" customHeight="1">
      <c r="A2" s="405" t="s">
        <v>0</v>
      </c>
      <c r="B2" s="406" t="s">
        <v>425</v>
      </c>
      <c r="C2" s="407" t="s">
        <v>426</v>
      </c>
    </row>
    <row r="3" spans="1:3" ht="30">
      <c r="A3" s="408" t="s">
        <v>427</v>
      </c>
      <c r="B3" s="409" t="s">
        <v>131</v>
      </c>
      <c r="C3" s="410" t="s">
        <v>131</v>
      </c>
    </row>
    <row r="4" spans="1:3" ht="30">
      <c r="A4" s="408" t="s">
        <v>428</v>
      </c>
      <c r="B4" s="409" t="s">
        <v>131</v>
      </c>
      <c r="C4" s="410" t="s">
        <v>131</v>
      </c>
    </row>
    <row r="5" spans="1:3" ht="45">
      <c r="A5" s="411" t="s">
        <v>429</v>
      </c>
      <c r="B5" s="412" t="s">
        <v>430</v>
      </c>
      <c r="C5" s="413">
        <v>21000</v>
      </c>
    </row>
    <row r="6" spans="1:3" ht="30">
      <c r="A6" s="411" t="s">
        <v>431</v>
      </c>
      <c r="B6" s="414" t="s">
        <v>432</v>
      </c>
      <c r="C6" s="415">
        <v>62495</v>
      </c>
    </row>
    <row r="7" spans="1:3" ht="30">
      <c r="A7" s="408" t="s">
        <v>433</v>
      </c>
      <c r="B7" s="409" t="s">
        <v>131</v>
      </c>
      <c r="C7" s="410" t="s">
        <v>131</v>
      </c>
    </row>
    <row r="8" spans="1:3" ht="22.5" customHeight="1" thickBot="1">
      <c r="A8" s="416" t="s">
        <v>434</v>
      </c>
      <c r="B8" s="417" t="s">
        <v>131</v>
      </c>
      <c r="C8" s="418" t="s">
        <v>131</v>
      </c>
    </row>
    <row r="10" spans="1:3" ht="29.25" customHeight="1"/>
  </sheetData>
  <mergeCells count="1">
    <mergeCell ref="A1:C1"/>
  </mergeCells>
  <phoneticPr fontId="0" type="noConversion"/>
  <pageMargins left="0.54" right="0.28000000000000003" top="0.62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view="pageBreakPreview" topLeftCell="A14" zoomScale="60" zoomScaleNormal="100" workbookViewId="0">
      <selection activeCell="A22" sqref="A22:A24"/>
    </sheetView>
  </sheetViews>
  <sheetFormatPr defaultColWidth="9.140625" defaultRowHeight="15"/>
  <cols>
    <col min="1" max="1" width="41.7109375" style="332" customWidth="1"/>
    <col min="2" max="3" width="19" style="332" customWidth="1"/>
    <col min="4" max="4" width="20" style="332" customWidth="1"/>
    <col min="5" max="6" width="19.42578125" style="332" customWidth="1"/>
    <col min="7" max="7" width="17.5703125" style="332" customWidth="1"/>
    <col min="8" max="8" width="18.28515625" style="332" customWidth="1"/>
    <col min="9" max="256" width="9.140625" style="332"/>
    <col min="257" max="257" width="41.7109375" style="332" customWidth="1"/>
    <col min="258" max="259" width="19" style="332" customWidth="1"/>
    <col min="260" max="260" width="20" style="332" customWidth="1"/>
    <col min="261" max="262" width="19.42578125" style="332" customWidth="1"/>
    <col min="263" max="263" width="17.5703125" style="332" customWidth="1"/>
    <col min="264" max="512" width="9.140625" style="332"/>
    <col min="513" max="513" width="41.7109375" style="332" customWidth="1"/>
    <col min="514" max="515" width="19" style="332" customWidth="1"/>
    <col min="516" max="516" width="20" style="332" customWidth="1"/>
    <col min="517" max="518" width="19.42578125" style="332" customWidth="1"/>
    <col min="519" max="519" width="17.5703125" style="332" customWidth="1"/>
    <col min="520" max="768" width="9.140625" style="332"/>
    <col min="769" max="769" width="41.7109375" style="332" customWidth="1"/>
    <col min="770" max="771" width="19" style="332" customWidth="1"/>
    <col min="772" max="772" width="20" style="332" customWidth="1"/>
    <col min="773" max="774" width="19.42578125" style="332" customWidth="1"/>
    <col min="775" max="775" width="17.5703125" style="332" customWidth="1"/>
    <col min="776" max="1024" width="9.140625" style="332"/>
    <col min="1025" max="1025" width="41.7109375" style="332" customWidth="1"/>
    <col min="1026" max="1027" width="19" style="332" customWidth="1"/>
    <col min="1028" max="1028" width="20" style="332" customWidth="1"/>
    <col min="1029" max="1030" width="19.42578125" style="332" customWidth="1"/>
    <col min="1031" max="1031" width="17.5703125" style="332" customWidth="1"/>
    <col min="1032" max="1280" width="9.140625" style="332"/>
    <col min="1281" max="1281" width="41.7109375" style="332" customWidth="1"/>
    <col min="1282" max="1283" width="19" style="332" customWidth="1"/>
    <col min="1284" max="1284" width="20" style="332" customWidth="1"/>
    <col min="1285" max="1286" width="19.42578125" style="332" customWidth="1"/>
    <col min="1287" max="1287" width="17.5703125" style="332" customWidth="1"/>
    <col min="1288" max="1536" width="9.140625" style="332"/>
    <col min="1537" max="1537" width="41.7109375" style="332" customWidth="1"/>
    <col min="1538" max="1539" width="19" style="332" customWidth="1"/>
    <col min="1540" max="1540" width="20" style="332" customWidth="1"/>
    <col min="1541" max="1542" width="19.42578125" style="332" customWidth="1"/>
    <col min="1543" max="1543" width="17.5703125" style="332" customWidth="1"/>
    <col min="1544" max="1792" width="9.140625" style="332"/>
    <col min="1793" max="1793" width="41.7109375" style="332" customWidth="1"/>
    <col min="1794" max="1795" width="19" style="332" customWidth="1"/>
    <col min="1796" max="1796" width="20" style="332" customWidth="1"/>
    <col min="1797" max="1798" width="19.42578125" style="332" customWidth="1"/>
    <col min="1799" max="1799" width="17.5703125" style="332" customWidth="1"/>
    <col min="1800" max="2048" width="9.140625" style="332"/>
    <col min="2049" max="2049" width="41.7109375" style="332" customWidth="1"/>
    <col min="2050" max="2051" width="19" style="332" customWidth="1"/>
    <col min="2052" max="2052" width="20" style="332" customWidth="1"/>
    <col min="2053" max="2054" width="19.42578125" style="332" customWidth="1"/>
    <col min="2055" max="2055" width="17.5703125" style="332" customWidth="1"/>
    <col min="2056" max="2304" width="9.140625" style="332"/>
    <col min="2305" max="2305" width="41.7109375" style="332" customWidth="1"/>
    <col min="2306" max="2307" width="19" style="332" customWidth="1"/>
    <col min="2308" max="2308" width="20" style="332" customWidth="1"/>
    <col min="2309" max="2310" width="19.42578125" style="332" customWidth="1"/>
    <col min="2311" max="2311" width="17.5703125" style="332" customWidth="1"/>
    <col min="2312" max="2560" width="9.140625" style="332"/>
    <col min="2561" max="2561" width="41.7109375" style="332" customWidth="1"/>
    <col min="2562" max="2563" width="19" style="332" customWidth="1"/>
    <col min="2564" max="2564" width="20" style="332" customWidth="1"/>
    <col min="2565" max="2566" width="19.42578125" style="332" customWidth="1"/>
    <col min="2567" max="2567" width="17.5703125" style="332" customWidth="1"/>
    <col min="2568" max="2816" width="9.140625" style="332"/>
    <col min="2817" max="2817" width="41.7109375" style="332" customWidth="1"/>
    <col min="2818" max="2819" width="19" style="332" customWidth="1"/>
    <col min="2820" max="2820" width="20" style="332" customWidth="1"/>
    <col min="2821" max="2822" width="19.42578125" style="332" customWidth="1"/>
    <col min="2823" max="2823" width="17.5703125" style="332" customWidth="1"/>
    <col min="2824" max="3072" width="9.140625" style="332"/>
    <col min="3073" max="3073" width="41.7109375" style="332" customWidth="1"/>
    <col min="3074" max="3075" width="19" style="332" customWidth="1"/>
    <col min="3076" max="3076" width="20" style="332" customWidth="1"/>
    <col min="3077" max="3078" width="19.42578125" style="332" customWidth="1"/>
    <col min="3079" max="3079" width="17.5703125" style="332" customWidth="1"/>
    <col min="3080" max="3328" width="9.140625" style="332"/>
    <col min="3329" max="3329" width="41.7109375" style="332" customWidth="1"/>
    <col min="3330" max="3331" width="19" style="332" customWidth="1"/>
    <col min="3332" max="3332" width="20" style="332" customWidth="1"/>
    <col min="3333" max="3334" width="19.42578125" style="332" customWidth="1"/>
    <col min="3335" max="3335" width="17.5703125" style="332" customWidth="1"/>
    <col min="3336" max="3584" width="9.140625" style="332"/>
    <col min="3585" max="3585" width="41.7109375" style="332" customWidth="1"/>
    <col min="3586" max="3587" width="19" style="332" customWidth="1"/>
    <col min="3588" max="3588" width="20" style="332" customWidth="1"/>
    <col min="3589" max="3590" width="19.42578125" style="332" customWidth="1"/>
    <col min="3591" max="3591" width="17.5703125" style="332" customWidth="1"/>
    <col min="3592" max="3840" width="9.140625" style="332"/>
    <col min="3841" max="3841" width="41.7109375" style="332" customWidth="1"/>
    <col min="3842" max="3843" width="19" style="332" customWidth="1"/>
    <col min="3844" max="3844" width="20" style="332" customWidth="1"/>
    <col min="3845" max="3846" width="19.42578125" style="332" customWidth="1"/>
    <col min="3847" max="3847" width="17.5703125" style="332" customWidth="1"/>
    <col min="3848" max="4096" width="9.140625" style="332"/>
    <col min="4097" max="4097" width="41.7109375" style="332" customWidth="1"/>
    <col min="4098" max="4099" width="19" style="332" customWidth="1"/>
    <col min="4100" max="4100" width="20" style="332" customWidth="1"/>
    <col min="4101" max="4102" width="19.42578125" style="332" customWidth="1"/>
    <col min="4103" max="4103" width="17.5703125" style="332" customWidth="1"/>
    <col min="4104" max="4352" width="9.140625" style="332"/>
    <col min="4353" max="4353" width="41.7109375" style="332" customWidth="1"/>
    <col min="4354" max="4355" width="19" style="332" customWidth="1"/>
    <col min="4356" max="4356" width="20" style="332" customWidth="1"/>
    <col min="4357" max="4358" width="19.42578125" style="332" customWidth="1"/>
    <col min="4359" max="4359" width="17.5703125" style="332" customWidth="1"/>
    <col min="4360" max="4608" width="9.140625" style="332"/>
    <col min="4609" max="4609" width="41.7109375" style="332" customWidth="1"/>
    <col min="4610" max="4611" width="19" style="332" customWidth="1"/>
    <col min="4612" max="4612" width="20" style="332" customWidth="1"/>
    <col min="4613" max="4614" width="19.42578125" style="332" customWidth="1"/>
    <col min="4615" max="4615" width="17.5703125" style="332" customWidth="1"/>
    <col min="4616" max="4864" width="9.140625" style="332"/>
    <col min="4865" max="4865" width="41.7109375" style="332" customWidth="1"/>
    <col min="4866" max="4867" width="19" style="332" customWidth="1"/>
    <col min="4868" max="4868" width="20" style="332" customWidth="1"/>
    <col min="4869" max="4870" width="19.42578125" style="332" customWidth="1"/>
    <col min="4871" max="4871" width="17.5703125" style="332" customWidth="1"/>
    <col min="4872" max="5120" width="9.140625" style="332"/>
    <col min="5121" max="5121" width="41.7109375" style="332" customWidth="1"/>
    <col min="5122" max="5123" width="19" style="332" customWidth="1"/>
    <col min="5124" max="5124" width="20" style="332" customWidth="1"/>
    <col min="5125" max="5126" width="19.42578125" style="332" customWidth="1"/>
    <col min="5127" max="5127" width="17.5703125" style="332" customWidth="1"/>
    <col min="5128" max="5376" width="9.140625" style="332"/>
    <col min="5377" max="5377" width="41.7109375" style="332" customWidth="1"/>
    <col min="5378" max="5379" width="19" style="332" customWidth="1"/>
    <col min="5380" max="5380" width="20" style="332" customWidth="1"/>
    <col min="5381" max="5382" width="19.42578125" style="332" customWidth="1"/>
    <col min="5383" max="5383" width="17.5703125" style="332" customWidth="1"/>
    <col min="5384" max="5632" width="9.140625" style="332"/>
    <col min="5633" max="5633" width="41.7109375" style="332" customWidth="1"/>
    <col min="5634" max="5635" width="19" style="332" customWidth="1"/>
    <col min="5636" max="5636" width="20" style="332" customWidth="1"/>
    <col min="5637" max="5638" width="19.42578125" style="332" customWidth="1"/>
    <col min="5639" max="5639" width="17.5703125" style="332" customWidth="1"/>
    <col min="5640" max="5888" width="9.140625" style="332"/>
    <col min="5889" max="5889" width="41.7109375" style="332" customWidth="1"/>
    <col min="5890" max="5891" width="19" style="332" customWidth="1"/>
    <col min="5892" max="5892" width="20" style="332" customWidth="1"/>
    <col min="5893" max="5894" width="19.42578125" style="332" customWidth="1"/>
    <col min="5895" max="5895" width="17.5703125" style="332" customWidth="1"/>
    <col min="5896" max="6144" width="9.140625" style="332"/>
    <col min="6145" max="6145" width="41.7109375" style="332" customWidth="1"/>
    <col min="6146" max="6147" width="19" style="332" customWidth="1"/>
    <col min="6148" max="6148" width="20" style="332" customWidth="1"/>
    <col min="6149" max="6150" width="19.42578125" style="332" customWidth="1"/>
    <col min="6151" max="6151" width="17.5703125" style="332" customWidth="1"/>
    <col min="6152" max="6400" width="9.140625" style="332"/>
    <col min="6401" max="6401" width="41.7109375" style="332" customWidth="1"/>
    <col min="6402" max="6403" width="19" style="332" customWidth="1"/>
    <col min="6404" max="6404" width="20" style="332" customWidth="1"/>
    <col min="6405" max="6406" width="19.42578125" style="332" customWidth="1"/>
    <col min="6407" max="6407" width="17.5703125" style="332" customWidth="1"/>
    <col min="6408" max="6656" width="9.140625" style="332"/>
    <col min="6657" max="6657" width="41.7109375" style="332" customWidth="1"/>
    <col min="6658" max="6659" width="19" style="332" customWidth="1"/>
    <col min="6660" max="6660" width="20" style="332" customWidth="1"/>
    <col min="6661" max="6662" width="19.42578125" style="332" customWidth="1"/>
    <col min="6663" max="6663" width="17.5703125" style="332" customWidth="1"/>
    <col min="6664" max="6912" width="9.140625" style="332"/>
    <col min="6913" max="6913" width="41.7109375" style="332" customWidth="1"/>
    <col min="6914" max="6915" width="19" style="332" customWidth="1"/>
    <col min="6916" max="6916" width="20" style="332" customWidth="1"/>
    <col min="6917" max="6918" width="19.42578125" style="332" customWidth="1"/>
    <col min="6919" max="6919" width="17.5703125" style="332" customWidth="1"/>
    <col min="6920" max="7168" width="9.140625" style="332"/>
    <col min="7169" max="7169" width="41.7109375" style="332" customWidth="1"/>
    <col min="7170" max="7171" width="19" style="332" customWidth="1"/>
    <col min="7172" max="7172" width="20" style="332" customWidth="1"/>
    <col min="7173" max="7174" width="19.42578125" style="332" customWidth="1"/>
    <col min="7175" max="7175" width="17.5703125" style="332" customWidth="1"/>
    <col min="7176" max="7424" width="9.140625" style="332"/>
    <col min="7425" max="7425" width="41.7109375" style="332" customWidth="1"/>
    <col min="7426" max="7427" width="19" style="332" customWidth="1"/>
    <col min="7428" max="7428" width="20" style="332" customWidth="1"/>
    <col min="7429" max="7430" width="19.42578125" style="332" customWidth="1"/>
    <col min="7431" max="7431" width="17.5703125" style="332" customWidth="1"/>
    <col min="7432" max="7680" width="9.140625" style="332"/>
    <col min="7681" max="7681" width="41.7109375" style="332" customWidth="1"/>
    <col min="7682" max="7683" width="19" style="332" customWidth="1"/>
    <col min="7684" max="7684" width="20" style="332" customWidth="1"/>
    <col min="7685" max="7686" width="19.42578125" style="332" customWidth="1"/>
    <col min="7687" max="7687" width="17.5703125" style="332" customWidth="1"/>
    <col min="7688" max="7936" width="9.140625" style="332"/>
    <col min="7937" max="7937" width="41.7109375" style="332" customWidth="1"/>
    <col min="7938" max="7939" width="19" style="332" customWidth="1"/>
    <col min="7940" max="7940" width="20" style="332" customWidth="1"/>
    <col min="7941" max="7942" width="19.42578125" style="332" customWidth="1"/>
    <col min="7943" max="7943" width="17.5703125" style="332" customWidth="1"/>
    <col min="7944" max="8192" width="9.140625" style="332"/>
    <col min="8193" max="8193" width="41.7109375" style="332" customWidth="1"/>
    <col min="8194" max="8195" width="19" style="332" customWidth="1"/>
    <col min="8196" max="8196" width="20" style="332" customWidth="1"/>
    <col min="8197" max="8198" width="19.42578125" style="332" customWidth="1"/>
    <col min="8199" max="8199" width="17.5703125" style="332" customWidth="1"/>
    <col min="8200" max="8448" width="9.140625" style="332"/>
    <col min="8449" max="8449" width="41.7109375" style="332" customWidth="1"/>
    <col min="8450" max="8451" width="19" style="332" customWidth="1"/>
    <col min="8452" max="8452" width="20" style="332" customWidth="1"/>
    <col min="8453" max="8454" width="19.42578125" style="332" customWidth="1"/>
    <col min="8455" max="8455" width="17.5703125" style="332" customWidth="1"/>
    <col min="8456" max="8704" width="9.140625" style="332"/>
    <col min="8705" max="8705" width="41.7109375" style="332" customWidth="1"/>
    <col min="8706" max="8707" width="19" style="332" customWidth="1"/>
    <col min="8708" max="8708" width="20" style="332" customWidth="1"/>
    <col min="8709" max="8710" width="19.42578125" style="332" customWidth="1"/>
    <col min="8711" max="8711" width="17.5703125" style="332" customWidth="1"/>
    <col min="8712" max="8960" width="9.140625" style="332"/>
    <col min="8961" max="8961" width="41.7109375" style="332" customWidth="1"/>
    <col min="8962" max="8963" width="19" style="332" customWidth="1"/>
    <col min="8964" max="8964" width="20" style="332" customWidth="1"/>
    <col min="8965" max="8966" width="19.42578125" style="332" customWidth="1"/>
    <col min="8967" max="8967" width="17.5703125" style="332" customWidth="1"/>
    <col min="8968" max="9216" width="9.140625" style="332"/>
    <col min="9217" max="9217" width="41.7109375" style="332" customWidth="1"/>
    <col min="9218" max="9219" width="19" style="332" customWidth="1"/>
    <col min="9220" max="9220" width="20" style="332" customWidth="1"/>
    <col min="9221" max="9222" width="19.42578125" style="332" customWidth="1"/>
    <col min="9223" max="9223" width="17.5703125" style="332" customWidth="1"/>
    <col min="9224" max="9472" width="9.140625" style="332"/>
    <col min="9473" max="9473" width="41.7109375" style="332" customWidth="1"/>
    <col min="9474" max="9475" width="19" style="332" customWidth="1"/>
    <col min="9476" max="9476" width="20" style="332" customWidth="1"/>
    <col min="9477" max="9478" width="19.42578125" style="332" customWidth="1"/>
    <col min="9479" max="9479" width="17.5703125" style="332" customWidth="1"/>
    <col min="9480" max="9728" width="9.140625" style="332"/>
    <col min="9729" max="9729" width="41.7109375" style="332" customWidth="1"/>
    <col min="9730" max="9731" width="19" style="332" customWidth="1"/>
    <col min="9732" max="9732" width="20" style="332" customWidth="1"/>
    <col min="9733" max="9734" width="19.42578125" style="332" customWidth="1"/>
    <col min="9735" max="9735" width="17.5703125" style="332" customWidth="1"/>
    <col min="9736" max="9984" width="9.140625" style="332"/>
    <col min="9985" max="9985" width="41.7109375" style="332" customWidth="1"/>
    <col min="9986" max="9987" width="19" style="332" customWidth="1"/>
    <col min="9988" max="9988" width="20" style="332" customWidth="1"/>
    <col min="9989" max="9990" width="19.42578125" style="332" customWidth="1"/>
    <col min="9991" max="9991" width="17.5703125" style="332" customWidth="1"/>
    <col min="9992" max="10240" width="9.140625" style="332"/>
    <col min="10241" max="10241" width="41.7109375" style="332" customWidth="1"/>
    <col min="10242" max="10243" width="19" style="332" customWidth="1"/>
    <col min="10244" max="10244" width="20" style="332" customWidth="1"/>
    <col min="10245" max="10246" width="19.42578125" style="332" customWidth="1"/>
    <col min="10247" max="10247" width="17.5703125" style="332" customWidth="1"/>
    <col min="10248" max="10496" width="9.140625" style="332"/>
    <col min="10497" max="10497" width="41.7109375" style="332" customWidth="1"/>
    <col min="10498" max="10499" width="19" style="332" customWidth="1"/>
    <col min="10500" max="10500" width="20" style="332" customWidth="1"/>
    <col min="10501" max="10502" width="19.42578125" style="332" customWidth="1"/>
    <col min="10503" max="10503" width="17.5703125" style="332" customWidth="1"/>
    <col min="10504" max="10752" width="9.140625" style="332"/>
    <col min="10753" max="10753" width="41.7109375" style="332" customWidth="1"/>
    <col min="10754" max="10755" width="19" style="332" customWidth="1"/>
    <col min="10756" max="10756" width="20" style="332" customWidth="1"/>
    <col min="10757" max="10758" width="19.42578125" style="332" customWidth="1"/>
    <col min="10759" max="10759" width="17.5703125" style="332" customWidth="1"/>
    <col min="10760" max="11008" width="9.140625" style="332"/>
    <col min="11009" max="11009" width="41.7109375" style="332" customWidth="1"/>
    <col min="11010" max="11011" width="19" style="332" customWidth="1"/>
    <col min="11012" max="11012" width="20" style="332" customWidth="1"/>
    <col min="11013" max="11014" width="19.42578125" style="332" customWidth="1"/>
    <col min="11015" max="11015" width="17.5703125" style="332" customWidth="1"/>
    <col min="11016" max="11264" width="9.140625" style="332"/>
    <col min="11265" max="11265" width="41.7109375" style="332" customWidth="1"/>
    <col min="11266" max="11267" width="19" style="332" customWidth="1"/>
    <col min="11268" max="11268" width="20" style="332" customWidth="1"/>
    <col min="11269" max="11270" width="19.42578125" style="332" customWidth="1"/>
    <col min="11271" max="11271" width="17.5703125" style="332" customWidth="1"/>
    <col min="11272" max="11520" width="9.140625" style="332"/>
    <col min="11521" max="11521" width="41.7109375" style="332" customWidth="1"/>
    <col min="11522" max="11523" width="19" style="332" customWidth="1"/>
    <col min="11524" max="11524" width="20" style="332" customWidth="1"/>
    <col min="11525" max="11526" width="19.42578125" style="332" customWidth="1"/>
    <col min="11527" max="11527" width="17.5703125" style="332" customWidth="1"/>
    <col min="11528" max="11776" width="9.140625" style="332"/>
    <col min="11777" max="11777" width="41.7109375" style="332" customWidth="1"/>
    <col min="11778" max="11779" width="19" style="332" customWidth="1"/>
    <col min="11780" max="11780" width="20" style="332" customWidth="1"/>
    <col min="11781" max="11782" width="19.42578125" style="332" customWidth="1"/>
    <col min="11783" max="11783" width="17.5703125" style="332" customWidth="1"/>
    <col min="11784" max="12032" width="9.140625" style="332"/>
    <col min="12033" max="12033" width="41.7109375" style="332" customWidth="1"/>
    <col min="12034" max="12035" width="19" style="332" customWidth="1"/>
    <col min="12036" max="12036" width="20" style="332" customWidth="1"/>
    <col min="12037" max="12038" width="19.42578125" style="332" customWidth="1"/>
    <col min="12039" max="12039" width="17.5703125" style="332" customWidth="1"/>
    <col min="12040" max="12288" width="9.140625" style="332"/>
    <col min="12289" max="12289" width="41.7109375" style="332" customWidth="1"/>
    <col min="12290" max="12291" width="19" style="332" customWidth="1"/>
    <col min="12292" max="12292" width="20" style="332" customWidth="1"/>
    <col min="12293" max="12294" width="19.42578125" style="332" customWidth="1"/>
    <col min="12295" max="12295" width="17.5703125" style="332" customWidth="1"/>
    <col min="12296" max="12544" width="9.140625" style="332"/>
    <col min="12545" max="12545" width="41.7109375" style="332" customWidth="1"/>
    <col min="12546" max="12547" width="19" style="332" customWidth="1"/>
    <col min="12548" max="12548" width="20" style="332" customWidth="1"/>
    <col min="12549" max="12550" width="19.42578125" style="332" customWidth="1"/>
    <col min="12551" max="12551" width="17.5703125" style="332" customWidth="1"/>
    <col min="12552" max="12800" width="9.140625" style="332"/>
    <col min="12801" max="12801" width="41.7109375" style="332" customWidth="1"/>
    <col min="12802" max="12803" width="19" style="332" customWidth="1"/>
    <col min="12804" max="12804" width="20" style="332" customWidth="1"/>
    <col min="12805" max="12806" width="19.42578125" style="332" customWidth="1"/>
    <col min="12807" max="12807" width="17.5703125" style="332" customWidth="1"/>
    <col min="12808" max="13056" width="9.140625" style="332"/>
    <col min="13057" max="13057" width="41.7109375" style="332" customWidth="1"/>
    <col min="13058" max="13059" width="19" style="332" customWidth="1"/>
    <col min="13060" max="13060" width="20" style="332" customWidth="1"/>
    <col min="13061" max="13062" width="19.42578125" style="332" customWidth="1"/>
    <col min="13063" max="13063" width="17.5703125" style="332" customWidth="1"/>
    <col min="13064" max="13312" width="9.140625" style="332"/>
    <col min="13313" max="13313" width="41.7109375" style="332" customWidth="1"/>
    <col min="13314" max="13315" width="19" style="332" customWidth="1"/>
    <col min="13316" max="13316" width="20" style="332" customWidth="1"/>
    <col min="13317" max="13318" width="19.42578125" style="332" customWidth="1"/>
    <col min="13319" max="13319" width="17.5703125" style="332" customWidth="1"/>
    <col min="13320" max="13568" width="9.140625" style="332"/>
    <col min="13569" max="13569" width="41.7109375" style="332" customWidth="1"/>
    <col min="13570" max="13571" width="19" style="332" customWidth="1"/>
    <col min="13572" max="13572" width="20" style="332" customWidth="1"/>
    <col min="13573" max="13574" width="19.42578125" style="332" customWidth="1"/>
    <col min="13575" max="13575" width="17.5703125" style="332" customWidth="1"/>
    <col min="13576" max="13824" width="9.140625" style="332"/>
    <col min="13825" max="13825" width="41.7109375" style="332" customWidth="1"/>
    <col min="13826" max="13827" width="19" style="332" customWidth="1"/>
    <col min="13828" max="13828" width="20" style="332" customWidth="1"/>
    <col min="13829" max="13830" width="19.42578125" style="332" customWidth="1"/>
    <col min="13831" max="13831" width="17.5703125" style="332" customWidth="1"/>
    <col min="13832" max="14080" width="9.140625" style="332"/>
    <col min="14081" max="14081" width="41.7109375" style="332" customWidth="1"/>
    <col min="14082" max="14083" width="19" style="332" customWidth="1"/>
    <col min="14084" max="14084" width="20" style="332" customWidth="1"/>
    <col min="14085" max="14086" width="19.42578125" style="332" customWidth="1"/>
    <col min="14087" max="14087" width="17.5703125" style="332" customWidth="1"/>
    <col min="14088" max="14336" width="9.140625" style="332"/>
    <col min="14337" max="14337" width="41.7109375" style="332" customWidth="1"/>
    <col min="14338" max="14339" width="19" style="332" customWidth="1"/>
    <col min="14340" max="14340" width="20" style="332" customWidth="1"/>
    <col min="14341" max="14342" width="19.42578125" style="332" customWidth="1"/>
    <col min="14343" max="14343" width="17.5703125" style="332" customWidth="1"/>
    <col min="14344" max="14592" width="9.140625" style="332"/>
    <col min="14593" max="14593" width="41.7109375" style="332" customWidth="1"/>
    <col min="14594" max="14595" width="19" style="332" customWidth="1"/>
    <col min="14596" max="14596" width="20" style="332" customWidth="1"/>
    <col min="14597" max="14598" width="19.42578125" style="332" customWidth="1"/>
    <col min="14599" max="14599" width="17.5703125" style="332" customWidth="1"/>
    <col min="14600" max="14848" width="9.140625" style="332"/>
    <col min="14849" max="14849" width="41.7109375" style="332" customWidth="1"/>
    <col min="14850" max="14851" width="19" style="332" customWidth="1"/>
    <col min="14852" max="14852" width="20" style="332" customWidth="1"/>
    <col min="14853" max="14854" width="19.42578125" style="332" customWidth="1"/>
    <col min="14855" max="14855" width="17.5703125" style="332" customWidth="1"/>
    <col min="14856" max="15104" width="9.140625" style="332"/>
    <col min="15105" max="15105" width="41.7109375" style="332" customWidth="1"/>
    <col min="15106" max="15107" width="19" style="332" customWidth="1"/>
    <col min="15108" max="15108" width="20" style="332" customWidth="1"/>
    <col min="15109" max="15110" width="19.42578125" style="332" customWidth="1"/>
    <col min="15111" max="15111" width="17.5703125" style="332" customWidth="1"/>
    <col min="15112" max="15360" width="9.140625" style="332"/>
    <col min="15361" max="15361" width="41.7109375" style="332" customWidth="1"/>
    <col min="15362" max="15363" width="19" style="332" customWidth="1"/>
    <col min="15364" max="15364" width="20" style="332" customWidth="1"/>
    <col min="15365" max="15366" width="19.42578125" style="332" customWidth="1"/>
    <col min="15367" max="15367" width="17.5703125" style="332" customWidth="1"/>
    <col min="15368" max="15616" width="9.140625" style="332"/>
    <col min="15617" max="15617" width="41.7109375" style="332" customWidth="1"/>
    <col min="15618" max="15619" width="19" style="332" customWidth="1"/>
    <col min="15620" max="15620" width="20" style="332" customWidth="1"/>
    <col min="15621" max="15622" width="19.42578125" style="332" customWidth="1"/>
    <col min="15623" max="15623" width="17.5703125" style="332" customWidth="1"/>
    <col min="15624" max="15872" width="9.140625" style="332"/>
    <col min="15873" max="15873" width="41.7109375" style="332" customWidth="1"/>
    <col min="15874" max="15875" width="19" style="332" customWidth="1"/>
    <col min="15876" max="15876" width="20" style="332" customWidth="1"/>
    <col min="15877" max="15878" width="19.42578125" style="332" customWidth="1"/>
    <col min="15879" max="15879" width="17.5703125" style="332" customWidth="1"/>
    <col min="15880" max="16128" width="9.140625" style="332"/>
    <col min="16129" max="16129" width="41.7109375" style="332" customWidth="1"/>
    <col min="16130" max="16131" width="19" style="332" customWidth="1"/>
    <col min="16132" max="16132" width="20" style="332" customWidth="1"/>
    <col min="16133" max="16134" width="19.42578125" style="332" customWidth="1"/>
    <col min="16135" max="16135" width="17.5703125" style="332" customWidth="1"/>
    <col min="16136" max="16384" width="9.140625" style="332"/>
  </cols>
  <sheetData>
    <row r="1" spans="1:7" ht="15.75" thickBot="1">
      <c r="A1" s="684" t="s">
        <v>339</v>
      </c>
      <c r="B1" s="685"/>
      <c r="C1" s="685"/>
      <c r="D1" s="685"/>
      <c r="E1" s="685"/>
      <c r="F1" s="685"/>
      <c r="G1" s="686"/>
    </row>
    <row r="2" spans="1:7">
      <c r="A2" s="687" t="s">
        <v>414</v>
      </c>
      <c r="B2" s="688"/>
      <c r="C2" s="688"/>
      <c r="D2" s="688"/>
      <c r="E2" s="689"/>
      <c r="F2" s="689"/>
      <c r="G2" s="690"/>
    </row>
    <row r="3" spans="1:7">
      <c r="A3" s="691" t="s">
        <v>415</v>
      </c>
      <c r="B3" s="692"/>
      <c r="C3" s="692"/>
      <c r="D3" s="693"/>
      <c r="E3" s="333"/>
      <c r="F3" s="333"/>
      <c r="G3" s="334">
        <f>SUM(B6+C6+D6)</f>
        <v>10965332</v>
      </c>
    </row>
    <row r="4" spans="1:7" ht="60">
      <c r="A4" s="446" t="s">
        <v>0</v>
      </c>
      <c r="B4" s="343" t="s">
        <v>340</v>
      </c>
      <c r="C4" s="343" t="s">
        <v>341</v>
      </c>
      <c r="D4" s="343" t="s">
        <v>342</v>
      </c>
      <c r="E4" s="335"/>
      <c r="F4" s="335"/>
      <c r="G4" s="335"/>
    </row>
    <row r="5" spans="1:7" ht="45">
      <c r="A5" s="336" t="s">
        <v>343</v>
      </c>
      <c r="B5" s="337">
        <v>7799212</v>
      </c>
      <c r="C5" s="337">
        <v>3100000</v>
      </c>
      <c r="D5" s="337">
        <v>71820</v>
      </c>
      <c r="E5" s="335"/>
      <c r="F5" s="335"/>
      <c r="G5" s="335"/>
    </row>
    <row r="6" spans="1:7" ht="15.75" thickBot="1">
      <c r="A6" s="338" t="s">
        <v>344</v>
      </c>
      <c r="B6" s="340">
        <v>7799212</v>
      </c>
      <c r="C6" s="339">
        <v>3100000</v>
      </c>
      <c r="D6" s="340">
        <v>66120</v>
      </c>
      <c r="E6" s="335"/>
      <c r="F6" s="335"/>
      <c r="G6" s="335"/>
    </row>
    <row r="7" spans="1:7">
      <c r="A7" s="335"/>
      <c r="B7" s="335"/>
      <c r="C7" s="335"/>
      <c r="D7" s="335"/>
      <c r="E7" s="335"/>
      <c r="F7" s="335"/>
      <c r="G7" s="335"/>
    </row>
    <row r="8" spans="1:7">
      <c r="A8" s="675" t="s">
        <v>345</v>
      </c>
      <c r="B8" s="675"/>
      <c r="C8" s="675"/>
      <c r="D8" s="675"/>
      <c r="E8" s="675"/>
      <c r="F8" s="341"/>
      <c r="G8" s="342"/>
    </row>
    <row r="9" spans="1:7" ht="105">
      <c r="A9" s="447" t="s">
        <v>0</v>
      </c>
      <c r="B9" s="343" t="s">
        <v>346</v>
      </c>
      <c r="C9" s="343" t="s">
        <v>347</v>
      </c>
      <c r="D9" s="420" t="s">
        <v>348</v>
      </c>
      <c r="E9" s="422" t="s">
        <v>437</v>
      </c>
      <c r="F9" s="344"/>
      <c r="G9" s="335"/>
    </row>
    <row r="10" spans="1:7">
      <c r="A10" s="419" t="s">
        <v>436</v>
      </c>
      <c r="B10" s="358">
        <v>1009100</v>
      </c>
      <c r="C10" s="423">
        <v>1009100</v>
      </c>
      <c r="D10" s="424">
        <v>0</v>
      </c>
      <c r="E10" s="425">
        <v>0</v>
      </c>
      <c r="F10" s="344"/>
      <c r="G10" s="335"/>
    </row>
    <row r="11" spans="1:7" s="348" customFormat="1">
      <c r="A11" s="345" t="s">
        <v>438</v>
      </c>
      <c r="B11" s="346">
        <v>93369</v>
      </c>
      <c r="C11" s="346">
        <v>81589</v>
      </c>
      <c r="D11" s="421">
        <v>0</v>
      </c>
      <c r="E11" s="359">
        <v>11780</v>
      </c>
      <c r="F11" s="347"/>
      <c r="G11" s="335"/>
    </row>
    <row r="12" spans="1:7" s="348" customFormat="1" ht="30">
      <c r="A12" s="349" t="s">
        <v>439</v>
      </c>
      <c r="B12" s="350">
        <v>2229000</v>
      </c>
      <c r="C12" s="350">
        <v>2229000</v>
      </c>
      <c r="D12" s="421">
        <v>0</v>
      </c>
      <c r="E12" s="352">
        <v>0</v>
      </c>
      <c r="F12" s="351"/>
      <c r="G12" s="353"/>
    </row>
    <row r="13" spans="1:7" ht="30.75" thickBot="1">
      <c r="A13" s="354" t="s">
        <v>440</v>
      </c>
      <c r="B13" s="426">
        <v>1800000</v>
      </c>
      <c r="C13" s="426">
        <v>1800000</v>
      </c>
      <c r="D13" s="427">
        <v>0</v>
      </c>
      <c r="E13" s="428">
        <v>0</v>
      </c>
      <c r="F13" s="351"/>
      <c r="G13" s="353"/>
    </row>
    <row r="14" spans="1:7" s="348" customFormat="1" ht="30.75" thickBot="1">
      <c r="A14" s="430" t="s">
        <v>441</v>
      </c>
      <c r="B14" s="431">
        <v>1800000</v>
      </c>
      <c r="C14" s="432">
        <v>1800000</v>
      </c>
      <c r="D14" s="433">
        <v>0</v>
      </c>
      <c r="E14" s="434">
        <v>0</v>
      </c>
      <c r="F14" s="351"/>
      <c r="G14" s="353"/>
    </row>
    <row r="15" spans="1:7">
      <c r="A15" s="437" t="s">
        <v>442</v>
      </c>
      <c r="B15" s="438">
        <v>815600</v>
      </c>
      <c r="C15" s="438">
        <v>815600</v>
      </c>
      <c r="D15" s="429">
        <v>0</v>
      </c>
      <c r="E15" s="429">
        <v>0</v>
      </c>
      <c r="F15" s="347"/>
      <c r="G15" s="335"/>
    </row>
    <row r="16" spans="1:7" ht="45.75" thickBot="1">
      <c r="A16" s="439" t="s">
        <v>443</v>
      </c>
      <c r="B16" s="440">
        <v>426720</v>
      </c>
      <c r="C16" s="440">
        <v>426720</v>
      </c>
      <c r="D16" s="441">
        <v>0</v>
      </c>
      <c r="E16" s="441">
        <v>0</v>
      </c>
      <c r="F16" s="347"/>
      <c r="G16" s="335"/>
    </row>
    <row r="17" spans="1:8" ht="30">
      <c r="A17" s="443" t="s">
        <v>444</v>
      </c>
      <c r="B17" s="435">
        <f>SUM(B15:B16)</f>
        <v>1242320</v>
      </c>
      <c r="C17" s="435">
        <f t="shared" ref="C17:D17" si="0">SUM(C15:C16)</f>
        <v>1242320</v>
      </c>
      <c r="D17" s="435">
        <f t="shared" si="0"/>
        <v>0</v>
      </c>
      <c r="E17" s="435">
        <f>SUM(E15:E16)</f>
        <v>0</v>
      </c>
      <c r="F17" s="347"/>
      <c r="G17" s="335"/>
    </row>
    <row r="18" spans="1:8" ht="60.75" thickBot="1">
      <c r="A18" s="439" t="s">
        <v>445</v>
      </c>
      <c r="B18" s="440">
        <v>480000</v>
      </c>
      <c r="C18" s="440">
        <v>0</v>
      </c>
      <c r="D18" s="441">
        <v>480000</v>
      </c>
      <c r="E18" s="441">
        <v>0</v>
      </c>
      <c r="F18" s="347"/>
      <c r="G18" s="335"/>
    </row>
    <row r="19" spans="1:8" ht="15.75" thickBot="1">
      <c r="A19" s="442" t="s">
        <v>446</v>
      </c>
      <c r="B19" s="432">
        <f>SUM(B10+B11+B12+B18+B17+B14)</f>
        <v>6853789</v>
      </c>
      <c r="C19" s="432">
        <f t="shared" ref="C19:E19" si="1">SUM(C10+C11+C12+C18+C17+C14)</f>
        <v>6362009</v>
      </c>
      <c r="D19" s="432">
        <f t="shared" si="1"/>
        <v>480000</v>
      </c>
      <c r="E19" s="432">
        <f t="shared" si="1"/>
        <v>11780</v>
      </c>
      <c r="F19" s="347"/>
      <c r="G19" s="335"/>
    </row>
    <row r="20" spans="1:8">
      <c r="A20" s="676"/>
      <c r="B20" s="676"/>
      <c r="C20" s="676"/>
      <c r="D20" s="676"/>
      <c r="E20" s="677"/>
      <c r="F20" s="347"/>
      <c r="G20" s="335"/>
    </row>
    <row r="21" spans="1:8" ht="14.45" customHeight="1">
      <c r="A21" s="678" t="s">
        <v>350</v>
      </c>
      <c r="B21" s="679"/>
      <c r="C21" s="679"/>
      <c r="D21" s="679"/>
      <c r="E21" s="679"/>
      <c r="F21" s="679"/>
      <c r="G21" s="679"/>
      <c r="H21" s="680"/>
    </row>
    <row r="22" spans="1:8" ht="75">
      <c r="A22" s="448" t="s">
        <v>0</v>
      </c>
      <c r="B22" s="343" t="s">
        <v>447</v>
      </c>
      <c r="C22" s="343" t="s">
        <v>448</v>
      </c>
      <c r="D22" s="422" t="s">
        <v>449</v>
      </c>
      <c r="E22" s="422" t="s">
        <v>450</v>
      </c>
      <c r="F22" s="422" t="s">
        <v>451</v>
      </c>
      <c r="G22" s="343" t="s">
        <v>452</v>
      </c>
      <c r="H22" s="449" t="s">
        <v>453</v>
      </c>
    </row>
    <row r="23" spans="1:8" s="348" customFormat="1" ht="90">
      <c r="A23" s="436" t="s">
        <v>454</v>
      </c>
      <c r="B23" s="358">
        <v>6496431</v>
      </c>
      <c r="C23" s="359">
        <v>6496431</v>
      </c>
      <c r="D23" s="359">
        <v>0</v>
      </c>
      <c r="E23" s="359">
        <v>0</v>
      </c>
      <c r="F23" s="359">
        <v>0</v>
      </c>
      <c r="G23" s="352">
        <v>0</v>
      </c>
      <c r="H23" s="450">
        <v>0</v>
      </c>
    </row>
    <row r="24" spans="1:8" s="348" customFormat="1" ht="90">
      <c r="A24" s="444" t="s">
        <v>455</v>
      </c>
      <c r="B24" s="445">
        <v>6503569</v>
      </c>
      <c r="C24" s="359">
        <v>0</v>
      </c>
      <c r="D24" s="359">
        <v>0</v>
      </c>
      <c r="E24" s="359">
        <v>0</v>
      </c>
      <c r="F24" s="359">
        <v>6503569</v>
      </c>
      <c r="G24" s="352">
        <v>0</v>
      </c>
      <c r="H24" s="450">
        <v>0</v>
      </c>
    </row>
    <row r="25" spans="1:8">
      <c r="A25" s="355"/>
      <c r="B25" s="356"/>
      <c r="C25" s="357"/>
      <c r="D25" s="347"/>
      <c r="E25" s="347"/>
      <c r="F25" s="347"/>
      <c r="G25" s="335"/>
    </row>
    <row r="26" spans="1:8">
      <c r="A26" s="355"/>
      <c r="B26" s="356"/>
      <c r="C26" s="357"/>
      <c r="D26" s="347"/>
      <c r="E26" s="347"/>
      <c r="F26" s="347"/>
      <c r="G26" s="335"/>
    </row>
    <row r="27" spans="1:8">
      <c r="A27" s="360"/>
      <c r="B27" s="361"/>
      <c r="C27" s="362"/>
      <c r="D27" s="363"/>
      <c r="E27" s="363"/>
      <c r="F27" s="363"/>
      <c r="G27" s="335"/>
    </row>
    <row r="28" spans="1:8" ht="14.45" customHeight="1">
      <c r="A28" s="681" t="s">
        <v>416</v>
      </c>
      <c r="B28" s="682"/>
      <c r="C28" s="682"/>
      <c r="D28" s="683"/>
      <c r="E28" s="363"/>
      <c r="F28" s="363"/>
      <c r="G28" s="335"/>
    </row>
    <row r="29" spans="1:8" ht="105">
      <c r="A29" s="452" t="s">
        <v>0</v>
      </c>
      <c r="B29" s="451" t="s">
        <v>456</v>
      </c>
      <c r="C29" s="453" t="s">
        <v>457</v>
      </c>
      <c r="D29" s="422" t="s">
        <v>437</v>
      </c>
      <c r="E29" s="363"/>
      <c r="F29" s="363"/>
      <c r="G29" s="335"/>
    </row>
    <row r="30" spans="1:8" s="348" customFormat="1" ht="30.75" thickBot="1">
      <c r="A30" s="454" t="s">
        <v>458</v>
      </c>
      <c r="B30" s="364">
        <v>750000</v>
      </c>
      <c r="C30" s="455">
        <v>0</v>
      </c>
      <c r="D30" s="456">
        <v>750000</v>
      </c>
      <c r="E30" s="363"/>
      <c r="F30" s="363"/>
      <c r="G30" s="335"/>
    </row>
    <row r="31" spans="1:8" s="348" customFormat="1" ht="30.75" thickBot="1">
      <c r="A31" s="443" t="s">
        <v>459</v>
      </c>
      <c r="B31" s="459">
        <f>SUM(B30)</f>
        <v>750000</v>
      </c>
      <c r="C31" s="459">
        <f t="shared" ref="C31:D33" si="2">SUM(C30)</f>
        <v>0</v>
      </c>
      <c r="D31" s="459">
        <f t="shared" si="2"/>
        <v>750000</v>
      </c>
      <c r="E31" s="363"/>
      <c r="F31" s="363"/>
      <c r="G31" s="335"/>
    </row>
    <row r="32" spans="1:8" s="348" customFormat="1" ht="30">
      <c r="A32" s="443" t="s">
        <v>460</v>
      </c>
      <c r="B32" s="459">
        <f>SUM(B31)</f>
        <v>750000</v>
      </c>
      <c r="C32" s="459">
        <f t="shared" si="2"/>
        <v>0</v>
      </c>
      <c r="D32" s="460">
        <f t="shared" si="2"/>
        <v>750000</v>
      </c>
      <c r="E32" s="363"/>
      <c r="F32" s="363"/>
      <c r="G32" s="335"/>
    </row>
    <row r="33" spans="1:7" s="348" customFormat="1" ht="15.75" thickBot="1">
      <c r="A33" s="457" t="s">
        <v>446</v>
      </c>
      <c r="B33" s="458">
        <f>SUM(B32)</f>
        <v>750000</v>
      </c>
      <c r="C33" s="458">
        <f t="shared" si="2"/>
        <v>0</v>
      </c>
      <c r="D33" s="516">
        <f t="shared" si="2"/>
        <v>750000</v>
      </c>
      <c r="E33" s="363"/>
      <c r="F33" s="363"/>
      <c r="G33" s="335"/>
    </row>
    <row r="34" spans="1:7" s="348" customFormat="1">
      <c r="A34" s="360"/>
      <c r="B34" s="361"/>
      <c r="C34" s="362"/>
      <c r="D34" s="363"/>
      <c r="E34" s="363"/>
      <c r="F34" s="363"/>
      <c r="G34" s="335"/>
    </row>
    <row r="35" spans="1:7" s="348" customFormat="1">
      <c r="A35" s="360"/>
      <c r="B35" s="361"/>
      <c r="C35" s="362"/>
      <c r="D35" s="363"/>
      <c r="E35" s="363"/>
      <c r="F35" s="363"/>
      <c r="G35" s="335"/>
    </row>
    <row r="36" spans="1:7">
      <c r="A36" s="365"/>
      <c r="B36" s="366"/>
      <c r="C36" s="367"/>
      <c r="D36" s="368"/>
      <c r="E36" s="368"/>
      <c r="F36" s="368"/>
    </row>
  </sheetData>
  <mergeCells count="7">
    <mergeCell ref="A8:E8"/>
    <mergeCell ref="A20:E20"/>
    <mergeCell ref="A21:H21"/>
    <mergeCell ref="A28:D28"/>
    <mergeCell ref="A1:G1"/>
    <mergeCell ref="A2:G2"/>
    <mergeCell ref="A3:D3"/>
  </mergeCells>
  <phoneticPr fontId="0" type="noConversion"/>
  <pageMargins left="0.7" right="0.7" top="0.75" bottom="0.75" header="0.3" footer="0.3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3</vt:i4>
      </vt:variant>
    </vt:vector>
  </HeadingPairs>
  <TitlesOfParts>
    <vt:vector size="17" baseType="lpstr">
      <vt:lpstr>1. M.</vt:lpstr>
      <vt:lpstr>2.M.</vt:lpstr>
      <vt:lpstr>3.M.</vt:lpstr>
      <vt:lpstr>4.M.</vt:lpstr>
      <vt:lpstr>5.M.</vt:lpstr>
      <vt:lpstr>6.M</vt:lpstr>
      <vt:lpstr>7.M.</vt:lpstr>
      <vt:lpstr>8.M</vt:lpstr>
      <vt:lpstr>9.M</vt:lpstr>
      <vt:lpstr>10.M.</vt:lpstr>
      <vt:lpstr>11.M.</vt:lpstr>
      <vt:lpstr>11.a.M</vt:lpstr>
      <vt:lpstr>12.M.</vt:lpstr>
      <vt:lpstr>13.M.</vt:lpstr>
      <vt:lpstr>'1. M.'!Nyomtatási_terület</vt:lpstr>
      <vt:lpstr>'2.M.'!Nyomtatási_terület</vt:lpstr>
      <vt:lpstr>'3.M.'!Nyomtatási_terület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2015-01-28T13:06:08Z</cp:lastPrinted>
  <dcterms:created xsi:type="dcterms:W3CDTF">2006-10-17T13:40:18Z</dcterms:created>
  <dcterms:modified xsi:type="dcterms:W3CDTF">2019-05-26T07:15:47Z</dcterms:modified>
</cp:coreProperties>
</file>