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2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'2. melléklet'!$A$1:$G$33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1" i="1"/>
  <c r="D21" i="1"/>
  <c r="G20" i="1"/>
  <c r="D20" i="1"/>
  <c r="D30" i="1" s="1"/>
  <c r="G12" i="1"/>
  <c r="G11" i="1"/>
  <c r="G10" i="1"/>
  <c r="D10" i="1"/>
  <c r="G9" i="1"/>
  <c r="D9" i="1"/>
  <c r="G8" i="1"/>
  <c r="D8" i="1"/>
  <c r="G7" i="1"/>
  <c r="G19" i="1" s="1"/>
  <c r="G31" i="1" s="1"/>
  <c r="D7" i="1"/>
  <c r="D19" i="1" s="1"/>
  <c r="D33" i="1" l="1"/>
  <c r="D32" i="1"/>
  <c r="D31" i="1"/>
  <c r="G33" i="1"/>
  <c r="G32" i="1"/>
  <c r="O31" i="1" l="1"/>
</calcChain>
</file>

<file path=xl/sharedStrings.xml><?xml version="1.0" encoding="utf-8"?>
<sst xmlns="http://schemas.openxmlformats.org/spreadsheetml/2006/main" count="80" uniqueCount="77">
  <si>
    <t>I. Működési célú bevételek és kiadások mérlege
(Önkormányzati szinten)</t>
  </si>
  <si>
    <t xml:space="preserve">Forintban 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</si>
  <si>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</si>
  <si>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</si>
  <si>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</si>
  <si>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</si>
  <si>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</si>
  <si>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</si>
  <si>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</si>
  <si>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</si>
  <si>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</si>
  <si>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</si>
  <si>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F</t>
  </si>
  <si>
    <t>1.</t>
  </si>
  <si>
    <t>B1</t>
  </si>
  <si>
    <t>Működési bevételek államháztartáson belülről</t>
  </si>
  <si>
    <t>K1</t>
  </si>
  <si>
    <t>Személyi juttatások</t>
  </si>
  <si>
    <t>2.</t>
  </si>
  <si>
    <t>B3</t>
  </si>
  <si>
    <t>Közhatalmi bevételek</t>
  </si>
  <si>
    <t>K2</t>
  </si>
  <si>
    <t>Munkaadókat terhelő járulékok és szociális hozzájárulási adó</t>
  </si>
  <si>
    <t>3.</t>
  </si>
  <si>
    <t>B4</t>
  </si>
  <si>
    <t>Működési bevételek</t>
  </si>
  <si>
    <t>K3</t>
  </si>
  <si>
    <t xml:space="preserve">Dologi kiadások </t>
  </si>
  <si>
    <t>4.</t>
  </si>
  <si>
    <t>B6</t>
  </si>
  <si>
    <t>Működési célú átvett pénzeszközök</t>
  </si>
  <si>
    <t>K4</t>
  </si>
  <si>
    <t>Ellátottak pénzbeli juttatásai</t>
  </si>
  <si>
    <t>5.</t>
  </si>
  <si>
    <t>K5</t>
  </si>
  <si>
    <t>Egyéb működési célú kiadások</t>
  </si>
  <si>
    <t>6.</t>
  </si>
  <si>
    <t>ebből: 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</si>
  <si>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</si>
  <si>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</si>
  <si>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</si>
  <si>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</si>
  <si>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</si>
  <si>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</si>
  <si>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</si>
  <si>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(1.+2.+…+12.)</t>
  </si>
  <si>
    <t>Költségvetési kiadások összesen (1.+2.+…+12.)</t>
  </si>
  <si>
    <t>14.</t>
  </si>
  <si>
    <t>B81</t>
  </si>
  <si>
    <t>Hiány belső finanszírozásának bevételei</t>
  </si>
  <si>
    <t>K91</t>
  </si>
  <si>
    <t>Belföldi finanszírozási kiadások</t>
  </si>
  <si>
    <t>15.</t>
  </si>
  <si>
    <t xml:space="preserve">   Költségvetési maradvány igénybevétele (B813)</t>
  </si>
  <si>
    <t>Államháztartáson belüli megelőlegezések visszafizetése  (K914)</t>
  </si>
  <si>
    <t>16.</t>
  </si>
  <si>
    <t>Hiány külsőfinanszírozásának bevételei</t>
  </si>
  <si>
    <t>17.</t>
  </si>
  <si>
    <t>18.</t>
  </si>
  <si>
    <t>19.</t>
  </si>
  <si>
    <t>20.</t>
  </si>
  <si>
    <t>21.</t>
  </si>
  <si>
    <t>22.</t>
  </si>
  <si>
    <t>23.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</si>
  <si>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</si>
  <si>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</si>
  <si>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</si>
  <si>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</si>
  <si>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</si>
  <si>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</si>
  <si>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</si>
  <si>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</si>
  <si>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</si>
  <si>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</si>
  <si>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</si>
  <si>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</si>
  <si>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 xml:space="preserve">2. melléklet a 3/2020. (II.19.)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</si>
</sst>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i/>
      <sz val="9"/>
      <name val="Times New Roman CE"/>
      <charset val="238"/>
    </font>
    <font>
      <sz val="12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5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left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5" xfId="0" applyNumberForma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left" vertical="center" wrapText="1" inden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6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7" xfId="0" applyNumberFormat="1" applyFont="1" applyFill="1" applyBorder="1" applyAlignment="1" applyProtection="1">
      <alignment vertical="center" wrapText="1"/>
      <protection locked="0"/>
    </xf>
    <xf numFmtId="3" fontId="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0" fillId="0" borderId="9" xfId="0" applyNumberForma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1" xfId="0" applyNumberFormat="1" applyFont="1" applyFill="1" applyBorder="1" applyAlignment="1" applyProtection="1">
      <alignment vertical="center" wrapText="1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4" fillId="0" borderId="14" xfId="0" applyNumberFormat="1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left" vertical="center" wrapText="1" indent="1"/>
    </xf>
    <xf numFmtId="164" fontId="4" fillId="0" borderId="15" xfId="0" applyNumberFormat="1" applyFont="1" applyFill="1" applyBorder="1" applyAlignment="1" applyProtection="1">
      <alignment horizontal="left" vertical="center" wrapText="1" indent="1"/>
    </xf>
    <xf numFmtId="164" fontId="4" fillId="0" borderId="17" xfId="0" applyNumberFormat="1" applyFont="1" applyFill="1" applyBorder="1" applyAlignment="1" applyProtection="1">
      <alignment horizontal="right" vertical="center" wrapText="1" indent="1"/>
    </xf>
    <xf numFmtId="164" fontId="1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3" fontId="11" fillId="0" borderId="21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2"/>
    </xf>
    <xf numFmtId="164" fontId="1" fillId="0" borderId="5" xfId="0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3"/>
    </xf>
    <xf numFmtId="3" fontId="11" fillId="0" borderId="7" xfId="0" applyNumberFormat="1" applyFont="1" applyFill="1" applyBorder="1" applyAlignment="1" applyProtection="1">
      <alignment horizontal="right" vertical="center" wrapText="1" indent="1"/>
    </xf>
    <xf numFmtId="3" fontId="11" fillId="0" borderId="8" xfId="0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horizontal="left" vertical="center" wrapText="1" indent="1"/>
    </xf>
    <xf numFmtId="3" fontId="4" fillId="0" borderId="11" xfId="0" applyNumberFormat="1" applyFont="1" applyFill="1" applyBorder="1" applyAlignment="1" applyProtection="1">
      <alignment horizontal="right" vertical="center" wrapText="1" indent="1"/>
    </xf>
    <xf numFmtId="3" fontId="4" fillId="0" borderId="12" xfId="0" applyNumberFormat="1" applyFont="1" applyFill="1" applyBorder="1" applyAlignment="1" applyProtection="1">
      <alignment horizontal="left" vertical="center" wrapText="1" indent="1"/>
    </xf>
    <xf numFmtId="164" fontId="4" fillId="0" borderId="11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left" vertical="center" wrapText="1" indent="1"/>
    </xf>
    <xf numFmtId="3" fontId="7" fillId="0" borderId="24" xfId="0" applyNumberFormat="1" applyFont="1" applyFill="1" applyBorder="1" applyAlignment="1" applyProtection="1">
      <alignment horizontal="right" vertical="center" wrapText="1" indent="1"/>
    </xf>
    <xf numFmtId="3" fontId="7" fillId="0" borderId="22" xfId="0" applyNumberFormat="1" applyFont="1" applyFill="1" applyBorder="1" applyAlignment="1" applyProtection="1">
      <alignment horizontal="left" vertical="center" wrapText="1" indent="1"/>
    </xf>
    <xf numFmtId="164" fontId="7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14" xfId="0" applyNumberFormat="1" applyFont="1" applyFill="1" applyBorder="1" applyAlignment="1" applyProtection="1">
      <alignment horizontal="left" vertical="center" wrapText="1" indent="1"/>
    </xf>
    <xf numFmtId="3" fontId="7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</xf>
    <xf numFmtId="3" fontId="7" fillId="0" borderId="25" xfId="0" applyNumberFormat="1" applyFont="1" applyFill="1" applyBorder="1" applyAlignment="1" applyProtection="1">
      <alignment horizontal="right" vertical="center" wrapText="1" indent="1"/>
    </xf>
    <xf numFmtId="3" fontId="7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>
        <row r="8">
          <cell r="F8">
            <v>499934874</v>
          </cell>
        </row>
        <row r="19">
          <cell r="F19">
            <v>231500000</v>
          </cell>
        </row>
        <row r="27">
          <cell r="F27">
            <v>108791000</v>
          </cell>
        </row>
        <row r="37">
          <cell r="F37">
            <v>0</v>
          </cell>
        </row>
        <row r="66">
          <cell r="F66">
            <v>540813000</v>
          </cell>
        </row>
        <row r="67">
          <cell r="F67">
            <v>94685000</v>
          </cell>
        </row>
        <row r="68">
          <cell r="F68">
            <v>291668000</v>
          </cell>
        </row>
        <row r="69">
          <cell r="F69">
            <v>8000000</v>
          </cell>
        </row>
        <row r="70">
          <cell r="F70">
            <v>185122762</v>
          </cell>
        </row>
        <row r="74">
          <cell r="F74">
            <v>145593762</v>
          </cell>
        </row>
        <row r="90">
          <cell r="F90">
            <v>15454478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4"/>
  <sheetViews>
    <sheetView tabSelected="1" view="pageBreakPreview" zoomScaleNormal="100" zoomScaleSheetLayoutView="100" workbookViewId="0">
      <selection activeCell="F20" sqref="F20"/>
    </sheetView>
  </sheetViews>
  <sheetFormatPr defaultRowHeight="12.75" x14ac:dyDescent="0.2"/>
  <cols>
    <col min="1" max="1" width="6.83203125" style="1" customWidth="1"/>
    <col min="2" max="2" width="6.33203125" style="2" customWidth="1"/>
    <col min="3" max="3" width="51.83203125" style="3" customWidth="1"/>
    <col min="4" max="4" width="16.33203125" style="1" customWidth="1"/>
    <col min="5" max="5" width="6.5" style="2" customWidth="1"/>
    <col min="6" max="6" width="55.1640625" style="1" customWidth="1"/>
    <col min="7" max="7" width="16.33203125" style="1" customWidth="1"/>
    <col min="8" max="9" width="9.33203125" style="1"/>
    <col min="10" max="10" width="11.1640625" style="1" bestFit="1" customWidth="1"/>
    <col min="11" max="11" width="12.6640625" style="1" bestFit="1" customWidth="1"/>
    <col min="12" max="12" width="11.1640625" style="1" bestFit="1" customWidth="1"/>
    <col min="13" max="14" width="9.33203125" style="1"/>
    <col min="15" max="15" width="11.83203125" style="1" bestFit="1" customWidth="1"/>
    <col min="16" max="16384" width="9.33203125" style="1"/>
  </cols>
  <sheetData>
    <row r="1" spans="1:7" x14ac:dyDescent="0.2">
      <c r="F1" s="4" t="s">
        <v>76</v>
      </c>
      <c r="G1" s="4"/>
    </row>
    <row r="2" spans="1:7" ht="39.75" customHeight="1" x14ac:dyDescent="0.2">
      <c r="C2" s="5" t="s">
        <v>0</v>
      </c>
      <c r="D2" s="5"/>
      <c r="E2" s="5"/>
      <c r="F2" s="5"/>
      <c r="G2" s="6"/>
    </row>
    <row r="3" spans="1:7" ht="14.25" thickBot="1" x14ac:dyDescent="0.25">
      <c r="G3" s="7" t="s">
        <v>1</v>
      </c>
    </row>
    <row r="4" spans="1:7" ht="18" customHeight="1" x14ac:dyDescent="0.2">
      <c r="A4" s="8" t="s">
        <v>2</v>
      </c>
      <c r="B4" s="9"/>
      <c r="C4" s="10" t="s">
        <v>3</v>
      </c>
      <c r="D4" s="11"/>
      <c r="E4" s="12"/>
      <c r="F4" s="10" t="s">
        <v>4</v>
      </c>
      <c r="G4" s="11"/>
    </row>
    <row r="5" spans="1:7" s="18" customFormat="1" ht="35.25" customHeight="1" x14ac:dyDescent="0.2">
      <c r="A5" s="13"/>
      <c r="B5" s="14"/>
      <c r="C5" s="15" t="s">
        <v>5</v>
      </c>
      <c r="D5" s="16" t="s">
        <v>6</v>
      </c>
      <c r="E5" s="17"/>
      <c r="F5" s="15" t="s">
        <v>5</v>
      </c>
      <c r="G5" s="16" t="s">
        <v>6</v>
      </c>
    </row>
    <row r="6" spans="1:7" s="23" customFormat="1" ht="12" customHeight="1" x14ac:dyDescent="0.2">
      <c r="A6" s="19"/>
      <c r="B6" s="20" t="s">
        <v>7</v>
      </c>
      <c r="C6" s="20" t="s">
        <v>8</v>
      </c>
      <c r="D6" s="21" t="s">
        <v>9</v>
      </c>
      <c r="E6" s="22" t="s">
        <v>10</v>
      </c>
      <c r="F6" s="20" t="s">
        <v>11</v>
      </c>
      <c r="G6" s="21" t="s">
        <v>12</v>
      </c>
    </row>
    <row r="7" spans="1:7" ht="12.95" customHeight="1" x14ac:dyDescent="0.2">
      <c r="A7" s="24" t="s">
        <v>13</v>
      </c>
      <c r="B7" s="25" t="s">
        <v>14</v>
      </c>
      <c r="C7" s="25" t="s">
        <v>15</v>
      </c>
      <c r="D7" s="26">
        <f>+'[1]1.sz.mell.'!F8</f>
        <v>499934874</v>
      </c>
      <c r="E7" s="27" t="s">
        <v>16</v>
      </c>
      <c r="F7" s="25" t="s">
        <v>17</v>
      </c>
      <c r="G7" s="28">
        <f>+'[1]1.sz.mell.'!F66</f>
        <v>540813000</v>
      </c>
    </row>
    <row r="8" spans="1:7" ht="12.95" customHeight="1" x14ac:dyDescent="0.2">
      <c r="A8" s="24" t="s">
        <v>18</v>
      </c>
      <c r="B8" s="25" t="s">
        <v>19</v>
      </c>
      <c r="C8" s="25" t="s">
        <v>20</v>
      </c>
      <c r="D8" s="26">
        <f>+'[1]1.sz.mell.'!F19</f>
        <v>231500000</v>
      </c>
      <c r="E8" s="27" t="s">
        <v>21</v>
      </c>
      <c r="F8" s="25" t="s">
        <v>22</v>
      </c>
      <c r="G8" s="28">
        <f>+'[1]1.sz.mell.'!F67</f>
        <v>94685000</v>
      </c>
    </row>
    <row r="9" spans="1:7" ht="12.95" customHeight="1" x14ac:dyDescent="0.2">
      <c r="A9" s="24" t="s">
        <v>23</v>
      </c>
      <c r="B9" s="25" t="s">
        <v>24</v>
      </c>
      <c r="C9" s="25" t="s">
        <v>25</v>
      </c>
      <c r="D9" s="26">
        <f>+'[1]1.sz.mell.'!F27</f>
        <v>108791000</v>
      </c>
      <c r="E9" s="27" t="s">
        <v>26</v>
      </c>
      <c r="F9" s="25" t="s">
        <v>27</v>
      </c>
      <c r="G9" s="28">
        <f>+'[1]1.sz.mell.'!F68</f>
        <v>291668000</v>
      </c>
    </row>
    <row r="10" spans="1:7" ht="12.95" customHeight="1" x14ac:dyDescent="0.2">
      <c r="A10" s="24" t="s">
        <v>28</v>
      </c>
      <c r="B10" s="25" t="s">
        <v>29</v>
      </c>
      <c r="C10" s="25" t="s">
        <v>30</v>
      </c>
      <c r="D10" s="26">
        <f>+'[1]1.sz.mell.'!F37</f>
        <v>0</v>
      </c>
      <c r="E10" s="27" t="s">
        <v>31</v>
      </c>
      <c r="F10" s="25" t="s">
        <v>32</v>
      </c>
      <c r="G10" s="28">
        <f>+'[1]1.sz.mell.'!F69</f>
        <v>8000000</v>
      </c>
    </row>
    <row r="11" spans="1:7" ht="12.95" customHeight="1" x14ac:dyDescent="0.2">
      <c r="A11" s="24" t="s">
        <v>33</v>
      </c>
      <c r="B11" s="25"/>
      <c r="C11" s="25"/>
      <c r="D11" s="26"/>
      <c r="E11" s="27" t="s">
        <v>34</v>
      </c>
      <c r="F11" s="25" t="s">
        <v>35</v>
      </c>
      <c r="G11" s="28">
        <f>+'[1]1.sz.mell.'!F70</f>
        <v>185122762</v>
      </c>
    </row>
    <row r="12" spans="1:7" ht="12.95" customHeight="1" x14ac:dyDescent="0.2">
      <c r="A12" s="24" t="s">
        <v>36</v>
      </c>
      <c r="B12" s="25"/>
      <c r="C12" s="25"/>
      <c r="D12" s="26"/>
      <c r="E12" s="27"/>
      <c r="F12" s="25" t="s">
        <v>37</v>
      </c>
      <c r="G12" s="28">
        <f>+'[1]1.sz.mell.'!F74</f>
        <v>145593762</v>
      </c>
    </row>
    <row r="13" spans="1:7" ht="12.95" customHeight="1" x14ac:dyDescent="0.2">
      <c r="A13" s="24" t="s">
        <v>38</v>
      </c>
      <c r="B13" s="25"/>
      <c r="C13" s="25"/>
      <c r="D13" s="26"/>
      <c r="E13" s="27"/>
      <c r="F13" s="25"/>
      <c r="G13" s="28"/>
    </row>
    <row r="14" spans="1:7" ht="12.95" customHeight="1" x14ac:dyDescent="0.2">
      <c r="A14" s="24" t="s">
        <v>39</v>
      </c>
      <c r="B14" s="25"/>
      <c r="C14" s="29"/>
      <c r="D14" s="30"/>
      <c r="E14" s="31"/>
      <c r="F14" s="29"/>
      <c r="G14" s="32"/>
    </row>
    <row r="15" spans="1:7" ht="12.95" customHeight="1" x14ac:dyDescent="0.2">
      <c r="A15" s="24" t="s">
        <v>40</v>
      </c>
      <c r="B15" s="25"/>
      <c r="C15" s="29"/>
      <c r="D15" s="30"/>
      <c r="E15" s="31"/>
      <c r="F15" s="29"/>
      <c r="G15" s="32"/>
    </row>
    <row r="16" spans="1:7" ht="12.95" customHeight="1" x14ac:dyDescent="0.2">
      <c r="A16" s="24" t="s">
        <v>41</v>
      </c>
      <c r="B16" s="25"/>
      <c r="C16" s="29"/>
      <c r="D16" s="30"/>
      <c r="E16" s="31"/>
      <c r="F16" s="29"/>
      <c r="G16" s="32"/>
    </row>
    <row r="17" spans="1:15" ht="12.95" customHeight="1" x14ac:dyDescent="0.2">
      <c r="A17" s="24" t="s">
        <v>42</v>
      </c>
      <c r="B17" s="25"/>
      <c r="C17" s="29"/>
      <c r="D17" s="30"/>
      <c r="E17" s="31"/>
      <c r="F17" s="29"/>
      <c r="G17" s="32"/>
    </row>
    <row r="18" spans="1:15" ht="12.95" customHeight="1" thickBot="1" x14ac:dyDescent="0.25">
      <c r="A18" s="33" t="s">
        <v>43</v>
      </c>
      <c r="B18" s="34"/>
      <c r="C18" s="35"/>
      <c r="D18" s="36"/>
      <c r="E18" s="37"/>
      <c r="F18" s="35"/>
      <c r="G18" s="38"/>
    </row>
    <row r="19" spans="1:15" ht="24" customHeight="1" thickBot="1" x14ac:dyDescent="0.25">
      <c r="A19" s="39" t="s">
        <v>44</v>
      </c>
      <c r="B19" s="40"/>
      <c r="C19" s="40" t="s">
        <v>45</v>
      </c>
      <c r="D19" s="41">
        <f>+D7+D9+D10+D13+D14+D15+D16+D17+D18+D8</f>
        <v>840225874</v>
      </c>
      <c r="E19" s="42"/>
      <c r="F19" s="43" t="s">
        <v>46</v>
      </c>
      <c r="G19" s="44">
        <f>SUM(G7:G11)</f>
        <v>1120288762</v>
      </c>
    </row>
    <row r="20" spans="1:15" ht="12.95" customHeight="1" x14ac:dyDescent="0.2">
      <c r="A20" s="45" t="s">
        <v>47</v>
      </c>
      <c r="B20" s="46" t="s">
        <v>48</v>
      </c>
      <c r="C20" s="47" t="s">
        <v>49</v>
      </c>
      <c r="D20" s="48">
        <f>+D21</f>
        <v>295517366</v>
      </c>
      <c r="E20" s="27" t="s">
        <v>50</v>
      </c>
      <c r="F20" s="49" t="s">
        <v>51</v>
      </c>
      <c r="G20" s="28">
        <f>+G21+G23</f>
        <v>15454478</v>
      </c>
    </row>
    <row r="21" spans="1:15" ht="12.95" customHeight="1" x14ac:dyDescent="0.2">
      <c r="A21" s="50" t="s">
        <v>52</v>
      </c>
      <c r="B21" s="25"/>
      <c r="C21" s="51" t="s">
        <v>53</v>
      </c>
      <c r="D21" s="26">
        <f>294268976+11248390-10000000</f>
        <v>295517366</v>
      </c>
      <c r="E21" s="52"/>
      <c r="F21" s="53" t="s">
        <v>54</v>
      </c>
      <c r="G21" s="28">
        <f>+'[1]1.sz.mell.'!F90</f>
        <v>15454478</v>
      </c>
    </row>
    <row r="22" spans="1:15" ht="12.95" customHeight="1" x14ac:dyDescent="0.2">
      <c r="A22" s="50" t="s">
        <v>55</v>
      </c>
      <c r="B22" s="25" t="s">
        <v>48</v>
      </c>
      <c r="C22" s="25" t="s">
        <v>56</v>
      </c>
      <c r="D22" s="26"/>
      <c r="E22" s="52"/>
      <c r="G22" s="28"/>
    </row>
    <row r="23" spans="1:15" ht="12.95" customHeight="1" x14ac:dyDescent="0.2">
      <c r="A23" s="50" t="s">
        <v>57</v>
      </c>
      <c r="B23" s="25"/>
      <c r="C23" s="25"/>
      <c r="D23" s="26"/>
      <c r="E23" s="52"/>
      <c r="G23" s="28"/>
    </row>
    <row r="24" spans="1:15" ht="12.95" customHeight="1" x14ac:dyDescent="0.2">
      <c r="A24" s="50" t="s">
        <v>58</v>
      </c>
      <c r="B24" s="25"/>
      <c r="C24" s="25"/>
      <c r="D24" s="26"/>
      <c r="E24" s="27"/>
      <c r="F24" s="25"/>
      <c r="G24" s="32"/>
    </row>
    <row r="25" spans="1:15" ht="12.95" customHeight="1" x14ac:dyDescent="0.2">
      <c r="A25" s="50" t="s">
        <v>59</v>
      </c>
      <c r="B25" s="25"/>
      <c r="C25" s="25"/>
      <c r="D25" s="26"/>
      <c r="E25" s="27"/>
      <c r="F25" s="25"/>
      <c r="G25" s="32"/>
    </row>
    <row r="26" spans="1:15" ht="12.95" customHeight="1" x14ac:dyDescent="0.2">
      <c r="A26" s="50" t="s">
        <v>60</v>
      </c>
      <c r="B26" s="25"/>
      <c r="C26" s="25"/>
      <c r="D26" s="54"/>
      <c r="E26" s="55"/>
      <c r="F26" s="25"/>
      <c r="G26" s="32"/>
    </row>
    <row r="27" spans="1:15" ht="12.95" customHeight="1" x14ac:dyDescent="0.2">
      <c r="A27" s="50" t="s">
        <v>61</v>
      </c>
      <c r="B27" s="25"/>
      <c r="C27" s="25"/>
      <c r="D27" s="26"/>
      <c r="E27" s="27"/>
      <c r="F27" s="25"/>
      <c r="G27" s="32"/>
    </row>
    <row r="28" spans="1:15" ht="12.95" customHeight="1" x14ac:dyDescent="0.2">
      <c r="A28" s="24" t="s">
        <v>62</v>
      </c>
      <c r="B28" s="25"/>
      <c r="C28" s="25"/>
      <c r="D28" s="30"/>
      <c r="E28" s="31"/>
      <c r="F28" s="25"/>
      <c r="G28" s="32"/>
    </row>
    <row r="29" spans="1:15" ht="12.95" customHeight="1" x14ac:dyDescent="0.2">
      <c r="A29" s="24" t="s">
        <v>63</v>
      </c>
      <c r="B29" s="25"/>
      <c r="C29" s="25"/>
      <c r="D29" s="30"/>
      <c r="E29" s="31"/>
      <c r="F29" s="56"/>
      <c r="G29" s="28"/>
    </row>
    <row r="30" spans="1:15" ht="28.5" customHeight="1" thickBot="1" x14ac:dyDescent="0.25">
      <c r="A30" s="57" t="s">
        <v>64</v>
      </c>
      <c r="B30" s="58"/>
      <c r="C30" s="58" t="s">
        <v>65</v>
      </c>
      <c r="D30" s="59">
        <f>+D20+D22</f>
        <v>295517366</v>
      </c>
      <c r="E30" s="60"/>
      <c r="F30" s="58" t="s">
        <v>66</v>
      </c>
      <c r="G30" s="61">
        <f>+G20</f>
        <v>15454478</v>
      </c>
    </row>
    <row r="31" spans="1:15" ht="13.5" thickBot="1" x14ac:dyDescent="0.25">
      <c r="A31" s="62" t="s">
        <v>67</v>
      </c>
      <c r="B31" s="63"/>
      <c r="C31" s="63" t="s">
        <v>68</v>
      </c>
      <c r="D31" s="64">
        <f>+D19+D30</f>
        <v>1135743240</v>
      </c>
      <c r="E31" s="65"/>
      <c r="F31" s="63" t="s">
        <v>69</v>
      </c>
      <c r="G31" s="66">
        <f>+G19+G30</f>
        <v>1135743240</v>
      </c>
      <c r="O31" s="1">
        <f>+G31-D31</f>
        <v>0</v>
      </c>
    </row>
    <row r="32" spans="1:15" ht="13.5" thickBot="1" x14ac:dyDescent="0.25">
      <c r="A32" s="39" t="s">
        <v>70</v>
      </c>
      <c r="B32" s="67"/>
      <c r="C32" s="67" t="s">
        <v>71</v>
      </c>
      <c r="D32" s="68">
        <f>IF(D19-G19&lt;0,G19-D19,"-")</f>
        <v>280062888</v>
      </c>
      <c r="E32" s="69"/>
      <c r="F32" s="67" t="s">
        <v>72</v>
      </c>
      <c r="G32" s="70" t="str">
        <f>IF(D19-G19&gt;0,D19-G19,"-")</f>
        <v>-</v>
      </c>
    </row>
    <row r="33" spans="1:7" ht="13.5" thickBot="1" x14ac:dyDescent="0.25">
      <c r="A33" s="62" t="s">
        <v>73</v>
      </c>
      <c r="B33" s="63"/>
      <c r="C33" s="63" t="s">
        <v>74</v>
      </c>
      <c r="D33" s="71" t="str">
        <f>IF(D19+D30-G31&lt;0,G31-(D19+D30),"-")</f>
        <v>-</v>
      </c>
      <c r="E33" s="72"/>
      <c r="F33" s="63" t="s">
        <v>75</v>
      </c>
      <c r="G33" s="73" t="str">
        <f>IF(D19+D30-G31&gt;0,D19+D30-G31,"-")</f>
        <v>-</v>
      </c>
    </row>
    <row r="34" spans="1:7" ht="18.75" x14ac:dyDescent="0.2">
      <c r="C34" s="74"/>
      <c r="D34" s="74"/>
      <c r="E34" s="74"/>
      <c r="F34" s="74"/>
    </row>
  </sheetData>
  <mergeCells count="4">
    <mergeCell ref="F1:G1"/>
    <mergeCell ref="C2:F2"/>
    <mergeCell ref="A4:A5"/>
    <mergeCell ref="C34:F34"/>
  </mergeCells>
  <printOptions horizontalCentered="1"/>
  <pageMargins left="0.33" right="0.48" top="0.9055118110236221" bottom="0.5" header="0.6692913385826772" footer="0.28000000000000003"/>
  <pageSetup paperSize="9" scale="94" orientation="landscape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melléklet</vt:lpstr>
      <vt:lpstr>'2.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2020-02-19T08:53:50Z</dcterms:created>
  <dcterms:modified xsi:type="dcterms:W3CDTF">2020-02-19T08:55:12Z</dcterms:modified>
</cp:coreProperties>
</file>