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90" windowWidth="19920" windowHeight="10560"/>
  </bookViews>
  <sheets>
    <sheet name="3.1.sz.mell." sheetId="1" r:id="rId1"/>
  </sheets>
  <calcPr calcId="124519"/>
</workbook>
</file>

<file path=xl/calcChain.xml><?xml version="1.0" encoding="utf-8"?>
<calcChain xmlns="http://schemas.openxmlformats.org/spreadsheetml/2006/main">
  <c r="E30" i="1"/>
  <c r="D30"/>
  <c r="B30"/>
  <c r="F29"/>
  <c r="G29" s="1"/>
  <c r="F28"/>
  <c r="G28" s="1"/>
  <c r="G27"/>
  <c r="G26"/>
  <c r="G25"/>
  <c r="G24"/>
  <c r="F24"/>
  <c r="G23"/>
  <c r="G22"/>
  <c r="G21"/>
  <c r="F21"/>
  <c r="G20"/>
  <c r="F19"/>
  <c r="G19" s="1"/>
  <c r="G18"/>
  <c r="G17"/>
  <c r="F17"/>
  <c r="G16"/>
  <c r="F15"/>
  <c r="G15" s="1"/>
  <c r="G14"/>
  <c r="G13"/>
  <c r="G12"/>
  <c r="G11"/>
  <c r="G10"/>
  <c r="G9"/>
  <c r="F9"/>
  <c r="G8"/>
  <c r="F8"/>
  <c r="G7"/>
  <c r="F6"/>
  <c r="F30" s="1"/>
  <c r="G5"/>
  <c r="G6" l="1"/>
  <c r="G30" s="1"/>
</calcChain>
</file>

<file path=xl/sharedStrings.xml><?xml version="1.0" encoding="utf-8"?>
<sst xmlns="http://schemas.openxmlformats.org/spreadsheetml/2006/main" count="89" uniqueCount="46">
  <si>
    <t>Beruházási (felhalmozási) kiadások előirányzata beruházásonként</t>
  </si>
  <si>
    <t>3.1. melléklet a 12/2018. (V.31.) önkormányzati rendelethez</t>
  </si>
  <si>
    <t xml:space="preserve">Önkormányzat, Polgármesteri hivatal </t>
  </si>
  <si>
    <t>Forintban !</t>
  </si>
  <si>
    <t>Beruházás  megnevezése</t>
  </si>
  <si>
    <t>Teljes költség</t>
  </si>
  <si>
    <t>Kivitelezés kezdési és befejezési éve</t>
  </si>
  <si>
    <t>Felhasználás 2016.12.31-ig</t>
  </si>
  <si>
    <t>2017. évi módosított előirányzat</t>
  </si>
  <si>
    <t>2017. évi teljesítés</t>
  </si>
  <si>
    <t>Összes teljesítés 2017.12.31-ig</t>
  </si>
  <si>
    <t>A</t>
  </si>
  <si>
    <t>B</t>
  </si>
  <si>
    <t>C</t>
  </si>
  <si>
    <t>D</t>
  </si>
  <si>
    <t>E</t>
  </si>
  <si>
    <t>F</t>
  </si>
  <si>
    <t>G=(D+F)</t>
  </si>
  <si>
    <t>Pongrátz Gergely szobor</t>
  </si>
  <si>
    <t>2017</t>
  </si>
  <si>
    <t>0</t>
  </si>
  <si>
    <t>Kabay konyha felújítás</t>
  </si>
  <si>
    <t xml:space="preserve">Kornisné Központban fűtéskorszerüsítés </t>
  </si>
  <si>
    <t>Közlekedési táblák beszerzése</t>
  </si>
  <si>
    <t>Vadkamera beszerzés</t>
  </si>
  <si>
    <t>Játszótéri eszközök létesítése</t>
  </si>
  <si>
    <t>Kábítószerügyi Egyeztető Fórum egyéb tárgyi eszk. besz.</t>
  </si>
  <si>
    <t>Közvilágítási hálózat fejlesztés</t>
  </si>
  <si>
    <t>Tervek készítése</t>
  </si>
  <si>
    <t>Karácsonyi díszbeszerzés</t>
  </si>
  <si>
    <t>Tiszavasvári, Sopron u. 1. kút kivitelezés</t>
  </si>
  <si>
    <t>Tiszavasvári, Sopron u. 1. kút vízóra beépítés</t>
  </si>
  <si>
    <t>Tiszavasvári, Sopron u. 1. kút tervdokumentáció</t>
  </si>
  <si>
    <t>ASP pályázat - informatikai eszköz beszerzés</t>
  </si>
  <si>
    <t>Belvíz rendszer kiépítése</t>
  </si>
  <si>
    <t>Mezőőri szolgálat gépjárműbeszerzés</t>
  </si>
  <si>
    <t>Mezőőri szolgálat egyéb tárgyi eszköz beszerzése</t>
  </si>
  <si>
    <t>Mártírok u. 7. szennyvízrendszer csatlakoztatás</t>
  </si>
  <si>
    <t>Klíma (Polg. Hiv.)</t>
  </si>
  <si>
    <t>Vasajtó (Polg. Hiv.)</t>
  </si>
  <si>
    <t>Sinology NAS + 2db merevlemez (Polg. Hiv.)</t>
  </si>
  <si>
    <t>Notebook (Polg. Hiv.)</t>
  </si>
  <si>
    <t>Multif. nyomtató (Polg. Hiv.)</t>
  </si>
  <si>
    <t>Kisértékű inf.eszk. beszerzés</t>
  </si>
  <si>
    <t>Kisértékű tárgyi eszköz beszerzés</t>
  </si>
  <si>
    <t>ÖSSZESEN: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</si>
</sst>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#,###"/>
  </numFmts>
  <fonts count="37">
    <font>
      <sz val="10"/>
      <name val="MS Sans Serif"/>
      <charset val="238"/>
    </font>
    <font>
      <sz val="10"/>
      <name val="Times New Roman CE"/>
      <charset val="238"/>
    </font>
    <font>
      <b/>
      <sz val="12"/>
      <name val="Times New Roman CE"/>
      <charset val="238"/>
    </font>
    <font>
      <i/>
      <sz val="10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charset val="238"/>
    </font>
    <font>
      <sz val="8"/>
      <name val="Times New Roman CE"/>
      <family val="1"/>
      <charset val="238"/>
    </font>
    <font>
      <sz val="12"/>
      <name val="Times New Roman CE"/>
      <charset val="238"/>
    </font>
    <font>
      <sz val="9"/>
      <name val="Times New Roman CE"/>
      <charset val="238"/>
    </font>
    <font>
      <sz val="10"/>
      <name val="MS Sans Serif"/>
      <family val="2"/>
      <charset val="238"/>
    </font>
    <font>
      <sz val="10"/>
      <name val="Times New Roman"/>
      <family val="1"/>
      <charset val="238"/>
    </font>
    <font>
      <sz val="10"/>
      <color indexed="10"/>
      <name val="Times New Roman CE"/>
      <charset val="238"/>
    </font>
    <font>
      <sz val="11"/>
      <color indexed="9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u/>
      <sz val="12"/>
      <color indexed="36"/>
      <name val="Times New Roman CE"/>
      <charset val="238"/>
    </font>
    <font>
      <sz val="11"/>
      <color indexed="60"/>
      <name val="Calibri"/>
      <family val="2"/>
      <charset val="238"/>
    </font>
    <font>
      <sz val="10"/>
      <name val="Arial CE"/>
      <charset val="238"/>
    </font>
    <font>
      <sz val="12"/>
      <name val="Times New Roman"/>
      <family val="1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</fonts>
  <fills count="22">
    <fill>
      <patternFill patternType="none"/>
    </fill>
    <fill>
      <patternFill patternType="gray125"/>
    </fill>
    <fill>
      <patternFill patternType="lightHorizontal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13"/>
      </patternFill>
    </fill>
    <fill>
      <patternFill patternType="solid">
        <fgColor indexed="56"/>
      </patternFill>
    </fill>
    <fill>
      <patternFill patternType="solid">
        <fgColor indexed="50"/>
      </patternFill>
    </fill>
    <fill>
      <patternFill patternType="solid">
        <fgColor indexed="45"/>
      </patternFill>
    </fill>
    <fill>
      <patternFill patternType="solid">
        <fgColor indexed="9"/>
      </patternFill>
    </fill>
    <fill>
      <patternFill patternType="solid">
        <fgColor indexed="42"/>
      </patternFill>
    </fill>
  </fills>
  <borders count="3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77">
    <xf numFmtId="0" fontId="0" fillId="0" borderId="0"/>
    <xf numFmtId="0" fontId="1" fillId="0" borderId="0"/>
    <xf numFmtId="0" fontId="10" fillId="0" borderId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5" borderId="0" applyNumberFormat="0" applyBorder="0" applyAlignment="0" applyProtection="0"/>
    <xf numFmtId="0" fontId="16" fillId="8" borderId="0" applyNumberFormat="0" applyBorder="0" applyAlignment="0" applyProtection="0"/>
    <xf numFmtId="0" fontId="16" fillId="7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6" borderId="0" applyNumberFormat="0" applyBorder="0" applyAlignment="0" applyProtection="0"/>
    <xf numFmtId="0" fontId="16" fillId="12" borderId="0" applyNumberFormat="0" applyBorder="0" applyAlignment="0" applyProtection="0"/>
    <xf numFmtId="0" fontId="16" fillId="11" borderId="0" applyNumberFormat="0" applyBorder="0" applyAlignment="0" applyProtection="0"/>
    <xf numFmtId="0" fontId="16" fillId="13" borderId="0" applyNumberFormat="0" applyBorder="0" applyAlignment="0" applyProtection="0"/>
    <xf numFmtId="0" fontId="16" fillId="12" borderId="0" applyNumberFormat="0" applyBorder="0" applyAlignment="0" applyProtection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3" borderId="0" applyNumberFormat="0" applyBorder="0" applyAlignment="0" applyProtection="0"/>
    <xf numFmtId="0" fontId="15" fillId="6" borderId="0" applyNumberFormat="0" applyBorder="0" applyAlignment="0" applyProtection="0"/>
    <xf numFmtId="0" fontId="15" fillId="12" borderId="0" applyNumberFormat="0" applyBorder="0" applyAlignment="0" applyProtection="0"/>
    <xf numFmtId="0" fontId="15" fillId="11" borderId="0" applyNumberFormat="0" applyBorder="0" applyAlignment="0" applyProtection="0"/>
    <xf numFmtId="0" fontId="15" fillId="3" borderId="0" applyNumberFormat="0" applyBorder="0" applyAlignment="0" applyProtection="0"/>
    <xf numFmtId="0" fontId="15" fillId="6" borderId="0" applyNumberFormat="0" applyBorder="0" applyAlignment="0" applyProtection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7" fillId="19" borderId="0" applyNumberFormat="0" applyBorder="0" applyAlignment="0" applyProtection="0"/>
    <xf numFmtId="0" fontId="18" fillId="20" borderId="24" applyNumberFormat="0" applyAlignment="0" applyProtection="0"/>
    <xf numFmtId="0" fontId="19" fillId="15" borderId="25" applyNumberFormat="0" applyAlignment="0" applyProtection="0"/>
    <xf numFmtId="0" fontId="20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1" fillId="21" borderId="0" applyNumberFormat="0" applyBorder="0" applyAlignment="0" applyProtection="0"/>
    <xf numFmtId="0" fontId="22" fillId="0" borderId="26" applyNumberFormat="0" applyFill="0" applyAlignment="0" applyProtection="0"/>
    <xf numFmtId="0" fontId="23" fillId="0" borderId="27" applyNumberFormat="0" applyFill="0" applyAlignment="0" applyProtection="0"/>
    <xf numFmtId="0" fontId="24" fillId="0" borderId="28" applyNumberFormat="0" applyFill="0" applyAlignment="0" applyProtection="0"/>
    <xf numFmtId="0" fontId="24" fillId="0" borderId="0" applyNumberFormat="0" applyFill="0" applyBorder="0" applyAlignment="0" applyProtection="0"/>
    <xf numFmtId="0" fontId="25" fillId="0" borderId="0"/>
    <xf numFmtId="0" fontId="26" fillId="0" borderId="0" applyNumberFormat="0" applyFill="0" applyBorder="0" applyAlignment="0" applyProtection="0">
      <alignment vertical="top"/>
      <protection locked="0"/>
    </xf>
    <xf numFmtId="0" fontId="27" fillId="12" borderId="24" applyNumberFormat="0" applyAlignment="0" applyProtection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3" borderId="0" applyNumberFormat="0" applyBorder="0" applyAlignment="0" applyProtection="0"/>
    <xf numFmtId="0" fontId="15" fillId="14" borderId="0" applyNumberFormat="0" applyBorder="0" applyAlignment="0" applyProtection="0"/>
    <xf numFmtId="0" fontId="28" fillId="0" borderId="29" applyNumberFormat="0" applyFill="0" applyAlignment="0" applyProtection="0"/>
    <xf numFmtId="0" fontId="29" fillId="0" borderId="0" applyNumberFormat="0" applyFill="0" applyBorder="0" applyAlignment="0" applyProtection="0">
      <alignment vertical="top"/>
      <protection locked="0"/>
    </xf>
    <xf numFmtId="0" fontId="30" fillId="12" borderId="0" applyNumberFormat="0" applyBorder="0" applyAlignment="0" applyProtection="0"/>
    <xf numFmtId="0" fontId="16" fillId="0" borderId="0"/>
    <xf numFmtId="0" fontId="1" fillId="0" borderId="0"/>
    <xf numFmtId="0" fontId="12" fillId="0" borderId="0"/>
    <xf numFmtId="0" fontId="12" fillId="0" borderId="0"/>
    <xf numFmtId="0" fontId="31" fillId="0" borderId="0"/>
    <xf numFmtId="0" fontId="1" fillId="7" borderId="30" applyNumberFormat="0" applyFont="0" applyAlignment="0" applyProtection="0"/>
    <xf numFmtId="0" fontId="33" fillId="20" borderId="31" applyNumberFormat="0" applyAlignment="0" applyProtection="0"/>
    <xf numFmtId="0" fontId="34" fillId="0" borderId="0" applyNumberFormat="0" applyFill="0" applyBorder="0" applyAlignment="0" applyProtection="0"/>
    <xf numFmtId="0" fontId="35" fillId="0" borderId="32" applyNumberFormat="0" applyFill="0" applyAlignment="0" applyProtection="0"/>
    <xf numFmtId="0" fontId="36" fillId="0" borderId="0" applyNumberFormat="0" applyFill="0" applyBorder="0" applyAlignment="0" applyProtection="0"/>
  </cellStyleXfs>
  <cellXfs count="60">
    <xf numFmtId="0" fontId="0" fillId="0" borderId="0" xfId="0"/>
    <xf numFmtId="164" fontId="2" fillId="0" borderId="0" xfId="1" applyNumberFormat="1" applyFont="1" applyFill="1" applyAlignment="1">
      <alignment horizontal="center" vertical="center" wrapText="1"/>
    </xf>
    <xf numFmtId="0" fontId="3" fillId="0" borderId="0" xfId="1" applyNumberFormat="1" applyFont="1" applyFill="1" applyAlignment="1" applyProtection="1">
      <alignment horizontal="center" textRotation="180" wrapText="1"/>
      <protection locked="0"/>
    </xf>
    <xf numFmtId="164" fontId="1" fillId="0" borderId="0" xfId="1" applyNumberFormat="1" applyFill="1" applyAlignment="1">
      <alignment vertical="center" wrapText="1"/>
    </xf>
    <xf numFmtId="164" fontId="1" fillId="0" borderId="0" xfId="1" applyNumberFormat="1" applyFill="1" applyAlignment="1" applyProtection="1">
      <alignment horizontal="center" vertical="center" wrapText="1"/>
    </xf>
    <xf numFmtId="164" fontId="2" fillId="0" borderId="1" xfId="1" applyNumberFormat="1" applyFont="1" applyFill="1" applyBorder="1" applyAlignment="1" applyProtection="1">
      <alignment horizontal="center" vertical="center" wrapText="1"/>
    </xf>
    <xf numFmtId="164" fontId="4" fillId="0" borderId="1" xfId="1" applyNumberFormat="1" applyFont="1" applyFill="1" applyBorder="1" applyAlignment="1" applyProtection="1">
      <alignment horizontal="right" wrapText="1"/>
    </xf>
    <xf numFmtId="164" fontId="5" fillId="0" borderId="2" xfId="1" applyNumberFormat="1" applyFont="1" applyFill="1" applyBorder="1" applyAlignment="1" applyProtection="1">
      <alignment horizontal="center" vertical="center" wrapText="1"/>
    </xf>
    <xf numFmtId="164" fontId="5" fillId="0" borderId="3" xfId="1" applyNumberFormat="1" applyFont="1" applyFill="1" applyBorder="1" applyAlignment="1" applyProtection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164" fontId="5" fillId="0" borderId="4" xfId="1" applyNumberFormat="1" applyFont="1" applyFill="1" applyBorder="1" applyAlignment="1" applyProtection="1">
      <alignment horizontal="center" vertical="center" wrapText="1"/>
    </xf>
    <xf numFmtId="164" fontId="6" fillId="0" borderId="0" xfId="1" applyNumberFormat="1" applyFont="1" applyFill="1" applyAlignment="1">
      <alignment horizontal="center" vertical="center" wrapText="1"/>
    </xf>
    <xf numFmtId="164" fontId="7" fillId="0" borderId="5" xfId="1" applyNumberFormat="1" applyFont="1" applyFill="1" applyBorder="1" applyAlignment="1" applyProtection="1">
      <alignment horizontal="center" vertical="center" wrapText="1"/>
    </xf>
    <xf numFmtId="164" fontId="7" fillId="0" borderId="6" xfId="1" applyNumberFormat="1" applyFont="1" applyFill="1" applyBorder="1" applyAlignment="1" applyProtection="1">
      <alignment horizontal="center" vertical="center" wrapText="1"/>
    </xf>
    <xf numFmtId="164" fontId="7" fillId="0" borderId="7" xfId="1" applyNumberFormat="1" applyFont="1" applyFill="1" applyBorder="1" applyAlignment="1" applyProtection="1">
      <alignment horizontal="center" vertical="center" wrapText="1"/>
    </xf>
    <xf numFmtId="164" fontId="7" fillId="0" borderId="8" xfId="1" applyNumberFormat="1" applyFont="1" applyFill="1" applyBorder="1" applyAlignment="1" applyProtection="1">
      <alignment horizontal="center" vertical="center" wrapText="1"/>
    </xf>
    <xf numFmtId="164" fontId="1" fillId="0" borderId="0" xfId="1" applyNumberFormat="1" applyFill="1" applyAlignment="1" applyProtection="1">
      <alignment vertical="center" wrapText="1"/>
    </xf>
    <xf numFmtId="164" fontId="8" fillId="0" borderId="9" xfId="0" applyNumberFormat="1" applyFont="1" applyFill="1" applyBorder="1" applyAlignment="1" applyProtection="1">
      <alignment horizontal="left" vertical="center" wrapText="1"/>
      <protection locked="0"/>
    </xf>
    <xf numFmtId="164" fontId="8" fillId="0" borderId="10" xfId="0" applyNumberFormat="1" applyFont="1" applyFill="1" applyBorder="1" applyAlignment="1" applyProtection="1">
      <alignment vertical="center" wrapText="1"/>
      <protection locked="0"/>
    </xf>
    <xf numFmtId="49" fontId="8" fillId="0" borderId="11" xfId="0" applyNumberFormat="1" applyFont="1" applyFill="1" applyBorder="1" applyAlignment="1" applyProtection="1">
      <alignment horizontal="center" vertical="center" wrapText="1"/>
      <protection locked="0"/>
    </xf>
    <xf numFmtId="164" fontId="8" fillId="0" borderId="11" xfId="0" quotePrefix="1" applyNumberFormat="1" applyFont="1" applyFill="1" applyBorder="1" applyAlignment="1" applyProtection="1">
      <alignment vertical="center" wrapText="1"/>
      <protection locked="0"/>
    </xf>
    <xf numFmtId="164" fontId="8" fillId="0" borderId="11" xfId="0" applyNumberFormat="1" applyFont="1" applyFill="1" applyBorder="1" applyAlignment="1" applyProtection="1">
      <alignment vertical="center" wrapText="1"/>
      <protection locked="0"/>
    </xf>
    <xf numFmtId="164" fontId="9" fillId="0" borderId="12" xfId="1" applyNumberFormat="1" applyFont="1" applyFill="1" applyBorder="1" applyAlignment="1" applyProtection="1">
      <alignment vertical="center" wrapText="1"/>
      <protection locked="0"/>
    </xf>
    <xf numFmtId="164" fontId="8" fillId="0" borderId="13" xfId="1" applyNumberFormat="1" applyFont="1" applyFill="1" applyBorder="1" applyAlignment="1" applyProtection="1">
      <alignment vertical="center" wrapText="1"/>
    </xf>
    <xf numFmtId="164" fontId="8" fillId="0" borderId="14" xfId="0" applyNumberFormat="1" applyFont="1" applyFill="1" applyBorder="1" applyAlignment="1" applyProtection="1">
      <alignment horizontal="left" vertical="center" wrapText="1"/>
      <protection locked="0"/>
    </xf>
    <xf numFmtId="164" fontId="9" fillId="0" borderId="13" xfId="1" applyNumberFormat="1" applyFont="1" applyFill="1" applyBorder="1" applyAlignment="1" applyProtection="1">
      <alignment vertical="center" wrapText="1"/>
    </xf>
    <xf numFmtId="0" fontId="8" fillId="0" borderId="10" xfId="2" applyFont="1" applyFill="1" applyBorder="1" applyAlignment="1" applyProtection="1">
      <alignment horizontal="left"/>
      <protection locked="0"/>
    </xf>
    <xf numFmtId="49" fontId="9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9" xfId="2" applyFont="1" applyFill="1" applyBorder="1" applyProtection="1">
      <protection locked="0"/>
    </xf>
    <xf numFmtId="164" fontId="11" fillId="0" borderId="10" xfId="0" applyNumberFormat="1" applyFont="1" applyFill="1" applyBorder="1" applyAlignment="1" applyProtection="1">
      <alignment vertical="center" wrapText="1"/>
      <protection locked="0"/>
    </xf>
    <xf numFmtId="164" fontId="11" fillId="0" borderId="11" xfId="0" quotePrefix="1" applyNumberFormat="1" applyFont="1" applyFill="1" applyBorder="1" applyAlignment="1" applyProtection="1">
      <alignment vertical="center" wrapText="1"/>
      <protection locked="0"/>
    </xf>
    <xf numFmtId="164" fontId="11" fillId="0" borderId="11" xfId="0" applyNumberFormat="1" applyFont="1" applyFill="1" applyBorder="1" applyAlignment="1" applyProtection="1">
      <alignment vertical="center" wrapText="1"/>
      <protection locked="0"/>
    </xf>
    <xf numFmtId="164" fontId="9" fillId="0" borderId="9" xfId="0" applyNumberFormat="1" applyFont="1" applyFill="1" applyBorder="1" applyAlignment="1" applyProtection="1">
      <alignment horizontal="left" vertical="center" wrapText="1"/>
      <protection locked="0"/>
    </xf>
    <xf numFmtId="164" fontId="9" fillId="0" borderId="10" xfId="0" applyNumberFormat="1" applyFont="1" applyFill="1" applyBorder="1" applyAlignment="1" applyProtection="1">
      <alignment vertical="center" wrapText="1"/>
      <protection locked="0"/>
    </xf>
    <xf numFmtId="164" fontId="9" fillId="0" borderId="11" xfId="0" quotePrefix="1" applyNumberFormat="1" applyFont="1" applyFill="1" applyBorder="1" applyAlignment="1" applyProtection="1">
      <alignment vertical="center" wrapText="1"/>
      <protection locked="0"/>
    </xf>
    <xf numFmtId="164" fontId="9" fillId="0" borderId="11" xfId="0" applyNumberFormat="1" applyFont="1" applyFill="1" applyBorder="1" applyAlignment="1" applyProtection="1">
      <alignment vertical="center" wrapText="1"/>
      <protection locked="0"/>
    </xf>
    <xf numFmtId="164" fontId="12" fillId="0" borderId="14" xfId="0" applyNumberFormat="1" applyFont="1" applyFill="1" applyBorder="1" applyAlignment="1" applyProtection="1">
      <alignment horizontal="left" vertical="center" wrapText="1"/>
      <protection locked="0"/>
    </xf>
    <xf numFmtId="0" fontId="13" fillId="0" borderId="9" xfId="0" applyFont="1" applyFill="1" applyBorder="1" applyAlignment="1">
      <alignment vertical="center"/>
    </xf>
    <xf numFmtId="164" fontId="9" fillId="0" borderId="15" xfId="0" applyNumberFormat="1" applyFont="1" applyFill="1" applyBorder="1" applyAlignment="1" applyProtection="1">
      <alignment vertical="center" wrapText="1"/>
      <protection locked="0"/>
    </xf>
    <xf numFmtId="164" fontId="9" fillId="0" borderId="16" xfId="0" applyNumberFormat="1" applyFont="1" applyFill="1" applyBorder="1" applyAlignment="1" applyProtection="1">
      <alignment vertical="center" wrapText="1"/>
      <protection locked="0"/>
    </xf>
    <xf numFmtId="49" fontId="9" fillId="0" borderId="17" xfId="0" applyNumberFormat="1" applyFont="1" applyFill="1" applyBorder="1" applyAlignment="1" applyProtection="1">
      <alignment horizontal="center" vertical="center" wrapText="1"/>
      <protection locked="0"/>
    </xf>
    <xf numFmtId="164" fontId="9" fillId="0" borderId="17" xfId="0" quotePrefix="1" applyNumberFormat="1" applyFont="1" applyFill="1" applyBorder="1" applyAlignment="1" applyProtection="1">
      <alignment vertical="center" wrapText="1"/>
      <protection locked="0"/>
    </xf>
    <xf numFmtId="164" fontId="9" fillId="0" borderId="17" xfId="0" applyNumberFormat="1" applyFont="1" applyFill="1" applyBorder="1" applyAlignment="1" applyProtection="1">
      <alignment vertical="center" wrapText="1"/>
      <protection locked="0"/>
    </xf>
    <xf numFmtId="0" fontId="13" fillId="0" borderId="18" xfId="0" applyFont="1" applyFill="1" applyBorder="1" applyAlignment="1">
      <alignment vertical="center"/>
    </xf>
    <xf numFmtId="0" fontId="13" fillId="0" borderId="14" xfId="0" applyFont="1" applyFill="1" applyBorder="1" applyAlignment="1">
      <alignment vertical="center"/>
    </xf>
    <xf numFmtId="164" fontId="9" fillId="0" borderId="19" xfId="0" applyNumberFormat="1" applyFont="1" applyFill="1" applyBorder="1" applyAlignment="1" applyProtection="1">
      <alignment vertical="center" wrapText="1"/>
      <protection locked="0"/>
    </xf>
    <xf numFmtId="49" fontId="9" fillId="0" borderId="20" xfId="0" applyNumberFormat="1" applyFont="1" applyFill="1" applyBorder="1" applyAlignment="1" applyProtection="1">
      <alignment horizontal="center" vertical="center" wrapText="1"/>
      <protection locked="0"/>
    </xf>
    <xf numFmtId="164" fontId="9" fillId="0" borderId="20" xfId="0" quotePrefix="1" applyNumberFormat="1" applyFont="1" applyFill="1" applyBorder="1" applyAlignment="1" applyProtection="1">
      <alignment vertical="center" wrapText="1"/>
      <protection locked="0"/>
    </xf>
    <xf numFmtId="164" fontId="9" fillId="0" borderId="20" xfId="0" applyNumberFormat="1" applyFont="1" applyFill="1" applyBorder="1" applyAlignment="1" applyProtection="1">
      <alignment vertical="center" wrapText="1"/>
      <protection locked="0"/>
    </xf>
    <xf numFmtId="164" fontId="9" fillId="0" borderId="21" xfId="1" applyNumberFormat="1" applyFont="1" applyFill="1" applyBorder="1" applyAlignment="1" applyProtection="1">
      <alignment vertical="center" wrapText="1"/>
      <protection locked="0"/>
    </xf>
    <xf numFmtId="164" fontId="9" fillId="0" borderId="22" xfId="1" applyNumberFormat="1" applyFont="1" applyFill="1" applyBorder="1" applyAlignment="1" applyProtection="1">
      <alignment vertical="center" wrapText="1"/>
    </xf>
    <xf numFmtId="164" fontId="5" fillId="0" borderId="2" xfId="1" applyNumberFormat="1" applyFont="1" applyFill="1" applyBorder="1" applyAlignment="1" applyProtection="1">
      <alignment horizontal="left" vertical="center" wrapText="1"/>
    </xf>
    <xf numFmtId="164" fontId="7" fillId="0" borderId="3" xfId="1" applyNumberFormat="1" applyFont="1" applyFill="1" applyBorder="1" applyAlignment="1" applyProtection="1">
      <alignment vertical="center" wrapText="1"/>
    </xf>
    <xf numFmtId="164" fontId="7" fillId="2" borderId="3" xfId="1" applyNumberFormat="1" applyFont="1" applyFill="1" applyBorder="1" applyAlignment="1" applyProtection="1">
      <alignment vertical="center" wrapText="1"/>
    </xf>
    <xf numFmtId="164" fontId="7" fillId="0" borderId="23" xfId="1" applyNumberFormat="1" applyFont="1" applyFill="1" applyBorder="1" applyAlignment="1" applyProtection="1">
      <alignment vertical="center" wrapText="1"/>
    </xf>
    <xf numFmtId="164" fontId="6" fillId="0" borderId="0" xfId="1" applyNumberFormat="1" applyFont="1" applyFill="1" applyAlignment="1">
      <alignment vertical="center" wrapText="1"/>
    </xf>
    <xf numFmtId="164" fontId="1" fillId="0" borderId="0" xfId="1" applyNumberFormat="1" applyFill="1" applyAlignment="1">
      <alignment horizontal="center" vertical="center" wrapText="1"/>
    </xf>
    <xf numFmtId="0" fontId="3" fillId="0" borderId="0" xfId="1" applyNumberFormat="1" applyFont="1" applyFill="1" applyAlignment="1" applyProtection="1">
      <alignment textRotation="180" wrapText="1"/>
      <protection locked="0"/>
    </xf>
    <xf numFmtId="164" fontId="14" fillId="0" borderId="0" xfId="1" applyNumberFormat="1" applyFont="1" applyFill="1" applyAlignment="1">
      <alignment vertical="center" wrapText="1"/>
    </xf>
    <xf numFmtId="164" fontId="1" fillId="0" borderId="0" xfId="1" applyNumberFormat="1" applyFont="1" applyFill="1" applyAlignment="1">
      <alignment vertical="center" wrapText="1"/>
    </xf>
  </cellXfs>
  <cellStyles count="77">
    <cellStyle name="1. jelölőszín" xfId="3"/>
    <cellStyle name="1. jelölőszín 2" xfId="4"/>
    <cellStyle name="2. jelölőszín" xfId="5"/>
    <cellStyle name="2. jelölőszín 2" xfId="6"/>
    <cellStyle name="20% - Accent1" xfId="7"/>
    <cellStyle name="20% - Accent2" xfId="8"/>
    <cellStyle name="20% - Accent3" xfId="9"/>
    <cellStyle name="20% - Accent4" xfId="10"/>
    <cellStyle name="20% - Accent5" xfId="11"/>
    <cellStyle name="20% - Accent6" xfId="12"/>
    <cellStyle name="3. jelölőszín" xfId="13"/>
    <cellStyle name="3. jelölőszín 2" xfId="14"/>
    <cellStyle name="4. jelölőszín" xfId="15"/>
    <cellStyle name="4. jelölőszín 2" xfId="16"/>
    <cellStyle name="40% - Accent1" xfId="17"/>
    <cellStyle name="40% - Accent2" xfId="18"/>
    <cellStyle name="40% - Accent3" xfId="19"/>
    <cellStyle name="40% - Accent4" xfId="20"/>
    <cellStyle name="40% - Accent5" xfId="21"/>
    <cellStyle name="40% - Accent6" xfId="22"/>
    <cellStyle name="5. jelölőszín" xfId="23"/>
    <cellStyle name="5. jelölőszín 2" xfId="24"/>
    <cellStyle name="6. jelölőszín" xfId="25"/>
    <cellStyle name="6. jelölőszín 2" xfId="26"/>
    <cellStyle name="60% - Accent1" xfId="27"/>
    <cellStyle name="60% - Accent2" xfId="28"/>
    <cellStyle name="60% - Accent3" xfId="29"/>
    <cellStyle name="60% - Accent4" xfId="30"/>
    <cellStyle name="60% - Accent5" xfId="31"/>
    <cellStyle name="60% - Accent6" xfId="32"/>
    <cellStyle name="Accent1" xfId="33"/>
    <cellStyle name="Accent2" xfId="34"/>
    <cellStyle name="Accent3" xfId="35"/>
    <cellStyle name="Accent4" xfId="36"/>
    <cellStyle name="Accent5" xfId="37"/>
    <cellStyle name="Accent6" xfId="38"/>
    <cellStyle name="Bad" xfId="39"/>
    <cellStyle name="Calculation" xfId="40"/>
    <cellStyle name="Check Cell" xfId="41"/>
    <cellStyle name="Explanatory Text" xfId="42"/>
    <cellStyle name="Ezres 2" xfId="43"/>
    <cellStyle name="Ezres 2 2" xfId="44"/>
    <cellStyle name="Ezres 3" xfId="45"/>
    <cellStyle name="Ezres 3 2" xfId="46"/>
    <cellStyle name="Ezres 4" xfId="47"/>
    <cellStyle name="Ezres 4 2" xfId="48"/>
    <cellStyle name="Ezres 4 2 2" xfId="49"/>
    <cellStyle name="Good" xfId="50"/>
    <cellStyle name="Heading 1" xfId="51"/>
    <cellStyle name="Heading 2" xfId="52"/>
    <cellStyle name="Heading 3" xfId="53"/>
    <cellStyle name="Heading 4" xfId="54"/>
    <cellStyle name="hetmál kút" xfId="55"/>
    <cellStyle name="Hiperhivatkozás" xfId="56"/>
    <cellStyle name="Input" xfId="57"/>
    <cellStyle name="Jelölőszín (1) 2" xfId="58"/>
    <cellStyle name="Jelölőszín (2) 2" xfId="59"/>
    <cellStyle name="Jelölőszín (3) 2" xfId="60"/>
    <cellStyle name="Jelölőszín (4) 2" xfId="61"/>
    <cellStyle name="Jelölőszín (5) 2" xfId="62"/>
    <cellStyle name="Jelölőszín (6) 2" xfId="63"/>
    <cellStyle name="Linked Cell" xfId="64"/>
    <cellStyle name="Már látott hiperhivatkozás" xfId="65"/>
    <cellStyle name="Neutral" xfId="66"/>
    <cellStyle name="Normál" xfId="0" builtinId="0"/>
    <cellStyle name="Normál 2" xfId="67"/>
    <cellStyle name="Normál 3" xfId="68"/>
    <cellStyle name="Normál 3 2" xfId="69"/>
    <cellStyle name="Normál 3 2 2" xfId="70"/>
    <cellStyle name="Normal_KARSZJ3" xfId="71"/>
    <cellStyle name="Normál_KVRENMUNKA" xfId="2"/>
    <cellStyle name="Normál_ZARSZREND14" xfId="1"/>
    <cellStyle name="Note" xfId="72"/>
    <cellStyle name="Output" xfId="73"/>
    <cellStyle name="Title" xfId="74"/>
    <cellStyle name="Total" xfId="75"/>
    <cellStyle name="Warning Text" xfId="7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3"/>
    <pageSetUpPr fitToPage="1"/>
  </sheetPr>
  <dimension ref="A1:H39"/>
  <sheetViews>
    <sheetView tabSelected="1" workbookViewId="0">
      <selection activeCell="H1" sqref="H1:H30"/>
    </sheetView>
  </sheetViews>
  <sheetFormatPr defaultColWidth="8" defaultRowHeight="12.75"/>
  <cols>
    <col min="1" max="1" width="36.140625" style="56" customWidth="1"/>
    <col min="2" max="7" width="13.42578125" style="3" customWidth="1"/>
    <col min="8" max="8" width="4.42578125" style="3" customWidth="1"/>
    <col min="9" max="12" width="8" style="3"/>
    <col min="13" max="13" width="8.7109375" style="3" bestFit="1" customWidth="1"/>
    <col min="14" max="16384" width="8" style="3"/>
  </cols>
  <sheetData>
    <row r="1" spans="1:8" ht="18" customHeight="1">
      <c r="A1" s="1" t="s">
        <v>0</v>
      </c>
      <c r="B1" s="1"/>
      <c r="C1" s="1"/>
      <c r="D1" s="1"/>
      <c r="E1" s="1"/>
      <c r="F1" s="1"/>
      <c r="G1" s="1"/>
      <c r="H1" s="2" t="s">
        <v>1</v>
      </c>
    </row>
    <row r="2" spans="1:8" ht="22.5" customHeight="1" thickBot="1">
      <c r="A2" s="4"/>
      <c r="B2" s="5" t="s">
        <v>2</v>
      </c>
      <c r="C2" s="5"/>
      <c r="D2" s="5"/>
      <c r="E2" s="5"/>
      <c r="F2" s="6" t="s">
        <v>3</v>
      </c>
      <c r="G2" s="6"/>
      <c r="H2" s="2"/>
    </row>
    <row r="3" spans="1:8" s="11" customFormat="1" ht="50.25" customHeight="1" thickBot="1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9" t="s">
        <v>9</v>
      </c>
      <c r="G3" s="10" t="s">
        <v>10</v>
      </c>
      <c r="H3" s="2"/>
    </row>
    <row r="4" spans="1:8" s="16" customFormat="1" ht="12" customHeight="1" thickBot="1">
      <c r="A4" s="12" t="s">
        <v>11</v>
      </c>
      <c r="B4" s="13" t="s">
        <v>12</v>
      </c>
      <c r="C4" s="13" t="s">
        <v>13</v>
      </c>
      <c r="D4" s="13" t="s">
        <v>14</v>
      </c>
      <c r="E4" s="13" t="s">
        <v>15</v>
      </c>
      <c r="F4" s="14" t="s">
        <v>16</v>
      </c>
      <c r="G4" s="15" t="s">
        <v>17</v>
      </c>
      <c r="H4" s="2"/>
    </row>
    <row r="5" spans="1:8" ht="27" customHeight="1">
      <c r="A5" s="17" t="s">
        <v>18</v>
      </c>
      <c r="B5" s="18">
        <v>42000</v>
      </c>
      <c r="C5" s="19" t="s">
        <v>19</v>
      </c>
      <c r="D5" s="20" t="s">
        <v>20</v>
      </c>
      <c r="E5" s="21">
        <v>42000</v>
      </c>
      <c r="F5" s="22">
        <v>42000</v>
      </c>
      <c r="G5" s="23">
        <f t="shared" ref="G5:G29" si="0">+D5+F5</f>
        <v>42000</v>
      </c>
      <c r="H5" s="2"/>
    </row>
    <row r="6" spans="1:8" ht="16.5" customHeight="1">
      <c r="A6" s="24" t="s">
        <v>21</v>
      </c>
      <c r="B6" s="18">
        <v>13695300</v>
      </c>
      <c r="C6" s="19" t="s">
        <v>19</v>
      </c>
      <c r="D6" s="21"/>
      <c r="E6" s="21">
        <v>13695300</v>
      </c>
      <c r="F6" s="22">
        <f>13488386+202692</f>
        <v>13691078</v>
      </c>
      <c r="G6" s="25">
        <f t="shared" si="0"/>
        <v>13691078</v>
      </c>
      <c r="H6" s="2"/>
    </row>
    <row r="7" spans="1:8" ht="15" customHeight="1">
      <c r="A7" s="26" t="s">
        <v>22</v>
      </c>
      <c r="B7" s="18"/>
      <c r="C7" s="27"/>
      <c r="D7" s="21"/>
      <c r="E7" s="21"/>
      <c r="F7" s="22"/>
      <c r="G7" s="25">
        <f t="shared" si="0"/>
        <v>0</v>
      </c>
      <c r="H7" s="2"/>
    </row>
    <row r="8" spans="1:8" ht="15.95" customHeight="1">
      <c r="A8" s="24" t="s">
        <v>23</v>
      </c>
      <c r="B8" s="18">
        <v>709000</v>
      </c>
      <c r="C8" s="19" t="s">
        <v>19</v>
      </c>
      <c r="D8" s="20" t="s">
        <v>20</v>
      </c>
      <c r="E8" s="21">
        <v>709000</v>
      </c>
      <c r="F8" s="22">
        <f>192926+444995</f>
        <v>637921</v>
      </c>
      <c r="G8" s="25">
        <f t="shared" si="0"/>
        <v>637921</v>
      </c>
      <c r="H8" s="2"/>
    </row>
    <row r="9" spans="1:8" ht="15.95" customHeight="1">
      <c r="A9" s="28" t="s">
        <v>24</v>
      </c>
      <c r="B9" s="29">
        <v>828000</v>
      </c>
      <c r="C9" s="27" t="s">
        <v>19</v>
      </c>
      <c r="D9" s="30" t="s">
        <v>20</v>
      </c>
      <c r="E9" s="31">
        <v>828000</v>
      </c>
      <c r="F9" s="22">
        <f>101970+23400</f>
        <v>125370</v>
      </c>
      <c r="G9" s="25">
        <f t="shared" si="0"/>
        <v>125370</v>
      </c>
      <c r="H9" s="2"/>
    </row>
    <row r="10" spans="1:8" ht="15.95" customHeight="1">
      <c r="A10" s="32" t="s">
        <v>25</v>
      </c>
      <c r="B10" s="33">
        <v>136000</v>
      </c>
      <c r="C10" s="27" t="s">
        <v>19</v>
      </c>
      <c r="D10" s="34" t="s">
        <v>20</v>
      </c>
      <c r="E10" s="35">
        <v>136000</v>
      </c>
      <c r="F10" s="22">
        <v>95795</v>
      </c>
      <c r="G10" s="25">
        <f t="shared" si="0"/>
        <v>95795</v>
      </c>
      <c r="H10" s="2"/>
    </row>
    <row r="11" spans="1:8" ht="20.25" customHeight="1">
      <c r="A11" s="32" t="s">
        <v>26</v>
      </c>
      <c r="B11" s="33">
        <v>90200</v>
      </c>
      <c r="C11" s="27" t="s">
        <v>19</v>
      </c>
      <c r="D11" s="34" t="s">
        <v>20</v>
      </c>
      <c r="E11" s="35">
        <v>90200</v>
      </c>
      <c r="F11" s="22">
        <v>90000</v>
      </c>
      <c r="G11" s="25">
        <f t="shared" si="0"/>
        <v>90000</v>
      </c>
      <c r="H11" s="2"/>
    </row>
    <row r="12" spans="1:8" ht="20.25" customHeight="1">
      <c r="A12" s="36" t="s">
        <v>27</v>
      </c>
      <c r="B12" s="33">
        <v>436000</v>
      </c>
      <c r="C12" s="27" t="s">
        <v>19</v>
      </c>
      <c r="D12" s="34" t="s">
        <v>20</v>
      </c>
      <c r="E12" s="35">
        <v>436000</v>
      </c>
      <c r="F12" s="22">
        <v>45711</v>
      </c>
      <c r="G12" s="25">
        <f t="shared" si="0"/>
        <v>45711</v>
      </c>
      <c r="H12" s="2"/>
    </row>
    <row r="13" spans="1:8" ht="21.75" customHeight="1">
      <c r="A13" s="17" t="s">
        <v>28</v>
      </c>
      <c r="B13" s="18">
        <v>1524000</v>
      </c>
      <c r="C13" s="19" t="s">
        <v>19</v>
      </c>
      <c r="D13" s="20" t="s">
        <v>20</v>
      </c>
      <c r="E13" s="21">
        <v>1524000</v>
      </c>
      <c r="F13" s="22">
        <v>444500</v>
      </c>
      <c r="G13" s="25">
        <f t="shared" si="0"/>
        <v>444500</v>
      </c>
      <c r="H13" s="2"/>
    </row>
    <row r="14" spans="1:8" ht="15.95" customHeight="1">
      <c r="A14" s="37" t="s">
        <v>29</v>
      </c>
      <c r="B14" s="33">
        <v>307344</v>
      </c>
      <c r="C14" s="27" t="s">
        <v>19</v>
      </c>
      <c r="D14" s="34" t="s">
        <v>20</v>
      </c>
      <c r="E14" s="35">
        <v>307344</v>
      </c>
      <c r="F14" s="22">
        <v>296537</v>
      </c>
      <c r="G14" s="25">
        <f t="shared" si="0"/>
        <v>296537</v>
      </c>
      <c r="H14" s="2"/>
    </row>
    <row r="15" spans="1:8" ht="15.95" customHeight="1">
      <c r="A15" s="37" t="s">
        <v>30</v>
      </c>
      <c r="B15" s="33"/>
      <c r="C15" s="27"/>
      <c r="D15" s="35"/>
      <c r="E15" s="35"/>
      <c r="F15" s="22">
        <f>254000+70000</f>
        <v>324000</v>
      </c>
      <c r="G15" s="25">
        <f t="shared" si="0"/>
        <v>324000</v>
      </c>
      <c r="H15" s="2"/>
    </row>
    <row r="16" spans="1:8" ht="15.95" customHeight="1">
      <c r="A16" s="37" t="s">
        <v>31</v>
      </c>
      <c r="B16" s="33">
        <v>77000</v>
      </c>
      <c r="C16" s="27" t="s">
        <v>19</v>
      </c>
      <c r="D16" s="34" t="s">
        <v>20</v>
      </c>
      <c r="E16" s="35">
        <v>77000</v>
      </c>
      <c r="F16" s="22">
        <v>76200</v>
      </c>
      <c r="G16" s="25">
        <f t="shared" si="0"/>
        <v>76200</v>
      </c>
      <c r="H16" s="2"/>
    </row>
    <row r="17" spans="1:8" ht="22.5" customHeight="1">
      <c r="A17" s="37" t="s">
        <v>32</v>
      </c>
      <c r="B17" s="38">
        <v>349250</v>
      </c>
      <c r="C17" s="27" t="s">
        <v>19</v>
      </c>
      <c r="D17" s="34" t="s">
        <v>20</v>
      </c>
      <c r="E17" s="35">
        <v>349250</v>
      </c>
      <c r="F17" s="22">
        <f>112360+25000</f>
        <v>137360</v>
      </c>
      <c r="G17" s="25">
        <f t="shared" si="0"/>
        <v>137360</v>
      </c>
      <c r="H17" s="2"/>
    </row>
    <row r="18" spans="1:8" ht="15.95" customHeight="1">
      <c r="A18" s="37" t="s">
        <v>33</v>
      </c>
      <c r="B18" s="38">
        <v>2160000</v>
      </c>
      <c r="C18" s="27" t="s">
        <v>19</v>
      </c>
      <c r="D18" s="34" t="s">
        <v>20</v>
      </c>
      <c r="E18" s="35">
        <v>2160000</v>
      </c>
      <c r="F18" s="22">
        <v>2160000</v>
      </c>
      <c r="G18" s="25">
        <f t="shared" si="0"/>
        <v>2160000</v>
      </c>
      <c r="H18" s="2"/>
    </row>
    <row r="19" spans="1:8" ht="15.95" customHeight="1">
      <c r="A19" s="37" t="s">
        <v>34</v>
      </c>
      <c r="B19" s="38">
        <v>58751207</v>
      </c>
      <c r="C19" s="27" t="s">
        <v>19</v>
      </c>
      <c r="D19" s="34" t="s">
        <v>20</v>
      </c>
      <c r="E19" s="35">
        <v>58751207</v>
      </c>
      <c r="F19" s="22">
        <f>254000+1016000+1270000+1231900+327939+327939</f>
        <v>4427778</v>
      </c>
      <c r="G19" s="25">
        <f t="shared" si="0"/>
        <v>4427778</v>
      </c>
      <c r="H19" s="2"/>
    </row>
    <row r="20" spans="1:8" ht="20.25" customHeight="1">
      <c r="A20" s="37" t="s">
        <v>35</v>
      </c>
      <c r="B20" s="38">
        <v>800000</v>
      </c>
      <c r="C20" s="27" t="s">
        <v>19</v>
      </c>
      <c r="D20" s="34" t="s">
        <v>20</v>
      </c>
      <c r="E20" s="35">
        <v>800000</v>
      </c>
      <c r="F20" s="22">
        <v>500000</v>
      </c>
      <c r="G20" s="25">
        <f t="shared" si="0"/>
        <v>500000</v>
      </c>
      <c r="H20" s="2"/>
    </row>
    <row r="21" spans="1:8" ht="15.95" customHeight="1">
      <c r="A21" s="37" t="s">
        <v>36</v>
      </c>
      <c r="B21" s="39">
        <v>2013845</v>
      </c>
      <c r="C21" s="40" t="s">
        <v>19</v>
      </c>
      <c r="D21" s="41" t="s">
        <v>20</v>
      </c>
      <c r="E21" s="42">
        <v>2013845</v>
      </c>
      <c r="F21" s="22">
        <f>440000+25000+13200+123996+8800+8000+33500+17500+22000+11900</f>
        <v>703896</v>
      </c>
      <c r="G21" s="25">
        <f t="shared" si="0"/>
        <v>703896</v>
      </c>
      <c r="H21" s="2"/>
    </row>
    <row r="22" spans="1:8" ht="22.5" customHeight="1">
      <c r="A22" s="43" t="s">
        <v>37</v>
      </c>
      <c r="B22" s="39">
        <v>370002</v>
      </c>
      <c r="C22" s="40" t="s">
        <v>19</v>
      </c>
      <c r="D22" s="41" t="s">
        <v>20</v>
      </c>
      <c r="E22" s="42">
        <v>370002</v>
      </c>
      <c r="F22" s="22">
        <v>370000</v>
      </c>
      <c r="G22" s="25">
        <f t="shared" si="0"/>
        <v>370000</v>
      </c>
      <c r="H22" s="2"/>
    </row>
    <row r="23" spans="1:8" ht="16.5" customHeight="1">
      <c r="A23" s="37" t="s">
        <v>38</v>
      </c>
      <c r="B23" s="38">
        <v>490000</v>
      </c>
      <c r="C23" s="27" t="s">
        <v>19</v>
      </c>
      <c r="D23" s="34" t="s">
        <v>20</v>
      </c>
      <c r="E23" s="35">
        <v>490000</v>
      </c>
      <c r="F23" s="22">
        <v>490000</v>
      </c>
      <c r="G23" s="25">
        <f t="shared" si="0"/>
        <v>490000</v>
      </c>
      <c r="H23" s="2"/>
    </row>
    <row r="24" spans="1:8" ht="14.25" customHeight="1">
      <c r="A24" s="37" t="s">
        <v>39</v>
      </c>
      <c r="B24" s="38">
        <v>98000</v>
      </c>
      <c r="C24" s="27" t="s">
        <v>19</v>
      </c>
      <c r="D24" s="34" t="s">
        <v>20</v>
      </c>
      <c r="E24" s="35">
        <v>98000</v>
      </c>
      <c r="F24" s="22">
        <f>13250+84167</f>
        <v>97417</v>
      </c>
      <c r="G24" s="25">
        <f t="shared" si="0"/>
        <v>97417</v>
      </c>
      <c r="H24" s="2"/>
    </row>
    <row r="25" spans="1:8" ht="18" customHeight="1">
      <c r="A25" s="37" t="s">
        <v>40</v>
      </c>
      <c r="B25" s="38">
        <v>279000</v>
      </c>
      <c r="C25" s="27" t="s">
        <v>19</v>
      </c>
      <c r="D25" s="34" t="s">
        <v>20</v>
      </c>
      <c r="E25" s="35">
        <v>279000</v>
      </c>
      <c r="F25" s="22">
        <v>279000</v>
      </c>
      <c r="G25" s="25">
        <f t="shared" si="0"/>
        <v>279000</v>
      </c>
      <c r="H25" s="2"/>
    </row>
    <row r="26" spans="1:8" ht="14.25" customHeight="1">
      <c r="A26" s="37" t="s">
        <v>41</v>
      </c>
      <c r="B26" s="38">
        <v>150000</v>
      </c>
      <c r="C26" s="27" t="s">
        <v>19</v>
      </c>
      <c r="D26" s="34" t="s">
        <v>20</v>
      </c>
      <c r="E26" s="35">
        <v>150000</v>
      </c>
      <c r="F26" s="22">
        <v>150000</v>
      </c>
      <c r="G26" s="25">
        <f t="shared" si="0"/>
        <v>150000</v>
      </c>
      <c r="H26" s="2"/>
    </row>
    <row r="27" spans="1:8" ht="16.5" customHeight="1">
      <c r="A27" s="37" t="s">
        <v>42</v>
      </c>
      <c r="B27" s="38">
        <v>91500</v>
      </c>
      <c r="C27" s="27" t="s">
        <v>19</v>
      </c>
      <c r="D27" s="34" t="s">
        <v>20</v>
      </c>
      <c r="E27" s="35">
        <v>91500</v>
      </c>
      <c r="F27" s="22"/>
      <c r="G27" s="25">
        <f t="shared" si="0"/>
        <v>0</v>
      </c>
      <c r="H27" s="2"/>
    </row>
    <row r="28" spans="1:8" ht="15.75" customHeight="1">
      <c r="A28" s="37" t="s">
        <v>43</v>
      </c>
      <c r="B28" s="38">
        <v>482600</v>
      </c>
      <c r="C28" s="27" t="s">
        <v>19</v>
      </c>
      <c r="D28" s="34" t="s">
        <v>20</v>
      </c>
      <c r="E28" s="35">
        <v>482600</v>
      </c>
      <c r="F28" s="22">
        <f>91500+26900+26900+27500+53800</f>
        <v>226600</v>
      </c>
      <c r="G28" s="25">
        <f t="shared" si="0"/>
        <v>226600</v>
      </c>
      <c r="H28" s="2"/>
    </row>
    <row r="29" spans="1:8" ht="13.5" thickBot="1">
      <c r="A29" s="44" t="s">
        <v>44</v>
      </c>
      <c r="B29" s="45">
        <v>779800</v>
      </c>
      <c r="C29" s="46" t="s">
        <v>19</v>
      </c>
      <c r="D29" s="47" t="s">
        <v>20</v>
      </c>
      <c r="E29" s="48">
        <v>779800</v>
      </c>
      <c r="F29" s="49">
        <f>125000+11700+13400+12000+14000+87990</f>
        <v>264090</v>
      </c>
      <c r="G29" s="50">
        <f t="shared" si="0"/>
        <v>264090</v>
      </c>
      <c r="H29" s="2"/>
    </row>
    <row r="30" spans="1:8" s="55" customFormat="1" ht="18" customHeight="1" thickBot="1">
      <c r="A30" s="51" t="s">
        <v>45</v>
      </c>
      <c r="B30" s="52">
        <f>SUM(B5:B29)</f>
        <v>84660048</v>
      </c>
      <c r="C30" s="53"/>
      <c r="D30" s="52">
        <f>SUM(D5:D29)</f>
        <v>0</v>
      </c>
      <c r="E30" s="52">
        <f>SUM(E5:E29)</f>
        <v>84660048</v>
      </c>
      <c r="F30" s="52">
        <f>SUM(F5:F29)</f>
        <v>25675253</v>
      </c>
      <c r="G30" s="54">
        <f>SUM(G5:G29)</f>
        <v>25675253</v>
      </c>
      <c r="H30" s="2"/>
    </row>
    <row r="31" spans="1:8">
      <c r="F31" s="55"/>
      <c r="G31" s="55"/>
      <c r="H31" s="57"/>
    </row>
    <row r="32" spans="1:8">
      <c r="H32" s="57"/>
    </row>
    <row r="33" spans="4:8">
      <c r="D33" s="58"/>
      <c r="F33" s="59"/>
      <c r="H33" s="57"/>
    </row>
    <row r="34" spans="4:8">
      <c r="H34" s="57"/>
    </row>
    <row r="35" spans="4:8">
      <c r="H35" s="57"/>
    </row>
    <row r="36" spans="4:8">
      <c r="H36" s="57"/>
    </row>
    <row r="37" spans="4:8">
      <c r="H37" s="57"/>
    </row>
    <row r="38" spans="4:8">
      <c r="H38" s="57"/>
    </row>
    <row r="39" spans="4:8">
      <c r="H39" s="57"/>
    </row>
  </sheetData>
  <mergeCells count="4">
    <mergeCell ref="A1:G1"/>
    <mergeCell ref="H1:H30"/>
    <mergeCell ref="B2:E2"/>
    <mergeCell ref="F2:G2"/>
  </mergeCells>
  <printOptions horizontalCentered="1"/>
  <pageMargins left="0.78740157480314965" right="0.78740157480314965" top="1" bottom="0.98425196850393704" header="0.78740157480314965" footer="0.78740157480314965"/>
  <pageSetup paperSize="9" scale="71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3.1.sz.mell.</vt:lpstr>
    </vt:vector>
  </TitlesOfParts>
  <Company>TVONKPH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2018-06-04T12:31:45Z</dcterms:created>
  <dcterms:modified xsi:type="dcterms:W3CDTF">2018-06-04T12:31:45Z</dcterms:modified>
</cp:coreProperties>
</file>