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firstSheet="2" activeTab="14"/>
  </bookViews>
  <sheets>
    <sheet name="1.sz.mell.-bev." sheetId="1" r:id="rId1"/>
    <sheet name="1.sz.mell.kiad." sheetId="2" r:id="rId2"/>
    <sheet name="2.1.sz.mell." sheetId="3" r:id="rId3"/>
    <sheet name="2.2.sz.mell." sheetId="4" r:id="rId4"/>
    <sheet name="3.sz.mell." sheetId="5" r:id="rId5"/>
    <sheet name="4.sz.mell." sheetId="6" r:id="rId6"/>
    <sheet name="5.sz.mell.-átadott pe." sheetId="7" r:id="rId7"/>
    <sheet name="6.sz.mell.-közvetett tám." sheetId="8" state="hidden" r:id="rId8"/>
    <sheet name="7.sz.mell.-több éves" sheetId="9" state="hidden" r:id="rId9"/>
    <sheet name="8.sz.mell." sheetId="10" state="hidden" r:id="rId10"/>
    <sheet name="6,.sz.mell." sheetId="11" r:id="rId11"/>
    <sheet name="10.sz.mell." sheetId="12" state="hidden" r:id="rId12"/>
    <sheet name="11.sz.mell." sheetId="13" state="hidden" r:id="rId13"/>
    <sheet name="7.sz.mell." sheetId="14" r:id="rId14"/>
    <sheet name="8 sz.melléklet" sheetId="15" r:id="rId15"/>
    <sheet name="Munka1" sheetId="16" r:id="rId16"/>
    <sheet name="Munka2" sheetId="17" r:id="rId17"/>
    <sheet name="Munka3" sheetId="18" r:id="rId18"/>
    <sheet name="Munka4" sheetId="19" r:id="rId19"/>
  </sheets>
  <definedNames>
    <definedName name="_xlnm.Print_Area" localSheetId="0">'1.sz.mell.-bev.'!$A$1:$G$40</definedName>
    <definedName name="_xlnm.Print_Area" localSheetId="11">'10.sz.mell.'!$A$1:$D$28</definedName>
    <definedName name="_xlnm.Print_Area" localSheetId="12">'11.sz.mell.'!$A$1:$G$34</definedName>
    <definedName name="_xlnm.Print_Area" localSheetId="2">'2.1.sz.mell.'!$A$1:$AJ$20</definedName>
    <definedName name="_xlnm.Print_Area" localSheetId="3">'2.2.sz.mell.'!$A$1:$AK$37</definedName>
    <definedName name="_xlnm.Print_Area" localSheetId="4">'3.sz.mell.'!$A$1:$E$28</definedName>
    <definedName name="_xlnm.Print_Area" localSheetId="5">'4.sz.mell.'!$A$1:$F$33</definedName>
    <definedName name="_xlnm.Print_Area" localSheetId="6">'5.sz.mell.-átadott pe.'!$A$1:$D$23</definedName>
    <definedName name="_xlnm.Print_Area" localSheetId="10">'6,.sz.mell.'!$A$1:$P$59</definedName>
    <definedName name="_xlnm.Print_Area" localSheetId="13">'7.sz.mell.'!$A$1:$F$31</definedName>
    <definedName name="_xlnm.Print_Area" localSheetId="14">'8 sz.melléklet'!$A$1:$H$40</definedName>
  </definedNames>
  <calcPr fullCalcOnLoad="1"/>
</workbook>
</file>

<file path=xl/sharedStrings.xml><?xml version="1.0" encoding="utf-8"?>
<sst xmlns="http://schemas.openxmlformats.org/spreadsheetml/2006/main" count="698" uniqueCount="407">
  <si>
    <t>eFt</t>
  </si>
  <si>
    <t>1.</t>
  </si>
  <si>
    <t>2.</t>
  </si>
  <si>
    <t>Helyi adók</t>
  </si>
  <si>
    <t>3.</t>
  </si>
  <si>
    <t>4.</t>
  </si>
  <si>
    <t>5.</t>
  </si>
  <si>
    <t>6.</t>
  </si>
  <si>
    <t>7.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</si>
  <si>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</si>
  <si>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</si>
  <si>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</si>
  <si>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</si>
  <si>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</si>
  <si>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</si>
  <si>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</si>
  <si>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</si>
  <si>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</si>
  <si>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</si>
  <si>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</si>
  <si>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</si>
  <si>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Összesen:</t>
  </si>
  <si>
    <t xml:space="preserve">Bevételek </t>
  </si>
  <si>
    <t>Egyéb bevételek</t>
  </si>
  <si>
    <t>Bevételek összesen:</t>
  </si>
  <si>
    <t>Kiadások</t>
  </si>
  <si>
    <t>Munkaadót terhelő járulékok</t>
  </si>
  <si>
    <t>Tartalék felhasználás</t>
  </si>
  <si>
    <t>Felhalmozási kiadások</t>
  </si>
  <si>
    <t>Kiadások összesen:</t>
  </si>
  <si>
    <t>Finanszírozási műveletek</t>
  </si>
  <si>
    <t>Göngy. finansz. műveletek</t>
  </si>
  <si>
    <t>Köztemetés</t>
  </si>
  <si>
    <t>átadott pénzeszközök</t>
  </si>
  <si>
    <t>Megnevezés</t>
  </si>
  <si>
    <t>Ebből</t>
  </si>
  <si>
    <t>Közvilágítás</t>
  </si>
  <si>
    <t>Családsegítés</t>
  </si>
  <si>
    <t>Összesen</t>
  </si>
  <si>
    <t>Kiadás</t>
  </si>
  <si>
    <t>Összes kiadás</t>
  </si>
  <si>
    <t>Dologi kiadás</t>
  </si>
  <si>
    <t>Tartalék</t>
  </si>
  <si>
    <t>Személyi
 juttatás</t>
  </si>
  <si>
    <t>M e g n e v e z é s</t>
  </si>
  <si>
    <t>Hitelek összesen</t>
  </si>
  <si>
    <t>Európai Uniós támogatással megvalósuló beruházások</t>
  </si>
  <si>
    <t>Beruházás                megnevezése</t>
  </si>
  <si>
    <t>UNIÓS   támogatás</t>
  </si>
  <si>
    <t>Támogatás típusa</t>
  </si>
  <si>
    <t>Saját forrás hitel/BM önerőalap</t>
  </si>
  <si>
    <t>Egyéb kötelezettség összesen</t>
  </si>
  <si>
    <t>Lét-     szám keret</t>
  </si>
  <si>
    <t>Háziorvosi ügyeleti ellátás</t>
  </si>
  <si>
    <t>Kötelezettségek</t>
  </si>
  <si>
    <t xml:space="preserve">          felhalmozási célú hiány összege        </t>
  </si>
  <si>
    <t>Szociális étkeztetés</t>
  </si>
  <si>
    <t>S.sz.</t>
  </si>
  <si>
    <t>Tartalékok</t>
  </si>
  <si>
    <t>Államháztartáson belülre</t>
  </si>
  <si>
    <t>Ö S S Z E S E N</t>
  </si>
  <si>
    <t>e Ft-ban</t>
  </si>
  <si>
    <t>Bevétel</t>
  </si>
  <si>
    <t>Összes bevétel</t>
  </si>
  <si>
    <t>Működési bevétel</t>
  </si>
  <si>
    <t>A MŰKÖDÉSI CÉLÚ BEVÉTELEK 
ÉS KIADÁSOK MÉRLEGE</t>
  </si>
  <si>
    <t>Személyi juttatások</t>
  </si>
  <si>
    <t>8.</t>
  </si>
  <si>
    <t>Működési célú bevételek összesen</t>
  </si>
  <si>
    <t>Működési célú kiadások összesen</t>
  </si>
  <si>
    <t>Össz.     Költség          e Ft</t>
  </si>
  <si>
    <t>Kötelezettségek összesen</t>
  </si>
  <si>
    <t>Közhatalmi bevételek (1+2+3)</t>
  </si>
  <si>
    <t>ebből -helyi adók</t>
  </si>
  <si>
    <t xml:space="preserve">         -átengedett központi adók</t>
  </si>
  <si>
    <t>Felhalmozási bevételek (1+2+3)</t>
  </si>
  <si>
    <t xml:space="preserve">          - egyéb felhalmozási bevételek</t>
  </si>
  <si>
    <t>TÁRGYÉVI BEVÉTELEK</t>
  </si>
  <si>
    <t xml:space="preserve">Felújítások </t>
  </si>
  <si>
    <t>Egyéb felhalmozási kiadás</t>
  </si>
  <si>
    <t xml:space="preserve">         -fejlesztési célú hitel visszafizetés</t>
  </si>
  <si>
    <t>Összes létszám (1+2)</t>
  </si>
  <si>
    <t>Engedélyezett létszám (közfoglalkoztatottak nélkül)</t>
  </si>
  <si>
    <t>Közfoglalkoztatottak száma</t>
  </si>
  <si>
    <t>Ellátottak térítési díjának, kártérítésének méltányossági alapon történő elengedése</t>
  </si>
  <si>
    <t>Lakosság részére lakásépítéshez, felújításhoz nyújtott kölcsönök elengedése</t>
  </si>
  <si>
    <t>Helyi adóból, gépjárműadóból biztosított kedvezmény, mentesség</t>
  </si>
  <si>
    <t>Helyiségek, eszközök hasznosításából származó bevételtből nyújtott kedvezmény, mentesség</t>
  </si>
  <si>
    <t>Egyéb nyújtott kedvezmény vagy kölcsön elengedése</t>
  </si>
  <si>
    <t xml:space="preserve">          Iparűzési adóból nyújtott kedvezmény, mentesség</t>
  </si>
  <si>
    <t xml:space="preserve">          Gépjármű adóból nyújtott kedvezmény, mentesség</t>
  </si>
  <si>
    <t xml:space="preserve"> ebből: Magánszemélyek kommunális adójából nyújtott kedvezmény, mentesség</t>
  </si>
  <si>
    <t xml:space="preserve">           Késedelmi pótlékból nyújtott kedvezmény, mentesség</t>
  </si>
  <si>
    <t>Sorsz.</t>
  </si>
  <si>
    <t xml:space="preserve">        önként vállalt feladat</t>
  </si>
  <si>
    <t xml:space="preserve">       állami (államigazgatási feladat)</t>
  </si>
  <si>
    <t>2.oldal</t>
  </si>
  <si>
    <t>Dologi kiadások</t>
  </si>
  <si>
    <t>Ellátás megnevezése</t>
  </si>
  <si>
    <t>Eseti pénzbeli gyermekvédelmi ell.</t>
  </si>
  <si>
    <t>Mindösszesen:</t>
  </si>
  <si>
    <t>Támogatási jogcím</t>
  </si>
  <si>
    <t>Helyi Önkormányzatok müködésének általános támogatása</t>
  </si>
  <si>
    <t xml:space="preserve">Településüzemeltetéshez kapcsolódó feladellátás támogatása </t>
  </si>
  <si>
    <t>Zöldterület gazdálkodással kapcsolatos feladatok ellátása</t>
  </si>
  <si>
    <t>Közvilágítás fenntartásának támogatása</t>
  </si>
  <si>
    <t>Köztemető fenntartással kapcsolatos  feladatok támogatása</t>
  </si>
  <si>
    <t>Közutak fenntartásának támogatása</t>
  </si>
  <si>
    <t xml:space="preserve"> Egyéb kötelező önkormányzati feladatok támogatása</t>
  </si>
  <si>
    <t>Szociális és gyermekjóléti feladatok támogatása hozzájárulás</t>
  </si>
  <si>
    <t>Pénzbeli szociális juttatások</t>
  </si>
  <si>
    <t>Egyes jövedelempótló támogatások kiegészítése</t>
  </si>
  <si>
    <t>Szociális hozzájárulás összesen</t>
  </si>
  <si>
    <t>Kulturális feladatok támogatása</t>
  </si>
  <si>
    <t>Könyvtári és a közművelődési feladatok támogatása</t>
  </si>
  <si>
    <t>Központi költségvetésből származó források összesen</t>
  </si>
  <si>
    <t>Köztemető fenntart., üzemeltetése</t>
  </si>
  <si>
    <t>Átengedett központi adók</t>
  </si>
  <si>
    <t>Az Összes költséghez</t>
  </si>
  <si>
    <r>
      <t>BEVÉTELEK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</si>
  <si>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t>Zics Község Önkormányzata</t>
  </si>
  <si>
    <t>Zics Község Önkormányzatának összesített bevételei és kiadásai</t>
  </si>
  <si>
    <t>Felhalmozási és tőke jellegű bevételek és kiadások</t>
  </si>
  <si>
    <t xml:space="preserve">2. </t>
  </si>
  <si>
    <t>Felhalmozási célú kiadások összesen</t>
  </si>
  <si>
    <t>Felhalmozási célú bevételek összesen</t>
  </si>
  <si>
    <t>Eltemetés költségeihez nyújtott</t>
  </si>
  <si>
    <t>Kamatmentes kölcsönként nyújtott</t>
  </si>
  <si>
    <t>Önkormányzati segély összesen</t>
  </si>
  <si>
    <t>Kormányzati funkciók megnevezése</t>
  </si>
  <si>
    <t>011130</t>
  </si>
  <si>
    <t>Önkormányzatok és önk. hiv. jogalkotó és ált. gazd.tev.</t>
  </si>
  <si>
    <t>066020</t>
  </si>
  <si>
    <t>041233</t>
  </si>
  <si>
    <t>Hosszabb időtartamú közfoglalkoztatás</t>
  </si>
  <si>
    <t>082091</t>
  </si>
  <si>
    <t>Közművelődés - közösségi és társadalmi részvétel fejlesztése</t>
  </si>
  <si>
    <t>013320</t>
  </si>
  <si>
    <t>900020</t>
  </si>
  <si>
    <t>Önkormányzatok funkcóra nem sor. bev. Áhk-ről</t>
  </si>
  <si>
    <t>018010</t>
  </si>
  <si>
    <t>072111</t>
  </si>
  <si>
    <t>Háziorvosi alapellátás</t>
  </si>
  <si>
    <t>107055</t>
  </si>
  <si>
    <t>107060</t>
  </si>
  <si>
    <t>Egyéb szociális pénzbeli és természetbeni ellátások, szolgáltatások</t>
  </si>
  <si>
    <t xml:space="preserve">Önkormányzatok és önk. hiv. jogalkotó és ált. gazd. tev. </t>
  </si>
  <si>
    <t>045160</t>
  </si>
  <si>
    <t>Közutak, hidak, alagutak üzemeltetése, fenntartása</t>
  </si>
  <si>
    <t>051030</t>
  </si>
  <si>
    <t>Települési hulladék begyűjtése, szállítása</t>
  </si>
  <si>
    <t>063020</t>
  </si>
  <si>
    <t>Víztermelés, kezelés, ellátás</t>
  </si>
  <si>
    <t>Város- és községgazdálkodási m.n. s. szolgáltatások</t>
  </si>
  <si>
    <t>064010</t>
  </si>
  <si>
    <t>082044</t>
  </si>
  <si>
    <t>Könyvtári szolgáltatások</t>
  </si>
  <si>
    <t>072210</t>
  </si>
  <si>
    <t>Járóbeteg szolgáltatás</t>
  </si>
  <si>
    <t>072112</t>
  </si>
  <si>
    <t>Falugondnoki, tanyagondnoki szolgáltatás</t>
  </si>
  <si>
    <t>107051</t>
  </si>
  <si>
    <t>106020</t>
  </si>
  <si>
    <t>Lakásfenntartással, lakhatással öf. ellátások</t>
  </si>
  <si>
    <t>104051</t>
  </si>
  <si>
    <t>Gyermekvédelmi pénzbeli és természetbeni ellátások</t>
  </si>
  <si>
    <t>Önk. és többcélú térségi társ. elszámolásai</t>
  </si>
  <si>
    <t>Munkaadókat terhelő járulékok és szoc. hozzájár. adó</t>
  </si>
  <si>
    <t>Ellátottak pénzbeli juttatásai</t>
  </si>
  <si>
    <t>107054</t>
  </si>
  <si>
    <t>101150</t>
  </si>
  <si>
    <t>Betegséggel kapcsolatos pénzbeli ellátások, támogatások</t>
  </si>
  <si>
    <t>103010</t>
  </si>
  <si>
    <t>Elhunyt személyek hátramaradottainak p.beli ell.</t>
  </si>
  <si>
    <t>2016.</t>
  </si>
  <si>
    <t>Kormányzati funkció megnevezése</t>
  </si>
  <si>
    <t>Zics Község Önkormányzatának kötelezettségei</t>
  </si>
  <si>
    <t>Egyéb közhatalmi bevétel</t>
  </si>
  <si>
    <t>Háziorvosi alapellátás (Dr. Pap Imre)</t>
  </si>
  <si>
    <t xml:space="preserve">Működési bevételek </t>
  </si>
  <si>
    <t>Önkormányzatok működési támogatásai</t>
  </si>
  <si>
    <t>Munkaadókat terhelő járulékok és szociális hozzájárulási adó</t>
  </si>
  <si>
    <t>Egyéb működési célú támogatás</t>
  </si>
  <si>
    <t>Egyéb felhalmozási célú támogatások</t>
  </si>
  <si>
    <t>Működési bevételek</t>
  </si>
  <si>
    <t>Falugondnoki szolgáltatás</t>
  </si>
  <si>
    <r>
      <t>KIADÁSOK</t>
    </r>
    <r>
      <rPr>
        <sz val="10"/>
        <rFont val="Arial"/>
        <family val="2"/>
      </rPr>
      <t xml:space="preserve"> -előir.csop.ként</t>
    </r>
  </si>
  <si>
    <t>Önkormányzat működési támogatásai</t>
  </si>
  <si>
    <t xml:space="preserve">         -működési központosított előirányzatok</t>
  </si>
  <si>
    <t xml:space="preserve">         -helyi önkorm. kiegészítő támogatásai</t>
  </si>
  <si>
    <t>Működési célú támogatások államházt belülről</t>
  </si>
  <si>
    <t xml:space="preserve">         -egyéb közhatalmi bevételek</t>
  </si>
  <si>
    <t xml:space="preserve">          -tartalék</t>
  </si>
  <si>
    <t>Beruházások</t>
  </si>
  <si>
    <t>I.1.</t>
  </si>
  <si>
    <t>I.2.</t>
  </si>
  <si>
    <t xml:space="preserve">         -helyi önk. műk. ált. fel. és ágazati fel.tám.</t>
  </si>
  <si>
    <t>I.3.</t>
  </si>
  <si>
    <t>II.1.</t>
  </si>
  <si>
    <t>Felhalmozási célú önkorm. tám.</t>
  </si>
  <si>
    <t>II.2.</t>
  </si>
  <si>
    <t>II.3.</t>
  </si>
  <si>
    <t>ebből - tárgyi eszközök, immat.javak értékesítése</t>
  </si>
  <si>
    <t xml:space="preserve">          -részesedések értékesítése</t>
  </si>
  <si>
    <t>IV.1.</t>
  </si>
  <si>
    <t xml:space="preserve">ebből-kötelező feladat </t>
  </si>
  <si>
    <t>Finanszírozási bevételek</t>
  </si>
  <si>
    <t>Munkaadókat terhelő járulékok és szoc.hozzájár.adó</t>
  </si>
  <si>
    <t xml:space="preserve">Egyéb működési célú kiadások </t>
  </si>
  <si>
    <t>I.4.</t>
  </si>
  <si>
    <t>IX.1.</t>
  </si>
  <si>
    <t>IX.2.</t>
  </si>
  <si>
    <t>Maradvány igénybevétele</t>
  </si>
  <si>
    <t>Ebből: működési célú hiány összege</t>
  </si>
  <si>
    <t xml:space="preserve"> -céltartalék</t>
  </si>
  <si>
    <t xml:space="preserve"> ebből -általános tartalék</t>
  </si>
  <si>
    <t>KÖLTSÉGVETÉSI KIADÁSOK ÖSSZESEN (I-II.)</t>
  </si>
  <si>
    <t>Finanszírozási kiadások</t>
  </si>
  <si>
    <t>ebből -működési célü hitel visszafizetés</t>
  </si>
  <si>
    <t>Államháztartáson kívülre</t>
  </si>
  <si>
    <t>I.5.</t>
  </si>
  <si>
    <t>ebből: EU-s programokhoz kapcsolódó támogatás</t>
  </si>
  <si>
    <t>Állami támogatás + Áteng. bev.+ Egyéb közhatalmi bev.</t>
  </si>
  <si>
    <t xml:space="preserve">                                 Zics Község Önkormányzata</t>
  </si>
  <si>
    <t xml:space="preserve">BEVÉTELEK ÖSSZESEN </t>
  </si>
  <si>
    <t xml:space="preserve">KIADÁSOK ÖSSZESEN </t>
  </si>
  <si>
    <t>V.1.</t>
  </si>
  <si>
    <t>V.2.</t>
  </si>
  <si>
    <t>Felhalmozási célú átvett pénzeszközök Áht-n kívül</t>
  </si>
  <si>
    <t>Egyéb működési célú támogatások Áll.házt-n belül</t>
  </si>
  <si>
    <t>Műk.c. kölcsön v.tér. és ig. bevétel Áll.házt-n belül</t>
  </si>
  <si>
    <t>Felhalmozási célú támogatás Áll.házt-n belül</t>
  </si>
  <si>
    <t>Egyéb felhalmozási célú tám. bev. Áll.házt-n belül</t>
  </si>
  <si>
    <t>Működési célú átvett pénzeszközök  Áht-n kívül</t>
  </si>
  <si>
    <t>Hitel, kölcsöntörlesztés</t>
  </si>
  <si>
    <t xml:space="preserve">          -egyéb működési célú támogatások Áht-n kívülre</t>
  </si>
  <si>
    <t xml:space="preserve">          -műk. célú vtér.tám, kölcsön nyújtás,törl.Áht-n kívülre</t>
  </si>
  <si>
    <t xml:space="preserve">          -műkcélú vtér.tám,kölcsön nyújtás,törl.Áht-n belülre</t>
  </si>
  <si>
    <t xml:space="preserve">          -egyéb működési célú támogatások Áht-n belülre</t>
  </si>
  <si>
    <t xml:space="preserve">         -felh. célú vtér.tám, kölcsön nyújtás,törl.Áht-n kívülre</t>
  </si>
  <si>
    <t xml:space="preserve">         -egyéb felhalmozási célú támogatások Áht-n kívülre</t>
  </si>
  <si>
    <t>Hitel,kölcsönfelvétel</t>
  </si>
  <si>
    <t>Tabi Fúvószenekarnak támogatás</t>
  </si>
  <si>
    <t>KEK-nek (járóbetegre)</t>
  </si>
  <si>
    <t>Egyéb műk. c. kiadások</t>
  </si>
  <si>
    <t>Felújítások</t>
  </si>
  <si>
    <t>Felhalmozási célú önkormányzati támogatás</t>
  </si>
  <si>
    <t>Egyéb felhalmozási célú támogatás bevétele</t>
  </si>
  <si>
    <t>Közhatalmi bevételek</t>
  </si>
  <si>
    <t>Működési célú kölcsön és kölcsönök visszatérülése Államházt.belülről</t>
  </si>
  <si>
    <t>Működési célú kölcsön és kölcsönök visszatérülése Államházt.kívülről</t>
  </si>
  <si>
    <t>Egyéb működési célú támogatások Államháztartáson belülről</t>
  </si>
  <si>
    <t>Működési célú átvett pénzeszközök Államházt.kívülről</t>
  </si>
  <si>
    <t>Egyéb működési célú támogatások Államháztartáson belülre</t>
  </si>
  <si>
    <t>Egyéb működési célú támogatások Államházt.kívülre</t>
  </si>
  <si>
    <t>Műk.c. v.tér. tám., kölcsön v.tér. Áll.házt.kívül</t>
  </si>
  <si>
    <t>Egyéb működési célú átvett pénzeszközök Áll.házt.kívül</t>
  </si>
  <si>
    <t>Működési célú kölcsönök nyújtása és törlesztése Államházt.kívülre</t>
  </si>
  <si>
    <t xml:space="preserve">Felhalmozási költségvetés kiadásai </t>
  </si>
  <si>
    <t xml:space="preserve">Müködési költségvetés  kiadásai </t>
  </si>
  <si>
    <t xml:space="preserve">         -egyéb felhalm.c.támogatások Áht-n belülre</t>
  </si>
  <si>
    <t>Fejezeti és általános tartalékok elszámolása</t>
  </si>
  <si>
    <t>2017.</t>
  </si>
  <si>
    <t>Ebből 2015. évi tervezett felhasználás</t>
  </si>
  <si>
    <t>Szociális étkezés</t>
  </si>
  <si>
    <t>Oktatási intézmény tanulóinak támogatása</t>
  </si>
  <si>
    <t>Helyi önkormányzatok működésének kiegészítő támogatása</t>
  </si>
  <si>
    <t>013350</t>
  </si>
  <si>
    <t>Önkormányzati vagyonnal való gazdálkodás</t>
  </si>
  <si>
    <t>Felújítás</t>
  </si>
  <si>
    <t>2.1.</t>
  </si>
  <si>
    <t>Központosított előirányzatok</t>
  </si>
  <si>
    <t>3.1.</t>
  </si>
  <si>
    <t>Délny.- Balatoni Hulladékgazdálkodási Társulásnak fc.támogatás</t>
  </si>
  <si>
    <t xml:space="preserve">Zics önkormányzat által a lakosságnak juttatott támogatások,szociális,                 rászorultsági ellátások </t>
  </si>
  <si>
    <t>2016.eredeti előirányzat</t>
  </si>
  <si>
    <t>2014.év tény</t>
  </si>
  <si>
    <t>2015.év várható</t>
  </si>
  <si>
    <t>Zics Község Önkormányzata 2016. évi bevételeinek előirányzata kormányzati funkciónként</t>
  </si>
  <si>
    <t>Zics Község Önkormányzat 2016. évi kiadások előirányzata kormányzati funkciónként</t>
  </si>
  <si>
    <t xml:space="preserve">2016. évi  elszámolási kötelezettséggel működési célra </t>
  </si>
  <si>
    <t>2016. évi közvetett támogatások tervezett összege</t>
  </si>
  <si>
    <t>6.sz.melléklet a …./2016(…….).számú rendelethez</t>
  </si>
  <si>
    <t>2018.</t>
  </si>
  <si>
    <t>2018.után</t>
  </si>
  <si>
    <t>7.sz.melléklet a …./2016(…….).számú rendelethez</t>
  </si>
  <si>
    <t>8.sz.melléklet a …./2016(…….).számú rendelethez</t>
  </si>
  <si>
    <t xml:space="preserve">                              Előrányzat felhasználási terv 2016. évre</t>
  </si>
  <si>
    <t xml:space="preserve">10.sz.mell.a …./2016(…….).számú rendelethez </t>
  </si>
  <si>
    <t>2016. Eredeti előirányzat</t>
  </si>
  <si>
    <t xml:space="preserve">11.sz.mell.a …./2016(…….).számú rendelethez </t>
  </si>
  <si>
    <t>Mutató 2016</t>
  </si>
  <si>
    <t>Fajlagos összeg 2016</t>
  </si>
  <si>
    <t>2016. évi normatív támogatás</t>
  </si>
  <si>
    <t>2016. évi eredeti előirányzat</t>
  </si>
  <si>
    <t>A 2016. évi eredeti előirányzati állami hozzájárulások jogcímenként Zicsben</t>
  </si>
  <si>
    <t>Nem közművel gyűjtött háztartási szennyvíz</t>
  </si>
  <si>
    <t>Szünidei gyermekétkeztetés</t>
  </si>
  <si>
    <t>Települési támogatás</t>
  </si>
  <si>
    <t>pénzbeni támogatás</t>
  </si>
  <si>
    <t>Létfenntartási gondok enyhítésére:</t>
  </si>
  <si>
    <t>természetbeni támogatás</t>
  </si>
  <si>
    <t>Lakhatási támogatás</t>
  </si>
  <si>
    <t>Ápolási támogatás</t>
  </si>
  <si>
    <t>Gyermekvédelmi kedvezmény/ Erzsébet utalvány</t>
  </si>
  <si>
    <t>1.1.</t>
  </si>
  <si>
    <t>Játszótér kialakítása pályázat esetén(önerő)</t>
  </si>
  <si>
    <t>2.2.</t>
  </si>
  <si>
    <t>Hídfelújítás(Deák F.u. Pályázat esetén önerő )</t>
  </si>
  <si>
    <t>Útfelújítás ( Deák F.u. aszfaltozása pályázat esetén  önerő)</t>
  </si>
  <si>
    <t>Járda felújítás (Petőfi u. Pályázat esetén önerő )</t>
  </si>
  <si>
    <t>2.3.</t>
  </si>
  <si>
    <t>2.4.</t>
  </si>
  <si>
    <t>Ravatalozó felújítás (pályázat esetén önerő)</t>
  </si>
  <si>
    <t>Nyári diákmunka</t>
  </si>
  <si>
    <t>IX.3.</t>
  </si>
  <si>
    <t>Állami megelőlegezés</t>
  </si>
  <si>
    <t>Állami megelőlegezés visszafizetése</t>
  </si>
  <si>
    <t>041237</t>
  </si>
  <si>
    <t>Start mintaprogram</t>
  </si>
  <si>
    <t>Nem veszélyes hulladék vegyes begyűjtése, szállítása</t>
  </si>
  <si>
    <t>Start mg.program</t>
  </si>
  <si>
    <t>Beruházás</t>
  </si>
  <si>
    <t>052080</t>
  </si>
  <si>
    <t>Szennyvíz tisztítás,elhelyezés</t>
  </si>
  <si>
    <t>1.2.</t>
  </si>
  <si>
    <t>Hosszabb idejű közfoglalkoztatás 041233</t>
  </si>
  <si>
    <t>9.</t>
  </si>
  <si>
    <t>Anyatejes nap</t>
  </si>
  <si>
    <t>Helyi önkormányzatok működésének összes támogatása :</t>
  </si>
  <si>
    <t>Működési célú előző évi maradvány igénybevétele</t>
  </si>
  <si>
    <t>Háziorvosi ügyeleti ellátásra átadás</t>
  </si>
  <si>
    <t>M.c.visszatérítendő támogatások, kölcsönök</t>
  </si>
  <si>
    <t xml:space="preserve">  </t>
  </si>
  <si>
    <t>Eredeti előirányzat 2/2016. (  II.10.)</t>
  </si>
  <si>
    <t>Módosított előirányzat  …/2016(VI….)</t>
  </si>
  <si>
    <t>2016. évi normatív támogatás módosítás</t>
  </si>
  <si>
    <t>Medicopter Alapítvány</t>
  </si>
  <si>
    <t>Hulladékgazdálkodási Társulás</t>
  </si>
  <si>
    <t>1.3.</t>
  </si>
  <si>
    <t>Vércukormérő, vérnyomásmérő</t>
  </si>
  <si>
    <t>1.4.</t>
  </si>
  <si>
    <t>Pelso-kom Nonprofit Kft</t>
  </si>
  <si>
    <t>1.5.</t>
  </si>
  <si>
    <t>Törzstőke emelés Pelso-Kom Nonprofit Kft.</t>
  </si>
  <si>
    <t>Lakossági víz és csatorna támogatás</t>
  </si>
  <si>
    <t>2016.eredeti előirányzat módosítás 5/2016 (VI.24.)</t>
  </si>
  <si>
    <t xml:space="preserve">2016.eredeti előirányzat módosítás 5/2016 (VI.24.) </t>
  </si>
  <si>
    <t xml:space="preserve">Módosított előirányzat  5/2016 (VI.24.) </t>
  </si>
  <si>
    <t xml:space="preserve">Módosított előirányzat 5/2016 (VI.24.) </t>
  </si>
  <si>
    <t xml:space="preserve">Módosított előirányzat   5/2016 (VI.24.) </t>
  </si>
  <si>
    <t>Módosított előirányzat  …/2016(    )</t>
  </si>
  <si>
    <t>2016. évi  előirányzat módosítás …/2016(   )</t>
  </si>
  <si>
    <t>018030</t>
  </si>
  <si>
    <t>Önk. Elszámolásai a kp-i költségvetéssel</t>
  </si>
  <si>
    <t>018040</t>
  </si>
  <si>
    <t>Ömk. Elszámolásai elkülönített állami pénzalapokkal</t>
  </si>
  <si>
    <t>Víztermelés ,vízkezelés</t>
  </si>
  <si>
    <t>Egyéb működés célú átvett pénzeszköz</t>
  </si>
  <si>
    <t>1.6.</t>
  </si>
  <si>
    <t>Start Mg. Közfoglalkoztatás Csepegtetős öntöző,telefon készülékek,villáskulcs készlet</t>
  </si>
  <si>
    <t>Vadháló, betonoszlopok, földfúró Start Mg.program</t>
  </si>
  <si>
    <t>1.7.</t>
  </si>
  <si>
    <t>1.8.</t>
  </si>
  <si>
    <t>Tetra H 800 db előnevelt jérce, 80 db előnevelt kakas</t>
  </si>
  <si>
    <t>1.9.</t>
  </si>
  <si>
    <t>Porraloltó készülék 2 db</t>
  </si>
  <si>
    <t>104037</t>
  </si>
  <si>
    <t>Intézményen kívüli gyermekétkeztetés</t>
  </si>
  <si>
    <t>Somogy megyei Önkormányzati Társulás Munka és tűzvédelem</t>
  </si>
  <si>
    <t>Hosszabb idejű közfoglalkoztatás 041233, motoros fűkasza, sövénynyíró, talicska, lapát</t>
  </si>
  <si>
    <t>1.10.</t>
  </si>
  <si>
    <t>1.11.</t>
  </si>
  <si>
    <t>Falugondnoki buszhoz vonóhorog, üléshuzat</t>
  </si>
  <si>
    <t>1.12.</t>
  </si>
  <si>
    <r>
      <t xml:space="preserve">Egyes jövedelempótló támogatások kiegészítése </t>
    </r>
    <r>
      <rPr>
        <b/>
        <sz val="12"/>
        <rFont val="Times New Roman"/>
        <family val="1"/>
      </rPr>
      <t>Szoc.ágazati pótlék</t>
    </r>
  </si>
  <si>
    <t>Bérkompenzáció 2016. évi</t>
  </si>
  <si>
    <t>107052</t>
  </si>
  <si>
    <t>Házi segítségnyújtás</t>
  </si>
  <si>
    <t>102031</t>
  </si>
  <si>
    <t>Idősek nappali ellátása</t>
  </si>
  <si>
    <t>Lakossági víz és csatorna támogatás átadása DRV Zrt.</t>
  </si>
  <si>
    <t>Projektor,vetítővászon</t>
  </si>
  <si>
    <t>2016.eredeti előirányzat módosítás …/2016(…)</t>
  </si>
  <si>
    <t>2016.eredeti előirányzat módosítás  …/2016(…)</t>
  </si>
  <si>
    <t xml:space="preserve">Felhalmozási célú maradvány </t>
  </si>
  <si>
    <t>M.c.átadás Koppány-Völgye Többcélú Kistérségi Társulás</t>
  </si>
  <si>
    <t>Bérkompenzáció 2015.évi</t>
  </si>
  <si>
    <t>Magyar Államkincstár elvonások</t>
  </si>
  <si>
    <t xml:space="preserve">Zics önkormányzat által a lakosságnak juttatott támogatások,szociális, rászorultsági ellátások </t>
  </si>
  <si>
    <t>Gyümölcsfa 600 db</t>
  </si>
  <si>
    <t>Felhalmozási célú állami támogatás</t>
  </si>
  <si>
    <t>Állami támogatás működési célú</t>
  </si>
  <si>
    <t>IV.2.</t>
  </si>
  <si>
    <t>Ebből:- felhalm.célú  előző évek költségvet.m. igénybe vét.</t>
  </si>
  <si>
    <t xml:space="preserve">          -műk.célú  előző évek költségvet.m.igénybe vétele</t>
  </si>
  <si>
    <t>Előző évi maradvány</t>
  </si>
  <si>
    <t>A 2016. évi  állami hozzájárulások jogcímenként Zics községben</t>
  </si>
  <si>
    <t>1.sz.melléklet a 7/2016.(XII.12.) számú rendelethez</t>
  </si>
  <si>
    <t>2.1..sz.melléklet a 7/2016.(XII.12.) számú rendelethez</t>
  </si>
  <si>
    <t xml:space="preserve">                         2.2.sz. melléklet a 7/2016.(XII.12.) számú rendelethez</t>
  </si>
  <si>
    <t xml:space="preserve">                                                        3.sz.melléklet a 7/2016.(XII.12.) számú rendelethez</t>
  </si>
  <si>
    <t xml:space="preserve">4.sz.mell.a 7/2016.(XII.12.) számú rendelethez </t>
  </si>
  <si>
    <t xml:space="preserve">                                5.sz.melléklet a 7/2016.(XII.12.) számú rendelethez</t>
  </si>
  <si>
    <t>6.sz.melléklet a 7/2016.(XII.12.) számú rendelethez</t>
  </si>
  <si>
    <t xml:space="preserve">7.sz.mell.a 7/2016.(XII.12.) számú rendelethez </t>
  </si>
  <si>
    <t xml:space="preserve">8.sz.mell.a 7/2016.(XII.12.) számú rendelethez 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</si>
</sst>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;[Red]#,##0"/>
    <numFmt numFmtId="173" formatCode="_-* #,##0.00&quot; Ft&quot;_-;\-* #,##0.00&quot; Ft&quot;_-;_-* \-??&quot; Ft&quot;_-;_-@_-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mmm\ d/"/>
    <numFmt numFmtId="179" formatCode="[$-40E]yyyy\.\ mmmm\ d\."/>
    <numFmt numFmtId="180" formatCode="&quot;H-&quot;0000"/>
    <numFmt numFmtId="181" formatCode="_-* #,##0.0\ _F_t_-;\-* #,##0.0\ _F_t_-;_-* &quot;-&quot;??\ _F_t_-;_-@_-"/>
    <numFmt numFmtId="182" formatCode="_-* #,##0\ _F_t_-;\-* #,##0\ _F_t_-;_-* &quot;-&quot;??\ _F_t_-;_-@_-"/>
    <numFmt numFmtId="183" formatCode="m\.\ d\.;@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Arial CE"/>
      <family val="2"/>
    </font>
    <font>
      <sz val="20"/>
      <name val="Times New Roman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u val="single"/>
      <sz val="7.5"/>
      <color indexed="12"/>
      <name val="Arial CE"/>
      <family val="2"/>
    </font>
    <font>
      <u val="single"/>
      <sz val="7.5"/>
      <color indexed="20"/>
      <name val="Arial CE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3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3" fontId="18" fillId="0" borderId="0" xfId="70" applyNumberFormat="1" applyFont="1" applyBorder="1" applyAlignment="1">
      <alignment vertical="distributed"/>
      <protection/>
    </xf>
    <xf numFmtId="3" fontId="0" fillId="0" borderId="10" xfId="70" applyNumberFormat="1" applyBorder="1">
      <alignment/>
      <protection/>
    </xf>
    <xf numFmtId="3" fontId="18" fillId="0" borderId="11" xfId="70" applyNumberFormat="1" applyFont="1" applyBorder="1">
      <alignment/>
      <protection/>
    </xf>
    <xf numFmtId="3" fontId="21" fillId="0" borderId="12" xfId="70" applyNumberFormat="1" applyFont="1" applyBorder="1">
      <alignment/>
      <protection/>
    </xf>
    <xf numFmtId="3" fontId="0" fillId="0" borderId="13" xfId="70" applyNumberFormat="1" applyBorder="1">
      <alignment/>
      <protection/>
    </xf>
    <xf numFmtId="3" fontId="19" fillId="0" borderId="14" xfId="70" applyNumberFormat="1" applyFont="1" applyBorder="1">
      <alignment/>
      <protection/>
    </xf>
    <xf numFmtId="3" fontId="19" fillId="0" borderId="15" xfId="70" applyNumberFormat="1" applyFont="1" applyBorder="1">
      <alignment/>
      <protection/>
    </xf>
    <xf numFmtId="3" fontId="19" fillId="0" borderId="16" xfId="70" applyNumberFormat="1" applyFont="1" applyBorder="1">
      <alignment/>
      <protection/>
    </xf>
    <xf numFmtId="3" fontId="0" fillId="0" borderId="14" xfId="70" applyNumberFormat="1" applyFont="1" applyBorder="1" applyAlignment="1">
      <alignment horizontal="right"/>
      <protection/>
    </xf>
    <xf numFmtId="3" fontId="0" fillId="0" borderId="16" xfId="70" applyNumberFormat="1" applyBorder="1">
      <alignment/>
      <protection/>
    </xf>
    <xf numFmtId="3" fontId="22" fillId="0" borderId="15" xfId="70" applyNumberFormat="1" applyFont="1" applyBorder="1">
      <alignment/>
      <protection/>
    </xf>
    <xf numFmtId="3" fontId="0" fillId="0" borderId="16" xfId="70" applyNumberFormat="1" applyFont="1" applyBorder="1">
      <alignment/>
      <protection/>
    </xf>
    <xf numFmtId="3" fontId="19" fillId="0" borderId="12" xfId="70" applyNumberFormat="1" applyFont="1" applyBorder="1">
      <alignment/>
      <protection/>
    </xf>
    <xf numFmtId="3" fontId="19" fillId="0" borderId="17" xfId="70" applyNumberFormat="1" applyFont="1" applyBorder="1">
      <alignment/>
      <protection/>
    </xf>
    <xf numFmtId="3" fontId="19" fillId="0" borderId="13" xfId="70" applyNumberFormat="1" applyFont="1" applyBorder="1">
      <alignment/>
      <protection/>
    </xf>
    <xf numFmtId="3" fontId="22" fillId="0" borderId="15" xfId="70" applyNumberFormat="1" applyFont="1" applyBorder="1" applyAlignment="1">
      <alignment wrapText="1"/>
      <protection/>
    </xf>
    <xf numFmtId="3" fontId="19" fillId="0" borderId="10" xfId="70" applyNumberFormat="1" applyFont="1" applyBorder="1">
      <alignment/>
      <protection/>
    </xf>
    <xf numFmtId="3" fontId="19" fillId="0" borderId="18" xfId="70" applyNumberFormat="1" applyFont="1" applyBorder="1">
      <alignment/>
      <protection/>
    </xf>
    <xf numFmtId="3" fontId="0" fillId="0" borderId="0" xfId="70" applyNumberFormat="1">
      <alignment/>
      <protection/>
    </xf>
    <xf numFmtId="3" fontId="19" fillId="0" borderId="19" xfId="70" applyNumberFormat="1" applyFont="1" applyBorder="1">
      <alignment/>
      <protection/>
    </xf>
    <xf numFmtId="3" fontId="20" fillId="0" borderId="17" xfId="70" applyNumberFormat="1" applyFont="1" applyBorder="1" applyAlignment="1">
      <alignment horizontal="center" vertical="center" wrapText="1"/>
      <protection/>
    </xf>
    <xf numFmtId="3" fontId="19" fillId="0" borderId="20" xfId="70" applyNumberFormat="1" applyFont="1" applyBorder="1">
      <alignment/>
      <protection/>
    </xf>
    <xf numFmtId="3" fontId="0" fillId="0" borderId="15" xfId="70" applyNumberFormat="1" applyBorder="1">
      <alignment/>
      <protection/>
    </xf>
    <xf numFmtId="3" fontId="0" fillId="0" borderId="15" xfId="70" applyNumberFormat="1" applyFont="1" applyBorder="1">
      <alignment/>
      <protection/>
    </xf>
    <xf numFmtId="3" fontId="0" fillId="0" borderId="21" xfId="70" applyNumberFormat="1" applyFont="1" applyBorder="1">
      <alignment/>
      <protection/>
    </xf>
    <xf numFmtId="3" fontId="0" fillId="0" borderId="22" xfId="70" applyNumberFormat="1" applyBorder="1">
      <alignment/>
      <protection/>
    </xf>
    <xf numFmtId="3" fontId="0" fillId="0" borderId="14" xfId="70" applyNumberFormat="1" applyBorder="1" applyAlignment="1">
      <alignment horizontal="right"/>
      <protection/>
    </xf>
    <xf numFmtId="3" fontId="22" fillId="0" borderId="16" xfId="70" applyNumberFormat="1" applyFont="1" applyBorder="1">
      <alignment/>
      <protection/>
    </xf>
    <xf numFmtId="3" fontId="22" fillId="0" borderId="23" xfId="70" applyNumberFormat="1" applyFont="1" applyBorder="1">
      <alignment/>
      <protection/>
    </xf>
    <xf numFmtId="3" fontId="19" fillId="0" borderId="24" xfId="70" applyNumberFormat="1" applyFont="1" applyBorder="1">
      <alignment/>
      <protection/>
    </xf>
    <xf numFmtId="3" fontId="22" fillId="0" borderId="13" xfId="70" applyNumberFormat="1" applyFont="1" applyBorder="1">
      <alignment/>
      <protection/>
    </xf>
    <xf numFmtId="3" fontId="19" fillId="0" borderId="14" xfId="70" applyNumberFormat="1" applyFont="1" applyBorder="1" applyAlignment="1">
      <alignment horizontal="left"/>
      <protection/>
    </xf>
    <xf numFmtId="3" fontId="24" fillId="0" borderId="16" xfId="70" applyNumberFormat="1" applyFont="1" applyBorder="1">
      <alignment/>
      <protection/>
    </xf>
    <xf numFmtId="3" fontId="0" fillId="0" borderId="25" xfId="70" applyNumberFormat="1" applyFont="1" applyBorder="1">
      <alignment/>
      <protection/>
    </xf>
    <xf numFmtId="3" fontId="0" fillId="0" borderId="26" xfId="70" applyNumberFormat="1" applyFont="1" applyBorder="1">
      <alignment/>
      <protection/>
    </xf>
    <xf numFmtId="3" fontId="0" fillId="0" borderId="17" xfId="70" applyNumberFormat="1" applyBorder="1">
      <alignment/>
      <protection/>
    </xf>
    <xf numFmtId="3" fontId="0" fillId="0" borderId="27" xfId="70" applyNumberFormat="1" applyBorder="1">
      <alignment/>
      <protection/>
    </xf>
    <xf numFmtId="3" fontId="0" fillId="0" borderId="19" xfId="70" applyNumberFormat="1" applyBorder="1" applyAlignment="1">
      <alignment horizontal="right"/>
      <protection/>
    </xf>
    <xf numFmtId="3" fontId="0" fillId="0" borderId="28" xfId="70" applyNumberFormat="1" applyFont="1" applyBorder="1">
      <alignment/>
      <protection/>
    </xf>
    <xf numFmtId="3" fontId="0" fillId="0" borderId="24" xfId="70" applyNumberFormat="1" applyBorder="1">
      <alignment/>
      <protection/>
    </xf>
    <xf numFmtId="3" fontId="0" fillId="0" borderId="23" xfId="70" applyNumberFormat="1" applyBorder="1">
      <alignment/>
      <protection/>
    </xf>
    <xf numFmtId="0" fontId="26" fillId="0" borderId="0" xfId="66" applyFont="1" applyAlignment="1">
      <alignment horizontal="center" vertical="center"/>
      <protection/>
    </xf>
    <xf numFmtId="0" fontId="27" fillId="0" borderId="0" xfId="66" applyFont="1" applyAlignment="1">
      <alignment horizontal="center" vertical="center"/>
      <protection/>
    </xf>
    <xf numFmtId="0" fontId="26" fillId="0" borderId="17" xfId="66" applyFont="1" applyBorder="1" applyAlignment="1">
      <alignment horizontal="center" vertical="center"/>
      <protection/>
    </xf>
    <xf numFmtId="0" fontId="28" fillId="0" borderId="17" xfId="66" applyFont="1" applyBorder="1" applyAlignment="1">
      <alignment horizontal="left" vertical="center" wrapText="1"/>
      <protection/>
    </xf>
    <xf numFmtId="0" fontId="31" fillId="0" borderId="0" xfId="67" applyFont="1" applyAlignment="1">
      <alignment horizontal="center" vertical="center" wrapText="1"/>
      <protection/>
    </xf>
    <xf numFmtId="0" fontId="31" fillId="0" borderId="0" xfId="67" applyFont="1" applyAlignment="1">
      <alignment horizontal="center" vertical="center"/>
      <protection/>
    </xf>
    <xf numFmtId="0" fontId="27" fillId="0" borderId="0" xfId="67" applyFont="1" applyAlignment="1">
      <alignment horizontal="center" vertical="center"/>
      <protection/>
    </xf>
    <xf numFmtId="0" fontId="28" fillId="0" borderId="14" xfId="67" applyFont="1" applyBorder="1" applyAlignment="1">
      <alignment horizontal="center" vertical="center"/>
      <protection/>
    </xf>
    <xf numFmtId="0" fontId="28" fillId="0" borderId="29" xfId="67" applyFont="1" applyBorder="1" applyAlignment="1">
      <alignment horizontal="left" vertical="center" wrapText="1"/>
      <protection/>
    </xf>
    <xf numFmtId="0" fontId="28" fillId="0" borderId="0" xfId="58" applyFont="1" applyAlignment="1">
      <alignment horizontal="center" vertical="center" wrapText="1"/>
      <protection/>
    </xf>
    <xf numFmtId="0" fontId="23" fillId="0" borderId="0" xfId="58">
      <alignment/>
      <protection/>
    </xf>
    <xf numFmtId="0" fontId="29" fillId="0" borderId="0" xfId="58" applyFont="1" applyAlignment="1">
      <alignment horizontal="right" vertical="center" wrapText="1"/>
      <protection/>
    </xf>
    <xf numFmtId="0" fontId="27" fillId="0" borderId="30" xfId="58" applyFont="1" applyBorder="1" applyAlignment="1">
      <alignment horizontal="left" vertical="center" wrapText="1"/>
      <protection/>
    </xf>
    <xf numFmtId="3" fontId="27" fillId="0" borderId="31" xfId="58" applyNumberFormat="1" applyFont="1" applyBorder="1" applyAlignment="1">
      <alignment horizontal="center" vertical="center" wrapText="1"/>
      <protection/>
    </xf>
    <xf numFmtId="0" fontId="26" fillId="0" borderId="14" xfId="58" applyFont="1" applyBorder="1" applyAlignment="1">
      <alignment horizontal="center" vertical="center" wrapText="1"/>
      <protection/>
    </xf>
    <xf numFmtId="0" fontId="27" fillId="0" borderId="29" xfId="58" applyFont="1" applyBorder="1" applyAlignment="1">
      <alignment horizontal="left" vertical="center" wrapText="1"/>
      <protection/>
    </xf>
    <xf numFmtId="3" fontId="27" fillId="0" borderId="21" xfId="58" applyNumberFormat="1" applyFont="1" applyBorder="1" applyAlignment="1">
      <alignment horizontal="center" vertical="center" wrapText="1"/>
      <protection/>
    </xf>
    <xf numFmtId="0" fontId="27" fillId="0" borderId="32" xfId="58" applyFont="1" applyBorder="1" applyAlignment="1">
      <alignment horizontal="left" vertical="center" wrapText="1"/>
      <protection/>
    </xf>
    <xf numFmtId="0" fontId="25" fillId="0" borderId="0" xfId="68" applyFont="1" applyBorder="1" applyAlignment="1">
      <alignment horizontal="center" wrapText="1"/>
      <protection/>
    </xf>
    <xf numFmtId="0" fontId="33" fillId="0" borderId="0" xfId="68" applyFont="1" applyAlignment="1">
      <alignment wrapText="1"/>
      <protection/>
    </xf>
    <xf numFmtId="0" fontId="34" fillId="0" borderId="0" xfId="68" applyFont="1">
      <alignment/>
      <protection/>
    </xf>
    <xf numFmtId="0" fontId="27" fillId="0" borderId="0" xfId="68" applyFont="1" applyAlignment="1">
      <alignment horizontal="right"/>
      <protection/>
    </xf>
    <xf numFmtId="0" fontId="26" fillId="0" borderId="10" xfId="68" applyFont="1" applyBorder="1" applyAlignment="1">
      <alignment vertical="center"/>
      <protection/>
    </xf>
    <xf numFmtId="3" fontId="26" fillId="0" borderId="33" xfId="68" applyNumberFormat="1" applyFont="1" applyBorder="1" applyAlignment="1">
      <alignment horizontal="center" vertical="center"/>
      <protection/>
    </xf>
    <xf numFmtId="3" fontId="27" fillId="0" borderId="21" xfId="68" applyNumberFormat="1" applyFont="1" applyBorder="1" applyAlignment="1">
      <alignment horizontal="center" vertical="center"/>
      <protection/>
    </xf>
    <xf numFmtId="0" fontId="27" fillId="0" borderId="14" xfId="68" applyFont="1" applyBorder="1" applyAlignment="1">
      <alignment horizontal="left"/>
      <protection/>
    </xf>
    <xf numFmtId="3" fontId="26" fillId="0" borderId="33" xfId="68" applyNumberFormat="1" applyFont="1" applyBorder="1" applyAlignment="1">
      <alignment horizontal="center"/>
      <protection/>
    </xf>
    <xf numFmtId="0" fontId="23" fillId="0" borderId="0" xfId="69">
      <alignment/>
      <protection/>
    </xf>
    <xf numFmtId="0" fontId="25" fillId="0" borderId="0" xfId="69" applyFont="1" applyBorder="1" applyAlignment="1">
      <alignment horizontal="center" vertical="center" wrapText="1"/>
      <protection/>
    </xf>
    <xf numFmtId="0" fontId="34" fillId="0" borderId="0" xfId="69" applyFont="1">
      <alignment/>
      <protection/>
    </xf>
    <xf numFmtId="0" fontId="27" fillId="0" borderId="25" xfId="69" applyFont="1" applyBorder="1" applyAlignment="1">
      <alignment horizontal="center"/>
      <protection/>
    </xf>
    <xf numFmtId="0" fontId="27" fillId="0" borderId="21" xfId="69" applyFont="1" applyBorder="1" applyAlignment="1">
      <alignment horizontal="center"/>
      <protection/>
    </xf>
    <xf numFmtId="0" fontId="27" fillId="0" borderId="21" xfId="69" applyFont="1" applyFill="1" applyBorder="1" applyAlignment="1">
      <alignment horizontal="center" vertical="center"/>
      <protection/>
    </xf>
    <xf numFmtId="0" fontId="27" fillId="0" borderId="34" xfId="69" applyFont="1" applyFill="1" applyBorder="1" applyAlignment="1">
      <alignment horizontal="center" vertical="center"/>
      <protection/>
    </xf>
    <xf numFmtId="0" fontId="26" fillId="0" borderId="33" xfId="69" applyFont="1" applyFill="1" applyBorder="1" applyAlignment="1">
      <alignment horizontal="center" vertical="center"/>
      <protection/>
    </xf>
    <xf numFmtId="0" fontId="26" fillId="0" borderId="0" xfId="65" applyFont="1" applyAlignment="1">
      <alignment horizontal="center"/>
      <protection/>
    </xf>
    <xf numFmtId="0" fontId="31" fillId="0" borderId="0" xfId="65" applyFont="1" applyAlignment="1">
      <alignment horizontal="center"/>
      <protection/>
    </xf>
    <xf numFmtId="0" fontId="27" fillId="0" borderId="0" xfId="65" applyFont="1" applyAlignment="1">
      <alignment horizontal="right"/>
      <protection/>
    </xf>
    <xf numFmtId="0" fontId="31" fillId="0" borderId="0" xfId="65" applyFont="1" applyAlignment="1">
      <alignment horizontal="right"/>
      <protection/>
    </xf>
    <xf numFmtId="0" fontId="25" fillId="0" borderId="19" xfId="65" applyFont="1" applyBorder="1" applyAlignment="1">
      <alignment horizontal="center" vertical="center"/>
      <protection/>
    </xf>
    <xf numFmtId="0" fontId="25" fillId="0" borderId="35" xfId="65" applyFont="1" applyBorder="1" applyAlignment="1">
      <alignment horizontal="center" vertical="center"/>
      <protection/>
    </xf>
    <xf numFmtId="0" fontId="25" fillId="0" borderId="26" xfId="65" applyFont="1" applyBorder="1" applyAlignment="1">
      <alignment horizontal="center" vertical="center"/>
      <protection/>
    </xf>
    <xf numFmtId="0" fontId="27" fillId="0" borderId="20" xfId="65" applyFont="1" applyBorder="1" applyAlignment="1">
      <alignment horizontal="left" vertical="center"/>
      <protection/>
    </xf>
    <xf numFmtId="0" fontId="27" fillId="0" borderId="30" xfId="65" applyFont="1" applyBorder="1" applyAlignment="1">
      <alignment horizontal="left" vertical="center"/>
      <protection/>
    </xf>
    <xf numFmtId="3" fontId="27" fillId="0" borderId="30" xfId="65" applyNumberFormat="1" applyFont="1" applyBorder="1" applyAlignment="1">
      <alignment horizontal="center" vertical="center"/>
      <protection/>
    </xf>
    <xf numFmtId="3" fontId="26" fillId="0" borderId="31" xfId="65" applyNumberFormat="1" applyFont="1" applyBorder="1" applyAlignment="1">
      <alignment horizontal="center" vertical="center"/>
      <protection/>
    </xf>
    <xf numFmtId="0" fontId="27" fillId="0" borderId="14" xfId="65" applyFont="1" applyBorder="1" applyAlignment="1">
      <alignment horizontal="left" vertical="center"/>
      <protection/>
    </xf>
    <xf numFmtId="0" fontId="27" fillId="0" borderId="29" xfId="65" applyFont="1" applyBorder="1" applyAlignment="1">
      <alignment horizontal="left" vertical="center"/>
      <protection/>
    </xf>
    <xf numFmtId="3" fontId="27" fillId="0" borderId="29" xfId="65" applyNumberFormat="1" applyFont="1" applyBorder="1" applyAlignment="1">
      <alignment horizontal="center" vertical="center"/>
      <protection/>
    </xf>
    <xf numFmtId="3" fontId="26" fillId="0" borderId="21" xfId="65" applyNumberFormat="1" applyFont="1" applyBorder="1" applyAlignment="1">
      <alignment horizontal="center" vertical="center"/>
      <protection/>
    </xf>
    <xf numFmtId="0" fontId="27" fillId="0" borderId="36" xfId="65" applyFont="1" applyBorder="1" applyAlignment="1">
      <alignment horizontal="left" vertical="center"/>
      <protection/>
    </xf>
    <xf numFmtId="0" fontId="27" fillId="0" borderId="32" xfId="65" applyFont="1" applyBorder="1" applyAlignment="1">
      <alignment horizontal="left" vertical="center"/>
      <protection/>
    </xf>
    <xf numFmtId="3" fontId="27" fillId="0" borderId="32" xfId="65" applyNumberFormat="1" applyFont="1" applyBorder="1" applyAlignment="1">
      <alignment horizontal="center" vertical="center"/>
      <protection/>
    </xf>
    <xf numFmtId="3" fontId="26" fillId="0" borderId="34" xfId="65" applyNumberFormat="1" applyFont="1" applyBorder="1" applyAlignment="1">
      <alignment horizontal="center" vertical="center"/>
      <protection/>
    </xf>
    <xf numFmtId="3" fontId="26" fillId="0" borderId="37" xfId="65" applyNumberFormat="1" applyFont="1" applyBorder="1" applyAlignment="1">
      <alignment horizontal="center" vertical="center"/>
      <protection/>
    </xf>
    <xf numFmtId="3" fontId="26" fillId="0" borderId="33" xfId="65" applyNumberFormat="1" applyFont="1" applyBorder="1" applyAlignment="1">
      <alignment horizontal="center" vertical="center"/>
      <protection/>
    </xf>
    <xf numFmtId="0" fontId="23" fillId="0" borderId="0" xfId="64">
      <alignment/>
      <protection/>
    </xf>
    <xf numFmtId="0" fontId="34" fillId="0" borderId="0" xfId="64" applyFont="1">
      <alignment/>
      <protection/>
    </xf>
    <xf numFmtId="0" fontId="27" fillId="0" borderId="0" xfId="64" applyFont="1">
      <alignment/>
      <protection/>
    </xf>
    <xf numFmtId="0" fontId="27" fillId="0" borderId="0" xfId="64" applyFont="1" applyAlignment="1">
      <alignment horizontal="right"/>
      <protection/>
    </xf>
    <xf numFmtId="0" fontId="25" fillId="0" borderId="0" xfId="61" applyFont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30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right" vertical="center"/>
      <protection/>
    </xf>
    <xf numFmtId="0" fontId="28" fillId="0" borderId="0" xfId="61" applyFont="1" applyAlignment="1">
      <alignment horizontal="center" vertical="center"/>
      <protection/>
    </xf>
    <xf numFmtId="0" fontId="28" fillId="0" borderId="38" xfId="61" applyFont="1" applyBorder="1" applyAlignment="1">
      <alignment horizontal="center" vertical="center"/>
      <protection/>
    </xf>
    <xf numFmtId="0" fontId="30" fillId="0" borderId="35" xfId="61" applyFont="1" applyBorder="1" applyAlignment="1">
      <alignment horizontal="center" vertical="center"/>
      <protection/>
    </xf>
    <xf numFmtId="0" fontId="30" fillId="0" borderId="30" xfId="61" applyFont="1" applyBorder="1" applyAlignment="1">
      <alignment horizontal="center" vertical="center"/>
      <protection/>
    </xf>
    <xf numFmtId="0" fontId="30" fillId="0" borderId="31" xfId="61" applyFont="1" applyBorder="1" applyAlignment="1">
      <alignment horizontal="center" vertical="center"/>
      <protection/>
    </xf>
    <xf numFmtId="0" fontId="23" fillId="0" borderId="0" xfId="60">
      <alignment/>
      <protection/>
    </xf>
    <xf numFmtId="0" fontId="0" fillId="0" borderId="0" xfId="71">
      <alignment/>
      <protection/>
    </xf>
    <xf numFmtId="0" fontId="29" fillId="0" borderId="0" xfId="71" applyFont="1">
      <alignment/>
      <protection/>
    </xf>
    <xf numFmtId="0" fontId="29" fillId="0" borderId="18" xfId="71" applyFont="1" applyBorder="1">
      <alignment/>
      <protection/>
    </xf>
    <xf numFmtId="0" fontId="35" fillId="0" borderId="10" xfId="71" applyFont="1" applyBorder="1">
      <alignment/>
      <protection/>
    </xf>
    <xf numFmtId="0" fontId="29" fillId="0" borderId="20" xfId="71" applyFont="1" applyBorder="1">
      <alignment/>
      <protection/>
    </xf>
    <xf numFmtId="0" fontId="29" fillId="0" borderId="14" xfId="71" applyFont="1" applyBorder="1">
      <alignment/>
      <protection/>
    </xf>
    <xf numFmtId="0" fontId="29" fillId="0" borderId="0" xfId="71" applyFont="1" applyBorder="1">
      <alignment/>
      <protection/>
    </xf>
    <xf numFmtId="3" fontId="29" fillId="0" borderId="0" xfId="71" applyNumberFormat="1" applyFont="1" applyBorder="1">
      <alignment/>
      <protection/>
    </xf>
    <xf numFmtId="3" fontId="29" fillId="0" borderId="31" xfId="71" applyNumberFormat="1" applyFont="1" applyFill="1" applyBorder="1">
      <alignment/>
      <protection/>
    </xf>
    <xf numFmtId="0" fontId="23" fillId="0" borderId="0" xfId="63">
      <alignment/>
      <protection/>
    </xf>
    <xf numFmtId="3" fontId="36" fillId="0" borderId="0" xfId="71" applyNumberFormat="1" applyFont="1" applyBorder="1" applyAlignment="1">
      <alignment horizontal="center" vertical="center" wrapText="1"/>
      <protection/>
    </xf>
    <xf numFmtId="3" fontId="36" fillId="0" borderId="0" xfId="71" applyNumberFormat="1" applyFont="1" applyBorder="1" applyAlignment="1">
      <alignment vertical="center" wrapText="1"/>
      <protection/>
    </xf>
    <xf numFmtId="3" fontId="36" fillId="0" borderId="0" xfId="71" applyNumberFormat="1" applyFont="1" applyAlignment="1">
      <alignment horizontal="center" vertical="center" wrapText="1"/>
      <protection/>
    </xf>
    <xf numFmtId="3" fontId="28" fillId="0" borderId="0" xfId="71" applyNumberFormat="1" applyFont="1" applyAlignment="1">
      <alignment horizontal="center" vertical="center"/>
      <protection/>
    </xf>
    <xf numFmtId="3" fontId="28" fillId="0" borderId="39" xfId="71" applyNumberFormat="1" applyFont="1" applyBorder="1" applyAlignment="1">
      <alignment horizontal="center" vertical="center"/>
      <protection/>
    </xf>
    <xf numFmtId="3" fontId="28" fillId="0" borderId="40" xfId="71" applyNumberFormat="1" applyFont="1" applyBorder="1" applyAlignment="1">
      <alignment horizontal="center" vertical="center" wrapText="1"/>
      <protection/>
    </xf>
    <xf numFmtId="3" fontId="28" fillId="0" borderId="41" xfId="71" applyNumberFormat="1" applyFont="1" applyBorder="1" applyAlignment="1">
      <alignment horizontal="center" vertical="center" wrapText="1"/>
      <protection/>
    </xf>
    <xf numFmtId="3" fontId="28" fillId="0" borderId="42" xfId="71" applyNumberFormat="1" applyFont="1" applyBorder="1">
      <alignment/>
      <protection/>
    </xf>
    <xf numFmtId="3" fontId="28" fillId="0" borderId="0" xfId="71" applyNumberFormat="1" applyFont="1" applyBorder="1" applyAlignment="1">
      <alignment/>
      <protection/>
    </xf>
    <xf numFmtId="3" fontId="28" fillId="0" borderId="43" xfId="71" applyNumberFormat="1" applyFont="1" applyBorder="1" applyAlignment="1">
      <alignment wrapText="1"/>
      <protection/>
    </xf>
    <xf numFmtId="3" fontId="29" fillId="0" borderId="14" xfId="71" applyNumberFormat="1" applyFont="1" applyBorder="1" applyAlignment="1">
      <alignment horizontal="left" indent="1"/>
      <protection/>
    </xf>
    <xf numFmtId="174" fontId="29" fillId="0" borderId="29" xfId="71" applyNumberFormat="1" applyFont="1" applyBorder="1" applyAlignment="1">
      <alignment/>
      <protection/>
    </xf>
    <xf numFmtId="3" fontId="29" fillId="0" borderId="21" xfId="71" applyNumberFormat="1" applyFont="1" applyBorder="1" applyAlignment="1">
      <alignment wrapText="1"/>
      <protection/>
    </xf>
    <xf numFmtId="3" fontId="29" fillId="0" borderId="14" xfId="71" applyNumberFormat="1" applyFont="1" applyBorder="1" applyAlignment="1">
      <alignment horizontal="left" indent="2"/>
      <protection/>
    </xf>
    <xf numFmtId="3" fontId="29" fillId="0" borderId="29" xfId="71" applyNumberFormat="1" applyFont="1" applyBorder="1" applyAlignment="1">
      <alignment/>
      <protection/>
    </xf>
    <xf numFmtId="3" fontId="28" fillId="0" borderId="19" xfId="71" applyNumberFormat="1" applyFont="1" applyBorder="1" applyAlignment="1">
      <alignment horizontal="center"/>
      <protection/>
    </xf>
    <xf numFmtId="3" fontId="29" fillId="0" borderId="44" xfId="71" applyNumberFormat="1" applyFont="1" applyBorder="1" applyAlignment="1">
      <alignment/>
      <protection/>
    </xf>
    <xf numFmtId="3" fontId="29" fillId="0" borderId="35" xfId="71" applyNumberFormat="1" applyFont="1" applyBorder="1" applyAlignment="1">
      <alignment/>
      <protection/>
    </xf>
    <xf numFmtId="3" fontId="28" fillId="0" borderId="26" xfId="71" applyNumberFormat="1" applyFont="1" applyBorder="1" applyAlignment="1">
      <alignment wrapText="1"/>
      <protection/>
    </xf>
    <xf numFmtId="3" fontId="28" fillId="0" borderId="45" xfId="71" applyNumberFormat="1" applyFont="1" applyBorder="1" applyAlignment="1">
      <alignment/>
      <protection/>
    </xf>
    <xf numFmtId="3" fontId="28" fillId="0" borderId="46" xfId="71" applyNumberFormat="1" applyFont="1" applyBorder="1" applyAlignment="1">
      <alignment/>
      <protection/>
    </xf>
    <xf numFmtId="3" fontId="29" fillId="0" borderId="0" xfId="71" applyNumberFormat="1" applyFont="1">
      <alignment/>
      <protection/>
    </xf>
    <xf numFmtId="3" fontId="28" fillId="0" borderId="0" xfId="71" applyNumberFormat="1" applyFont="1">
      <alignment/>
      <protection/>
    </xf>
    <xf numFmtId="3" fontId="0" fillId="0" borderId="0" xfId="71" applyNumberFormat="1">
      <alignment/>
      <protection/>
    </xf>
    <xf numFmtId="3" fontId="29" fillId="0" borderId="18" xfId="71" applyNumberFormat="1" applyFont="1" applyBorder="1">
      <alignment/>
      <protection/>
    </xf>
    <xf numFmtId="3" fontId="29" fillId="0" borderId="38" xfId="71" applyNumberFormat="1" applyFont="1" applyBorder="1">
      <alignment/>
      <protection/>
    </xf>
    <xf numFmtId="3" fontId="29" fillId="0" borderId="36" xfId="71" applyNumberFormat="1" applyFont="1" applyBorder="1">
      <alignment/>
      <protection/>
    </xf>
    <xf numFmtId="3" fontId="29" fillId="0" borderId="32" xfId="71" applyNumberFormat="1" applyFont="1" applyBorder="1">
      <alignment/>
      <protection/>
    </xf>
    <xf numFmtId="3" fontId="28" fillId="0" borderId="19" xfId="71" applyNumberFormat="1" applyFont="1" applyBorder="1">
      <alignment/>
      <protection/>
    </xf>
    <xf numFmtId="3" fontId="28" fillId="0" borderId="35" xfId="71" applyNumberFormat="1" applyFont="1" applyBorder="1">
      <alignment/>
      <protection/>
    </xf>
    <xf numFmtId="3" fontId="0" fillId="0" borderId="0" xfId="71" applyNumberFormat="1" applyBorder="1">
      <alignment/>
      <protection/>
    </xf>
    <xf numFmtId="3" fontId="28" fillId="0" borderId="0" xfId="71" applyNumberFormat="1" applyFont="1" applyBorder="1">
      <alignment/>
      <protection/>
    </xf>
    <xf numFmtId="3" fontId="28" fillId="0" borderId="10" xfId="71" applyNumberFormat="1" applyFont="1" applyBorder="1">
      <alignment/>
      <protection/>
    </xf>
    <xf numFmtId="3" fontId="29" fillId="0" borderId="37" xfId="71" applyNumberFormat="1" applyFont="1" applyBorder="1">
      <alignment/>
      <protection/>
    </xf>
    <xf numFmtId="3" fontId="28" fillId="0" borderId="33" xfId="71" applyNumberFormat="1" applyFont="1" applyBorder="1">
      <alignment/>
      <protection/>
    </xf>
    <xf numFmtId="3" fontId="28" fillId="0" borderId="37" xfId="71" applyNumberFormat="1" applyFont="1" applyBorder="1">
      <alignment/>
      <protection/>
    </xf>
    <xf numFmtId="0" fontId="26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0" fontId="26" fillId="0" borderId="0" xfId="57" applyFont="1" applyBorder="1" applyAlignment="1">
      <alignment horizontal="center" vertical="center"/>
      <protection/>
    </xf>
    <xf numFmtId="0" fontId="27" fillId="0" borderId="0" xfId="57" applyFont="1" applyAlignment="1">
      <alignment horizontal="right" vertical="center"/>
      <protection/>
    </xf>
    <xf numFmtId="3" fontId="26" fillId="0" borderId="33" xfId="57" applyNumberFormat="1" applyFont="1" applyBorder="1" applyAlignment="1">
      <alignment horizontal="center" vertical="center"/>
      <protection/>
    </xf>
    <xf numFmtId="49" fontId="26" fillId="0" borderId="10" xfId="57" applyNumberFormat="1" applyFont="1" applyBorder="1" applyAlignment="1">
      <alignment horizontal="center" vertical="center"/>
      <protection/>
    </xf>
    <xf numFmtId="172" fontId="26" fillId="0" borderId="33" xfId="57" applyNumberFormat="1" applyFont="1" applyFill="1" applyBorder="1" applyAlignment="1">
      <alignment horizontal="center" vertical="center"/>
      <protection/>
    </xf>
    <xf numFmtId="0" fontId="26" fillId="0" borderId="14" xfId="57" applyFont="1" applyBorder="1" applyAlignment="1">
      <alignment horizontal="center" vertical="center"/>
      <protection/>
    </xf>
    <xf numFmtId="3" fontId="26" fillId="0" borderId="21" xfId="57" applyNumberFormat="1" applyFont="1" applyBorder="1" applyAlignment="1">
      <alignment horizontal="center" vertical="center"/>
      <protection/>
    </xf>
    <xf numFmtId="0" fontId="26" fillId="0" borderId="0" xfId="59" applyFont="1" applyBorder="1" applyAlignment="1">
      <alignment horizontal="center" vertical="center" wrapText="1"/>
      <protection/>
    </xf>
    <xf numFmtId="0" fontId="27" fillId="0" borderId="0" xfId="59" applyFont="1" applyBorder="1" applyAlignment="1">
      <alignment horizontal="left" vertical="center" wrapText="1"/>
      <protection/>
    </xf>
    <xf numFmtId="172" fontId="27" fillId="0" borderId="0" xfId="59" applyNumberFormat="1" applyFont="1" applyBorder="1" applyAlignment="1">
      <alignment horizontal="center" vertical="center" wrapText="1"/>
      <protection/>
    </xf>
    <xf numFmtId="172" fontId="26" fillId="0" borderId="0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8" fillId="0" borderId="47" xfId="71" applyFont="1" applyBorder="1">
      <alignment/>
      <protection/>
    </xf>
    <xf numFmtId="0" fontId="28" fillId="0" borderId="10" xfId="71" applyFont="1" applyBorder="1">
      <alignment/>
      <protection/>
    </xf>
    <xf numFmtId="0" fontId="28" fillId="0" borderId="48" xfId="71" applyFont="1" applyBorder="1">
      <alignment/>
      <protection/>
    </xf>
    <xf numFmtId="49" fontId="28" fillId="0" borderId="17" xfId="66" applyNumberFormat="1" applyFont="1" applyBorder="1" applyAlignment="1">
      <alignment horizontal="center" vertical="center"/>
      <protection/>
    </xf>
    <xf numFmtId="0" fontId="28" fillId="0" borderId="49" xfId="66" applyFont="1" applyBorder="1" applyAlignment="1">
      <alignment horizontal="left" vertical="center" wrapText="1"/>
      <protection/>
    </xf>
    <xf numFmtId="49" fontId="28" fillId="0" borderId="14" xfId="67" applyNumberFormat="1" applyFont="1" applyBorder="1" applyAlignment="1">
      <alignment horizontal="center" vertical="center"/>
      <protection/>
    </xf>
    <xf numFmtId="0" fontId="27" fillId="0" borderId="50" xfId="68" applyFont="1" applyBorder="1" applyAlignment="1">
      <alignment/>
      <protection/>
    </xf>
    <xf numFmtId="3" fontId="27" fillId="0" borderId="51" xfId="68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3" fontId="29" fillId="0" borderId="50" xfId="71" applyNumberFormat="1" applyFont="1" applyBorder="1">
      <alignment/>
      <protection/>
    </xf>
    <xf numFmtId="3" fontId="29" fillId="0" borderId="52" xfId="71" applyNumberFormat="1" applyFont="1" applyBorder="1">
      <alignment/>
      <protection/>
    </xf>
    <xf numFmtId="3" fontId="28" fillId="0" borderId="52" xfId="71" applyNumberFormat="1" applyFont="1" applyBorder="1">
      <alignment/>
      <protection/>
    </xf>
    <xf numFmtId="3" fontId="19" fillId="0" borderId="53" xfId="70" applyNumberFormat="1" applyFont="1" applyBorder="1">
      <alignment/>
      <protection/>
    </xf>
    <xf numFmtId="3" fontId="0" fillId="0" borderId="14" xfId="70" applyNumberFormat="1" applyFont="1" applyBorder="1" applyAlignment="1">
      <alignment horizontal="right"/>
      <protection/>
    </xf>
    <xf numFmtId="3" fontId="0" fillId="0" borderId="12" xfId="70" applyNumberFormat="1" applyFont="1" applyBorder="1">
      <alignment/>
      <protection/>
    </xf>
    <xf numFmtId="3" fontId="19" fillId="0" borderId="54" xfId="70" applyNumberFormat="1" applyFont="1" applyBorder="1" applyAlignment="1">
      <alignment horizontal="right" wrapText="1"/>
      <protection/>
    </xf>
    <xf numFmtId="3" fontId="0" fillId="0" borderId="14" xfId="70" applyNumberFormat="1" applyFont="1" applyBorder="1" applyAlignment="1">
      <alignment horizontal="left"/>
      <protection/>
    </xf>
    <xf numFmtId="3" fontId="0" fillId="0" borderId="55" xfId="70" applyNumberFormat="1" applyBorder="1">
      <alignment/>
      <protection/>
    </xf>
    <xf numFmtId="3" fontId="0" fillId="0" borderId="19" xfId="70" applyNumberFormat="1" applyFont="1" applyBorder="1" applyAlignment="1">
      <alignment horizontal="right"/>
      <protection/>
    </xf>
    <xf numFmtId="3" fontId="19" fillId="0" borderId="20" xfId="70" applyNumberFormat="1" applyFont="1" applyBorder="1" applyAlignment="1">
      <alignment horizontal="left"/>
      <protection/>
    </xf>
    <xf numFmtId="3" fontId="22" fillId="0" borderId="56" xfId="70" applyNumberFormat="1" applyFont="1" applyBorder="1">
      <alignment/>
      <protection/>
    </xf>
    <xf numFmtId="3" fontId="22" fillId="0" borderId="15" xfId="70" applyNumberFormat="1" applyFont="1" applyBorder="1" applyAlignment="1">
      <alignment horizontal="left" wrapText="1"/>
      <protection/>
    </xf>
    <xf numFmtId="3" fontId="22" fillId="0" borderId="15" xfId="70" applyNumberFormat="1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16" xfId="0" applyBorder="1" applyAlignment="1">
      <alignment/>
    </xf>
    <xf numFmtId="3" fontId="22" fillId="0" borderId="54" xfId="70" applyNumberFormat="1" applyFont="1" applyBorder="1">
      <alignment/>
      <protection/>
    </xf>
    <xf numFmtId="3" fontId="19" fillId="0" borderId="13" xfId="70" applyNumberFormat="1" applyFont="1" applyBorder="1" applyAlignment="1">
      <alignment/>
      <protection/>
    </xf>
    <xf numFmtId="3" fontId="0" fillId="0" borderId="58" xfId="70" applyNumberFormat="1" applyFont="1" applyBorder="1">
      <alignment/>
      <protection/>
    </xf>
    <xf numFmtId="3" fontId="0" fillId="0" borderId="14" xfId="70" applyNumberFormat="1" applyFont="1" applyBorder="1" applyAlignment="1">
      <alignment horizontal="left"/>
      <protection/>
    </xf>
    <xf numFmtId="3" fontId="22" fillId="0" borderId="12" xfId="70" applyNumberFormat="1" applyFont="1" applyBorder="1" applyAlignment="1">
      <alignment horizontal="right"/>
      <protection/>
    </xf>
    <xf numFmtId="3" fontId="23" fillId="0" borderId="58" xfId="62" applyNumberFormat="1" applyBorder="1" applyAlignment="1">
      <alignment/>
      <protection/>
    </xf>
    <xf numFmtId="3" fontId="23" fillId="0" borderId="43" xfId="62" applyNumberFormat="1" applyBorder="1" applyAlignment="1">
      <alignment/>
      <protection/>
    </xf>
    <xf numFmtId="3" fontId="23" fillId="0" borderId="56" xfId="62" applyNumberFormat="1" applyBorder="1" applyAlignment="1">
      <alignment/>
      <protection/>
    </xf>
    <xf numFmtId="0" fontId="0" fillId="0" borderId="42" xfId="0" applyFont="1" applyBorder="1" applyAlignment="1">
      <alignment/>
    </xf>
    <xf numFmtId="3" fontId="28" fillId="0" borderId="18" xfId="71" applyNumberFormat="1" applyFont="1" applyBorder="1">
      <alignment/>
      <protection/>
    </xf>
    <xf numFmtId="3" fontId="28" fillId="0" borderId="38" xfId="71" applyNumberFormat="1" applyFont="1" applyBorder="1" applyAlignment="1">
      <alignment/>
      <protection/>
    </xf>
    <xf numFmtId="3" fontId="28" fillId="0" borderId="25" xfId="71" applyNumberFormat="1" applyFont="1" applyBorder="1" applyAlignment="1">
      <alignment wrapText="1"/>
      <protection/>
    </xf>
    <xf numFmtId="3" fontId="30" fillId="0" borderId="35" xfId="67" applyNumberFormat="1" applyFont="1" applyBorder="1" applyAlignment="1">
      <alignment horizontal="center" vertical="center" wrapText="1"/>
      <protection/>
    </xf>
    <xf numFmtId="3" fontId="30" fillId="0" borderId="35" xfId="67" applyNumberFormat="1" applyFont="1" applyBorder="1" applyAlignment="1">
      <alignment horizontal="center" vertical="center"/>
      <protection/>
    </xf>
    <xf numFmtId="3" fontId="30" fillId="0" borderId="26" xfId="67" applyNumberFormat="1" applyFont="1" applyBorder="1" applyAlignment="1">
      <alignment horizontal="center" vertical="center"/>
      <protection/>
    </xf>
    <xf numFmtId="0" fontId="26" fillId="0" borderId="50" xfId="58" applyFont="1" applyBorder="1" applyAlignment="1">
      <alignment horizontal="center" vertical="center" wrapText="1"/>
      <protection/>
    </xf>
    <xf numFmtId="0" fontId="26" fillId="0" borderId="18" xfId="58" applyFont="1" applyBorder="1" applyAlignment="1">
      <alignment horizontal="center" vertical="center" wrapText="1"/>
      <protection/>
    </xf>
    <xf numFmtId="0" fontId="26" fillId="0" borderId="29" xfId="58" applyFont="1" applyBorder="1" applyAlignment="1">
      <alignment horizontal="center" vertical="center" wrapText="1"/>
      <protection/>
    </xf>
    <xf numFmtId="3" fontId="0" fillId="0" borderId="0" xfId="70" applyNumberFormat="1" applyBorder="1" applyAlignment="1">
      <alignment horizontal="right" vertical="center"/>
      <protection/>
    </xf>
    <xf numFmtId="3" fontId="20" fillId="0" borderId="17" xfId="70" applyNumberFormat="1" applyFont="1" applyBorder="1" applyAlignment="1">
      <alignment horizontal="distributed" vertical="center" wrapText="1"/>
      <protection/>
    </xf>
    <xf numFmtId="0" fontId="30" fillId="0" borderId="0" xfId="67" applyFont="1" applyAlignment="1">
      <alignment horizontal="center" vertical="center"/>
      <protection/>
    </xf>
    <xf numFmtId="0" fontId="28" fillId="0" borderId="36" xfId="67" applyFont="1" applyBorder="1" applyAlignment="1">
      <alignment horizontal="center" vertical="center"/>
      <protection/>
    </xf>
    <xf numFmtId="0" fontId="28" fillId="0" borderId="32" xfId="67" applyFont="1" applyBorder="1" applyAlignment="1">
      <alignment horizontal="left" vertical="center" wrapText="1"/>
      <protection/>
    </xf>
    <xf numFmtId="3" fontId="0" fillId="0" borderId="54" xfId="70" applyNumberFormat="1" applyFont="1" applyFill="1" applyBorder="1">
      <alignment/>
      <protection/>
    </xf>
    <xf numFmtId="0" fontId="19" fillId="0" borderId="13" xfId="70" applyNumberFormat="1" applyFont="1" applyBorder="1">
      <alignment/>
      <protection/>
    </xf>
    <xf numFmtId="0" fontId="0" fillId="0" borderId="0" xfId="71" applyBorder="1">
      <alignment/>
      <protection/>
    </xf>
    <xf numFmtId="0" fontId="29" fillId="0" borderId="47" xfId="71" applyFont="1" applyBorder="1">
      <alignment/>
      <protection/>
    </xf>
    <xf numFmtId="49" fontId="27" fillId="0" borderId="47" xfId="57" applyNumberFormat="1" applyFont="1" applyBorder="1" applyAlignment="1">
      <alignment horizontal="center" vertical="center"/>
      <protection/>
    </xf>
    <xf numFmtId="3" fontId="27" fillId="0" borderId="33" xfId="57" applyNumberFormat="1" applyFont="1" applyBorder="1" applyAlignment="1">
      <alignment horizontal="center" vertical="center"/>
      <protection/>
    </xf>
    <xf numFmtId="49" fontId="26" fillId="0" borderId="47" xfId="57" applyNumberFormat="1" applyFont="1" applyBorder="1" applyAlignment="1">
      <alignment horizontal="center" vertical="center"/>
      <protection/>
    </xf>
    <xf numFmtId="3" fontId="27" fillId="0" borderId="46" xfId="57" applyNumberFormat="1" applyFont="1" applyBorder="1" applyAlignment="1">
      <alignment horizontal="center" vertical="center"/>
      <protection/>
    </xf>
    <xf numFmtId="3" fontId="28" fillId="0" borderId="25" xfId="71" applyNumberFormat="1" applyFont="1" applyBorder="1">
      <alignment/>
      <protection/>
    </xf>
    <xf numFmtId="3" fontId="27" fillId="0" borderId="11" xfId="57" applyNumberFormat="1" applyFont="1" applyBorder="1" applyAlignment="1">
      <alignment horizontal="left" vertical="center"/>
      <protection/>
    </xf>
    <xf numFmtId="3" fontId="27" fillId="0" borderId="59" xfId="57" applyNumberFormat="1" applyFont="1" applyBorder="1" applyAlignment="1">
      <alignment horizontal="left" vertical="center"/>
      <protection/>
    </xf>
    <xf numFmtId="3" fontId="29" fillId="0" borderId="21" xfId="71" applyNumberFormat="1" applyFont="1" applyFill="1" applyBorder="1">
      <alignment/>
      <protection/>
    </xf>
    <xf numFmtId="3" fontId="28" fillId="0" borderId="46" xfId="71" applyNumberFormat="1" applyFont="1" applyFill="1" applyBorder="1">
      <alignment/>
      <protection/>
    </xf>
    <xf numFmtId="3" fontId="28" fillId="0" borderId="33" xfId="71" applyNumberFormat="1" applyFont="1" applyFill="1" applyBorder="1">
      <alignment/>
      <protection/>
    </xf>
    <xf numFmtId="0" fontId="29" fillId="0" borderId="0" xfId="71" applyFont="1" applyFill="1">
      <alignment/>
      <protection/>
    </xf>
    <xf numFmtId="0" fontId="29" fillId="0" borderId="33" xfId="71" applyFont="1" applyFill="1" applyBorder="1">
      <alignment/>
      <protection/>
    </xf>
    <xf numFmtId="3" fontId="29" fillId="0" borderId="46" xfId="71" applyNumberFormat="1" applyFont="1" applyFill="1" applyBorder="1">
      <alignment/>
      <protection/>
    </xf>
    <xf numFmtId="3" fontId="28" fillId="0" borderId="17" xfId="71" applyNumberFormat="1" applyFont="1" applyFill="1" applyBorder="1">
      <alignment/>
      <protection/>
    </xf>
    <xf numFmtId="3" fontId="27" fillId="0" borderId="60" xfId="57" applyNumberFormat="1" applyFont="1" applyBorder="1" applyAlignment="1">
      <alignment horizontal="left" vertical="center"/>
      <protection/>
    </xf>
    <xf numFmtId="3" fontId="27" fillId="0" borderId="61" xfId="57" applyNumberFormat="1" applyFont="1" applyBorder="1" applyAlignment="1">
      <alignment horizontal="left" vertical="center"/>
      <protection/>
    </xf>
    <xf numFmtId="3" fontId="27" fillId="0" borderId="29" xfId="68" applyNumberFormat="1" applyFont="1" applyBorder="1" applyAlignment="1">
      <alignment horizontal="center" vertical="center"/>
      <protection/>
    </xf>
    <xf numFmtId="49" fontId="27" fillId="0" borderId="10" xfId="57" applyNumberFormat="1" applyFont="1" applyBorder="1" applyAlignment="1">
      <alignment horizontal="center" vertical="center"/>
      <protection/>
    </xf>
    <xf numFmtId="3" fontId="29" fillId="0" borderId="29" xfId="71" applyNumberFormat="1" applyFont="1" applyBorder="1">
      <alignment/>
      <protection/>
    </xf>
    <xf numFmtId="3" fontId="28" fillId="0" borderId="14" xfId="71" applyNumberFormat="1" applyFont="1" applyBorder="1">
      <alignment/>
      <protection/>
    </xf>
    <xf numFmtId="3" fontId="28" fillId="0" borderId="21" xfId="71" applyNumberFormat="1" applyFont="1" applyBorder="1">
      <alignment/>
      <protection/>
    </xf>
    <xf numFmtId="3" fontId="0" fillId="0" borderId="54" xfId="70" applyNumberFormat="1" applyFont="1" applyBorder="1">
      <alignment/>
      <protection/>
    </xf>
    <xf numFmtId="3" fontId="0" fillId="0" borderId="54" xfId="70" applyNumberFormat="1" applyBorder="1">
      <alignment/>
      <protection/>
    </xf>
    <xf numFmtId="3" fontId="19" fillId="0" borderId="50" xfId="70" applyNumberFormat="1" applyFont="1" applyBorder="1" applyAlignment="1">
      <alignment horizontal="left"/>
      <protection/>
    </xf>
    <xf numFmtId="3" fontId="21" fillId="0" borderId="53" xfId="70" applyNumberFormat="1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26" fillId="0" borderId="62" xfId="67" applyFont="1" applyBorder="1" applyAlignment="1">
      <alignment horizontal="center" vertical="center"/>
      <protection/>
    </xf>
    <xf numFmtId="0" fontId="26" fillId="0" borderId="15" xfId="67" applyFont="1" applyBorder="1" applyAlignment="1">
      <alignment horizontal="center" vertical="center"/>
      <protection/>
    </xf>
    <xf numFmtId="0" fontId="23" fillId="0" borderId="0" xfId="60" applyFill="1">
      <alignment/>
      <protection/>
    </xf>
    <xf numFmtId="0" fontId="0" fillId="0" borderId="0" xfId="71" applyFont="1" applyFill="1">
      <alignment/>
      <protection/>
    </xf>
    <xf numFmtId="0" fontId="29" fillId="0" borderId="25" xfId="71" applyFont="1" applyFill="1" applyBorder="1" applyAlignment="1">
      <alignment horizontal="center" wrapText="1"/>
      <protection/>
    </xf>
    <xf numFmtId="3" fontId="29" fillId="0" borderId="0" xfId="71" applyNumberFormat="1" applyFont="1" applyFill="1" applyBorder="1">
      <alignment/>
      <protection/>
    </xf>
    <xf numFmtId="0" fontId="0" fillId="0" borderId="0" xfId="0" applyFill="1" applyAlignment="1">
      <alignment/>
    </xf>
    <xf numFmtId="3" fontId="0" fillId="0" borderId="16" xfId="70" applyNumberFormat="1" applyFill="1" applyBorder="1">
      <alignment/>
      <protection/>
    </xf>
    <xf numFmtId="3" fontId="27" fillId="0" borderId="34" xfId="58" applyNumberFormat="1" applyFont="1" applyFill="1" applyBorder="1" applyAlignment="1">
      <alignment horizontal="center" vertical="center" wrapText="1"/>
      <protection/>
    </xf>
    <xf numFmtId="3" fontId="26" fillId="0" borderId="21" xfId="57" applyNumberFormat="1" applyFont="1" applyFill="1" applyBorder="1" applyAlignment="1">
      <alignment horizontal="center" vertical="center"/>
      <protection/>
    </xf>
    <xf numFmtId="3" fontId="28" fillId="0" borderId="63" xfId="71" applyNumberFormat="1" applyFont="1" applyBorder="1">
      <alignment/>
      <protection/>
    </xf>
    <xf numFmtId="3" fontId="28" fillId="0" borderId="64" xfId="71" applyNumberFormat="1" applyFont="1" applyBorder="1">
      <alignment/>
      <protection/>
    </xf>
    <xf numFmtId="3" fontId="28" fillId="0" borderId="65" xfId="71" applyNumberFormat="1" applyFont="1" applyBorder="1">
      <alignment/>
      <protection/>
    </xf>
    <xf numFmtId="3" fontId="29" fillId="0" borderId="36" xfId="71" applyNumberFormat="1" applyFont="1" applyBorder="1" applyAlignment="1">
      <alignment horizontal="left" indent="2"/>
      <protection/>
    </xf>
    <xf numFmtId="3" fontId="29" fillId="0" borderId="66" xfId="71" applyNumberFormat="1" applyFont="1" applyBorder="1" applyAlignment="1">
      <alignment/>
      <protection/>
    </xf>
    <xf numFmtId="3" fontId="29" fillId="0" borderId="32" xfId="71" applyNumberFormat="1" applyFont="1" applyBorder="1" applyAlignment="1">
      <alignment/>
      <protection/>
    </xf>
    <xf numFmtId="3" fontId="29" fillId="0" borderId="34" xfId="71" applyNumberFormat="1" applyFont="1" applyBorder="1" applyAlignment="1">
      <alignment wrapText="1"/>
      <protection/>
    </xf>
    <xf numFmtId="3" fontId="19" fillId="0" borderId="22" xfId="70" applyNumberFormat="1" applyFont="1" applyBorder="1">
      <alignment/>
      <protection/>
    </xf>
    <xf numFmtId="3" fontId="22" fillId="0" borderId="16" xfId="70" applyNumberFormat="1" applyFont="1" applyFill="1" applyBorder="1">
      <alignment/>
      <protection/>
    </xf>
    <xf numFmtId="3" fontId="19" fillId="0" borderId="13" xfId="70" applyNumberFormat="1" applyFont="1" applyFill="1" applyBorder="1">
      <alignment/>
      <protection/>
    </xf>
    <xf numFmtId="3" fontId="0" fillId="0" borderId="62" xfId="70" applyNumberFormat="1" applyFont="1" applyBorder="1">
      <alignment/>
      <protection/>
    </xf>
    <xf numFmtId="3" fontId="18" fillId="0" borderId="67" xfId="70" applyNumberFormat="1" applyFont="1" applyBorder="1">
      <alignment/>
      <protection/>
    </xf>
    <xf numFmtId="0" fontId="25" fillId="0" borderId="0" xfId="66" applyFont="1" applyAlignment="1">
      <alignment horizontal="center" vertical="center"/>
      <protection/>
    </xf>
    <xf numFmtId="3" fontId="0" fillId="0" borderId="27" xfId="70" applyNumberFormat="1" applyFont="1" applyBorder="1">
      <alignment/>
      <protection/>
    </xf>
    <xf numFmtId="3" fontId="0" fillId="0" borderId="23" xfId="70" applyNumberFormat="1" applyFont="1" applyBorder="1">
      <alignment/>
      <protection/>
    </xf>
    <xf numFmtId="0" fontId="42" fillId="0" borderId="68" xfId="66" applyFont="1" applyFill="1" applyBorder="1" applyAlignment="1">
      <alignment horizontal="center" vertical="center" wrapText="1"/>
      <protection/>
    </xf>
    <xf numFmtId="0" fontId="42" fillId="0" borderId="17" xfId="66" applyFont="1" applyBorder="1" applyAlignment="1">
      <alignment horizontal="center" vertical="center" wrapText="1"/>
      <protection/>
    </xf>
    <xf numFmtId="0" fontId="42" fillId="0" borderId="24" xfId="66" applyFont="1" applyBorder="1" applyAlignment="1">
      <alignment horizontal="center" vertical="center" wrapText="1"/>
      <protection/>
    </xf>
    <xf numFmtId="0" fontId="0" fillId="0" borderId="0" xfId="71" applyFont="1" applyFill="1" applyAlignment="1">
      <alignment horizontal="right"/>
      <protection/>
    </xf>
    <xf numFmtId="0" fontId="26" fillId="0" borderId="10" xfId="68" applyFont="1" applyBorder="1">
      <alignment/>
      <protection/>
    </xf>
    <xf numFmtId="3" fontId="26" fillId="0" borderId="37" xfId="68" applyNumberFormat="1" applyFont="1" applyBorder="1" applyAlignment="1">
      <alignment horizontal="center" vertical="center"/>
      <protection/>
    </xf>
    <xf numFmtId="0" fontId="27" fillId="0" borderId="18" xfId="68" applyFont="1" applyBorder="1" applyAlignment="1">
      <alignment horizontal="left"/>
      <protection/>
    </xf>
    <xf numFmtId="3" fontId="27" fillId="0" borderId="25" xfId="68" applyNumberFormat="1" applyFont="1" applyBorder="1" applyAlignment="1">
      <alignment horizontal="center" vertical="center"/>
      <protection/>
    </xf>
    <xf numFmtId="0" fontId="28" fillId="0" borderId="69" xfId="61" applyFont="1" applyBorder="1" applyAlignment="1">
      <alignment horizontal="center" vertical="center"/>
      <protection/>
    </xf>
    <xf numFmtId="3" fontId="0" fillId="0" borderId="70" xfId="70" applyNumberFormat="1" applyFont="1" applyBorder="1">
      <alignment/>
      <protection/>
    </xf>
    <xf numFmtId="3" fontId="0" fillId="0" borderId="71" xfId="70" applyNumberFormat="1" applyFont="1" applyBorder="1">
      <alignment/>
      <protection/>
    </xf>
    <xf numFmtId="3" fontId="0" fillId="0" borderId="72" xfId="70" applyNumberFormat="1" applyFont="1" applyBorder="1">
      <alignment/>
      <protection/>
    </xf>
    <xf numFmtId="3" fontId="19" fillId="0" borderId="39" xfId="70" applyNumberFormat="1" applyFont="1" applyBorder="1">
      <alignment/>
      <protection/>
    </xf>
    <xf numFmtId="3" fontId="18" fillId="0" borderId="73" xfId="70" applyNumberFormat="1" applyFont="1" applyBorder="1">
      <alignment/>
      <protection/>
    </xf>
    <xf numFmtId="3" fontId="27" fillId="0" borderId="32" xfId="68" applyNumberFormat="1" applyFont="1" applyBorder="1" applyAlignment="1">
      <alignment horizontal="center" vertical="center"/>
      <protection/>
    </xf>
    <xf numFmtId="0" fontId="27" fillId="0" borderId="36" xfId="68" applyFont="1" applyBorder="1" applyAlignment="1">
      <alignment horizontal="left"/>
      <protection/>
    </xf>
    <xf numFmtId="3" fontId="27" fillId="0" borderId="34" xfId="68" applyNumberFormat="1" applyFont="1" applyBorder="1" applyAlignment="1">
      <alignment horizontal="center" vertical="center"/>
      <protection/>
    </xf>
    <xf numFmtId="0" fontId="26" fillId="0" borderId="47" xfId="58" applyFont="1" applyBorder="1" applyAlignment="1">
      <alignment horizontal="center" vertical="center" wrapText="1"/>
      <protection/>
    </xf>
    <xf numFmtId="172" fontId="27" fillId="0" borderId="27" xfId="58" applyNumberFormat="1" applyFont="1" applyBorder="1" applyAlignment="1">
      <alignment horizontal="center" vertical="center" wrapText="1"/>
      <protection/>
    </xf>
    <xf numFmtId="172" fontId="27" fillId="0" borderId="16" xfId="58" applyNumberFormat="1" applyFont="1" applyBorder="1" applyAlignment="1">
      <alignment horizontal="center" vertical="center" wrapText="1"/>
      <protection/>
    </xf>
    <xf numFmtId="172" fontId="27" fillId="0" borderId="23" xfId="58" applyNumberFormat="1" applyFont="1" applyBorder="1" applyAlignment="1">
      <alignment horizontal="center" vertical="center" wrapText="1"/>
      <protection/>
    </xf>
    <xf numFmtId="0" fontId="27" fillId="0" borderId="62" xfId="58" applyFont="1" applyBorder="1" applyAlignment="1">
      <alignment horizontal="left" vertical="center" wrapText="1"/>
      <protection/>
    </xf>
    <xf numFmtId="0" fontId="27" fillId="0" borderId="15" xfId="58" applyFont="1" applyBorder="1" applyAlignment="1">
      <alignment horizontal="left" vertical="center" wrapText="1"/>
      <protection/>
    </xf>
    <xf numFmtId="0" fontId="27" fillId="0" borderId="28" xfId="58" applyFont="1" applyBorder="1" applyAlignment="1">
      <alignment horizontal="left" vertical="center" wrapText="1"/>
      <protection/>
    </xf>
    <xf numFmtId="3" fontId="26" fillId="0" borderId="17" xfId="58" applyNumberFormat="1" applyFont="1" applyBorder="1" applyAlignment="1">
      <alignment horizontal="center" vertical="center" wrapText="1"/>
      <protection/>
    </xf>
    <xf numFmtId="172" fontId="26" fillId="0" borderId="17" xfId="58" applyNumberFormat="1" applyFont="1" applyBorder="1" applyAlignment="1">
      <alignment horizontal="center" vertical="center" wrapText="1"/>
      <protection/>
    </xf>
    <xf numFmtId="3" fontId="29" fillId="0" borderId="25" xfId="71" applyNumberFormat="1" applyFont="1" applyBorder="1">
      <alignment/>
      <protection/>
    </xf>
    <xf numFmtId="3" fontId="29" fillId="0" borderId="51" xfId="71" applyNumberFormat="1" applyFont="1" applyBorder="1">
      <alignment/>
      <protection/>
    </xf>
    <xf numFmtId="3" fontId="28" fillId="0" borderId="29" xfId="71" applyNumberFormat="1" applyFont="1" applyBorder="1">
      <alignment/>
      <protection/>
    </xf>
    <xf numFmtId="3" fontId="28" fillId="0" borderId="74" xfId="71" applyNumberFormat="1" applyFont="1" applyBorder="1">
      <alignment/>
      <protection/>
    </xf>
    <xf numFmtId="3" fontId="29" fillId="0" borderId="53" xfId="71" applyNumberFormat="1" applyFont="1" applyBorder="1">
      <alignment/>
      <protection/>
    </xf>
    <xf numFmtId="3" fontId="28" fillId="0" borderId="17" xfId="71" applyNumberFormat="1" applyFont="1" applyBorder="1">
      <alignment/>
      <protection/>
    </xf>
    <xf numFmtId="0" fontId="42" fillId="0" borderId="49" xfId="66" applyFont="1" applyFill="1" applyBorder="1" applyAlignment="1">
      <alignment horizontal="center" vertical="center" wrapText="1"/>
      <protection/>
    </xf>
    <xf numFmtId="0" fontId="42" fillId="0" borderId="48" xfId="66" applyFont="1" applyFill="1" applyBorder="1" applyAlignment="1">
      <alignment horizontal="center" vertical="center" wrapText="1"/>
      <protection/>
    </xf>
    <xf numFmtId="0" fontId="26" fillId="0" borderId="67" xfId="66" applyFont="1" applyBorder="1" applyAlignment="1">
      <alignment horizontal="center" vertical="center"/>
      <protection/>
    </xf>
    <xf numFmtId="3" fontId="27" fillId="0" borderId="60" xfId="57" applyNumberFormat="1" applyFont="1" applyBorder="1" applyAlignment="1">
      <alignment horizontal="left" vertical="center" wrapText="1"/>
      <protection/>
    </xf>
    <xf numFmtId="3" fontId="27" fillId="0" borderId="61" xfId="57" applyNumberFormat="1" applyFont="1" applyBorder="1" applyAlignment="1">
      <alignment horizontal="left" vertical="center" wrapText="1"/>
      <protection/>
    </xf>
    <xf numFmtId="0" fontId="26" fillId="0" borderId="17" xfId="68" applyFont="1" applyBorder="1" applyAlignment="1">
      <alignment/>
      <protection/>
    </xf>
    <xf numFmtId="3" fontId="26" fillId="0" borderId="17" xfId="68" applyNumberFormat="1" applyFont="1" applyBorder="1" applyAlignment="1">
      <alignment horizontal="center"/>
      <protection/>
    </xf>
    <xf numFmtId="3" fontId="26" fillId="0" borderId="33" xfId="57" applyNumberFormat="1" applyFont="1" applyFill="1" applyBorder="1" applyAlignment="1">
      <alignment horizontal="center" vertical="center"/>
      <protection/>
    </xf>
    <xf numFmtId="3" fontId="29" fillId="0" borderId="0" xfId="71" applyNumberFormat="1" applyFont="1" applyBorder="1" applyAlignment="1">
      <alignment horizontal="left" indent="2"/>
      <protection/>
    </xf>
    <xf numFmtId="3" fontId="29" fillId="0" borderId="0" xfId="71" applyNumberFormat="1" applyFont="1" applyBorder="1" applyAlignment="1">
      <alignment/>
      <protection/>
    </xf>
    <xf numFmtId="3" fontId="29" fillId="0" borderId="0" xfId="71" applyNumberFormat="1" applyFont="1" applyBorder="1" applyAlignment="1">
      <alignment wrapText="1"/>
      <protection/>
    </xf>
    <xf numFmtId="3" fontId="29" fillId="0" borderId="59" xfId="71" applyNumberFormat="1" applyFont="1" applyBorder="1" applyAlignment="1">
      <alignment/>
      <protection/>
    </xf>
    <xf numFmtId="3" fontId="29" fillId="0" borderId="37" xfId="71" applyNumberFormat="1" applyFont="1" applyBorder="1" applyAlignment="1">
      <alignment/>
      <protection/>
    </xf>
    <xf numFmtId="3" fontId="29" fillId="0" borderId="33" xfId="71" applyNumberFormat="1" applyFont="1" applyBorder="1" applyAlignment="1">
      <alignment wrapText="1"/>
      <protection/>
    </xf>
    <xf numFmtId="3" fontId="29" fillId="0" borderId="59" xfId="71" applyNumberFormat="1" applyFont="1" applyBorder="1">
      <alignment/>
      <protection/>
    </xf>
    <xf numFmtId="3" fontId="29" fillId="0" borderId="10" xfId="71" applyNumberFormat="1" applyFont="1" applyBorder="1">
      <alignment/>
      <protection/>
    </xf>
    <xf numFmtId="3" fontId="29" fillId="0" borderId="33" xfId="71" applyNumberFormat="1" applyFont="1" applyBorder="1">
      <alignment/>
      <protection/>
    </xf>
    <xf numFmtId="3" fontId="18" fillId="0" borderId="0" xfId="70" applyNumberFormat="1" applyFont="1" applyBorder="1" applyAlignment="1">
      <alignment horizontal="center" vertical="distributed" wrapText="1"/>
      <protection/>
    </xf>
    <xf numFmtId="3" fontId="26" fillId="0" borderId="0" xfId="57" applyNumberFormat="1" applyFont="1" applyFill="1" applyBorder="1" applyAlignment="1">
      <alignment horizontal="center" vertical="center"/>
      <protection/>
    </xf>
    <xf numFmtId="3" fontId="28" fillId="0" borderId="10" xfId="71" applyNumberFormat="1" applyFont="1" applyBorder="1" applyAlignment="1">
      <alignment/>
      <protection/>
    </xf>
    <xf numFmtId="3" fontId="19" fillId="0" borderId="49" xfId="70" applyNumberFormat="1" applyFont="1" applyBorder="1">
      <alignment/>
      <protection/>
    </xf>
    <xf numFmtId="3" fontId="0" fillId="0" borderId="75" xfId="70" applyNumberFormat="1" applyBorder="1">
      <alignment/>
      <protection/>
    </xf>
    <xf numFmtId="3" fontId="22" fillId="0" borderId="22" xfId="70" applyNumberFormat="1" applyFont="1" applyBorder="1">
      <alignment/>
      <protection/>
    </xf>
    <xf numFmtId="3" fontId="0" fillId="0" borderId="22" xfId="70" applyNumberFormat="1" applyFont="1" applyBorder="1">
      <alignment/>
      <protection/>
    </xf>
    <xf numFmtId="3" fontId="22" fillId="0" borderId="76" xfId="70" applyNumberFormat="1" applyFont="1" applyBorder="1">
      <alignment/>
      <protection/>
    </xf>
    <xf numFmtId="3" fontId="0" fillId="0" borderId="76" xfId="70" applyNumberFormat="1" applyFont="1" applyBorder="1">
      <alignment/>
      <protection/>
    </xf>
    <xf numFmtId="3" fontId="19" fillId="0" borderId="55" xfId="70" applyNumberFormat="1" applyFont="1" applyBorder="1">
      <alignment/>
      <protection/>
    </xf>
    <xf numFmtId="3" fontId="22" fillId="0" borderId="43" xfId="70" applyNumberFormat="1" applyFont="1" applyBorder="1">
      <alignment/>
      <protection/>
    </xf>
    <xf numFmtId="3" fontId="19" fillId="0" borderId="75" xfId="70" applyNumberFormat="1" applyFont="1" applyBorder="1" applyAlignment="1">
      <alignment/>
      <protection/>
    </xf>
    <xf numFmtId="3" fontId="18" fillId="0" borderId="65" xfId="70" applyNumberFormat="1" applyFont="1" applyBorder="1">
      <alignment/>
      <protection/>
    </xf>
    <xf numFmtId="3" fontId="0" fillId="0" borderId="49" xfId="70" applyNumberFormat="1" applyBorder="1">
      <alignment/>
      <protection/>
    </xf>
    <xf numFmtId="3" fontId="0" fillId="0" borderId="56" xfId="70" applyNumberFormat="1" applyBorder="1">
      <alignment/>
      <protection/>
    </xf>
    <xf numFmtId="3" fontId="0" fillId="0" borderId="27" xfId="70" applyNumberFormat="1" applyFont="1" applyBorder="1" applyAlignment="1">
      <alignment/>
      <protection/>
    </xf>
    <xf numFmtId="3" fontId="0" fillId="0" borderId="16" xfId="70" applyNumberFormat="1" applyFont="1" applyBorder="1" applyAlignment="1">
      <alignment/>
      <protection/>
    </xf>
    <xf numFmtId="3" fontId="20" fillId="0" borderId="17" xfId="70" applyNumberFormat="1" applyFont="1" applyBorder="1" applyAlignment="1">
      <alignment horizontal="center" wrapText="1"/>
      <protection/>
    </xf>
    <xf numFmtId="3" fontId="22" fillId="0" borderId="28" xfId="70" applyNumberFormat="1" applyFont="1" applyBorder="1">
      <alignment/>
      <protection/>
    </xf>
    <xf numFmtId="3" fontId="19" fillId="0" borderId="11" xfId="70" applyNumberFormat="1" applyFont="1" applyBorder="1">
      <alignment/>
      <protection/>
    </xf>
    <xf numFmtId="3" fontId="19" fillId="0" borderId="43" xfId="70" applyNumberFormat="1" applyFont="1" applyBorder="1" applyAlignment="1">
      <alignment horizontal="right" wrapText="1"/>
      <protection/>
    </xf>
    <xf numFmtId="3" fontId="0" fillId="0" borderId="22" xfId="70" applyNumberFormat="1" applyFont="1" applyBorder="1">
      <alignment/>
      <protection/>
    </xf>
    <xf numFmtId="3" fontId="19" fillId="0" borderId="75" xfId="70" applyNumberFormat="1" applyFont="1" applyBorder="1">
      <alignment/>
      <protection/>
    </xf>
    <xf numFmtId="3" fontId="0" fillId="0" borderId="43" xfId="70" applyNumberFormat="1" applyBorder="1">
      <alignment/>
      <protection/>
    </xf>
    <xf numFmtId="3" fontId="19" fillId="0" borderId="67" xfId="70" applyNumberFormat="1" applyFont="1" applyBorder="1" applyAlignment="1">
      <alignment horizontal="right" wrapText="1"/>
      <protection/>
    </xf>
    <xf numFmtId="3" fontId="0" fillId="0" borderId="23" xfId="70" applyNumberFormat="1" applyFont="1" applyBorder="1" applyAlignment="1">
      <alignment/>
      <protection/>
    </xf>
    <xf numFmtId="0" fontId="29" fillId="0" borderId="10" xfId="71" applyFont="1" applyBorder="1">
      <alignment/>
      <protection/>
    </xf>
    <xf numFmtId="0" fontId="29" fillId="0" borderId="33" xfId="71" applyFont="1" applyFill="1" applyBorder="1" applyAlignment="1">
      <alignment horizontal="center" wrapText="1"/>
      <protection/>
    </xf>
    <xf numFmtId="0" fontId="42" fillId="0" borderId="0" xfId="68" applyFont="1" applyBorder="1" applyAlignment="1">
      <alignment vertical="center" wrapText="1"/>
      <protection/>
    </xf>
    <xf numFmtId="0" fontId="42" fillId="0" borderId="17" xfId="68" applyFont="1" applyBorder="1" applyAlignment="1">
      <alignment vertical="center" wrapText="1"/>
      <protection/>
    </xf>
    <xf numFmtId="0" fontId="26" fillId="0" borderId="18" xfId="57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3" fontId="25" fillId="0" borderId="17" xfId="66" applyNumberFormat="1" applyFont="1" applyBorder="1" applyAlignment="1">
      <alignment horizontal="center" vertical="center"/>
      <protection/>
    </xf>
    <xf numFmtId="3" fontId="34" fillId="0" borderId="17" xfId="66" applyNumberFormat="1" applyFont="1" applyBorder="1" applyAlignment="1">
      <alignment horizontal="center" vertical="center"/>
      <protection/>
    </xf>
    <xf numFmtId="3" fontId="34" fillId="0" borderId="17" xfId="66" applyNumberFormat="1" applyFont="1" applyFill="1" applyBorder="1" applyAlignment="1">
      <alignment horizontal="center" vertical="center"/>
      <protection/>
    </xf>
    <xf numFmtId="3" fontId="26" fillId="0" borderId="17" xfId="66" applyNumberFormat="1" applyFont="1" applyBorder="1" applyAlignment="1">
      <alignment horizontal="center" vertical="center"/>
      <protection/>
    </xf>
    <xf numFmtId="3" fontId="45" fillId="0" borderId="29" xfId="67" applyNumberFormat="1" applyFont="1" applyBorder="1" applyAlignment="1">
      <alignment horizontal="center" vertical="center" wrapText="1"/>
      <protection/>
    </xf>
    <xf numFmtId="3" fontId="46" fillId="0" borderId="29" xfId="67" applyNumberFormat="1" applyFont="1" applyBorder="1" applyAlignment="1">
      <alignment horizontal="center" vertical="center"/>
      <protection/>
    </xf>
    <xf numFmtId="3" fontId="46" fillId="0" borderId="15" xfId="67" applyNumberFormat="1" applyFont="1" applyBorder="1" applyAlignment="1">
      <alignment horizontal="center" vertical="center"/>
      <protection/>
    </xf>
    <xf numFmtId="3" fontId="46" fillId="0" borderId="21" xfId="67" applyNumberFormat="1" applyFont="1" applyBorder="1" applyAlignment="1">
      <alignment horizontal="center" vertical="center"/>
      <protection/>
    </xf>
    <xf numFmtId="3" fontId="46" fillId="0" borderId="32" xfId="67" applyNumberFormat="1" applyFont="1" applyBorder="1" applyAlignment="1">
      <alignment horizontal="center" vertical="center"/>
      <protection/>
    </xf>
    <xf numFmtId="3" fontId="46" fillId="0" borderId="77" xfId="67" applyNumberFormat="1" applyFont="1" applyBorder="1" applyAlignment="1">
      <alignment horizontal="center" vertical="center"/>
      <protection/>
    </xf>
    <xf numFmtId="3" fontId="46" fillId="0" borderId="34" xfId="67" applyNumberFormat="1" applyFont="1" applyBorder="1" applyAlignment="1">
      <alignment horizontal="center" vertical="center"/>
      <protection/>
    </xf>
    <xf numFmtId="0" fontId="30" fillId="0" borderId="19" xfId="67" applyFont="1" applyBorder="1" applyAlignment="1">
      <alignment horizontal="center" vertical="center"/>
      <protection/>
    </xf>
    <xf numFmtId="0" fontId="30" fillId="0" borderId="35" xfId="67" applyFont="1" applyBorder="1" applyAlignment="1">
      <alignment horizontal="center" vertical="center"/>
      <protection/>
    </xf>
    <xf numFmtId="0" fontId="47" fillId="0" borderId="0" xfId="0" applyFont="1" applyAlignment="1">
      <alignment/>
    </xf>
    <xf numFmtId="49" fontId="28" fillId="0" borderId="14" xfId="67" applyNumberFormat="1" applyFont="1" applyFill="1" applyBorder="1" applyAlignment="1">
      <alignment horizontal="center" vertical="center"/>
      <protection/>
    </xf>
    <xf numFmtId="0" fontId="28" fillId="0" borderId="29" xfId="67" applyFont="1" applyFill="1" applyBorder="1" applyAlignment="1">
      <alignment horizontal="left" vertical="center" wrapText="1"/>
      <protection/>
    </xf>
    <xf numFmtId="3" fontId="45" fillId="0" borderId="29" xfId="67" applyNumberFormat="1" applyFont="1" applyFill="1" applyBorder="1" applyAlignment="1">
      <alignment horizontal="center" vertical="center" wrapText="1"/>
      <protection/>
    </xf>
    <xf numFmtId="3" fontId="46" fillId="0" borderId="29" xfId="67" applyNumberFormat="1" applyFont="1" applyFill="1" applyBorder="1" applyAlignment="1">
      <alignment horizontal="center" vertical="center"/>
      <protection/>
    </xf>
    <xf numFmtId="3" fontId="46" fillId="0" borderId="15" xfId="67" applyNumberFormat="1" applyFont="1" applyFill="1" applyBorder="1" applyAlignment="1">
      <alignment horizontal="center" vertical="center"/>
      <protection/>
    </xf>
    <xf numFmtId="3" fontId="46" fillId="0" borderId="21" xfId="67" applyNumberFormat="1" applyFont="1" applyFill="1" applyBorder="1" applyAlignment="1">
      <alignment horizontal="center" vertical="center"/>
      <protection/>
    </xf>
    <xf numFmtId="0" fontId="42" fillId="0" borderId="17" xfId="66" applyFont="1" applyFill="1" applyBorder="1" applyAlignment="1">
      <alignment horizontal="center" vertical="center" wrapText="1"/>
      <protection/>
    </xf>
    <xf numFmtId="0" fontId="42" fillId="0" borderId="78" xfId="66" applyFont="1" applyFill="1" applyBorder="1" applyAlignment="1">
      <alignment horizontal="center" vertical="center" wrapText="1"/>
      <protection/>
    </xf>
    <xf numFmtId="0" fontId="28" fillId="0" borderId="15" xfId="67" applyFont="1" applyBorder="1" applyAlignment="1">
      <alignment horizontal="center" vertical="center"/>
      <protection/>
    </xf>
    <xf numFmtId="0" fontId="42" fillId="0" borderId="67" xfId="68" applyFont="1" applyBorder="1" applyAlignment="1">
      <alignment vertical="center" wrapText="1"/>
      <protection/>
    </xf>
    <xf numFmtId="0" fontId="42" fillId="0" borderId="24" xfId="68" applyFont="1" applyBorder="1" applyAlignment="1">
      <alignment vertical="center" wrapText="1"/>
      <protection/>
    </xf>
    <xf numFmtId="0" fontId="44" fillId="0" borderId="46" xfId="68" applyFont="1" applyBorder="1" applyAlignment="1">
      <alignment vertical="center" wrapText="1"/>
      <protection/>
    </xf>
    <xf numFmtId="0" fontId="42" fillId="0" borderId="67" xfId="66" applyFont="1" applyBorder="1" applyAlignment="1">
      <alignment horizontal="center" vertical="center" wrapText="1"/>
      <protection/>
    </xf>
    <xf numFmtId="0" fontId="44" fillId="0" borderId="17" xfId="68" applyFont="1" applyBorder="1" applyAlignment="1">
      <alignment vertical="center" wrapText="1"/>
      <protection/>
    </xf>
    <xf numFmtId="0" fontId="28" fillId="0" borderId="70" xfId="61" applyFont="1" applyBorder="1" applyAlignment="1">
      <alignment horizontal="center" vertical="center"/>
      <protection/>
    </xf>
    <xf numFmtId="0" fontId="30" fillId="0" borderId="44" xfId="61" applyFont="1" applyBorder="1" applyAlignment="1">
      <alignment horizontal="center" vertical="center"/>
      <protection/>
    </xf>
    <xf numFmtId="0" fontId="30" fillId="0" borderId="79" xfId="61" applyFont="1" applyBorder="1" applyAlignment="1">
      <alignment horizontal="center" vertical="center"/>
      <protection/>
    </xf>
    <xf numFmtId="0" fontId="28" fillId="0" borderId="27" xfId="61" applyFont="1" applyBorder="1" applyAlignment="1">
      <alignment horizontal="center" vertical="center"/>
      <protection/>
    </xf>
    <xf numFmtId="0" fontId="30" fillId="0" borderId="57" xfId="61" applyFont="1" applyBorder="1" applyAlignment="1">
      <alignment horizontal="center" vertical="center"/>
      <protection/>
    </xf>
    <xf numFmtId="0" fontId="42" fillId="0" borderId="16" xfId="66" applyFont="1" applyFill="1" applyBorder="1" applyAlignment="1">
      <alignment horizontal="center" vertical="center" wrapText="1"/>
      <protection/>
    </xf>
    <xf numFmtId="0" fontId="42" fillId="0" borderId="16" xfId="66" applyFont="1" applyBorder="1" applyAlignment="1">
      <alignment horizontal="center" vertical="center" wrapText="1"/>
      <protection/>
    </xf>
    <xf numFmtId="0" fontId="44" fillId="0" borderId="67" xfId="68" applyFont="1" applyBorder="1" applyAlignment="1">
      <alignment vertical="center" wrapText="1"/>
      <protection/>
    </xf>
    <xf numFmtId="0" fontId="42" fillId="0" borderId="27" xfId="66" applyFont="1" applyFill="1" applyBorder="1" applyAlignment="1">
      <alignment horizontal="center" vertical="center" wrapText="1"/>
      <protection/>
    </xf>
    <xf numFmtId="0" fontId="44" fillId="0" borderId="23" xfId="68" applyFont="1" applyBorder="1" applyAlignment="1">
      <alignment vertical="center" wrapText="1"/>
      <protection/>
    </xf>
    <xf numFmtId="0" fontId="26" fillId="0" borderId="10" xfId="57" applyFont="1" applyFill="1" applyBorder="1" applyAlignment="1">
      <alignment horizontal="center" vertical="center"/>
      <protection/>
    </xf>
    <xf numFmtId="0" fontId="26" fillId="0" borderId="47" xfId="57" applyFont="1" applyFill="1" applyBorder="1" applyAlignment="1">
      <alignment horizontal="center" vertical="center"/>
      <protection/>
    </xf>
    <xf numFmtId="3" fontId="26" fillId="0" borderId="41" xfId="57" applyNumberFormat="1" applyFont="1" applyBorder="1" applyAlignment="1">
      <alignment horizontal="center" vertical="center"/>
      <protection/>
    </xf>
    <xf numFmtId="3" fontId="46" fillId="0" borderId="29" xfId="67" applyNumberFormat="1" applyFont="1" applyBorder="1" applyAlignment="1">
      <alignment horizontal="right" vertical="center"/>
      <protection/>
    </xf>
    <xf numFmtId="3" fontId="46" fillId="0" borderId="31" xfId="67" applyNumberFormat="1" applyFont="1" applyFill="1" applyBorder="1" applyAlignment="1">
      <alignment horizontal="center" vertical="center"/>
      <protection/>
    </xf>
    <xf numFmtId="0" fontId="32" fillId="0" borderId="17" xfId="67" applyFont="1" applyBorder="1" applyAlignment="1">
      <alignment horizontal="center" vertical="center"/>
      <protection/>
    </xf>
    <xf numFmtId="0" fontId="45" fillId="0" borderId="72" xfId="61" applyFont="1" applyBorder="1" applyAlignment="1">
      <alignment horizontal="center" vertical="center"/>
      <protection/>
    </xf>
    <xf numFmtId="0" fontId="45" fillId="0" borderId="80" xfId="61" applyFont="1" applyBorder="1" applyAlignment="1">
      <alignment horizontal="center" vertical="center"/>
      <protection/>
    </xf>
    <xf numFmtId="3" fontId="39" fillId="0" borderId="69" xfId="61" applyNumberFormat="1" applyFont="1" applyBorder="1" applyAlignment="1">
      <alignment horizontal="center" vertical="center"/>
      <protection/>
    </xf>
    <xf numFmtId="3" fontId="39" fillId="0" borderId="38" xfId="61" applyNumberFormat="1" applyFont="1" applyBorder="1" applyAlignment="1">
      <alignment horizontal="center" vertical="center"/>
      <protection/>
    </xf>
    <xf numFmtId="3" fontId="30" fillId="0" borderId="25" xfId="61" applyNumberFormat="1" applyFont="1" applyBorder="1" applyAlignment="1">
      <alignment horizontal="center" vertical="center"/>
      <protection/>
    </xf>
    <xf numFmtId="3" fontId="39" fillId="0" borderId="79" xfId="61" applyNumberFormat="1" applyFont="1" applyBorder="1" applyAlignment="1">
      <alignment horizontal="center" vertical="center"/>
      <protection/>
    </xf>
    <xf numFmtId="3" fontId="39" fillId="0" borderId="30" xfId="61" applyNumberFormat="1" applyFont="1" applyBorder="1" applyAlignment="1">
      <alignment horizontal="center" vertical="center"/>
      <protection/>
    </xf>
    <xf numFmtId="3" fontId="30" fillId="0" borderId="31" xfId="61" applyNumberFormat="1" applyFont="1" applyBorder="1" applyAlignment="1">
      <alignment horizontal="center" vertical="center"/>
      <protection/>
    </xf>
    <xf numFmtId="3" fontId="39" fillId="0" borderId="81" xfId="61" applyNumberFormat="1" applyFont="1" applyBorder="1" applyAlignment="1">
      <alignment horizontal="center" vertical="center"/>
      <protection/>
    </xf>
    <xf numFmtId="3" fontId="39" fillId="0" borderId="29" xfId="61" applyNumberFormat="1" applyFont="1" applyBorder="1" applyAlignment="1">
      <alignment horizontal="center" vertical="center"/>
      <protection/>
    </xf>
    <xf numFmtId="3" fontId="30" fillId="0" borderId="21" xfId="61" applyNumberFormat="1" applyFont="1" applyBorder="1" applyAlignment="1">
      <alignment horizontal="center" vertical="center"/>
      <protection/>
    </xf>
    <xf numFmtId="3" fontId="39" fillId="0" borderId="66" xfId="61" applyNumberFormat="1" applyFont="1" applyBorder="1" applyAlignment="1">
      <alignment horizontal="center" vertical="center"/>
      <protection/>
    </xf>
    <xf numFmtId="3" fontId="39" fillId="0" borderId="32" xfId="61" applyNumberFormat="1" applyFont="1" applyBorder="1" applyAlignment="1">
      <alignment horizontal="center" vertical="center"/>
      <protection/>
    </xf>
    <xf numFmtId="3" fontId="30" fillId="0" borderId="34" xfId="61" applyNumberFormat="1" applyFont="1" applyBorder="1" applyAlignment="1">
      <alignment horizontal="center" vertical="center"/>
      <protection/>
    </xf>
    <xf numFmtId="3" fontId="39" fillId="0" borderId="44" xfId="61" applyNumberFormat="1" applyFont="1" applyBorder="1" applyAlignment="1">
      <alignment horizontal="center" vertical="center"/>
      <protection/>
    </xf>
    <xf numFmtId="3" fontId="39" fillId="0" borderId="35" xfId="61" applyNumberFormat="1" applyFont="1" applyBorder="1" applyAlignment="1">
      <alignment horizontal="center" vertical="center"/>
      <protection/>
    </xf>
    <xf numFmtId="3" fontId="30" fillId="0" borderId="26" xfId="61" applyNumberFormat="1" applyFont="1" applyBorder="1" applyAlignment="1">
      <alignment horizontal="center" vertical="center"/>
      <protection/>
    </xf>
    <xf numFmtId="3" fontId="39" fillId="0" borderId="61" xfId="61" applyNumberFormat="1" applyFont="1" applyBorder="1" applyAlignment="1">
      <alignment horizontal="center" vertical="center"/>
      <protection/>
    </xf>
    <xf numFmtId="3" fontId="39" fillId="0" borderId="45" xfId="61" applyNumberFormat="1" applyFont="1" applyBorder="1" applyAlignment="1">
      <alignment horizontal="center" vertical="center"/>
      <protection/>
    </xf>
    <xf numFmtId="3" fontId="30" fillId="0" borderId="59" xfId="61" applyNumberFormat="1" applyFont="1" applyBorder="1" applyAlignment="1">
      <alignment horizontal="center" vertical="center"/>
      <protection/>
    </xf>
    <xf numFmtId="3" fontId="30" fillId="0" borderId="37" xfId="61" applyNumberFormat="1" applyFont="1" applyBorder="1" applyAlignment="1">
      <alignment horizontal="center" vertical="center"/>
      <protection/>
    </xf>
    <xf numFmtId="3" fontId="30" fillId="0" borderId="33" xfId="61" applyNumberFormat="1" applyFont="1" applyBorder="1" applyAlignment="1">
      <alignment horizontal="center" vertical="center"/>
      <protection/>
    </xf>
    <xf numFmtId="3" fontId="39" fillId="0" borderId="74" xfId="61" applyNumberFormat="1" applyFont="1" applyBorder="1" applyAlignment="1">
      <alignment horizontal="center" vertical="center"/>
      <protection/>
    </xf>
    <xf numFmtId="3" fontId="39" fillId="0" borderId="52" xfId="61" applyNumberFormat="1" applyFont="1" applyBorder="1" applyAlignment="1">
      <alignment horizontal="center" vertical="center"/>
      <protection/>
    </xf>
    <xf numFmtId="3" fontId="30" fillId="0" borderId="51" xfId="61" applyNumberFormat="1" applyFont="1" applyBorder="1" applyAlignment="1">
      <alignment horizontal="center" vertical="center"/>
      <protection/>
    </xf>
    <xf numFmtId="3" fontId="30" fillId="0" borderId="82" xfId="61" applyNumberFormat="1" applyFont="1" applyBorder="1" applyAlignment="1">
      <alignment horizontal="center" vertical="center"/>
      <protection/>
    </xf>
    <xf numFmtId="3" fontId="30" fillId="0" borderId="40" xfId="61" applyNumberFormat="1" applyFont="1" applyBorder="1" applyAlignment="1">
      <alignment horizontal="center" vertical="center"/>
      <protection/>
    </xf>
    <xf numFmtId="3" fontId="30" fillId="0" borderId="41" xfId="61" applyNumberFormat="1" applyFont="1" applyBorder="1" applyAlignment="1">
      <alignment horizontal="center" vertical="center"/>
      <protection/>
    </xf>
    <xf numFmtId="3" fontId="30" fillId="0" borderId="69" xfId="61" applyNumberFormat="1" applyFont="1" applyBorder="1" applyAlignment="1">
      <alignment horizontal="center" vertical="center"/>
      <protection/>
    </xf>
    <xf numFmtId="3" fontId="30" fillId="0" borderId="38" xfId="61" applyNumberFormat="1" applyFont="1" applyBorder="1" applyAlignment="1">
      <alignment horizontal="center" vertical="center"/>
      <protection/>
    </xf>
    <xf numFmtId="3" fontId="30" fillId="0" borderId="81" xfId="61" applyNumberFormat="1" applyFont="1" applyBorder="1" applyAlignment="1">
      <alignment horizontal="center" vertical="center"/>
      <protection/>
    </xf>
    <xf numFmtId="0" fontId="28" fillId="0" borderId="62" xfId="61" applyFont="1" applyBorder="1" applyAlignment="1">
      <alignment horizontal="center" vertical="center"/>
      <protection/>
    </xf>
    <xf numFmtId="0" fontId="30" fillId="0" borderId="46" xfId="61" applyFont="1" applyBorder="1" applyAlignment="1">
      <alignment horizontal="center" vertical="center"/>
      <protection/>
    </xf>
    <xf numFmtId="0" fontId="26" fillId="0" borderId="17" xfId="61" applyFont="1" applyBorder="1" applyAlignment="1">
      <alignment horizontal="center" vertical="center"/>
      <protection/>
    </xf>
    <xf numFmtId="3" fontId="30" fillId="0" borderId="10" xfId="61" applyNumberFormat="1" applyFont="1" applyBorder="1" applyAlignment="1">
      <alignment horizontal="center" vertical="center"/>
      <protection/>
    </xf>
    <xf numFmtId="3" fontId="0" fillId="0" borderId="29" xfId="70" applyNumberFormat="1" applyFont="1" applyBorder="1" applyAlignment="1">
      <alignment horizontal="right"/>
      <protection/>
    </xf>
    <xf numFmtId="3" fontId="22" fillId="0" borderId="29" xfId="70" applyNumberFormat="1" applyFont="1" applyBorder="1">
      <alignment/>
      <protection/>
    </xf>
    <xf numFmtId="3" fontId="19" fillId="0" borderId="32" xfId="70" applyNumberFormat="1" applyFont="1" applyBorder="1" applyAlignment="1">
      <alignment horizontal="left"/>
      <protection/>
    </xf>
    <xf numFmtId="3" fontId="19" fillId="0" borderId="32" xfId="70" applyNumberFormat="1" applyFont="1" applyBorder="1">
      <alignment/>
      <protection/>
    </xf>
    <xf numFmtId="3" fontId="22" fillId="0" borderId="32" xfId="70" applyNumberFormat="1" applyFont="1" applyBorder="1">
      <alignment/>
      <protection/>
    </xf>
    <xf numFmtId="3" fontId="18" fillId="0" borderId="17" xfId="70" applyNumberFormat="1" applyFont="1" applyBorder="1">
      <alignment/>
      <protection/>
    </xf>
    <xf numFmtId="3" fontId="18" fillId="0" borderId="49" xfId="70" applyNumberFormat="1" applyFont="1" applyBorder="1">
      <alignment/>
      <protection/>
    </xf>
    <xf numFmtId="3" fontId="18" fillId="0" borderId="0" xfId="70" applyNumberFormat="1" applyFont="1" applyBorder="1" applyAlignment="1">
      <alignment horizontal="center" vertical="distributed" wrapText="1"/>
      <protection/>
    </xf>
    <xf numFmtId="3" fontId="0" fillId="0" borderId="68" xfId="70" applyNumberFormat="1" applyFont="1" applyBorder="1" applyAlignment="1">
      <alignment horizontal="right" shrinkToFit="1"/>
      <protection/>
    </xf>
    <xf numFmtId="0" fontId="28" fillId="0" borderId="48" xfId="66" applyFont="1" applyBorder="1" applyAlignment="1">
      <alignment horizontal="center" vertical="center" wrapText="1"/>
      <protection/>
    </xf>
    <xf numFmtId="0" fontId="28" fillId="0" borderId="49" xfId="66" applyFont="1" applyBorder="1" applyAlignment="1">
      <alignment horizontal="center" vertical="center" wrapText="1"/>
      <protection/>
    </xf>
    <xf numFmtId="0" fontId="25" fillId="0" borderId="0" xfId="66" applyFont="1" applyAlignment="1">
      <alignment horizontal="center" vertical="center"/>
      <protection/>
    </xf>
    <xf numFmtId="0" fontId="26" fillId="0" borderId="17" xfId="66" applyFont="1" applyBorder="1" applyAlignment="1">
      <alignment horizontal="center" vertical="center"/>
      <protection/>
    </xf>
    <xf numFmtId="0" fontId="26" fillId="0" borderId="63" xfId="66" applyFont="1" applyBorder="1" applyAlignment="1">
      <alignment horizontal="center" vertical="center" wrapText="1"/>
      <protection/>
    </xf>
    <xf numFmtId="0" fontId="26" fillId="0" borderId="65" xfId="66" applyFont="1" applyBorder="1" applyAlignment="1">
      <alignment horizontal="center" vertical="center" wrapText="1"/>
      <protection/>
    </xf>
    <xf numFmtId="0" fontId="26" fillId="0" borderId="83" xfId="66" applyFont="1" applyBorder="1" applyAlignment="1">
      <alignment horizontal="center" vertical="center" wrapText="1"/>
      <protection/>
    </xf>
    <xf numFmtId="0" fontId="26" fillId="0" borderId="55" xfId="66" applyFont="1" applyBorder="1" applyAlignment="1">
      <alignment horizontal="center" vertical="center" wrapText="1"/>
      <protection/>
    </xf>
    <xf numFmtId="0" fontId="26" fillId="0" borderId="67" xfId="66" applyFont="1" applyBorder="1" applyAlignment="1">
      <alignment horizontal="center" vertical="center"/>
      <protection/>
    </xf>
    <xf numFmtId="0" fontId="26" fillId="0" borderId="63" xfId="66" applyFont="1" applyBorder="1" applyAlignment="1">
      <alignment horizontal="center" vertical="center"/>
      <protection/>
    </xf>
    <xf numFmtId="0" fontId="26" fillId="0" borderId="64" xfId="66" applyFont="1" applyBorder="1" applyAlignment="1">
      <alignment horizontal="center" vertical="center"/>
      <protection/>
    </xf>
    <xf numFmtId="0" fontId="26" fillId="0" borderId="65" xfId="66" applyFont="1" applyBorder="1" applyAlignment="1">
      <alignment horizontal="center" vertical="center"/>
      <protection/>
    </xf>
    <xf numFmtId="0" fontId="26" fillId="0" borderId="83" xfId="66" applyFont="1" applyBorder="1" applyAlignment="1">
      <alignment horizontal="center" vertical="center"/>
      <protection/>
    </xf>
    <xf numFmtId="0" fontId="26" fillId="0" borderId="68" xfId="66" applyFont="1" applyBorder="1" applyAlignment="1">
      <alignment horizontal="center" vertical="center"/>
      <protection/>
    </xf>
    <xf numFmtId="0" fontId="26" fillId="0" borderId="55" xfId="66" applyFont="1" applyBorder="1" applyAlignment="1">
      <alignment horizontal="center" vertical="center"/>
      <protection/>
    </xf>
    <xf numFmtId="3" fontId="0" fillId="0" borderId="0" xfId="70" applyNumberFormat="1" applyFont="1" applyBorder="1" applyAlignment="1">
      <alignment horizontal="right" shrinkToFit="1"/>
      <protection/>
    </xf>
    <xf numFmtId="0" fontId="27" fillId="0" borderId="68" xfId="66" applyFont="1" applyBorder="1" applyAlignment="1">
      <alignment horizontal="right" vertical="center"/>
      <protection/>
    </xf>
    <xf numFmtId="0" fontId="26" fillId="0" borderId="48" xfId="66" applyFont="1" applyBorder="1" applyAlignment="1">
      <alignment horizontal="center" vertical="center" wrapText="1"/>
      <protection/>
    </xf>
    <xf numFmtId="0" fontId="26" fillId="0" borderId="78" xfId="66" applyFont="1" applyBorder="1" applyAlignment="1">
      <alignment horizontal="center" vertical="center" wrapText="1"/>
      <protection/>
    </xf>
    <xf numFmtId="0" fontId="26" fillId="0" borderId="49" xfId="66" applyFont="1" applyBorder="1" applyAlignment="1">
      <alignment horizontal="center" vertical="center" wrapText="1"/>
      <protection/>
    </xf>
    <xf numFmtId="0" fontId="28" fillId="0" borderId="77" xfId="67" applyFont="1" applyBorder="1" applyAlignment="1">
      <alignment horizontal="center" vertical="center" wrapText="1"/>
      <protection/>
    </xf>
    <xf numFmtId="0" fontId="28" fillId="0" borderId="84" xfId="67" applyFont="1" applyBorder="1" applyAlignment="1">
      <alignment horizontal="center" vertical="center" wrapText="1"/>
      <protection/>
    </xf>
    <xf numFmtId="0" fontId="28" fillId="0" borderId="66" xfId="67" applyFont="1" applyBorder="1" applyAlignment="1">
      <alignment horizontal="center" vertical="center" wrapText="1"/>
      <protection/>
    </xf>
    <xf numFmtId="0" fontId="28" fillId="0" borderId="28" xfId="67" applyFont="1" applyBorder="1" applyAlignment="1">
      <alignment horizontal="center" vertical="center" wrapText="1"/>
      <protection/>
    </xf>
    <xf numFmtId="0" fontId="28" fillId="0" borderId="85" xfId="67" applyFont="1" applyBorder="1" applyAlignment="1">
      <alignment horizontal="center" vertical="center" wrapText="1"/>
      <protection/>
    </xf>
    <xf numFmtId="0" fontId="28" fillId="0" borderId="44" xfId="67" applyFont="1" applyBorder="1" applyAlignment="1">
      <alignment horizontal="center" vertical="center" wrapText="1"/>
      <protection/>
    </xf>
    <xf numFmtId="0" fontId="28" fillId="0" borderId="77" xfId="67" applyFont="1" applyBorder="1" applyAlignment="1">
      <alignment horizontal="center" vertical="center"/>
      <protection/>
    </xf>
    <xf numFmtId="0" fontId="28" fillId="0" borderId="84" xfId="67" applyFont="1" applyBorder="1" applyAlignment="1">
      <alignment horizontal="center" vertical="center"/>
      <protection/>
    </xf>
    <xf numFmtId="0" fontId="28" fillId="0" borderId="66" xfId="67" applyFont="1" applyBorder="1" applyAlignment="1">
      <alignment horizontal="center" vertical="center"/>
      <protection/>
    </xf>
    <xf numFmtId="0" fontId="28" fillId="0" borderId="53" xfId="67" applyFont="1" applyBorder="1" applyAlignment="1">
      <alignment horizontal="center" vertical="center"/>
      <protection/>
    </xf>
    <xf numFmtId="0" fontId="28" fillId="0" borderId="0" xfId="67" applyFont="1" applyBorder="1" applyAlignment="1">
      <alignment horizontal="center" vertical="center"/>
      <protection/>
    </xf>
    <xf numFmtId="0" fontId="28" fillId="0" borderId="74" xfId="67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30" fillId="0" borderId="0" xfId="67" applyFont="1" applyAlignment="1">
      <alignment horizontal="center" vertical="center"/>
      <protection/>
    </xf>
    <xf numFmtId="0" fontId="26" fillId="0" borderId="18" xfId="67" applyFont="1" applyBorder="1" applyAlignment="1">
      <alignment horizontal="center" vertical="center"/>
      <protection/>
    </xf>
    <xf numFmtId="0" fontId="26" fillId="0" borderId="38" xfId="67" applyFont="1" applyBorder="1" applyAlignment="1">
      <alignment horizontal="center" vertical="center"/>
      <protection/>
    </xf>
    <xf numFmtId="0" fontId="28" fillId="0" borderId="25" xfId="67" applyFont="1" applyBorder="1" applyAlignment="1">
      <alignment horizontal="center" vertical="center" wrapText="1"/>
      <protection/>
    </xf>
    <xf numFmtId="0" fontId="28" fillId="0" borderId="21" xfId="67" applyFont="1" applyBorder="1" applyAlignment="1">
      <alignment horizontal="center" vertical="center" wrapText="1"/>
      <protection/>
    </xf>
    <xf numFmtId="0" fontId="28" fillId="0" borderId="34" xfId="67" applyFont="1" applyBorder="1" applyAlignment="1">
      <alignment horizontal="center" vertical="center" wrapText="1"/>
      <protection/>
    </xf>
    <xf numFmtId="0" fontId="28" fillId="0" borderId="14" xfId="67" applyFont="1" applyBorder="1" applyAlignment="1">
      <alignment horizontal="center" vertical="center"/>
      <protection/>
    </xf>
    <xf numFmtId="0" fontId="28" fillId="0" borderId="29" xfId="67" applyFont="1" applyBorder="1" applyAlignment="1">
      <alignment horizontal="center" vertical="center"/>
      <protection/>
    </xf>
    <xf numFmtId="0" fontId="26" fillId="0" borderId="29" xfId="67" applyFont="1" applyBorder="1" applyAlignment="1">
      <alignment horizontal="center" vertical="center"/>
      <protection/>
    </xf>
    <xf numFmtId="3" fontId="28" fillId="0" borderId="27" xfId="58" applyNumberFormat="1" applyFont="1" applyBorder="1" applyAlignment="1">
      <alignment horizontal="center" vertical="center" wrapText="1"/>
      <protection/>
    </xf>
    <xf numFmtId="3" fontId="28" fillId="0" borderId="23" xfId="58" applyNumberFormat="1" applyFont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0" fontId="26" fillId="0" borderId="11" xfId="58" applyFont="1" applyBorder="1" applyAlignment="1">
      <alignment horizontal="center" vertical="center" wrapText="1"/>
      <protection/>
    </xf>
    <xf numFmtId="3" fontId="43" fillId="0" borderId="27" xfId="58" applyNumberFormat="1" applyFont="1" applyBorder="1" applyAlignment="1">
      <alignment horizontal="center" vertical="center" wrapText="1"/>
      <protection/>
    </xf>
    <xf numFmtId="3" fontId="43" fillId="0" borderId="23" xfId="58" applyNumberFormat="1" applyFont="1" applyBorder="1" applyAlignment="1">
      <alignment horizontal="center" vertical="center" wrapText="1"/>
      <protection/>
    </xf>
    <xf numFmtId="0" fontId="26" fillId="0" borderId="47" xfId="58" applyFont="1" applyBorder="1" applyAlignment="1">
      <alignment horizontal="center" vertical="center" wrapText="1"/>
      <protection/>
    </xf>
    <xf numFmtId="0" fontId="26" fillId="0" borderId="60" xfId="58" applyFont="1" applyBorder="1" applyAlignment="1">
      <alignment horizontal="center" vertical="center" wrapText="1"/>
      <protection/>
    </xf>
    <xf numFmtId="0" fontId="25" fillId="0" borderId="70" xfId="58" applyFont="1" applyBorder="1" applyAlignment="1">
      <alignment horizontal="center" vertical="center" wrapText="1"/>
      <protection/>
    </xf>
    <xf numFmtId="0" fontId="25" fillId="0" borderId="72" xfId="58" applyFont="1" applyBorder="1" applyAlignment="1">
      <alignment horizontal="center" vertical="center" wrapText="1"/>
      <protection/>
    </xf>
    <xf numFmtId="0" fontId="25" fillId="0" borderId="27" xfId="58" applyFont="1" applyBorder="1" applyAlignment="1">
      <alignment horizontal="center" vertical="center" wrapText="1"/>
      <protection/>
    </xf>
    <xf numFmtId="0" fontId="25" fillId="0" borderId="23" xfId="58" applyFont="1" applyBorder="1" applyAlignment="1">
      <alignment horizontal="center" vertical="center" wrapText="1"/>
      <protection/>
    </xf>
    <xf numFmtId="0" fontId="26" fillId="0" borderId="50" xfId="58" applyFont="1" applyBorder="1" applyAlignment="1">
      <alignment horizontal="center" vertical="center" wrapText="1"/>
      <protection/>
    </xf>
    <xf numFmtId="0" fontId="26" fillId="0" borderId="52" xfId="58" applyFont="1" applyBorder="1" applyAlignment="1">
      <alignment horizontal="center" vertical="center" wrapText="1"/>
      <protection/>
    </xf>
    <xf numFmtId="0" fontId="26" fillId="0" borderId="51" xfId="58" applyFont="1" applyBorder="1" applyAlignment="1">
      <alignment horizontal="center" vertical="center" wrapText="1"/>
      <protection/>
    </xf>
    <xf numFmtId="0" fontId="25" fillId="0" borderId="0" xfId="58" applyFont="1" applyAlignment="1">
      <alignment horizontal="center" vertical="center" wrapText="1"/>
      <protection/>
    </xf>
    <xf numFmtId="0" fontId="25" fillId="0" borderId="0" xfId="58" applyFont="1" applyBorder="1" applyAlignment="1">
      <alignment horizontal="center" vertical="center" wrapText="1"/>
      <protection/>
    </xf>
    <xf numFmtId="0" fontId="23" fillId="0" borderId="0" xfId="58" applyAlignment="1">
      <alignment horizontal="center" vertical="center" wrapText="1"/>
      <protection/>
    </xf>
    <xf numFmtId="0" fontId="26" fillId="0" borderId="38" xfId="57" applyFont="1" applyBorder="1" applyAlignment="1">
      <alignment horizontal="center" vertical="center"/>
      <protection/>
    </xf>
    <xf numFmtId="0" fontId="26" fillId="0" borderId="35" xfId="57" applyFont="1" applyBorder="1" applyAlignment="1">
      <alignment horizontal="center" vertical="center"/>
      <protection/>
    </xf>
    <xf numFmtId="3" fontId="27" fillId="0" borderId="11" xfId="57" applyNumberFormat="1" applyFont="1" applyBorder="1" applyAlignment="1">
      <alignment horizontal="left" vertical="center"/>
      <protection/>
    </xf>
    <xf numFmtId="3" fontId="27" fillId="0" borderId="59" xfId="57" applyNumberFormat="1" applyFont="1" applyBorder="1" applyAlignment="1">
      <alignment horizontal="left" vertical="center"/>
      <protection/>
    </xf>
    <xf numFmtId="0" fontId="25" fillId="0" borderId="0" xfId="57" applyFont="1" applyAlignment="1">
      <alignment horizontal="center" vertical="center"/>
      <protection/>
    </xf>
    <xf numFmtId="3" fontId="26" fillId="0" borderId="37" xfId="57" applyNumberFormat="1" applyFont="1" applyFill="1" applyBorder="1" applyAlignment="1">
      <alignment horizontal="left" vertical="center"/>
      <protection/>
    </xf>
    <xf numFmtId="3" fontId="26" fillId="0" borderId="45" xfId="57" applyNumberFormat="1" applyFont="1" applyFill="1" applyBorder="1" applyAlignment="1">
      <alignment horizontal="left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33" fillId="0" borderId="0" xfId="57" applyFont="1" applyAlignment="1">
      <alignment horizontal="center" vertical="center"/>
      <protection/>
    </xf>
    <xf numFmtId="0" fontId="26" fillId="0" borderId="18" xfId="57" applyFont="1" applyBorder="1" applyAlignment="1">
      <alignment horizontal="center" vertical="center"/>
      <protection/>
    </xf>
    <xf numFmtId="0" fontId="26" fillId="0" borderId="19" xfId="57" applyFont="1" applyBorder="1" applyAlignment="1">
      <alignment horizontal="center" vertical="center"/>
      <protection/>
    </xf>
    <xf numFmtId="3" fontId="37" fillId="0" borderId="0" xfId="72" applyNumberFormat="1" applyFont="1" applyBorder="1" applyAlignment="1">
      <alignment horizontal="right" vertical="center"/>
      <protection/>
    </xf>
    <xf numFmtId="3" fontId="32" fillId="0" borderId="27" xfId="58" applyNumberFormat="1" applyFont="1" applyBorder="1" applyAlignment="1">
      <alignment horizontal="center" vertical="center" wrapText="1"/>
      <protection/>
    </xf>
    <xf numFmtId="3" fontId="32" fillId="0" borderId="23" xfId="58" applyNumberFormat="1" applyFont="1" applyBorder="1" applyAlignment="1">
      <alignment horizontal="center" vertical="center" wrapText="1"/>
      <protection/>
    </xf>
    <xf numFmtId="0" fontId="26" fillId="0" borderId="0" xfId="59" applyFont="1" applyBorder="1" applyAlignment="1">
      <alignment horizontal="center" vertical="center" wrapText="1"/>
      <protection/>
    </xf>
    <xf numFmtId="3" fontId="26" fillId="0" borderId="29" xfId="57" applyNumberFormat="1" applyFont="1" applyBorder="1" applyAlignment="1">
      <alignment horizontal="left" vertical="center"/>
      <protection/>
    </xf>
    <xf numFmtId="0" fontId="25" fillId="0" borderId="10" xfId="57" applyFont="1" applyFill="1" applyBorder="1" applyAlignment="1">
      <alignment horizontal="center" vertical="center" wrapText="1"/>
      <protection/>
    </xf>
    <xf numFmtId="0" fontId="25" fillId="0" borderId="37" xfId="57" applyFont="1" applyFill="1" applyBorder="1" applyAlignment="1">
      <alignment horizontal="center" vertical="center" wrapText="1"/>
      <protection/>
    </xf>
    <xf numFmtId="3" fontId="26" fillId="0" borderId="37" xfId="57" applyNumberFormat="1" applyFont="1" applyBorder="1" applyAlignment="1">
      <alignment horizontal="left" vertical="center"/>
      <protection/>
    </xf>
    <xf numFmtId="3" fontId="26" fillId="0" borderId="40" xfId="57" applyNumberFormat="1" applyFont="1" applyBorder="1" applyAlignment="1">
      <alignment horizontal="left" vertical="center"/>
      <protection/>
    </xf>
    <xf numFmtId="3" fontId="43" fillId="0" borderId="41" xfId="57" applyNumberFormat="1" applyFont="1" applyBorder="1" applyAlignment="1">
      <alignment horizontal="center" vertical="center" wrapText="1"/>
      <protection/>
    </xf>
    <xf numFmtId="3" fontId="43" fillId="0" borderId="46" xfId="57" applyNumberFormat="1" applyFont="1" applyBorder="1" applyAlignment="1">
      <alignment horizontal="center" vertical="center" wrapText="1"/>
      <protection/>
    </xf>
    <xf numFmtId="3" fontId="27" fillId="0" borderId="60" xfId="57" applyNumberFormat="1" applyFont="1" applyBorder="1" applyAlignment="1">
      <alignment horizontal="left" vertical="center"/>
      <protection/>
    </xf>
    <xf numFmtId="3" fontId="27" fillId="0" borderId="61" xfId="57" applyNumberFormat="1" applyFont="1" applyBorder="1" applyAlignment="1">
      <alignment horizontal="left" vertical="center"/>
      <protection/>
    </xf>
    <xf numFmtId="0" fontId="26" fillId="0" borderId="50" xfId="57" applyFont="1" applyBorder="1" applyAlignment="1">
      <alignment horizontal="center" vertical="center"/>
      <protection/>
    </xf>
    <xf numFmtId="0" fontId="26" fillId="0" borderId="52" xfId="57" applyFont="1" applyBorder="1" applyAlignment="1">
      <alignment horizontal="center" vertical="center"/>
      <protection/>
    </xf>
    <xf numFmtId="0" fontId="26" fillId="0" borderId="51" xfId="57" applyFont="1" applyBorder="1" applyAlignment="1">
      <alignment horizontal="center" vertical="center"/>
      <protection/>
    </xf>
    <xf numFmtId="3" fontId="27" fillId="0" borderId="11" xfId="57" applyNumberFormat="1" applyFont="1" applyBorder="1" applyAlignment="1">
      <alignment horizontal="left" vertical="center" wrapText="1"/>
      <protection/>
    </xf>
    <xf numFmtId="3" fontId="27" fillId="0" borderId="59" xfId="57" applyNumberFormat="1" applyFont="1" applyBorder="1" applyAlignment="1">
      <alignment horizontal="left" vertical="center" wrapText="1"/>
      <protection/>
    </xf>
    <xf numFmtId="0" fontId="25" fillId="0" borderId="18" xfId="68" applyFont="1" applyBorder="1" applyAlignment="1">
      <alignment horizontal="center" vertical="center"/>
      <protection/>
    </xf>
    <xf numFmtId="0" fontId="25" fillId="0" borderId="19" xfId="68" applyFont="1" applyBorder="1" applyAlignment="1">
      <alignment horizontal="center" vertical="center"/>
      <protection/>
    </xf>
    <xf numFmtId="0" fontId="32" fillId="0" borderId="25" xfId="68" applyFont="1" applyBorder="1" applyAlignment="1">
      <alignment horizontal="center" vertical="center" wrapText="1"/>
      <protection/>
    </xf>
    <xf numFmtId="0" fontId="32" fillId="0" borderId="26" xfId="68" applyFont="1" applyBorder="1" applyAlignment="1">
      <alignment horizontal="center" vertical="center" wrapText="1"/>
      <protection/>
    </xf>
    <xf numFmtId="3" fontId="0" fillId="0" borderId="0" xfId="70" applyNumberFormat="1" applyFont="1" applyBorder="1" applyAlignment="1">
      <alignment horizontal="right" shrinkToFit="1"/>
      <protection/>
    </xf>
    <xf numFmtId="0" fontId="25" fillId="0" borderId="0" xfId="68" applyFont="1" applyAlignment="1">
      <alignment horizontal="center" wrapText="1"/>
      <protection/>
    </xf>
    <xf numFmtId="0" fontId="25" fillId="0" borderId="0" xfId="68" applyFont="1" applyBorder="1" applyAlignment="1">
      <alignment horizontal="center" wrapText="1"/>
      <protection/>
    </xf>
    <xf numFmtId="3" fontId="42" fillId="0" borderId="27" xfId="58" applyNumberFormat="1" applyFont="1" applyBorder="1" applyAlignment="1">
      <alignment horizontal="center" vertical="center" wrapText="1"/>
      <protection/>
    </xf>
    <xf numFmtId="3" fontId="42" fillId="0" borderId="23" xfId="58" applyNumberFormat="1" applyFont="1" applyBorder="1" applyAlignment="1">
      <alignment horizontal="center" vertical="center" wrapText="1"/>
      <protection/>
    </xf>
    <xf numFmtId="0" fontId="42" fillId="0" borderId="25" xfId="68" applyFont="1" applyBorder="1" applyAlignment="1">
      <alignment horizontal="center" vertical="center" wrapText="1"/>
      <protection/>
    </xf>
    <xf numFmtId="0" fontId="42" fillId="0" borderId="26" xfId="68" applyFont="1" applyBorder="1" applyAlignment="1">
      <alignment horizontal="center" vertical="center" wrapText="1"/>
      <protection/>
    </xf>
    <xf numFmtId="0" fontId="27" fillId="0" borderId="18" xfId="69" applyFont="1" applyBorder="1" applyAlignment="1">
      <alignment horizontal="left" vertical="center" wrapText="1"/>
      <protection/>
    </xf>
    <xf numFmtId="0" fontId="27" fillId="0" borderId="38" xfId="69" applyFont="1" applyBorder="1" applyAlignment="1">
      <alignment horizontal="left" vertical="center" wrapText="1"/>
      <protection/>
    </xf>
    <xf numFmtId="0" fontId="27" fillId="0" borderId="14" xfId="69" applyFont="1" applyBorder="1" applyAlignment="1">
      <alignment horizontal="left" vertical="center" wrapText="1"/>
      <protection/>
    </xf>
    <xf numFmtId="0" fontId="27" fillId="0" borderId="29" xfId="69" applyFont="1" applyBorder="1" applyAlignment="1">
      <alignment horizontal="left" vertical="center" wrapText="1"/>
      <protection/>
    </xf>
    <xf numFmtId="0" fontId="27" fillId="0" borderId="14" xfId="69" applyFont="1" applyFill="1" applyBorder="1" applyAlignment="1">
      <alignment horizontal="left" vertical="center" wrapText="1"/>
      <protection/>
    </xf>
    <xf numFmtId="0" fontId="27" fillId="0" borderId="29" xfId="69" applyFont="1" applyFill="1" applyBorder="1" applyAlignment="1">
      <alignment horizontal="left" vertical="center" wrapText="1"/>
      <protection/>
    </xf>
    <xf numFmtId="0" fontId="26" fillId="0" borderId="10" xfId="69" applyFont="1" applyFill="1" applyBorder="1" applyAlignment="1">
      <alignment horizontal="center" vertical="center"/>
      <protection/>
    </xf>
    <xf numFmtId="0" fontId="26" fillId="0" borderId="37" xfId="69" applyFont="1" applyFill="1" applyBorder="1" applyAlignment="1">
      <alignment horizontal="center" vertical="center"/>
      <protection/>
    </xf>
    <xf numFmtId="3" fontId="0" fillId="0" borderId="0" xfId="70" applyNumberFormat="1" applyFont="1" applyBorder="1" applyAlignment="1">
      <alignment horizontal="center" shrinkToFit="1"/>
      <protection/>
    </xf>
    <xf numFmtId="0" fontId="25" fillId="0" borderId="0" xfId="69" applyFont="1" applyAlignment="1">
      <alignment horizontal="center"/>
      <protection/>
    </xf>
    <xf numFmtId="0" fontId="27" fillId="0" borderId="0" xfId="69" applyFont="1" applyAlignment="1">
      <alignment horizontal="right"/>
      <protection/>
    </xf>
    <xf numFmtId="0" fontId="25" fillId="0" borderId="0" xfId="69" applyFont="1" applyBorder="1" applyAlignment="1">
      <alignment horizontal="center" vertical="center" wrapText="1"/>
      <protection/>
    </xf>
    <xf numFmtId="0" fontId="29" fillId="0" borderId="14" xfId="69" applyFont="1" applyFill="1" applyBorder="1" applyAlignment="1">
      <alignment horizontal="left" vertical="center" wrapText="1"/>
      <protection/>
    </xf>
    <xf numFmtId="0" fontId="29" fillId="0" borderId="29" xfId="69" applyFont="1" applyFill="1" applyBorder="1" applyAlignment="1">
      <alignment horizontal="left" vertical="center" wrapText="1"/>
      <protection/>
    </xf>
    <xf numFmtId="0" fontId="27" fillId="0" borderId="36" xfId="69" applyFont="1" applyFill="1" applyBorder="1" applyAlignment="1">
      <alignment horizontal="left" vertical="center" wrapText="1"/>
      <protection/>
    </xf>
    <xf numFmtId="0" fontId="27" fillId="0" borderId="32" xfId="69" applyFont="1" applyFill="1" applyBorder="1" applyAlignment="1">
      <alignment horizontal="left" vertical="center" wrapText="1"/>
      <protection/>
    </xf>
    <xf numFmtId="0" fontId="26" fillId="0" borderId="10" xfId="65" applyFont="1" applyBorder="1" applyAlignment="1">
      <alignment horizontal="center" vertical="center"/>
      <protection/>
    </xf>
    <xf numFmtId="0" fontId="26" fillId="0" borderId="37" xfId="65" applyFont="1" applyBorder="1" applyAlignment="1">
      <alignment horizontal="center" vertical="center"/>
      <protection/>
    </xf>
    <xf numFmtId="0" fontId="25" fillId="0" borderId="18" xfId="65" applyFont="1" applyBorder="1" applyAlignment="1">
      <alignment horizontal="center" vertical="center"/>
      <protection/>
    </xf>
    <xf numFmtId="0" fontId="25" fillId="0" borderId="38" xfId="65" applyFont="1" applyBorder="1" applyAlignment="1">
      <alignment horizontal="center" vertical="center"/>
      <protection/>
    </xf>
    <xf numFmtId="0" fontId="25" fillId="0" borderId="25" xfId="65" applyFont="1" applyBorder="1" applyAlignment="1">
      <alignment horizontal="center" vertical="center"/>
      <protection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/>
    </xf>
    <xf numFmtId="3" fontId="0" fillId="0" borderId="0" xfId="70" applyNumberFormat="1" applyBorder="1" applyAlignment="1">
      <alignment horizontal="center" shrinkToFit="1"/>
      <protection/>
    </xf>
    <xf numFmtId="0" fontId="26" fillId="0" borderId="10" xfId="65" applyFont="1" applyBorder="1" applyAlignment="1">
      <alignment horizontal="left" vertical="center"/>
      <protection/>
    </xf>
    <xf numFmtId="0" fontId="26" fillId="0" borderId="37" xfId="65" applyFont="1" applyBorder="1" applyAlignment="1">
      <alignment horizontal="left" vertical="center"/>
      <protection/>
    </xf>
    <xf numFmtId="0" fontId="26" fillId="0" borderId="48" xfId="65" applyFont="1" applyBorder="1" applyAlignment="1">
      <alignment horizontal="center" vertical="center"/>
      <protection/>
    </xf>
    <xf numFmtId="0" fontId="26" fillId="0" borderId="59" xfId="65" applyFont="1" applyBorder="1" applyAlignment="1">
      <alignment horizontal="center" vertical="center"/>
      <protection/>
    </xf>
    <xf numFmtId="0" fontId="25" fillId="0" borderId="0" xfId="64" applyFont="1" applyAlignment="1">
      <alignment horizontal="center"/>
      <protection/>
    </xf>
    <xf numFmtId="174" fontId="27" fillId="0" borderId="30" xfId="64" applyNumberFormat="1" applyFont="1" applyBorder="1" applyAlignment="1">
      <alignment horizontal="center" vertical="center"/>
      <protection/>
    </xf>
    <xf numFmtId="174" fontId="27" fillId="0" borderId="30" xfId="64" applyNumberFormat="1" applyFont="1" applyBorder="1" applyAlignment="1">
      <alignment horizontal="center" vertical="center" wrapText="1"/>
      <protection/>
    </xf>
    <xf numFmtId="174" fontId="27" fillId="0" borderId="31" xfId="64" applyNumberFormat="1" applyFont="1" applyBorder="1" applyAlignment="1">
      <alignment horizontal="center" vertical="center" wrapText="1"/>
      <protection/>
    </xf>
    <xf numFmtId="0" fontId="27" fillId="0" borderId="20" xfId="64" applyFont="1" applyBorder="1" applyAlignment="1">
      <alignment horizontal="center" vertical="center" wrapText="1"/>
      <protection/>
    </xf>
    <xf numFmtId="0" fontId="27" fillId="0" borderId="30" xfId="64" applyFont="1" applyBorder="1" applyAlignment="1">
      <alignment horizontal="center" vertical="center" wrapText="1"/>
      <protection/>
    </xf>
    <xf numFmtId="0" fontId="25" fillId="0" borderId="0" xfId="64" applyFont="1" applyBorder="1" applyAlignment="1">
      <alignment horizontal="center"/>
      <protection/>
    </xf>
    <xf numFmtId="174" fontId="27" fillId="0" borderId="29" xfId="64" applyNumberFormat="1" applyFont="1" applyBorder="1" applyAlignment="1">
      <alignment horizontal="center" vertical="center"/>
      <protection/>
    </xf>
    <xf numFmtId="174" fontId="27" fillId="0" borderId="21" xfId="64" applyNumberFormat="1" applyFont="1" applyBorder="1" applyAlignment="1">
      <alignment horizontal="center" vertical="center"/>
      <protection/>
    </xf>
    <xf numFmtId="0" fontId="27" fillId="0" borderId="14" xfId="64" applyFont="1" applyBorder="1" applyAlignment="1">
      <alignment horizontal="center" vertical="center" wrapText="1"/>
      <protection/>
    </xf>
    <xf numFmtId="0" fontId="27" fillId="0" borderId="29" xfId="64" applyFont="1" applyBorder="1" applyAlignment="1">
      <alignment horizontal="center" vertical="center" wrapText="1"/>
      <protection/>
    </xf>
    <xf numFmtId="3" fontId="27" fillId="0" borderId="29" xfId="64" applyNumberFormat="1" applyFont="1" applyBorder="1" applyAlignment="1">
      <alignment horizontal="center" vertical="center"/>
      <protection/>
    </xf>
    <xf numFmtId="173" fontId="26" fillId="0" borderId="29" xfId="76" applyFont="1" applyFill="1" applyBorder="1" applyAlignment="1" applyProtection="1">
      <alignment horizontal="center" vertical="center" wrapText="1"/>
      <protection/>
    </xf>
    <xf numFmtId="173" fontId="26" fillId="0" borderId="35" xfId="76" applyFont="1" applyFill="1" applyBorder="1" applyAlignment="1" applyProtection="1">
      <alignment horizontal="center" vertical="center" wrapText="1"/>
      <protection/>
    </xf>
    <xf numFmtId="0" fontId="26" fillId="0" borderId="29" xfId="64" applyFont="1" applyBorder="1" applyAlignment="1">
      <alignment horizontal="center" vertical="center" wrapText="1"/>
      <protection/>
    </xf>
    <xf numFmtId="0" fontId="26" fillId="0" borderId="21" xfId="64" applyFont="1" applyBorder="1" applyAlignment="1">
      <alignment horizontal="center" vertical="center" wrapText="1"/>
      <protection/>
    </xf>
    <xf numFmtId="0" fontId="26" fillId="0" borderId="35" xfId="64" applyFont="1" applyBorder="1" applyAlignment="1">
      <alignment horizontal="center" vertical="center" wrapText="1"/>
      <protection/>
    </xf>
    <xf numFmtId="0" fontId="26" fillId="0" borderId="26" xfId="64" applyFont="1" applyBorder="1" applyAlignment="1">
      <alignment horizontal="center" vertical="center" wrapText="1"/>
      <protection/>
    </xf>
    <xf numFmtId="3" fontId="27" fillId="0" borderId="30" xfId="64" applyNumberFormat="1" applyFont="1" applyBorder="1" applyAlignment="1">
      <alignment horizontal="center" vertical="center"/>
      <protection/>
    </xf>
    <xf numFmtId="3" fontId="26" fillId="0" borderId="35" xfId="64" applyNumberFormat="1" applyFont="1" applyBorder="1" applyAlignment="1">
      <alignment horizontal="center" vertical="center"/>
      <protection/>
    </xf>
    <xf numFmtId="3" fontId="26" fillId="0" borderId="26" xfId="64" applyNumberFormat="1" applyFont="1" applyBorder="1" applyAlignment="1">
      <alignment horizontal="center" vertical="center"/>
      <protection/>
    </xf>
    <xf numFmtId="174" fontId="27" fillId="0" borderId="29" xfId="64" applyNumberFormat="1" applyFont="1" applyBorder="1" applyAlignment="1">
      <alignment horizontal="center" vertical="center" wrapText="1"/>
      <protection/>
    </xf>
    <xf numFmtId="174" fontId="27" fillId="0" borderId="21" xfId="64" applyNumberFormat="1" applyFont="1" applyBorder="1" applyAlignment="1">
      <alignment horizontal="center" vertical="center" wrapText="1"/>
      <protection/>
    </xf>
    <xf numFmtId="0" fontId="26" fillId="0" borderId="18" xfId="64" applyFont="1" applyBorder="1" applyAlignment="1">
      <alignment horizontal="center" vertical="center" wrapText="1"/>
      <protection/>
    </xf>
    <xf numFmtId="0" fontId="26" fillId="0" borderId="38" xfId="64" applyFont="1" applyBorder="1" applyAlignment="1">
      <alignment horizontal="center" vertical="center" wrapText="1"/>
      <protection/>
    </xf>
    <xf numFmtId="0" fontId="26" fillId="0" borderId="14" xfId="64" applyFont="1" applyBorder="1" applyAlignment="1">
      <alignment horizontal="center" vertical="center" wrapText="1"/>
      <protection/>
    </xf>
    <xf numFmtId="0" fontId="26" fillId="0" borderId="19" xfId="64" applyFont="1" applyBorder="1" applyAlignment="1">
      <alignment horizontal="center" vertical="center" wrapText="1"/>
      <protection/>
    </xf>
    <xf numFmtId="0" fontId="26" fillId="0" borderId="38" xfId="64" applyFont="1" applyBorder="1" applyAlignment="1">
      <alignment horizontal="center" vertical="center"/>
      <protection/>
    </xf>
    <xf numFmtId="0" fontId="26" fillId="0" borderId="25" xfId="64" applyFont="1" applyBorder="1" applyAlignment="1">
      <alignment horizontal="center" vertical="center"/>
      <protection/>
    </xf>
    <xf numFmtId="0" fontId="45" fillId="0" borderId="86" xfId="61" applyFont="1" applyBorder="1" applyAlignment="1">
      <alignment horizontal="center" vertical="center"/>
      <protection/>
    </xf>
    <xf numFmtId="0" fontId="45" fillId="0" borderId="42" xfId="61" applyFont="1" applyBorder="1" applyAlignment="1">
      <alignment horizontal="center" vertical="center"/>
      <protection/>
    </xf>
    <xf numFmtId="0" fontId="45" fillId="0" borderId="80" xfId="61" applyFont="1" applyBorder="1" applyAlignment="1">
      <alignment horizontal="center" vertical="center"/>
      <protection/>
    </xf>
    <xf numFmtId="0" fontId="25" fillId="0" borderId="0" xfId="61" applyFont="1" applyAlignment="1">
      <alignment horizontal="center" vertical="center"/>
      <protection/>
    </xf>
    <xf numFmtId="0" fontId="45" fillId="0" borderId="63" xfId="61" applyFont="1" applyBorder="1" applyAlignment="1">
      <alignment horizontal="center" vertical="center"/>
      <protection/>
    </xf>
    <xf numFmtId="0" fontId="45" fillId="0" borderId="83" xfId="61" applyFont="1" applyBorder="1" applyAlignment="1">
      <alignment horizontal="center" vertical="center"/>
      <protection/>
    </xf>
    <xf numFmtId="0" fontId="45" fillId="0" borderId="63" xfId="61" applyFont="1" applyFill="1" applyBorder="1" applyAlignment="1">
      <alignment horizontal="center" vertical="center"/>
      <protection/>
    </xf>
    <xf numFmtId="0" fontId="45" fillId="0" borderId="42" xfId="61" applyFont="1" applyFill="1" applyBorder="1" applyAlignment="1">
      <alignment horizontal="center" vertical="center"/>
      <protection/>
    </xf>
    <xf numFmtId="0" fontId="45" fillId="0" borderId="83" xfId="61" applyFont="1" applyFill="1" applyBorder="1" applyAlignment="1">
      <alignment horizontal="center" vertical="center"/>
      <protection/>
    </xf>
    <xf numFmtId="0" fontId="45" fillId="0" borderId="67" xfId="61" applyFont="1" applyBorder="1" applyAlignment="1">
      <alignment horizontal="center" vertical="center"/>
      <protection/>
    </xf>
    <xf numFmtId="0" fontId="45" fillId="0" borderId="54" xfId="61" applyFont="1" applyBorder="1" applyAlignment="1">
      <alignment horizontal="center" vertical="center"/>
      <protection/>
    </xf>
    <xf numFmtId="0" fontId="45" fillId="0" borderId="24" xfId="61" applyFont="1" applyBorder="1" applyAlignment="1">
      <alignment horizontal="center" vertical="center"/>
      <protection/>
    </xf>
    <xf numFmtId="3" fontId="0" fillId="0" borderId="0" xfId="70" applyNumberFormat="1" applyFont="1" applyBorder="1" applyAlignment="1">
      <alignment horizontal="center" shrinkToFit="1"/>
      <protection/>
    </xf>
    <xf numFmtId="0" fontId="0" fillId="0" borderId="0" xfId="0" applyAlignment="1">
      <alignment horizontal="center"/>
    </xf>
    <xf numFmtId="0" fontId="25" fillId="0" borderId="0" xfId="61" applyFont="1" applyBorder="1" applyAlignment="1">
      <alignment horizontal="center" vertical="center"/>
      <protection/>
    </xf>
    <xf numFmtId="0" fontId="18" fillId="0" borderId="0" xfId="71" applyFont="1" applyAlignment="1">
      <alignment horizontal="center" wrapText="1"/>
      <protection/>
    </xf>
    <xf numFmtId="3" fontId="36" fillId="0" borderId="0" xfId="71" applyNumberFormat="1" applyFont="1" applyBorder="1" applyAlignment="1">
      <alignment horizontal="center" vertical="center" wrapText="1"/>
      <protection/>
    </xf>
    <xf numFmtId="3" fontId="31" fillId="0" borderId="68" xfId="71" applyNumberFormat="1" applyFont="1" applyBorder="1" applyAlignment="1">
      <alignment horizontal="center" vertical="center"/>
      <protection/>
    </xf>
    <xf numFmtId="3" fontId="28" fillId="0" borderId="83" xfId="71" applyNumberFormat="1" applyFont="1" applyBorder="1" applyAlignment="1">
      <alignment horizontal="left"/>
      <protection/>
    </xf>
    <xf numFmtId="3" fontId="28" fillId="0" borderId="61" xfId="71" applyNumberFormat="1" applyFont="1" applyBorder="1" applyAlignment="1">
      <alignment horizontal="left"/>
      <protection/>
    </xf>
    <xf numFmtId="3" fontId="28" fillId="0" borderId="48" xfId="71" applyNumberFormat="1" applyFont="1" applyBorder="1" applyAlignment="1">
      <alignment horizontal="left"/>
      <protection/>
    </xf>
    <xf numFmtId="0" fontId="0" fillId="0" borderId="7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0" xfId="71" applyAlignment="1">
      <alignment horizontal="right"/>
      <protection/>
    </xf>
    <xf numFmtId="3" fontId="31" fillId="0" borderId="68" xfId="71" applyNumberFormat="1" applyFont="1" applyBorder="1" applyAlignment="1">
      <alignment horizontal="right" vertical="center"/>
      <protection/>
    </xf>
  </cellXfs>
  <cellStyles count="6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4.sz.mell." xfId="57"/>
    <cellStyle name="Normál_Munka10" xfId="58"/>
    <cellStyle name="Normál_Munka11" xfId="59"/>
    <cellStyle name="Normál_Munka12" xfId="60"/>
    <cellStyle name="Normál_Munka13" xfId="61"/>
    <cellStyle name="Normál_Munka2" xfId="62"/>
    <cellStyle name="Normál_Munka3" xfId="63"/>
    <cellStyle name="Normál_Munka4" xfId="64"/>
    <cellStyle name="Normál_Munka5" xfId="65"/>
    <cellStyle name="Normál_Munka6" xfId="66"/>
    <cellStyle name="Normál_Munka7" xfId="67"/>
    <cellStyle name="Normál_Munka8" xfId="68"/>
    <cellStyle name="Normál_Munka9" xfId="69"/>
    <cellStyle name="Normál_Munkafüzet1" xfId="70"/>
    <cellStyle name="Normál_Pü-2013 költségv." xfId="71"/>
    <cellStyle name="Normál_Pü-2013 költségv._4.sz.mell." xfId="72"/>
    <cellStyle name="Összesen" xfId="73"/>
    <cellStyle name="Currency" xfId="74"/>
    <cellStyle name="Currency [0]" xfId="75"/>
    <cellStyle name="Pénznem_Munka4" xfId="76"/>
    <cellStyle name="Rossz" xfId="77"/>
    <cellStyle name="Semleges" xfId="78"/>
    <cellStyle name="Számítás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8">
      <selection activeCell="A1" sqref="A1:I42"/>
    </sheetView>
  </sheetViews>
  <sheetFormatPr defaultColWidth="9.140625" defaultRowHeight="12.75"/>
  <cols>
    <col min="1" max="1" width="6.421875" style="0" bestFit="1" customWidth="1"/>
    <col min="2" max="2" width="48.421875" style="0" customWidth="1"/>
    <col min="3" max="3" width="10.8515625" style="0" bestFit="1" customWidth="1"/>
    <col min="4" max="5" width="9.57421875" style="0" customWidth="1"/>
    <col min="6" max="7" width="9.7109375" style="0" bestFit="1" customWidth="1"/>
    <col min="8" max="8" width="9.28125" style="0" bestFit="1" customWidth="1"/>
  </cols>
  <sheetData>
    <row r="1" spans="1:5" ht="37.5" customHeight="1">
      <c r="A1" s="443" t="s">
        <v>121</v>
      </c>
      <c r="B1" s="443"/>
      <c r="C1" s="443"/>
      <c r="D1" s="443"/>
      <c r="E1" s="325"/>
    </row>
    <row r="2" spans="1:7" ht="34.5" customHeight="1" thickBot="1">
      <c r="A2" s="1"/>
      <c r="B2" s="444" t="s">
        <v>398</v>
      </c>
      <c r="C2" s="444"/>
      <c r="D2" s="444"/>
      <c r="E2" s="444"/>
      <c r="F2" s="444"/>
      <c r="G2" s="444"/>
    </row>
    <row r="3" spans="1:7" ht="57" thickBot="1">
      <c r="A3" s="2" t="s">
        <v>93</v>
      </c>
      <c r="B3" s="3" t="s">
        <v>119</v>
      </c>
      <c r="C3" s="21" t="s">
        <v>276</v>
      </c>
      <c r="D3" s="21" t="s">
        <v>277</v>
      </c>
      <c r="E3" s="21" t="s">
        <v>275</v>
      </c>
      <c r="F3" s="21" t="s">
        <v>346</v>
      </c>
      <c r="G3" s="21" t="s">
        <v>384</v>
      </c>
    </row>
    <row r="4" spans="1:7" ht="12.75">
      <c r="A4" s="6" t="s">
        <v>9</v>
      </c>
      <c r="B4" s="184" t="s">
        <v>190</v>
      </c>
      <c r="C4" s="349">
        <f>C5+C9+C10</f>
        <v>59732</v>
      </c>
      <c r="D4" s="345">
        <f>D5+D9+D10</f>
        <v>71422</v>
      </c>
      <c r="E4" s="187">
        <f>E5+E9+E10</f>
        <v>62964</v>
      </c>
      <c r="F4" s="187">
        <f>F5+F9+F10</f>
        <v>63534</v>
      </c>
      <c r="G4" s="187">
        <f>G5+G9+G10</f>
        <v>63618</v>
      </c>
    </row>
    <row r="5" spans="1:7" ht="12.75">
      <c r="A5" s="206" t="s">
        <v>194</v>
      </c>
      <c r="B5" s="24" t="s">
        <v>187</v>
      </c>
      <c r="C5" s="8">
        <f>SUM(C6:C8)</f>
        <v>29053</v>
      </c>
      <c r="D5" s="268">
        <f>SUM(D6:D8)</f>
        <v>23438</v>
      </c>
      <c r="E5" s="8">
        <f>SUM(E6:E8)</f>
        <v>22416</v>
      </c>
      <c r="F5" s="8">
        <f>SUM(F6:F8)</f>
        <v>22416</v>
      </c>
      <c r="G5" s="8">
        <f>SUM(G6:G8)</f>
        <v>22018</v>
      </c>
    </row>
    <row r="6" spans="1:7" ht="12.75">
      <c r="A6" s="9" t="s">
        <v>1</v>
      </c>
      <c r="B6" s="11" t="s">
        <v>196</v>
      </c>
      <c r="C6" s="10">
        <v>18080</v>
      </c>
      <c r="D6" s="26">
        <v>22194</v>
      </c>
      <c r="E6" s="10">
        <v>20986</v>
      </c>
      <c r="F6" s="10">
        <v>20986</v>
      </c>
      <c r="G6" s="10">
        <v>21830</v>
      </c>
    </row>
    <row r="7" spans="1:7" ht="12.75">
      <c r="A7" s="9" t="s">
        <v>2</v>
      </c>
      <c r="B7" s="11" t="s">
        <v>188</v>
      </c>
      <c r="C7" s="10">
        <v>8607</v>
      </c>
      <c r="D7" s="26">
        <v>734</v>
      </c>
      <c r="E7" s="10">
        <v>0</v>
      </c>
      <c r="F7" s="10">
        <v>0</v>
      </c>
      <c r="G7" s="10">
        <v>0</v>
      </c>
    </row>
    <row r="8" spans="1:7" ht="12.75">
      <c r="A8" s="9" t="s">
        <v>4</v>
      </c>
      <c r="B8" s="11" t="s">
        <v>189</v>
      </c>
      <c r="C8" s="10">
        <v>2366</v>
      </c>
      <c r="D8" s="331">
        <v>510</v>
      </c>
      <c r="E8" s="10">
        <v>1430</v>
      </c>
      <c r="F8" s="10">
        <v>1430</v>
      </c>
      <c r="G8" s="10">
        <v>188</v>
      </c>
    </row>
    <row r="9" spans="1:7" ht="12.75">
      <c r="A9" s="188" t="s">
        <v>195</v>
      </c>
      <c r="B9" s="186" t="s">
        <v>229</v>
      </c>
      <c r="C9" s="12">
        <v>30679</v>
      </c>
      <c r="D9" s="331">
        <v>46924</v>
      </c>
      <c r="E9" s="12">
        <v>40428</v>
      </c>
      <c r="F9" s="12">
        <v>40998</v>
      </c>
      <c r="G9" s="12">
        <v>41480</v>
      </c>
    </row>
    <row r="10" spans="1:7" ht="12.75">
      <c r="A10" s="188" t="s">
        <v>197</v>
      </c>
      <c r="B10" s="186" t="s">
        <v>230</v>
      </c>
      <c r="C10" s="10"/>
      <c r="D10" s="331">
        <v>1060</v>
      </c>
      <c r="E10" s="258">
        <v>120</v>
      </c>
      <c r="F10" s="258">
        <v>120</v>
      </c>
      <c r="G10" s="258">
        <v>120</v>
      </c>
    </row>
    <row r="11" spans="1:7" ht="12.75">
      <c r="A11" s="32" t="s">
        <v>10</v>
      </c>
      <c r="B11" s="13" t="s">
        <v>231</v>
      </c>
      <c r="C11" s="8">
        <f>SUM(C12:C13)</f>
        <v>23023</v>
      </c>
      <c r="D11" s="268">
        <f>SUM(D12:D13)</f>
        <v>0</v>
      </c>
      <c r="E11" s="8">
        <f>SUM(E12:E13)</f>
        <v>0</v>
      </c>
      <c r="F11" s="8">
        <f>SUM(F12:F13)</f>
        <v>0</v>
      </c>
      <c r="G11" s="8">
        <f>SUM(G12:G13)</f>
        <v>0</v>
      </c>
    </row>
    <row r="12" spans="1:7" ht="12.75">
      <c r="A12" s="188" t="s">
        <v>198</v>
      </c>
      <c r="B12" s="186" t="s">
        <v>199</v>
      </c>
      <c r="C12" s="10">
        <v>23023</v>
      </c>
      <c r="D12" s="331"/>
      <c r="E12" s="10"/>
      <c r="F12" s="10"/>
      <c r="G12" s="10">
        <v>0</v>
      </c>
    </row>
    <row r="13" spans="1:7" ht="12.75">
      <c r="A13" s="188" t="s">
        <v>200</v>
      </c>
      <c r="B13" s="186" t="s">
        <v>232</v>
      </c>
      <c r="C13" s="10"/>
      <c r="D13" s="331"/>
      <c r="E13" s="10">
        <v>0</v>
      </c>
      <c r="F13" s="10">
        <v>0</v>
      </c>
      <c r="G13" s="10"/>
    </row>
    <row r="14" spans="1:7" ht="12.75">
      <c r="A14" s="188"/>
      <c r="B14" s="202" t="s">
        <v>221</v>
      </c>
      <c r="C14" s="10"/>
      <c r="D14" s="331"/>
      <c r="E14" s="10"/>
      <c r="F14" s="10"/>
      <c r="G14" s="10"/>
    </row>
    <row r="15" spans="1:7" ht="12.75">
      <c r="A15" s="6" t="s">
        <v>11</v>
      </c>
      <c r="B15" s="7" t="s">
        <v>72</v>
      </c>
      <c r="C15" s="8">
        <f>SUM(C16:C18)</f>
        <v>3106</v>
      </c>
      <c r="D15" s="268">
        <f>SUM(D16:D18)</f>
        <v>3139</v>
      </c>
      <c r="E15" s="8">
        <f>SUM(E16:E18)</f>
        <v>2210</v>
      </c>
      <c r="F15" s="8">
        <f>SUM(F16:F18)</f>
        <v>2210</v>
      </c>
      <c r="G15" s="8">
        <f>SUM(G16:G18)</f>
        <v>3870</v>
      </c>
    </row>
    <row r="16" spans="1:7" ht="12.75">
      <c r="A16" s="9" t="s">
        <v>1</v>
      </c>
      <c r="B16" s="11" t="s">
        <v>73</v>
      </c>
      <c r="C16" s="12">
        <v>1921</v>
      </c>
      <c r="D16" s="26">
        <v>1990</v>
      </c>
      <c r="E16" s="10">
        <v>1750</v>
      </c>
      <c r="F16" s="10">
        <v>1750</v>
      </c>
      <c r="G16" s="10">
        <v>2960</v>
      </c>
    </row>
    <row r="17" spans="1:7" ht="12.75">
      <c r="A17" s="9" t="s">
        <v>2</v>
      </c>
      <c r="B17" s="11" t="s">
        <v>74</v>
      </c>
      <c r="C17" s="10">
        <v>776</v>
      </c>
      <c r="D17" s="26">
        <v>942</v>
      </c>
      <c r="E17" s="10">
        <v>450</v>
      </c>
      <c r="F17" s="10">
        <v>450</v>
      </c>
      <c r="G17" s="10">
        <v>700</v>
      </c>
    </row>
    <row r="18" spans="1:7" ht="12.75">
      <c r="A18" s="9" t="s">
        <v>4</v>
      </c>
      <c r="B18" s="11" t="s">
        <v>191</v>
      </c>
      <c r="C18" s="10">
        <v>409</v>
      </c>
      <c r="D18" s="26">
        <v>207</v>
      </c>
      <c r="E18" s="10">
        <v>10</v>
      </c>
      <c r="F18" s="10">
        <v>10</v>
      </c>
      <c r="G18" s="10">
        <v>210</v>
      </c>
    </row>
    <row r="19" spans="1:7" ht="12.75">
      <c r="A19" s="6" t="s">
        <v>12</v>
      </c>
      <c r="B19" s="7" t="s">
        <v>184</v>
      </c>
      <c r="C19" s="8">
        <v>6064</v>
      </c>
      <c r="D19" s="268">
        <v>7341</v>
      </c>
      <c r="E19" s="8">
        <v>5504</v>
      </c>
      <c r="F19" s="8">
        <v>5504</v>
      </c>
      <c r="G19" s="8">
        <v>5989</v>
      </c>
    </row>
    <row r="20" spans="1:7" ht="12.75">
      <c r="A20" s="6" t="s">
        <v>13</v>
      </c>
      <c r="B20" s="7" t="s">
        <v>233</v>
      </c>
      <c r="C20" s="8">
        <f>SUM(C21:C22)</f>
        <v>0</v>
      </c>
      <c r="D20" s="268">
        <f>SUM(D21:D22)</f>
        <v>303</v>
      </c>
      <c r="E20" s="8">
        <f>SUM(E21:E22)</f>
        <v>0</v>
      </c>
      <c r="F20" s="8">
        <f>SUM(F21:F22)</f>
        <v>0</v>
      </c>
      <c r="G20" s="8">
        <f>SUM(G21:G22)</f>
        <v>3</v>
      </c>
    </row>
    <row r="21" spans="1:7" ht="12.75">
      <c r="A21" s="188" t="s">
        <v>226</v>
      </c>
      <c r="B21" s="11" t="s">
        <v>255</v>
      </c>
      <c r="C21" s="10"/>
      <c r="D21" s="26"/>
      <c r="E21" s="10"/>
      <c r="F21" s="10"/>
      <c r="G21" s="10"/>
    </row>
    <row r="22" spans="1:7" ht="12.75">
      <c r="A22" s="188" t="s">
        <v>227</v>
      </c>
      <c r="B22" s="11" t="s">
        <v>256</v>
      </c>
      <c r="C22" s="10"/>
      <c r="D22" s="26">
        <v>303</v>
      </c>
      <c r="E22" s="10"/>
      <c r="F22" s="10"/>
      <c r="G22" s="10">
        <v>3</v>
      </c>
    </row>
    <row r="23" spans="1:7" ht="12.75">
      <c r="A23" s="32" t="s">
        <v>14</v>
      </c>
      <c r="B23" s="7" t="s">
        <v>228</v>
      </c>
      <c r="C23" s="8">
        <v>0</v>
      </c>
      <c r="D23" s="268">
        <v>0</v>
      </c>
      <c r="E23" s="8">
        <v>0</v>
      </c>
      <c r="F23" s="8">
        <v>0</v>
      </c>
      <c r="G23" s="8">
        <v>0</v>
      </c>
    </row>
    <row r="24" spans="1:7" ht="12.75">
      <c r="A24" s="6" t="s">
        <v>15</v>
      </c>
      <c r="B24" s="7" t="s">
        <v>75</v>
      </c>
      <c r="C24" s="8">
        <f>SUM(C25:C27)</f>
        <v>0</v>
      </c>
      <c r="D24" s="268">
        <f>SUM(D25:D27)</f>
        <v>0</v>
      </c>
      <c r="E24" s="8">
        <f>SUM(E25:E27)</f>
        <v>0</v>
      </c>
      <c r="F24" s="8">
        <f>SUM(F25:F27)</f>
        <v>0</v>
      </c>
      <c r="G24" s="8">
        <f>SUM(G25:G27)</f>
        <v>0</v>
      </c>
    </row>
    <row r="25" spans="1:7" ht="12.75">
      <c r="A25" s="9" t="s">
        <v>1</v>
      </c>
      <c r="B25" s="11" t="s">
        <v>202</v>
      </c>
      <c r="C25" s="10"/>
      <c r="D25" s="26"/>
      <c r="E25" s="10"/>
      <c r="F25" s="10"/>
      <c r="G25" s="10"/>
    </row>
    <row r="26" spans="1:7" ht="12.75">
      <c r="A26" s="9" t="s">
        <v>2</v>
      </c>
      <c r="B26" s="11" t="s">
        <v>203</v>
      </c>
      <c r="C26" s="10"/>
      <c r="D26" s="346"/>
      <c r="E26" s="10"/>
      <c r="F26" s="10"/>
      <c r="G26" s="10"/>
    </row>
    <row r="27" spans="1:7" ht="13.5" thickBot="1">
      <c r="A27" s="190" t="s">
        <v>4</v>
      </c>
      <c r="B27" s="343" t="s">
        <v>76</v>
      </c>
      <c r="C27" s="10"/>
      <c r="D27" s="26"/>
      <c r="E27" s="41"/>
      <c r="F27" s="41"/>
      <c r="G27" s="41"/>
    </row>
    <row r="28" spans="1:7" ht="13.5" thickBot="1">
      <c r="A28" s="17" t="s">
        <v>16</v>
      </c>
      <c r="B28" s="344" t="s">
        <v>77</v>
      </c>
      <c r="C28" s="14">
        <f>C4+C11+C15+C19+C20+C23+C24</f>
        <v>91925</v>
      </c>
      <c r="D28" s="328">
        <f>D4+D11+D15+D19+D20+D23+D24</f>
        <v>82205</v>
      </c>
      <c r="E28" s="14">
        <f>E4+E11+E15+E19+E20+E23+E24</f>
        <v>70678</v>
      </c>
      <c r="F28" s="14">
        <f>F4+F11+F15+F19+F20+F23+F24</f>
        <v>71248</v>
      </c>
      <c r="G28" s="14">
        <f>G4+G11+G15+G19+G20+G23+G24</f>
        <v>73480</v>
      </c>
    </row>
    <row r="29" spans="1:7" ht="12.75">
      <c r="A29" s="191" t="s">
        <v>17</v>
      </c>
      <c r="B29" s="13" t="s">
        <v>206</v>
      </c>
      <c r="C29" s="15">
        <f>SUM(C30+C33)</f>
        <v>10000</v>
      </c>
      <c r="D29" s="347">
        <f>D30+D33</f>
        <v>0</v>
      </c>
      <c r="E29" s="15">
        <f>E30+E33+E36</f>
        <v>4450</v>
      </c>
      <c r="F29" s="15">
        <v>4997</v>
      </c>
      <c r="G29" s="15">
        <v>4997</v>
      </c>
    </row>
    <row r="30" spans="1:7" ht="12.75">
      <c r="A30" s="191" t="s">
        <v>210</v>
      </c>
      <c r="B30" s="13" t="s">
        <v>241</v>
      </c>
      <c r="C30" s="222">
        <f>SUM(C31:C32)</f>
        <v>0</v>
      </c>
      <c r="D30" s="347">
        <f>SUM(D31:D32)</f>
        <v>0</v>
      </c>
      <c r="E30" s="15">
        <f>SUM(E31:E32)</f>
        <v>0</v>
      </c>
      <c r="F30" s="15">
        <f>SUM(F31:F32)</f>
        <v>0</v>
      </c>
      <c r="G30" s="15">
        <f>SUM(G31:G32)</f>
        <v>0</v>
      </c>
    </row>
    <row r="31" spans="1:7" ht="12.75">
      <c r="A31" s="191"/>
      <c r="B31" s="11" t="s">
        <v>213</v>
      </c>
      <c r="C31" s="8"/>
      <c r="D31" s="268"/>
      <c r="E31" s="15"/>
      <c r="F31" s="15"/>
      <c r="G31" s="15"/>
    </row>
    <row r="32" spans="1:7" ht="12.75">
      <c r="A32" s="191"/>
      <c r="B32" s="11" t="s">
        <v>55</v>
      </c>
      <c r="C32" s="12"/>
      <c r="D32" s="268"/>
      <c r="E32" s="15"/>
      <c r="F32" s="15"/>
      <c r="G32" s="15"/>
    </row>
    <row r="33" spans="1:7" ht="12.75">
      <c r="A33" s="191" t="s">
        <v>211</v>
      </c>
      <c r="B33" s="13" t="s">
        <v>212</v>
      </c>
      <c r="C33" s="15">
        <f>SUM(C34:C35)</f>
        <v>10000</v>
      </c>
      <c r="D33" s="347">
        <f>SUM(D34:D35)</f>
        <v>0</v>
      </c>
      <c r="E33" s="270">
        <v>4450</v>
      </c>
      <c r="F33" s="270">
        <v>4997</v>
      </c>
      <c r="G33" s="270">
        <v>4997</v>
      </c>
    </row>
    <row r="34" spans="1:7" ht="25.5">
      <c r="A34" s="9" t="s">
        <v>1</v>
      </c>
      <c r="B34" s="16" t="s">
        <v>394</v>
      </c>
      <c r="C34" s="10">
        <v>566</v>
      </c>
      <c r="D34" s="26"/>
      <c r="E34" s="12"/>
      <c r="F34" s="12"/>
      <c r="G34" s="12"/>
    </row>
    <row r="35" spans="1:7" ht="25.5">
      <c r="A35" s="9" t="s">
        <v>2</v>
      </c>
      <c r="B35" s="193" t="s">
        <v>395</v>
      </c>
      <c r="C35" s="10">
        <v>9434</v>
      </c>
      <c r="D35" s="26"/>
      <c r="E35" s="12">
        <v>4450</v>
      </c>
      <c r="F35" s="12">
        <v>4997</v>
      </c>
      <c r="G35" s="12">
        <v>4997</v>
      </c>
    </row>
    <row r="36" spans="1:7" ht="13.5" thickBot="1">
      <c r="A36" s="248" t="s">
        <v>315</v>
      </c>
      <c r="B36" s="249" t="s">
        <v>316</v>
      </c>
      <c r="C36" s="247"/>
      <c r="D36" s="348"/>
      <c r="E36" s="246"/>
      <c r="F36" s="246"/>
      <c r="G36" s="246"/>
    </row>
    <row r="37" spans="1:7" ht="16.5" thickBot="1">
      <c r="A37" s="288" t="s">
        <v>18</v>
      </c>
      <c r="B37" s="289" t="s">
        <v>224</v>
      </c>
      <c r="C37" s="272">
        <f>SUM(C28+C29)</f>
        <v>101925</v>
      </c>
      <c r="D37" s="337">
        <f>D28+D29</f>
        <v>82205</v>
      </c>
      <c r="E37" s="272">
        <f>E28+E29</f>
        <v>75128</v>
      </c>
      <c r="F37" s="272">
        <f>F28+F29</f>
        <v>76245</v>
      </c>
      <c r="G37" s="272">
        <f>G28+G29</f>
        <v>78477</v>
      </c>
    </row>
    <row r="38" spans="1:7" ht="12.75" customHeight="1">
      <c r="A38" s="18"/>
      <c r="B38" s="271" t="s">
        <v>205</v>
      </c>
      <c r="C38" s="340">
        <v>86142</v>
      </c>
      <c r="D38" s="200">
        <v>69476</v>
      </c>
      <c r="E38" s="271">
        <v>64271</v>
      </c>
      <c r="F38" s="34">
        <f>E38/E37*F37</f>
        <v>65226.57857256948</v>
      </c>
      <c r="G38" s="34">
        <f>F38/F37*G37</f>
        <v>67136.02474443616</v>
      </c>
    </row>
    <row r="39" spans="1:7" ht="12.75" customHeight="1">
      <c r="A39" s="6"/>
      <c r="B39" s="24" t="s">
        <v>94</v>
      </c>
      <c r="C39" s="341">
        <v>3953</v>
      </c>
      <c r="D39" s="26">
        <v>3188</v>
      </c>
      <c r="E39" s="24">
        <v>2970</v>
      </c>
      <c r="F39" s="25">
        <f>E39/E37*F37</f>
        <v>3014.1578372910235</v>
      </c>
      <c r="G39" s="25">
        <f>F39/F37*G37</f>
        <v>3102.394446810776</v>
      </c>
    </row>
    <row r="40" spans="1:7" ht="13.5" customHeight="1" thickBot="1">
      <c r="A40" s="20"/>
      <c r="B40" s="39" t="s">
        <v>95</v>
      </c>
      <c r="C40" s="350">
        <v>11830</v>
      </c>
      <c r="D40" s="189">
        <v>9541</v>
      </c>
      <c r="E40" s="39">
        <v>7887</v>
      </c>
      <c r="F40" s="35">
        <f>E40/E37*F37</f>
        <v>8004.263590139495</v>
      </c>
      <c r="G40" s="35">
        <f>F40/F37*G37</f>
        <v>8238.58080875306</v>
      </c>
    </row>
  </sheetData>
  <sheetProtection/>
  <mergeCells count="2">
    <mergeCell ref="A1:D1"/>
    <mergeCell ref="B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view="pageBreakPreview" zoomScale="60" zoomScalePageLayoutView="0" workbookViewId="0" topLeftCell="A1">
      <selection activeCell="H13" sqref="H13:M13"/>
    </sheetView>
  </sheetViews>
  <sheetFormatPr defaultColWidth="9.140625" defaultRowHeight="12.75"/>
  <cols>
    <col min="5" max="5" width="7.28125" style="0" customWidth="1"/>
  </cols>
  <sheetData>
    <row r="1" spans="1:13" ht="12.7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2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5.5">
      <c r="A3" s="573" t="s">
        <v>120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3"/>
    </row>
    <row r="4" spans="1:13" ht="25.5">
      <c r="A4" s="579" t="s">
        <v>46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</row>
    <row r="5" spans="1:13" ht="26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5" ht="18.75">
      <c r="A10" s="100"/>
      <c r="B10" s="100"/>
      <c r="C10" s="100"/>
      <c r="D10" s="100"/>
      <c r="E10" s="100"/>
      <c r="F10" s="100"/>
      <c r="G10" s="553" t="s">
        <v>286</v>
      </c>
      <c r="H10" s="567"/>
      <c r="I10" s="567"/>
      <c r="J10" s="567"/>
      <c r="K10" s="567"/>
      <c r="L10" s="567"/>
      <c r="M10" s="567"/>
      <c r="N10" s="567"/>
      <c r="O10" s="567"/>
    </row>
    <row r="11" spans="1:13" ht="18.7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 t="s">
        <v>0</v>
      </c>
    </row>
    <row r="12" spans="1:13" ht="19.5" thickBo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ht="18.75">
      <c r="A13" s="596" t="s">
        <v>47</v>
      </c>
      <c r="B13" s="597"/>
      <c r="C13" s="597"/>
      <c r="D13" s="597" t="s">
        <v>70</v>
      </c>
      <c r="E13" s="597"/>
      <c r="F13" s="597" t="s">
        <v>263</v>
      </c>
      <c r="G13" s="597"/>
      <c r="H13" s="600" t="s">
        <v>118</v>
      </c>
      <c r="I13" s="600"/>
      <c r="J13" s="600"/>
      <c r="K13" s="600"/>
      <c r="L13" s="600"/>
      <c r="M13" s="601"/>
    </row>
    <row r="14" spans="1:13" ht="12.75">
      <c r="A14" s="598"/>
      <c r="B14" s="587"/>
      <c r="C14" s="587"/>
      <c r="D14" s="587"/>
      <c r="E14" s="587"/>
      <c r="F14" s="587"/>
      <c r="G14" s="587"/>
      <c r="H14" s="587" t="s">
        <v>48</v>
      </c>
      <c r="I14" s="587"/>
      <c r="J14" s="585" t="s">
        <v>49</v>
      </c>
      <c r="K14" s="585"/>
      <c r="L14" s="587" t="s">
        <v>50</v>
      </c>
      <c r="M14" s="588"/>
    </row>
    <row r="15" spans="1:13" ht="51.75" customHeight="1" thickBot="1">
      <c r="A15" s="599"/>
      <c r="B15" s="589"/>
      <c r="C15" s="589"/>
      <c r="D15" s="589"/>
      <c r="E15" s="589"/>
      <c r="F15" s="589"/>
      <c r="G15" s="589"/>
      <c r="H15" s="589"/>
      <c r="I15" s="589"/>
      <c r="J15" s="586"/>
      <c r="K15" s="586"/>
      <c r="L15" s="589"/>
      <c r="M15" s="590"/>
    </row>
    <row r="16" spans="1:13" ht="18.75">
      <c r="A16" s="577"/>
      <c r="B16" s="578"/>
      <c r="C16" s="578"/>
      <c r="D16" s="591"/>
      <c r="E16" s="591"/>
      <c r="F16" s="591"/>
      <c r="G16" s="591"/>
      <c r="H16" s="591"/>
      <c r="I16" s="591"/>
      <c r="J16" s="574"/>
      <c r="K16" s="574"/>
      <c r="L16" s="575"/>
      <c r="M16" s="576"/>
    </row>
    <row r="17" spans="1:13" ht="18.75">
      <c r="A17" s="582"/>
      <c r="B17" s="583"/>
      <c r="C17" s="583"/>
      <c r="D17" s="584"/>
      <c r="E17" s="584"/>
      <c r="F17" s="584"/>
      <c r="G17" s="584"/>
      <c r="H17" s="584"/>
      <c r="I17" s="584"/>
      <c r="J17" s="580"/>
      <c r="K17" s="580"/>
      <c r="L17" s="594"/>
      <c r="M17" s="595"/>
    </row>
    <row r="18" spans="1:13" ht="18.75">
      <c r="A18" s="582"/>
      <c r="B18" s="583"/>
      <c r="C18" s="583"/>
      <c r="D18" s="584"/>
      <c r="E18" s="584"/>
      <c r="F18" s="584"/>
      <c r="G18" s="584"/>
      <c r="H18" s="584"/>
      <c r="I18" s="584"/>
      <c r="J18" s="580"/>
      <c r="K18" s="580"/>
      <c r="L18" s="580"/>
      <c r="M18" s="581"/>
    </row>
    <row r="19" spans="1:13" ht="19.5" thickBot="1">
      <c r="A19" s="599" t="s">
        <v>38</v>
      </c>
      <c r="B19" s="589"/>
      <c r="C19" s="589"/>
      <c r="D19" s="592">
        <v>0</v>
      </c>
      <c r="E19" s="592"/>
      <c r="F19" s="592">
        <v>0</v>
      </c>
      <c r="G19" s="592"/>
      <c r="H19" s="592">
        <v>0</v>
      </c>
      <c r="I19" s="592"/>
      <c r="J19" s="592">
        <v>0</v>
      </c>
      <c r="K19" s="592"/>
      <c r="L19" s="592">
        <v>0</v>
      </c>
      <c r="M19" s="593"/>
    </row>
  </sheetData>
  <sheetProtection/>
  <mergeCells count="34">
    <mergeCell ref="A19:C19"/>
    <mergeCell ref="D19:E19"/>
    <mergeCell ref="F19:G19"/>
    <mergeCell ref="H19:I19"/>
    <mergeCell ref="J19:K19"/>
    <mergeCell ref="D18:E18"/>
    <mergeCell ref="H18:I18"/>
    <mergeCell ref="L19:M19"/>
    <mergeCell ref="L17:M17"/>
    <mergeCell ref="A13:C15"/>
    <mergeCell ref="H13:M13"/>
    <mergeCell ref="H14:I15"/>
    <mergeCell ref="D13:E15"/>
    <mergeCell ref="F13:G15"/>
    <mergeCell ref="J18:K18"/>
    <mergeCell ref="F16:G16"/>
    <mergeCell ref="H16:I16"/>
    <mergeCell ref="L18:M18"/>
    <mergeCell ref="A18:C18"/>
    <mergeCell ref="F18:G18"/>
    <mergeCell ref="J14:K15"/>
    <mergeCell ref="L14:M15"/>
    <mergeCell ref="F17:G17"/>
    <mergeCell ref="H17:I17"/>
    <mergeCell ref="D16:E16"/>
    <mergeCell ref="A17:C17"/>
    <mergeCell ref="D17:E17"/>
    <mergeCell ref="A3:M3"/>
    <mergeCell ref="J16:K16"/>
    <mergeCell ref="L16:M16"/>
    <mergeCell ref="A16:C16"/>
    <mergeCell ref="A4:M4"/>
    <mergeCell ref="J17:K17"/>
    <mergeCell ref="G10:O10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60" zoomScalePageLayoutView="0" workbookViewId="0" topLeftCell="A31">
      <selection activeCell="A1" sqref="A1:Q61"/>
    </sheetView>
  </sheetViews>
  <sheetFormatPr defaultColWidth="9.140625" defaultRowHeight="12.75"/>
  <cols>
    <col min="1" max="1" width="67.00390625" style="0" customWidth="1"/>
    <col min="2" max="2" width="17.421875" style="0" customWidth="1"/>
    <col min="3" max="3" width="11.421875" style="0" customWidth="1"/>
    <col min="4" max="4" width="10.28125" style="0" customWidth="1"/>
    <col min="5" max="5" width="11.140625" style="0" customWidth="1"/>
    <col min="6" max="6" width="10.140625" style="0" customWidth="1"/>
    <col min="7" max="7" width="11.00390625" style="0" customWidth="1"/>
    <col min="8" max="8" width="11.7109375" style="0" customWidth="1"/>
    <col min="9" max="10" width="11.140625" style="0" customWidth="1"/>
    <col min="11" max="11" width="11.7109375" style="0" customWidth="1"/>
    <col min="12" max="12" width="10.7109375" style="0" customWidth="1"/>
    <col min="13" max="13" width="10.421875" style="0" customWidth="1"/>
    <col min="14" max="14" width="11.421875" style="0" customWidth="1"/>
    <col min="15" max="15" width="12.57421875" style="0" customWidth="1"/>
  </cols>
  <sheetData>
    <row r="1" spans="1:15" ht="25.5">
      <c r="A1" s="605" t="s">
        <v>223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102"/>
      <c r="O1" s="102"/>
    </row>
    <row r="2" spans="1:15" ht="25.5">
      <c r="A2" s="616" t="s">
        <v>287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103"/>
      <c r="O2" s="103"/>
    </row>
    <row r="3" spans="1:17" ht="20.25">
      <c r="A3" s="104"/>
      <c r="B3" s="104"/>
      <c r="C3" s="104"/>
      <c r="D3" s="104"/>
      <c r="E3" s="104"/>
      <c r="F3" s="104"/>
      <c r="G3" s="104"/>
      <c r="H3" s="104"/>
      <c r="I3" s="614" t="s">
        <v>404</v>
      </c>
      <c r="J3" s="615"/>
      <c r="K3" s="615"/>
      <c r="L3" s="615"/>
      <c r="M3" s="615"/>
      <c r="N3" s="615"/>
      <c r="O3" s="615"/>
      <c r="P3" s="615"/>
      <c r="Q3" s="615"/>
    </row>
    <row r="4" spans="1:15" ht="16.5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5" t="s">
        <v>0</v>
      </c>
    </row>
    <row r="5" spans="1:15" ht="19.5" thickBot="1">
      <c r="A5" s="385"/>
      <c r="B5" s="388"/>
      <c r="C5" s="284" t="s">
        <v>9</v>
      </c>
      <c r="D5" s="107" t="s">
        <v>10</v>
      </c>
      <c r="E5" s="107" t="s">
        <v>11</v>
      </c>
      <c r="F5" s="107" t="s">
        <v>12</v>
      </c>
      <c r="G5" s="107" t="s">
        <v>13</v>
      </c>
      <c r="H5" s="107" t="s">
        <v>14</v>
      </c>
      <c r="I5" s="107" t="s">
        <v>15</v>
      </c>
      <c r="J5" s="107" t="s">
        <v>16</v>
      </c>
      <c r="K5" s="107" t="s">
        <v>17</v>
      </c>
      <c r="L5" s="107" t="s">
        <v>18</v>
      </c>
      <c r="M5" s="107" t="s">
        <v>19</v>
      </c>
      <c r="N5" s="432" t="s">
        <v>20</v>
      </c>
      <c r="O5" s="434" t="s">
        <v>21</v>
      </c>
    </row>
    <row r="6" spans="1:15" ht="23.25" thickBot="1">
      <c r="A6" s="401" t="s">
        <v>22</v>
      </c>
      <c r="B6" s="389"/>
      <c r="C6" s="386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433"/>
    </row>
    <row r="7" spans="1:15" ht="24.75" thickBot="1">
      <c r="A7" s="606" t="s">
        <v>184</v>
      </c>
      <c r="B7" s="390" t="s">
        <v>334</v>
      </c>
      <c r="C7" s="403">
        <v>444</v>
      </c>
      <c r="D7" s="404">
        <v>460</v>
      </c>
      <c r="E7" s="404">
        <v>460</v>
      </c>
      <c r="F7" s="404">
        <v>460</v>
      </c>
      <c r="G7" s="404">
        <v>460</v>
      </c>
      <c r="H7" s="404">
        <v>460</v>
      </c>
      <c r="I7" s="404">
        <v>460</v>
      </c>
      <c r="J7" s="404">
        <v>460</v>
      </c>
      <c r="K7" s="404">
        <v>460</v>
      </c>
      <c r="L7" s="404">
        <v>460</v>
      </c>
      <c r="M7" s="404">
        <v>460</v>
      </c>
      <c r="N7" s="404">
        <v>460</v>
      </c>
      <c r="O7" s="405">
        <f aca="true" t="shared" si="0" ref="O7:O21">SUM(C7:N7)</f>
        <v>5504</v>
      </c>
    </row>
    <row r="8" spans="1:15" ht="36.75" thickBot="1">
      <c r="A8" s="603"/>
      <c r="B8" s="277" t="s">
        <v>349</v>
      </c>
      <c r="C8" s="406">
        <v>444</v>
      </c>
      <c r="D8" s="407">
        <v>460</v>
      </c>
      <c r="E8" s="407">
        <v>460</v>
      </c>
      <c r="F8" s="407">
        <v>460</v>
      </c>
      <c r="G8" s="407">
        <v>460</v>
      </c>
      <c r="H8" s="407">
        <v>460</v>
      </c>
      <c r="I8" s="407">
        <v>460</v>
      </c>
      <c r="J8" s="407">
        <v>460</v>
      </c>
      <c r="K8" s="407">
        <v>460</v>
      </c>
      <c r="L8" s="407">
        <v>460</v>
      </c>
      <c r="M8" s="407">
        <v>460</v>
      </c>
      <c r="N8" s="407">
        <v>460</v>
      </c>
      <c r="O8" s="408">
        <f t="shared" si="0"/>
        <v>5504</v>
      </c>
    </row>
    <row r="9" spans="1:15" ht="19.5" customHeight="1" thickBot="1">
      <c r="A9" s="607"/>
      <c r="B9" s="380" t="s">
        <v>335</v>
      </c>
      <c r="C9" s="406">
        <v>444</v>
      </c>
      <c r="D9" s="407">
        <v>460</v>
      </c>
      <c r="E9" s="407">
        <v>460</v>
      </c>
      <c r="F9" s="407">
        <v>460</v>
      </c>
      <c r="G9" s="407">
        <v>460</v>
      </c>
      <c r="H9" s="407">
        <v>460</v>
      </c>
      <c r="I9" s="407">
        <v>460</v>
      </c>
      <c r="J9" s="407">
        <v>460</v>
      </c>
      <c r="K9" s="407">
        <v>460</v>
      </c>
      <c r="L9" s="407">
        <v>460</v>
      </c>
      <c r="M9" s="407">
        <v>945</v>
      </c>
      <c r="N9" s="407">
        <v>460</v>
      </c>
      <c r="O9" s="408">
        <f t="shared" si="0"/>
        <v>5989</v>
      </c>
    </row>
    <row r="10" spans="1:15" ht="24.75" thickBot="1">
      <c r="A10" s="608" t="s">
        <v>3</v>
      </c>
      <c r="B10" s="390" t="s">
        <v>334</v>
      </c>
      <c r="C10" s="409">
        <v>145</v>
      </c>
      <c r="D10" s="410">
        <v>145</v>
      </c>
      <c r="E10" s="410">
        <v>195</v>
      </c>
      <c r="F10" s="410">
        <v>145</v>
      </c>
      <c r="G10" s="410">
        <v>145</v>
      </c>
      <c r="H10" s="410">
        <v>145</v>
      </c>
      <c r="I10" s="410">
        <v>105</v>
      </c>
      <c r="J10" s="410">
        <v>105</v>
      </c>
      <c r="K10" s="410">
        <v>195</v>
      </c>
      <c r="L10" s="410">
        <v>145</v>
      </c>
      <c r="M10" s="410">
        <v>140</v>
      </c>
      <c r="N10" s="410">
        <v>140</v>
      </c>
      <c r="O10" s="411">
        <f t="shared" si="0"/>
        <v>1750</v>
      </c>
    </row>
    <row r="11" spans="1:15" ht="36.75" thickBot="1">
      <c r="A11" s="609"/>
      <c r="B11" s="277" t="s">
        <v>349</v>
      </c>
      <c r="C11" s="409">
        <v>145</v>
      </c>
      <c r="D11" s="410">
        <v>145</v>
      </c>
      <c r="E11" s="410">
        <v>195</v>
      </c>
      <c r="F11" s="410">
        <v>145</v>
      </c>
      <c r="G11" s="410">
        <v>145</v>
      </c>
      <c r="H11" s="410">
        <v>145</v>
      </c>
      <c r="I11" s="410">
        <v>105</v>
      </c>
      <c r="J11" s="410">
        <v>105</v>
      </c>
      <c r="K11" s="410">
        <v>195</v>
      </c>
      <c r="L11" s="410">
        <v>145</v>
      </c>
      <c r="M11" s="410">
        <v>140</v>
      </c>
      <c r="N11" s="410">
        <v>140</v>
      </c>
      <c r="O11" s="411">
        <f t="shared" si="0"/>
        <v>1750</v>
      </c>
    </row>
    <row r="12" spans="1:15" ht="19.5" customHeight="1" thickBot="1">
      <c r="A12" s="610"/>
      <c r="B12" s="380" t="s">
        <v>335</v>
      </c>
      <c r="C12" s="409">
        <v>245</v>
      </c>
      <c r="D12" s="410">
        <v>245</v>
      </c>
      <c r="E12" s="410">
        <v>350</v>
      </c>
      <c r="F12" s="410">
        <v>245</v>
      </c>
      <c r="G12" s="410">
        <v>245</v>
      </c>
      <c r="H12" s="410">
        <v>200</v>
      </c>
      <c r="I12" s="410">
        <v>200</v>
      </c>
      <c r="J12" s="410">
        <v>200</v>
      </c>
      <c r="K12" s="410">
        <v>350</v>
      </c>
      <c r="L12" s="410">
        <v>200</v>
      </c>
      <c r="M12" s="410">
        <v>280</v>
      </c>
      <c r="N12" s="410">
        <v>200</v>
      </c>
      <c r="O12" s="411">
        <f t="shared" si="0"/>
        <v>2960</v>
      </c>
    </row>
    <row r="13" spans="1:15" ht="24.75" thickBot="1">
      <c r="A13" s="608" t="s">
        <v>182</v>
      </c>
      <c r="B13" s="390" t="s">
        <v>334</v>
      </c>
      <c r="C13" s="409">
        <v>3369</v>
      </c>
      <c r="D13" s="410">
        <v>3369</v>
      </c>
      <c r="E13" s="410">
        <v>3369</v>
      </c>
      <c r="F13" s="410">
        <v>3369</v>
      </c>
      <c r="G13" s="410">
        <v>3369</v>
      </c>
      <c r="H13" s="410">
        <v>3369</v>
      </c>
      <c r="I13" s="410">
        <v>3369</v>
      </c>
      <c r="J13" s="410">
        <v>3369</v>
      </c>
      <c r="K13" s="410">
        <v>3369</v>
      </c>
      <c r="L13" s="410">
        <v>3369</v>
      </c>
      <c r="M13" s="410">
        <v>3369</v>
      </c>
      <c r="N13" s="410">
        <v>3369</v>
      </c>
      <c r="O13" s="411">
        <f t="shared" si="0"/>
        <v>40428</v>
      </c>
    </row>
    <row r="14" spans="1:15" ht="36.75" thickBot="1">
      <c r="A14" s="609"/>
      <c r="B14" s="277" t="s">
        <v>349</v>
      </c>
      <c r="C14" s="409">
        <v>3369</v>
      </c>
      <c r="D14" s="410">
        <v>3369</v>
      </c>
      <c r="E14" s="410">
        <v>3369</v>
      </c>
      <c r="F14" s="410">
        <v>3369</v>
      </c>
      <c r="G14" s="410">
        <v>3369</v>
      </c>
      <c r="H14" s="410">
        <v>3369</v>
      </c>
      <c r="I14" s="410">
        <v>3654</v>
      </c>
      <c r="J14" s="410">
        <v>3654</v>
      </c>
      <c r="K14" s="410">
        <v>3369</v>
      </c>
      <c r="L14" s="410">
        <v>3369</v>
      </c>
      <c r="M14" s="410">
        <v>3369</v>
      </c>
      <c r="N14" s="410">
        <v>3369</v>
      </c>
      <c r="O14" s="411">
        <f t="shared" si="0"/>
        <v>40998</v>
      </c>
    </row>
    <row r="15" spans="1:15" ht="19.5" customHeight="1" thickBot="1">
      <c r="A15" s="610"/>
      <c r="B15" s="380" t="s">
        <v>335</v>
      </c>
      <c r="C15" s="409">
        <v>3455</v>
      </c>
      <c r="D15" s="410">
        <v>3455</v>
      </c>
      <c r="E15" s="410">
        <v>3455</v>
      </c>
      <c r="F15" s="410">
        <v>3455</v>
      </c>
      <c r="G15" s="410">
        <v>3455</v>
      </c>
      <c r="H15" s="410">
        <v>3455</v>
      </c>
      <c r="I15" s="410">
        <v>3455</v>
      </c>
      <c r="J15" s="410">
        <v>3455</v>
      </c>
      <c r="K15" s="410">
        <v>3455</v>
      </c>
      <c r="L15" s="410">
        <v>3455</v>
      </c>
      <c r="M15" s="410">
        <v>3455</v>
      </c>
      <c r="N15" s="410">
        <v>3475</v>
      </c>
      <c r="O15" s="411">
        <f t="shared" si="0"/>
        <v>41480</v>
      </c>
    </row>
    <row r="16" spans="1:15" ht="24.75" thickBot="1">
      <c r="A16" s="608" t="s">
        <v>222</v>
      </c>
      <c r="B16" s="390" t="s">
        <v>334</v>
      </c>
      <c r="C16" s="409">
        <v>1900</v>
      </c>
      <c r="D16" s="410">
        <v>1920</v>
      </c>
      <c r="E16" s="410">
        <v>1920</v>
      </c>
      <c r="F16" s="410">
        <v>1920</v>
      </c>
      <c r="G16" s="410">
        <v>1920</v>
      </c>
      <c r="H16" s="410">
        <v>1920</v>
      </c>
      <c r="I16" s="410">
        <v>1920</v>
      </c>
      <c r="J16" s="410">
        <v>1920</v>
      </c>
      <c r="K16" s="410">
        <v>1920</v>
      </c>
      <c r="L16" s="410">
        <v>1920</v>
      </c>
      <c r="M16" s="410">
        <v>1920</v>
      </c>
      <c r="N16" s="410">
        <v>1896</v>
      </c>
      <c r="O16" s="411">
        <f t="shared" si="0"/>
        <v>22996</v>
      </c>
    </row>
    <row r="17" spans="1:15" ht="36.75" thickBot="1">
      <c r="A17" s="609"/>
      <c r="B17" s="277" t="s">
        <v>349</v>
      </c>
      <c r="C17" s="412">
        <v>1900</v>
      </c>
      <c r="D17" s="413">
        <v>1920</v>
      </c>
      <c r="E17" s="413">
        <v>1920</v>
      </c>
      <c r="F17" s="413">
        <v>1920</v>
      </c>
      <c r="G17" s="413">
        <v>1920</v>
      </c>
      <c r="H17" s="413">
        <v>1920</v>
      </c>
      <c r="I17" s="413">
        <v>1920</v>
      </c>
      <c r="J17" s="413">
        <v>1920</v>
      </c>
      <c r="K17" s="413">
        <v>1920</v>
      </c>
      <c r="L17" s="413">
        <v>1920</v>
      </c>
      <c r="M17" s="413">
        <v>1920</v>
      </c>
      <c r="N17" s="413">
        <v>1896</v>
      </c>
      <c r="O17" s="414">
        <f t="shared" si="0"/>
        <v>22996</v>
      </c>
    </row>
    <row r="18" spans="1:15" ht="19.5" customHeight="1" thickBot="1">
      <c r="A18" s="610"/>
      <c r="B18" s="380" t="s">
        <v>335</v>
      </c>
      <c r="C18" s="412">
        <v>1893</v>
      </c>
      <c r="D18" s="413">
        <v>1893</v>
      </c>
      <c r="E18" s="413">
        <v>2013</v>
      </c>
      <c r="F18" s="413">
        <v>1896</v>
      </c>
      <c r="G18" s="413">
        <v>1893</v>
      </c>
      <c r="H18" s="413">
        <v>1893</v>
      </c>
      <c r="I18" s="413">
        <v>1893</v>
      </c>
      <c r="J18" s="413">
        <v>1893</v>
      </c>
      <c r="K18" s="413">
        <v>2103</v>
      </c>
      <c r="L18" s="413">
        <v>1893</v>
      </c>
      <c r="M18" s="413">
        <v>1893</v>
      </c>
      <c r="N18" s="413">
        <v>1895</v>
      </c>
      <c r="O18" s="414">
        <f t="shared" si="0"/>
        <v>23051</v>
      </c>
    </row>
    <row r="19" spans="1:15" ht="24.75" thickBot="1">
      <c r="A19" s="608" t="s">
        <v>23</v>
      </c>
      <c r="B19" s="390" t="s">
        <v>334</v>
      </c>
      <c r="C19" s="409">
        <v>4450</v>
      </c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1">
        <f t="shared" si="0"/>
        <v>4450</v>
      </c>
    </row>
    <row r="20" spans="1:15" ht="36.75" thickBot="1">
      <c r="A20" s="609"/>
      <c r="B20" s="277" t="s">
        <v>349</v>
      </c>
      <c r="C20" s="415">
        <v>4997</v>
      </c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7">
        <f t="shared" si="0"/>
        <v>4997</v>
      </c>
    </row>
    <row r="21" spans="1:15" ht="19.5" customHeight="1" thickBot="1">
      <c r="A21" s="610"/>
      <c r="B21" s="380" t="s">
        <v>335</v>
      </c>
      <c r="C21" s="418">
        <v>4997</v>
      </c>
      <c r="D21" s="419"/>
      <c r="E21" s="419"/>
      <c r="F21" s="419"/>
      <c r="G21" s="419"/>
      <c r="H21" s="419"/>
      <c r="I21" s="419"/>
      <c r="J21" s="419"/>
      <c r="K21" s="419"/>
      <c r="L21" s="419"/>
      <c r="M21" s="419">
        <v>0</v>
      </c>
      <c r="N21" s="419"/>
      <c r="O21" s="417">
        <f t="shared" si="0"/>
        <v>4997</v>
      </c>
    </row>
    <row r="22" spans="1:15" ht="24.75" thickBot="1">
      <c r="A22" s="606" t="s">
        <v>24</v>
      </c>
      <c r="B22" s="390" t="s">
        <v>334</v>
      </c>
      <c r="C22" s="420">
        <f>C7+C10+C13+C16+C19</f>
        <v>10308</v>
      </c>
      <c r="D22" s="421">
        <f aca="true" t="shared" si="1" ref="D22:N22">D7+D10+D13+D16+D19</f>
        <v>5894</v>
      </c>
      <c r="E22" s="421">
        <f t="shared" si="1"/>
        <v>5944</v>
      </c>
      <c r="F22" s="421">
        <f t="shared" si="1"/>
        <v>5894</v>
      </c>
      <c r="G22" s="421">
        <f t="shared" si="1"/>
        <v>5894</v>
      </c>
      <c r="H22" s="421">
        <f t="shared" si="1"/>
        <v>5894</v>
      </c>
      <c r="I22" s="421">
        <f t="shared" si="1"/>
        <v>5854</v>
      </c>
      <c r="J22" s="421">
        <f t="shared" si="1"/>
        <v>5854</v>
      </c>
      <c r="K22" s="421">
        <f t="shared" si="1"/>
        <v>5944</v>
      </c>
      <c r="L22" s="421">
        <f t="shared" si="1"/>
        <v>5894</v>
      </c>
      <c r="M22" s="421">
        <f t="shared" si="1"/>
        <v>5889</v>
      </c>
      <c r="N22" s="421">
        <f t="shared" si="1"/>
        <v>5865</v>
      </c>
      <c r="O22" s="422">
        <f>O7+O10+O13+O19+O16</f>
        <v>75128</v>
      </c>
    </row>
    <row r="23" spans="1:15" ht="36.75" thickBot="1">
      <c r="A23" s="603"/>
      <c r="B23" s="277" t="s">
        <v>349</v>
      </c>
      <c r="C23" s="420">
        <f>C8+C11+C14+C17+C20</f>
        <v>10855</v>
      </c>
      <c r="D23" s="421">
        <f aca="true" t="shared" si="2" ref="D23:N24">D8+D11+D14+D17+D20</f>
        <v>5894</v>
      </c>
      <c r="E23" s="421">
        <f t="shared" si="2"/>
        <v>5944</v>
      </c>
      <c r="F23" s="421">
        <f t="shared" si="2"/>
        <v>5894</v>
      </c>
      <c r="G23" s="421">
        <f t="shared" si="2"/>
        <v>5894</v>
      </c>
      <c r="H23" s="421">
        <f t="shared" si="2"/>
        <v>5894</v>
      </c>
      <c r="I23" s="421">
        <f t="shared" si="2"/>
        <v>6139</v>
      </c>
      <c r="J23" s="421">
        <f t="shared" si="2"/>
        <v>6139</v>
      </c>
      <c r="K23" s="421">
        <f t="shared" si="2"/>
        <v>5944</v>
      </c>
      <c r="L23" s="421">
        <f t="shared" si="2"/>
        <v>5894</v>
      </c>
      <c r="M23" s="421">
        <f>M8+M11+M14+M17+M20</f>
        <v>5889</v>
      </c>
      <c r="N23" s="421">
        <f t="shared" si="2"/>
        <v>5865</v>
      </c>
      <c r="O23" s="422">
        <f>O8+O11+O14+O17+O20</f>
        <v>76245</v>
      </c>
    </row>
    <row r="24" spans="1:15" ht="18.75" customHeight="1" thickBot="1">
      <c r="A24" s="603"/>
      <c r="B24" s="354" t="s">
        <v>335</v>
      </c>
      <c r="C24" s="420">
        <f>C9+C12+C15+C18+C21</f>
        <v>11034</v>
      </c>
      <c r="D24" s="421">
        <f t="shared" si="2"/>
        <v>6053</v>
      </c>
      <c r="E24" s="421">
        <f t="shared" si="2"/>
        <v>6278</v>
      </c>
      <c r="F24" s="421">
        <f t="shared" si="2"/>
        <v>6056</v>
      </c>
      <c r="G24" s="421">
        <f t="shared" si="2"/>
        <v>6053</v>
      </c>
      <c r="H24" s="421">
        <f t="shared" si="2"/>
        <v>6008</v>
      </c>
      <c r="I24" s="421">
        <f t="shared" si="2"/>
        <v>6008</v>
      </c>
      <c r="J24" s="421">
        <f t="shared" si="2"/>
        <v>6008</v>
      </c>
      <c r="K24" s="421">
        <f t="shared" si="2"/>
        <v>6368</v>
      </c>
      <c r="L24" s="421">
        <f t="shared" si="2"/>
        <v>6008</v>
      </c>
      <c r="M24" s="421">
        <f>M9+M12+M15+M18+M21</f>
        <v>6573</v>
      </c>
      <c r="N24" s="421">
        <f t="shared" si="2"/>
        <v>6030</v>
      </c>
      <c r="O24" s="422">
        <f>O9+O12+O15+O18+O21</f>
        <v>78477</v>
      </c>
    </row>
    <row r="25" spans="1:15" ht="23.25" thickBot="1">
      <c r="A25" s="402" t="s">
        <v>25</v>
      </c>
      <c r="B25" s="381"/>
      <c r="C25" s="387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10"/>
    </row>
    <row r="26" spans="1:15" ht="24.75" thickBot="1">
      <c r="A26" s="602" t="s">
        <v>66</v>
      </c>
      <c r="B26" s="390" t="s">
        <v>334</v>
      </c>
      <c r="C26" s="409">
        <v>2837</v>
      </c>
      <c r="D26" s="410">
        <v>2840</v>
      </c>
      <c r="E26" s="410">
        <v>2840</v>
      </c>
      <c r="F26" s="410">
        <v>2840</v>
      </c>
      <c r="G26" s="410">
        <v>2840</v>
      </c>
      <c r="H26" s="410">
        <v>2840</v>
      </c>
      <c r="I26" s="410">
        <v>2840</v>
      </c>
      <c r="J26" s="410">
        <v>2840</v>
      </c>
      <c r="K26" s="410">
        <v>2840</v>
      </c>
      <c r="L26" s="410">
        <v>2840</v>
      </c>
      <c r="M26" s="410">
        <v>2840</v>
      </c>
      <c r="N26" s="410">
        <v>2830</v>
      </c>
      <c r="O26" s="411">
        <f aca="true" t="shared" si="3" ref="O26:O49">SUM(C26:N26)</f>
        <v>34067</v>
      </c>
    </row>
    <row r="27" spans="1:15" ht="36.75" thickBot="1">
      <c r="A27" s="603"/>
      <c r="B27" s="277" t="s">
        <v>349</v>
      </c>
      <c r="C27" s="409">
        <v>2837</v>
      </c>
      <c r="D27" s="410">
        <v>2840</v>
      </c>
      <c r="E27" s="410">
        <v>2840</v>
      </c>
      <c r="F27" s="410">
        <v>2840</v>
      </c>
      <c r="G27" s="410">
        <v>2840</v>
      </c>
      <c r="H27" s="410">
        <v>2840</v>
      </c>
      <c r="I27" s="410">
        <v>2840</v>
      </c>
      <c r="J27" s="410">
        <v>2840</v>
      </c>
      <c r="K27" s="410">
        <v>2840</v>
      </c>
      <c r="L27" s="410">
        <v>2840</v>
      </c>
      <c r="M27" s="410">
        <v>2840</v>
      </c>
      <c r="N27" s="410">
        <v>2830</v>
      </c>
      <c r="O27" s="411">
        <f t="shared" si="3"/>
        <v>34067</v>
      </c>
    </row>
    <row r="28" spans="1:15" ht="18.75" customHeight="1">
      <c r="A28" s="604"/>
      <c r="B28" s="380" t="s">
        <v>335</v>
      </c>
      <c r="C28" s="409">
        <v>2837</v>
      </c>
      <c r="D28" s="410">
        <v>2840</v>
      </c>
      <c r="E28" s="410">
        <v>2840</v>
      </c>
      <c r="F28" s="410">
        <v>2840</v>
      </c>
      <c r="G28" s="410">
        <v>2840</v>
      </c>
      <c r="H28" s="410">
        <v>2840</v>
      </c>
      <c r="I28" s="410">
        <v>2840</v>
      </c>
      <c r="J28" s="410">
        <v>2840</v>
      </c>
      <c r="K28" s="410">
        <v>2840</v>
      </c>
      <c r="L28" s="410">
        <v>2840</v>
      </c>
      <c r="M28" s="410">
        <v>2840</v>
      </c>
      <c r="N28" s="410">
        <v>2830</v>
      </c>
      <c r="O28" s="411">
        <f t="shared" si="3"/>
        <v>34067</v>
      </c>
    </row>
    <row r="29" spans="1:15" ht="24">
      <c r="A29" s="602" t="s">
        <v>26</v>
      </c>
      <c r="B29" s="390" t="s">
        <v>334</v>
      </c>
      <c r="C29" s="409">
        <v>470</v>
      </c>
      <c r="D29" s="410">
        <v>470</v>
      </c>
      <c r="E29" s="410">
        <v>456</v>
      </c>
      <c r="F29" s="410">
        <v>470</v>
      </c>
      <c r="G29" s="410">
        <v>470</v>
      </c>
      <c r="H29" s="410">
        <v>470</v>
      </c>
      <c r="I29" s="410">
        <v>470</v>
      </c>
      <c r="J29" s="410">
        <v>470</v>
      </c>
      <c r="K29" s="410">
        <v>470</v>
      </c>
      <c r="L29" s="410">
        <v>470</v>
      </c>
      <c r="M29" s="410">
        <v>470</v>
      </c>
      <c r="N29" s="410">
        <v>470</v>
      </c>
      <c r="O29" s="411">
        <f t="shared" si="3"/>
        <v>5626</v>
      </c>
    </row>
    <row r="30" spans="1:15" ht="36.75" thickBot="1">
      <c r="A30" s="603"/>
      <c r="B30" s="391" t="s">
        <v>335</v>
      </c>
      <c r="C30" s="409">
        <v>470</v>
      </c>
      <c r="D30" s="410">
        <v>470</v>
      </c>
      <c r="E30" s="410">
        <v>456</v>
      </c>
      <c r="F30" s="410">
        <v>470</v>
      </c>
      <c r="G30" s="410">
        <v>470</v>
      </c>
      <c r="H30" s="410">
        <v>470</v>
      </c>
      <c r="I30" s="410">
        <v>470</v>
      </c>
      <c r="J30" s="410">
        <v>470</v>
      </c>
      <c r="K30" s="410">
        <v>470</v>
      </c>
      <c r="L30" s="410">
        <v>470</v>
      </c>
      <c r="M30" s="410">
        <v>470</v>
      </c>
      <c r="N30" s="410">
        <v>470</v>
      </c>
      <c r="O30" s="411">
        <f t="shared" si="3"/>
        <v>5626</v>
      </c>
    </row>
    <row r="31" spans="1:15" ht="18.75" customHeight="1">
      <c r="A31" s="604"/>
      <c r="B31" s="380" t="s">
        <v>335</v>
      </c>
      <c r="C31" s="409">
        <v>470</v>
      </c>
      <c r="D31" s="410">
        <v>470</v>
      </c>
      <c r="E31" s="410">
        <v>456</v>
      </c>
      <c r="F31" s="410">
        <v>470</v>
      </c>
      <c r="G31" s="410">
        <v>470</v>
      </c>
      <c r="H31" s="410">
        <v>470</v>
      </c>
      <c r="I31" s="410">
        <v>470</v>
      </c>
      <c r="J31" s="410">
        <v>470</v>
      </c>
      <c r="K31" s="410">
        <v>470</v>
      </c>
      <c r="L31" s="410">
        <v>470</v>
      </c>
      <c r="M31" s="410">
        <v>470</v>
      </c>
      <c r="N31" s="410">
        <v>470</v>
      </c>
      <c r="O31" s="411">
        <f t="shared" si="3"/>
        <v>5626</v>
      </c>
    </row>
    <row r="32" spans="1:15" ht="24.75" thickBot="1">
      <c r="A32" s="602" t="s">
        <v>41</v>
      </c>
      <c r="B32" s="390" t="s">
        <v>334</v>
      </c>
      <c r="C32" s="409">
        <v>1820</v>
      </c>
      <c r="D32" s="410">
        <v>1860</v>
      </c>
      <c r="E32" s="410">
        <v>1860</v>
      </c>
      <c r="F32" s="410">
        <v>2200</v>
      </c>
      <c r="G32" s="410">
        <v>1860</v>
      </c>
      <c r="H32" s="410">
        <v>1860</v>
      </c>
      <c r="I32" s="410">
        <v>1860</v>
      </c>
      <c r="J32" s="410">
        <v>1860</v>
      </c>
      <c r="K32" s="410">
        <v>1860</v>
      </c>
      <c r="L32" s="410">
        <v>1860</v>
      </c>
      <c r="M32" s="410">
        <v>1860</v>
      </c>
      <c r="N32" s="410">
        <v>1543</v>
      </c>
      <c r="O32" s="411">
        <f t="shared" si="3"/>
        <v>22303</v>
      </c>
    </row>
    <row r="33" spans="1:15" ht="36.75" thickBot="1">
      <c r="A33" s="603"/>
      <c r="B33" s="277" t="s">
        <v>349</v>
      </c>
      <c r="C33" s="409">
        <v>1820</v>
      </c>
      <c r="D33" s="410">
        <v>1860</v>
      </c>
      <c r="E33" s="410">
        <v>1860</v>
      </c>
      <c r="F33" s="410">
        <v>2200</v>
      </c>
      <c r="G33" s="410">
        <v>1860</v>
      </c>
      <c r="H33" s="410">
        <v>1860</v>
      </c>
      <c r="I33" s="410">
        <v>1860</v>
      </c>
      <c r="J33" s="410">
        <v>2065</v>
      </c>
      <c r="K33" s="410">
        <v>2060</v>
      </c>
      <c r="L33" s="410">
        <v>1860</v>
      </c>
      <c r="M33" s="410">
        <v>1730</v>
      </c>
      <c r="N33" s="410">
        <v>1543</v>
      </c>
      <c r="O33" s="411">
        <f t="shared" si="3"/>
        <v>22578</v>
      </c>
    </row>
    <row r="34" spans="1:15" ht="18.75" customHeight="1">
      <c r="A34" s="604"/>
      <c r="B34" s="380" t="s">
        <v>335</v>
      </c>
      <c r="C34" s="409">
        <v>1820</v>
      </c>
      <c r="D34" s="410">
        <v>1860</v>
      </c>
      <c r="E34" s="410">
        <v>1860</v>
      </c>
      <c r="F34" s="410">
        <v>2200</v>
      </c>
      <c r="G34" s="410">
        <v>1860</v>
      </c>
      <c r="H34" s="410">
        <v>1860</v>
      </c>
      <c r="I34" s="410">
        <v>1860</v>
      </c>
      <c r="J34" s="410">
        <v>2065</v>
      </c>
      <c r="K34" s="410">
        <v>2060</v>
      </c>
      <c r="L34" s="410">
        <v>1860</v>
      </c>
      <c r="M34" s="410">
        <v>1730</v>
      </c>
      <c r="N34" s="410">
        <v>1543</v>
      </c>
      <c r="O34" s="411">
        <f t="shared" si="3"/>
        <v>22578</v>
      </c>
    </row>
    <row r="35" spans="1:15" ht="24.75" thickBot="1">
      <c r="A35" s="602" t="s">
        <v>168</v>
      </c>
      <c r="B35" s="390" t="s">
        <v>334</v>
      </c>
      <c r="C35" s="409">
        <v>410</v>
      </c>
      <c r="D35" s="410">
        <v>410</v>
      </c>
      <c r="E35" s="410">
        <v>410</v>
      </c>
      <c r="F35" s="410">
        <v>410</v>
      </c>
      <c r="G35" s="410">
        <v>410</v>
      </c>
      <c r="H35" s="410">
        <v>410</v>
      </c>
      <c r="I35" s="410">
        <v>410</v>
      </c>
      <c r="J35" s="410">
        <v>410</v>
      </c>
      <c r="K35" s="410">
        <v>450</v>
      </c>
      <c r="L35" s="410">
        <v>410</v>
      </c>
      <c r="M35" s="410">
        <v>410</v>
      </c>
      <c r="N35" s="410">
        <v>410</v>
      </c>
      <c r="O35" s="411">
        <f t="shared" si="3"/>
        <v>4960</v>
      </c>
    </row>
    <row r="36" spans="1:15" ht="36.75" thickBot="1">
      <c r="A36" s="603"/>
      <c r="B36" s="277" t="s">
        <v>349</v>
      </c>
      <c r="C36" s="409">
        <v>410</v>
      </c>
      <c r="D36" s="410">
        <v>410</v>
      </c>
      <c r="E36" s="410">
        <v>410</v>
      </c>
      <c r="F36" s="410">
        <v>410</v>
      </c>
      <c r="G36" s="410">
        <v>410</v>
      </c>
      <c r="H36" s="410">
        <v>410</v>
      </c>
      <c r="I36" s="410">
        <v>410</v>
      </c>
      <c r="J36" s="410">
        <v>410</v>
      </c>
      <c r="K36" s="410">
        <v>450</v>
      </c>
      <c r="L36" s="410">
        <v>410</v>
      </c>
      <c r="M36" s="410">
        <v>410</v>
      </c>
      <c r="N36" s="410">
        <v>410</v>
      </c>
      <c r="O36" s="411">
        <f t="shared" si="3"/>
        <v>4960</v>
      </c>
    </row>
    <row r="37" spans="1:15" ht="18.75" customHeight="1">
      <c r="A37" s="604"/>
      <c r="B37" s="380" t="s">
        <v>335</v>
      </c>
      <c r="C37" s="409">
        <v>350</v>
      </c>
      <c r="D37" s="410">
        <v>350</v>
      </c>
      <c r="E37" s="410">
        <v>350</v>
      </c>
      <c r="F37" s="410">
        <v>350</v>
      </c>
      <c r="G37" s="410">
        <v>350</v>
      </c>
      <c r="H37" s="410">
        <v>350</v>
      </c>
      <c r="I37" s="410">
        <v>350</v>
      </c>
      <c r="J37" s="410">
        <v>350</v>
      </c>
      <c r="K37" s="410">
        <v>350</v>
      </c>
      <c r="L37" s="410">
        <v>350</v>
      </c>
      <c r="M37" s="410">
        <v>323</v>
      </c>
      <c r="N37" s="410">
        <v>350</v>
      </c>
      <c r="O37" s="411">
        <f t="shared" si="3"/>
        <v>4173</v>
      </c>
    </row>
    <row r="38" spans="1:15" ht="24.75" thickBot="1">
      <c r="A38" s="602" t="s">
        <v>244</v>
      </c>
      <c r="B38" s="390" t="s">
        <v>334</v>
      </c>
      <c r="C38" s="409">
        <v>150</v>
      </c>
      <c r="D38" s="410">
        <v>150</v>
      </c>
      <c r="E38" s="410">
        <v>150</v>
      </c>
      <c r="F38" s="410">
        <v>150</v>
      </c>
      <c r="G38" s="410">
        <v>150</v>
      </c>
      <c r="H38" s="410">
        <v>150</v>
      </c>
      <c r="I38" s="410">
        <v>142</v>
      </c>
      <c r="J38" s="410">
        <v>140</v>
      </c>
      <c r="K38" s="410">
        <v>150</v>
      </c>
      <c r="L38" s="410">
        <v>150</v>
      </c>
      <c r="M38" s="410">
        <v>150</v>
      </c>
      <c r="N38" s="410">
        <v>150</v>
      </c>
      <c r="O38" s="411">
        <f t="shared" si="3"/>
        <v>1782</v>
      </c>
    </row>
    <row r="39" spans="1:15" ht="36.75" thickBot="1">
      <c r="A39" s="603"/>
      <c r="B39" s="277" t="s">
        <v>349</v>
      </c>
      <c r="C39" s="409">
        <v>212</v>
      </c>
      <c r="D39" s="410">
        <v>212</v>
      </c>
      <c r="E39" s="410">
        <v>212</v>
      </c>
      <c r="F39" s="410">
        <v>212</v>
      </c>
      <c r="G39" s="410">
        <v>212</v>
      </c>
      <c r="H39" s="410">
        <v>212</v>
      </c>
      <c r="I39" s="410">
        <v>212</v>
      </c>
      <c r="J39" s="410">
        <v>309</v>
      </c>
      <c r="K39" s="410">
        <v>220</v>
      </c>
      <c r="L39" s="410">
        <v>267</v>
      </c>
      <c r="M39" s="410">
        <v>212</v>
      </c>
      <c r="N39" s="410">
        <v>212</v>
      </c>
      <c r="O39" s="411">
        <f t="shared" si="3"/>
        <v>2704</v>
      </c>
    </row>
    <row r="40" spans="1:15" ht="18.75" customHeight="1">
      <c r="A40" s="604"/>
      <c r="B40" s="380" t="s">
        <v>335</v>
      </c>
      <c r="C40" s="409">
        <v>252</v>
      </c>
      <c r="D40" s="410">
        <v>252</v>
      </c>
      <c r="E40" s="410">
        <v>252</v>
      </c>
      <c r="F40" s="410">
        <v>252</v>
      </c>
      <c r="G40" s="410">
        <v>252</v>
      </c>
      <c r="H40" s="410">
        <v>252</v>
      </c>
      <c r="I40" s="410">
        <v>252</v>
      </c>
      <c r="J40" s="410">
        <v>252</v>
      </c>
      <c r="K40" s="410">
        <v>252</v>
      </c>
      <c r="L40" s="410">
        <v>252</v>
      </c>
      <c r="M40" s="410">
        <v>252</v>
      </c>
      <c r="N40" s="410">
        <v>252</v>
      </c>
      <c r="O40" s="411">
        <f t="shared" si="3"/>
        <v>3024</v>
      </c>
    </row>
    <row r="41" spans="1:15" ht="24.75" thickBot="1">
      <c r="A41" s="602" t="s">
        <v>27</v>
      </c>
      <c r="B41" s="390" t="s">
        <v>334</v>
      </c>
      <c r="C41" s="409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>
        <v>1991</v>
      </c>
      <c r="O41" s="411">
        <f t="shared" si="3"/>
        <v>1991</v>
      </c>
    </row>
    <row r="42" spans="1:15" ht="36.75" thickBot="1">
      <c r="A42" s="603"/>
      <c r="B42" s="277" t="s">
        <v>349</v>
      </c>
      <c r="C42" s="412"/>
      <c r="D42" s="413"/>
      <c r="E42" s="413"/>
      <c r="F42" s="413"/>
      <c r="G42" s="413"/>
      <c r="H42" s="413"/>
      <c r="I42" s="413"/>
      <c r="J42" s="413"/>
      <c r="K42" s="413"/>
      <c r="L42" s="413"/>
      <c r="M42" s="413"/>
      <c r="N42" s="413">
        <v>1495</v>
      </c>
      <c r="O42" s="411">
        <f t="shared" si="3"/>
        <v>1495</v>
      </c>
    </row>
    <row r="43" spans="1:15" ht="18.75" customHeight="1">
      <c r="A43" s="604"/>
      <c r="B43" s="380" t="s">
        <v>335</v>
      </c>
      <c r="C43" s="412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>
        <v>1495</v>
      </c>
      <c r="O43" s="411">
        <f t="shared" si="3"/>
        <v>1495</v>
      </c>
    </row>
    <row r="44" spans="1:15" ht="24.75" thickBot="1">
      <c r="A44" s="602" t="s">
        <v>30</v>
      </c>
      <c r="B44" s="390" t="s">
        <v>334</v>
      </c>
      <c r="C44" s="412">
        <v>839</v>
      </c>
      <c r="D44" s="413"/>
      <c r="E44" s="413"/>
      <c r="F44" s="413">
        <v>260</v>
      </c>
      <c r="G44" s="413"/>
      <c r="H44" s="413">
        <v>500</v>
      </c>
      <c r="I44" s="413">
        <v>0</v>
      </c>
      <c r="J44" s="413"/>
      <c r="K44" s="413">
        <v>1600</v>
      </c>
      <c r="L44" s="413"/>
      <c r="M44" s="413">
        <v>1000</v>
      </c>
      <c r="N44" s="413"/>
      <c r="O44" s="411">
        <f t="shared" si="3"/>
        <v>4199</v>
      </c>
    </row>
    <row r="45" spans="1:15" ht="36.75" thickBot="1">
      <c r="A45" s="603"/>
      <c r="B45" s="277" t="s">
        <v>349</v>
      </c>
      <c r="C45" s="412">
        <v>839</v>
      </c>
      <c r="D45" s="413"/>
      <c r="E45" s="413"/>
      <c r="F45" s="413">
        <v>260</v>
      </c>
      <c r="G45" s="413"/>
      <c r="H45" s="413">
        <v>721</v>
      </c>
      <c r="I45" s="413">
        <v>195</v>
      </c>
      <c r="J45" s="413"/>
      <c r="K45" s="413">
        <v>1600</v>
      </c>
      <c r="L45" s="413"/>
      <c r="M45" s="413">
        <v>1000</v>
      </c>
      <c r="N45" s="413"/>
      <c r="O45" s="414">
        <f>SUM(C45:N45)</f>
        <v>4615</v>
      </c>
    </row>
    <row r="46" spans="1:15" ht="18.75" customHeight="1">
      <c r="A46" s="604"/>
      <c r="B46" s="380" t="s">
        <v>335</v>
      </c>
      <c r="C46" s="412">
        <v>839</v>
      </c>
      <c r="D46" s="413"/>
      <c r="E46" s="413"/>
      <c r="F46" s="413">
        <v>0</v>
      </c>
      <c r="G46" s="413"/>
      <c r="H46" s="413">
        <v>0</v>
      </c>
      <c r="I46" s="413">
        <v>0</v>
      </c>
      <c r="J46" s="413"/>
      <c r="K46" s="413">
        <v>0</v>
      </c>
      <c r="L46" s="413"/>
      <c r="M46" s="413">
        <v>0</v>
      </c>
      <c r="N46" s="413"/>
      <c r="O46" s="414">
        <f>SUM(C46:N46)</f>
        <v>839</v>
      </c>
    </row>
    <row r="47" spans="1:15" ht="24.75" thickBot="1">
      <c r="A47" s="602" t="s">
        <v>28</v>
      </c>
      <c r="B47" s="390" t="s">
        <v>334</v>
      </c>
      <c r="C47" s="412"/>
      <c r="D47" s="413"/>
      <c r="E47" s="413"/>
      <c r="F47" s="413"/>
      <c r="G47" s="413"/>
      <c r="H47" s="413">
        <v>200</v>
      </c>
      <c r="I47" s="413"/>
      <c r="J47" s="413"/>
      <c r="K47" s="413"/>
      <c r="L47" s="413"/>
      <c r="M47" s="413"/>
      <c r="N47" s="413"/>
      <c r="O47" s="414">
        <f t="shared" si="3"/>
        <v>200</v>
      </c>
    </row>
    <row r="48" spans="1:15" ht="36.75" thickBot="1">
      <c r="A48" s="603"/>
      <c r="B48" s="277" t="s">
        <v>349</v>
      </c>
      <c r="C48" s="423"/>
      <c r="D48" s="424"/>
      <c r="E48" s="424"/>
      <c r="F48" s="424"/>
      <c r="G48" s="424"/>
      <c r="H48" s="424">
        <v>200</v>
      </c>
      <c r="I48" s="424"/>
      <c r="J48" s="424"/>
      <c r="K48" s="424"/>
      <c r="L48" s="424"/>
      <c r="M48" s="424"/>
      <c r="N48" s="424"/>
      <c r="O48" s="425">
        <f t="shared" si="3"/>
        <v>200</v>
      </c>
    </row>
    <row r="49" spans="1:15" ht="19.5" customHeight="1" thickBot="1">
      <c r="A49" s="607"/>
      <c r="B49" s="392" t="s">
        <v>335</v>
      </c>
      <c r="C49" s="423"/>
      <c r="D49" s="424"/>
      <c r="E49" s="424">
        <v>2000</v>
      </c>
      <c r="F49" s="424">
        <v>2300</v>
      </c>
      <c r="G49" s="424"/>
      <c r="H49" s="424">
        <v>200</v>
      </c>
      <c r="I49" s="424"/>
      <c r="J49" s="424">
        <v>0</v>
      </c>
      <c r="K49" s="424">
        <v>100</v>
      </c>
      <c r="L49" s="424">
        <v>1075</v>
      </c>
      <c r="M49" s="424">
        <v>1000</v>
      </c>
      <c r="N49" s="424"/>
      <c r="O49" s="425">
        <f t="shared" si="3"/>
        <v>6675</v>
      </c>
    </row>
    <row r="50" spans="1:15" ht="24.75" thickBot="1">
      <c r="A50" s="606" t="s">
        <v>29</v>
      </c>
      <c r="B50" s="393" t="s">
        <v>334</v>
      </c>
      <c r="C50" s="426">
        <f>C26+C29+C32+C35+C38+C41+C44+C47</f>
        <v>6526</v>
      </c>
      <c r="D50" s="427">
        <f aca="true" t="shared" si="4" ref="D50:N50">D26+D29+D32+D35+D38+D41+D44+D47</f>
        <v>5730</v>
      </c>
      <c r="E50" s="427">
        <f t="shared" si="4"/>
        <v>5716</v>
      </c>
      <c r="F50" s="427">
        <f t="shared" si="4"/>
        <v>6330</v>
      </c>
      <c r="G50" s="427">
        <f t="shared" si="4"/>
        <v>5730</v>
      </c>
      <c r="H50" s="427">
        <f t="shared" si="4"/>
        <v>6430</v>
      </c>
      <c r="I50" s="427">
        <f t="shared" si="4"/>
        <v>5722</v>
      </c>
      <c r="J50" s="427">
        <f t="shared" si="4"/>
        <v>5720</v>
      </c>
      <c r="K50" s="427">
        <f t="shared" si="4"/>
        <v>7370</v>
      </c>
      <c r="L50" s="427">
        <f t="shared" si="4"/>
        <v>5730</v>
      </c>
      <c r="M50" s="427">
        <f t="shared" si="4"/>
        <v>6730</v>
      </c>
      <c r="N50" s="427">
        <f t="shared" si="4"/>
        <v>7394</v>
      </c>
      <c r="O50" s="428">
        <f>O26+O29+O32+O35+O38+O41+O44+O47</f>
        <v>75128</v>
      </c>
    </row>
    <row r="51" spans="1:15" ht="36.75" thickBot="1">
      <c r="A51" s="603"/>
      <c r="B51" s="277" t="s">
        <v>349</v>
      </c>
      <c r="C51" s="420">
        <f>C27+C30+C33+C36+C39+C42+C45+C48</f>
        <v>6588</v>
      </c>
      <c r="D51" s="421">
        <f aca="true" t="shared" si="5" ref="D51:N51">D27+D30+D33+D36+D39+D42+D45+D48</f>
        <v>5792</v>
      </c>
      <c r="E51" s="421">
        <f t="shared" si="5"/>
        <v>5778</v>
      </c>
      <c r="F51" s="421">
        <f t="shared" si="5"/>
        <v>6392</v>
      </c>
      <c r="G51" s="421">
        <f t="shared" si="5"/>
        <v>5792</v>
      </c>
      <c r="H51" s="421">
        <f t="shared" si="5"/>
        <v>6713</v>
      </c>
      <c r="I51" s="421">
        <f t="shared" si="5"/>
        <v>5987</v>
      </c>
      <c r="J51" s="421">
        <f t="shared" si="5"/>
        <v>6094</v>
      </c>
      <c r="K51" s="421">
        <f t="shared" si="5"/>
        <v>7640</v>
      </c>
      <c r="L51" s="421">
        <f t="shared" si="5"/>
        <v>5847</v>
      </c>
      <c r="M51" s="421">
        <f t="shared" si="5"/>
        <v>6662</v>
      </c>
      <c r="N51" s="421">
        <f t="shared" si="5"/>
        <v>6960</v>
      </c>
      <c r="O51" s="422">
        <f>O27+O30+O33+O36+O39+O42+O45+O48</f>
        <v>76245</v>
      </c>
    </row>
    <row r="52" spans="1:15" ht="19.5" customHeight="1" thickBot="1">
      <c r="A52" s="607"/>
      <c r="B52" s="384" t="s">
        <v>335</v>
      </c>
      <c r="C52" s="420">
        <f>C28+C31+C34+C37+C40+C43+C46+C49</f>
        <v>6568</v>
      </c>
      <c r="D52" s="420">
        <f aca="true" t="shared" si="6" ref="D52:N52">D28+D31+D34+D37+D40+D43+D46+D49</f>
        <v>5772</v>
      </c>
      <c r="E52" s="420">
        <f t="shared" si="6"/>
        <v>7758</v>
      </c>
      <c r="F52" s="420">
        <f t="shared" si="6"/>
        <v>8412</v>
      </c>
      <c r="G52" s="420">
        <f t="shared" si="6"/>
        <v>5772</v>
      </c>
      <c r="H52" s="420">
        <f t="shared" si="6"/>
        <v>5972</v>
      </c>
      <c r="I52" s="420">
        <f t="shared" si="6"/>
        <v>5772</v>
      </c>
      <c r="J52" s="420">
        <f t="shared" si="6"/>
        <v>5977</v>
      </c>
      <c r="K52" s="420">
        <f t="shared" si="6"/>
        <v>6072</v>
      </c>
      <c r="L52" s="420">
        <f t="shared" si="6"/>
        <v>6847</v>
      </c>
      <c r="M52" s="420">
        <f t="shared" si="6"/>
        <v>6615</v>
      </c>
      <c r="N52" s="420">
        <f t="shared" si="6"/>
        <v>6940</v>
      </c>
      <c r="O52" s="422">
        <f>O28+O31+O34+O37+O40+O43+O46+O49</f>
        <v>78477</v>
      </c>
    </row>
    <row r="53" spans="1:15" ht="24.75" thickBot="1">
      <c r="A53" s="606" t="s">
        <v>30</v>
      </c>
      <c r="B53" s="393" t="s">
        <v>334</v>
      </c>
      <c r="C53" s="429">
        <f>SUM(C22-C50)</f>
        <v>3782</v>
      </c>
      <c r="D53" s="430">
        <f aca="true" t="shared" si="7" ref="D53:N53">SUM(D22-D50)</f>
        <v>164</v>
      </c>
      <c r="E53" s="430">
        <f t="shared" si="7"/>
        <v>228</v>
      </c>
      <c r="F53" s="430">
        <f t="shared" si="7"/>
        <v>-436</v>
      </c>
      <c r="G53" s="430">
        <f t="shared" si="7"/>
        <v>164</v>
      </c>
      <c r="H53" s="430">
        <f t="shared" si="7"/>
        <v>-536</v>
      </c>
      <c r="I53" s="430">
        <f t="shared" si="7"/>
        <v>132</v>
      </c>
      <c r="J53" s="430">
        <f t="shared" si="7"/>
        <v>134</v>
      </c>
      <c r="K53" s="430">
        <f t="shared" si="7"/>
        <v>-1426</v>
      </c>
      <c r="L53" s="430">
        <f t="shared" si="7"/>
        <v>164</v>
      </c>
      <c r="M53" s="430">
        <f t="shared" si="7"/>
        <v>-841</v>
      </c>
      <c r="N53" s="430">
        <f t="shared" si="7"/>
        <v>-1529</v>
      </c>
      <c r="O53" s="405">
        <f>SUM(C53:N53)</f>
        <v>0</v>
      </c>
    </row>
    <row r="54" spans="1:15" ht="36.75" thickBot="1">
      <c r="A54" s="603"/>
      <c r="B54" s="277" t="s">
        <v>349</v>
      </c>
      <c r="C54" s="431">
        <f>C23-C51</f>
        <v>4267</v>
      </c>
      <c r="D54" s="431">
        <f aca="true" t="shared" si="8" ref="D54:M54">D23-D51</f>
        <v>102</v>
      </c>
      <c r="E54" s="431">
        <f t="shared" si="8"/>
        <v>166</v>
      </c>
      <c r="F54" s="431">
        <f t="shared" si="8"/>
        <v>-498</v>
      </c>
      <c r="G54" s="431">
        <f t="shared" si="8"/>
        <v>102</v>
      </c>
      <c r="H54" s="431">
        <f t="shared" si="8"/>
        <v>-819</v>
      </c>
      <c r="I54" s="431">
        <f t="shared" si="8"/>
        <v>152</v>
      </c>
      <c r="J54" s="431">
        <f t="shared" si="8"/>
        <v>45</v>
      </c>
      <c r="K54" s="431">
        <f t="shared" si="8"/>
        <v>-1696</v>
      </c>
      <c r="L54" s="431">
        <f t="shared" si="8"/>
        <v>47</v>
      </c>
      <c r="M54" s="431">
        <f t="shared" si="8"/>
        <v>-773</v>
      </c>
      <c r="N54" s="431">
        <f>N23-N51</f>
        <v>-1095</v>
      </c>
      <c r="O54" s="411">
        <f>SUM(C54:N54)</f>
        <v>0</v>
      </c>
    </row>
    <row r="55" spans="1:15" ht="18.75" customHeight="1" thickBot="1">
      <c r="A55" s="603"/>
      <c r="B55" s="384" t="s">
        <v>335</v>
      </c>
      <c r="C55" s="431">
        <f>C24-C52</f>
        <v>4466</v>
      </c>
      <c r="D55" s="431">
        <f aca="true" t="shared" si="9" ref="D55:M55">D24-D52</f>
        <v>281</v>
      </c>
      <c r="E55" s="431">
        <f t="shared" si="9"/>
        <v>-1480</v>
      </c>
      <c r="F55" s="431">
        <f t="shared" si="9"/>
        <v>-2356</v>
      </c>
      <c r="G55" s="431">
        <f t="shared" si="9"/>
        <v>281</v>
      </c>
      <c r="H55" s="431">
        <f t="shared" si="9"/>
        <v>36</v>
      </c>
      <c r="I55" s="431">
        <f t="shared" si="9"/>
        <v>236</v>
      </c>
      <c r="J55" s="431">
        <f t="shared" si="9"/>
        <v>31</v>
      </c>
      <c r="K55" s="431">
        <f t="shared" si="9"/>
        <v>296</v>
      </c>
      <c r="L55" s="431">
        <f t="shared" si="9"/>
        <v>-839</v>
      </c>
      <c r="M55" s="431">
        <f t="shared" si="9"/>
        <v>-42</v>
      </c>
      <c r="N55" s="431">
        <f>N24-N52</f>
        <v>-910</v>
      </c>
      <c r="O55" s="411">
        <f>SUM(C55:N55)</f>
        <v>0</v>
      </c>
    </row>
    <row r="56" spans="1:15" ht="24.75" thickBot="1">
      <c r="A56" s="611" t="s">
        <v>31</v>
      </c>
      <c r="B56" s="393" t="s">
        <v>334</v>
      </c>
      <c r="C56" s="420">
        <f>C53</f>
        <v>3782</v>
      </c>
      <c r="D56" s="421">
        <f aca="true" t="shared" si="10" ref="D56:E58">C56+D53</f>
        <v>3946</v>
      </c>
      <c r="E56" s="421">
        <f t="shared" si="10"/>
        <v>4174</v>
      </c>
      <c r="F56" s="421">
        <f aca="true" t="shared" si="11" ref="F56:N56">E56+F53</f>
        <v>3738</v>
      </c>
      <c r="G56" s="421">
        <f t="shared" si="11"/>
        <v>3902</v>
      </c>
      <c r="H56" s="421">
        <f t="shared" si="11"/>
        <v>3366</v>
      </c>
      <c r="I56" s="421">
        <f t="shared" si="11"/>
        <v>3498</v>
      </c>
      <c r="J56" s="421">
        <f t="shared" si="11"/>
        <v>3632</v>
      </c>
      <c r="K56" s="421">
        <f t="shared" si="11"/>
        <v>2206</v>
      </c>
      <c r="L56" s="421">
        <f t="shared" si="11"/>
        <v>2370</v>
      </c>
      <c r="M56" s="421">
        <f t="shared" si="11"/>
        <v>1529</v>
      </c>
      <c r="N56" s="421">
        <f t="shared" si="11"/>
        <v>0</v>
      </c>
      <c r="O56" s="422">
        <v>0</v>
      </c>
    </row>
    <row r="57" spans="1:15" ht="36.75" thickBot="1">
      <c r="A57" s="612"/>
      <c r="B57" s="383" t="s">
        <v>349</v>
      </c>
      <c r="C57" s="426">
        <f>C54</f>
        <v>4267</v>
      </c>
      <c r="D57" s="427">
        <f t="shared" si="10"/>
        <v>4369</v>
      </c>
      <c r="E57" s="427">
        <f t="shared" si="10"/>
        <v>4535</v>
      </c>
      <c r="F57" s="427">
        <f aca="true" t="shared" si="12" ref="F57:N58">E57+F54</f>
        <v>4037</v>
      </c>
      <c r="G57" s="427">
        <f t="shared" si="12"/>
        <v>4139</v>
      </c>
      <c r="H57" s="427">
        <f>G57+H54</f>
        <v>3320</v>
      </c>
      <c r="I57" s="427">
        <f>H57+I54</f>
        <v>3472</v>
      </c>
      <c r="J57" s="427">
        <f t="shared" si="12"/>
        <v>3517</v>
      </c>
      <c r="K57" s="427">
        <f t="shared" si="12"/>
        <v>1821</v>
      </c>
      <c r="L57" s="427">
        <f t="shared" si="12"/>
        <v>1868</v>
      </c>
      <c r="M57" s="427">
        <f t="shared" si="12"/>
        <v>1095</v>
      </c>
      <c r="N57" s="427">
        <f t="shared" si="12"/>
        <v>0</v>
      </c>
      <c r="O57" s="428">
        <v>0</v>
      </c>
    </row>
    <row r="58" spans="1:15" ht="27.75" customHeight="1" thickBot="1">
      <c r="A58" s="613"/>
      <c r="B58" s="394" t="s">
        <v>335</v>
      </c>
      <c r="C58" s="435">
        <f>C55</f>
        <v>4466</v>
      </c>
      <c r="D58" s="421">
        <f t="shared" si="10"/>
        <v>4747</v>
      </c>
      <c r="E58" s="421">
        <f t="shared" si="10"/>
        <v>3267</v>
      </c>
      <c r="F58" s="421">
        <f t="shared" si="12"/>
        <v>911</v>
      </c>
      <c r="G58" s="421">
        <f t="shared" si="12"/>
        <v>1192</v>
      </c>
      <c r="H58" s="421">
        <f>G58+H55</f>
        <v>1228</v>
      </c>
      <c r="I58" s="421">
        <f>H58+I55</f>
        <v>1464</v>
      </c>
      <c r="J58" s="421">
        <f t="shared" si="12"/>
        <v>1495</v>
      </c>
      <c r="K58" s="421">
        <f t="shared" si="12"/>
        <v>1791</v>
      </c>
      <c r="L58" s="421">
        <f t="shared" si="12"/>
        <v>952</v>
      </c>
      <c r="M58" s="421">
        <f t="shared" si="12"/>
        <v>910</v>
      </c>
      <c r="N58" s="421">
        <f t="shared" si="12"/>
        <v>0</v>
      </c>
      <c r="O58" s="422">
        <v>0</v>
      </c>
    </row>
    <row r="59" ht="13.5" thickBot="1">
      <c r="B59" s="382"/>
    </row>
  </sheetData>
  <sheetProtection/>
  <mergeCells count="20">
    <mergeCell ref="A41:A43"/>
    <mergeCell ref="A44:A46"/>
    <mergeCell ref="A53:A55"/>
    <mergeCell ref="A56:A58"/>
    <mergeCell ref="I3:Q3"/>
    <mergeCell ref="A2:M2"/>
    <mergeCell ref="A22:A24"/>
    <mergeCell ref="A26:A28"/>
    <mergeCell ref="A47:A49"/>
    <mergeCell ref="A50:A52"/>
    <mergeCell ref="A29:A31"/>
    <mergeCell ref="A32:A34"/>
    <mergeCell ref="A35:A37"/>
    <mergeCell ref="A38:A40"/>
    <mergeCell ref="A1:M1"/>
    <mergeCell ref="A7:A9"/>
    <mergeCell ref="A10:A12"/>
    <mergeCell ref="A13:A15"/>
    <mergeCell ref="A16:A18"/>
    <mergeCell ref="A19:A21"/>
  </mergeCells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portrait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2" max="2" width="37.57421875" style="0" customWidth="1"/>
    <col min="3" max="4" width="20.00390625" style="257" customWidth="1"/>
  </cols>
  <sheetData>
    <row r="1" spans="1:6" ht="51" customHeight="1">
      <c r="A1" s="617" t="s">
        <v>274</v>
      </c>
      <c r="B1" s="617"/>
      <c r="C1" s="617"/>
      <c r="D1" s="617"/>
      <c r="E1" s="617"/>
      <c r="F1" s="617"/>
    </row>
    <row r="2" spans="1:6" ht="29.25" customHeight="1">
      <c r="A2" s="111"/>
      <c r="B2" s="111"/>
      <c r="C2" s="253"/>
      <c r="D2" s="253"/>
      <c r="E2" s="111"/>
      <c r="F2" s="111"/>
    </row>
    <row r="3" spans="1:6" ht="12.75">
      <c r="A3" s="112"/>
      <c r="B3" s="112"/>
      <c r="C3" s="254"/>
      <c r="D3" s="279" t="s">
        <v>288</v>
      </c>
      <c r="E3" s="112"/>
      <c r="F3" s="112"/>
    </row>
    <row r="4" spans="1:6" ht="16.5" thickBot="1">
      <c r="A4" s="112"/>
      <c r="B4" s="113"/>
      <c r="C4" s="235"/>
      <c r="D4" s="235"/>
      <c r="E4" s="112"/>
      <c r="F4" s="112"/>
    </row>
    <row r="5" spans="1:6" ht="40.5" customHeight="1">
      <c r="A5" s="112"/>
      <c r="B5" s="114" t="s">
        <v>98</v>
      </c>
      <c r="C5" s="255" t="s">
        <v>289</v>
      </c>
      <c r="D5" s="255" t="s">
        <v>289</v>
      </c>
      <c r="E5" s="112"/>
      <c r="F5" s="112"/>
    </row>
    <row r="6" spans="1:6" ht="15.75">
      <c r="A6" s="112"/>
      <c r="B6" s="118"/>
      <c r="C6" s="256"/>
      <c r="D6" s="256"/>
      <c r="E6" s="112"/>
      <c r="F6" s="112"/>
    </row>
    <row r="7" spans="1:6" ht="16.5" thickBot="1">
      <c r="A7" s="112"/>
      <c r="B7" s="113"/>
      <c r="C7" s="235"/>
      <c r="D7" s="235"/>
      <c r="E7" s="112"/>
      <c r="F7" s="112"/>
    </row>
    <row r="8" spans="1:6" ht="16.5" thickBot="1">
      <c r="A8" s="112"/>
      <c r="B8" s="173" t="s">
        <v>298</v>
      </c>
      <c r="C8" s="236"/>
      <c r="D8" s="236"/>
      <c r="E8" s="112"/>
      <c r="F8" s="112"/>
    </row>
    <row r="9" spans="1:6" ht="15.75">
      <c r="A9" s="112"/>
      <c r="B9" s="116" t="s">
        <v>300</v>
      </c>
      <c r="C9" s="120"/>
      <c r="D9" s="120"/>
      <c r="E9" s="112"/>
      <c r="F9" s="112"/>
    </row>
    <row r="10" spans="1:6" ht="15.75">
      <c r="A10" s="112"/>
      <c r="B10" s="116" t="s">
        <v>299</v>
      </c>
      <c r="C10" s="120">
        <v>100</v>
      </c>
      <c r="D10" s="120">
        <v>100</v>
      </c>
      <c r="E10" s="112"/>
      <c r="F10" s="112"/>
    </row>
    <row r="11" spans="1:6" ht="15.75">
      <c r="A11" s="112"/>
      <c r="B11" s="116" t="s">
        <v>301</v>
      </c>
      <c r="C11" s="120">
        <v>50</v>
      </c>
      <c r="D11" s="120">
        <v>50</v>
      </c>
      <c r="E11" s="112"/>
      <c r="F11" s="112"/>
    </row>
    <row r="12" spans="1:6" ht="15.75">
      <c r="A12" s="112"/>
      <c r="B12" s="117" t="s">
        <v>126</v>
      </c>
      <c r="C12" s="232">
        <v>80</v>
      </c>
      <c r="D12" s="232">
        <v>80</v>
      </c>
      <c r="E12" s="112"/>
      <c r="F12" s="112"/>
    </row>
    <row r="13" spans="1:6" ht="15.75">
      <c r="A13" s="112"/>
      <c r="B13" s="117" t="s">
        <v>127</v>
      </c>
      <c r="C13" s="232">
        <v>400</v>
      </c>
      <c r="D13" s="232">
        <v>400</v>
      </c>
      <c r="E13" s="112"/>
      <c r="F13" s="112"/>
    </row>
    <row r="14" spans="1:6" ht="15.75">
      <c r="A14" s="112"/>
      <c r="B14" s="116" t="s">
        <v>302</v>
      </c>
      <c r="C14" s="120">
        <v>1920</v>
      </c>
      <c r="D14" s="120">
        <v>1920</v>
      </c>
      <c r="E14" s="112"/>
      <c r="F14" s="112"/>
    </row>
    <row r="15" spans="1:6" ht="15.75">
      <c r="A15" s="112"/>
      <c r="B15" s="117" t="s">
        <v>303</v>
      </c>
      <c r="C15" s="232">
        <v>360</v>
      </c>
      <c r="D15" s="232">
        <v>360</v>
      </c>
      <c r="E15" s="112"/>
      <c r="F15" s="112"/>
    </row>
    <row r="16" spans="1:6" ht="16.5" thickBot="1">
      <c r="A16" s="112"/>
      <c r="B16" s="172" t="s">
        <v>128</v>
      </c>
      <c r="C16" s="233">
        <f>SUM(C9:C15)</f>
        <v>2910</v>
      </c>
      <c r="D16" s="233">
        <f>SUM(D9:D15)</f>
        <v>2910</v>
      </c>
      <c r="E16" s="112"/>
      <c r="F16" s="112"/>
    </row>
    <row r="17" spans="1:6" ht="15.75">
      <c r="A17" s="112"/>
      <c r="B17" s="116" t="s">
        <v>32</v>
      </c>
      <c r="C17" s="120">
        <v>320</v>
      </c>
      <c r="D17" s="120">
        <v>320</v>
      </c>
      <c r="E17" s="112"/>
      <c r="F17" s="112"/>
    </row>
    <row r="18" spans="1:6" ht="16.5" thickBot="1">
      <c r="A18" s="112"/>
      <c r="B18" s="117" t="s">
        <v>264</v>
      </c>
      <c r="C18" s="232">
        <v>160</v>
      </c>
      <c r="D18" s="232">
        <v>160</v>
      </c>
      <c r="E18" s="112"/>
      <c r="F18" s="112"/>
    </row>
    <row r="19" spans="1:6" ht="16.5" thickBot="1">
      <c r="A19" s="112"/>
      <c r="B19" s="173" t="s">
        <v>21</v>
      </c>
      <c r="C19" s="234">
        <f>SUM(C17:C18)</f>
        <v>480</v>
      </c>
      <c r="D19" s="234">
        <f>SUM(D17:D18)</f>
        <v>480</v>
      </c>
      <c r="E19" s="112"/>
      <c r="F19" s="112"/>
    </row>
    <row r="20" spans="1:6" ht="15.75">
      <c r="A20" s="111"/>
      <c r="B20" s="113"/>
      <c r="C20" s="235"/>
      <c r="D20" s="235"/>
      <c r="E20" s="111"/>
      <c r="F20" s="111"/>
    </row>
    <row r="21" spans="1:6" ht="16.5" thickBot="1">
      <c r="A21" s="111"/>
      <c r="B21" s="113"/>
      <c r="C21" s="235"/>
      <c r="D21" s="235"/>
      <c r="E21" s="111"/>
      <c r="F21" s="111"/>
    </row>
    <row r="22" spans="1:6" ht="16.5" thickBot="1">
      <c r="A22" s="111"/>
      <c r="B22" s="115" t="s">
        <v>99</v>
      </c>
      <c r="C22" s="236"/>
      <c r="D22" s="236"/>
      <c r="E22" s="111"/>
      <c r="F22" s="111"/>
    </row>
    <row r="23" spans="1:6" ht="15.75">
      <c r="A23" s="111"/>
      <c r="B23" s="117" t="s">
        <v>304</v>
      </c>
      <c r="C23" s="232">
        <v>580</v>
      </c>
      <c r="D23" s="232">
        <v>580</v>
      </c>
      <c r="E23" s="111"/>
      <c r="F23" s="111"/>
    </row>
    <row r="24" spans="1:6" ht="15.75">
      <c r="A24" s="111"/>
      <c r="B24" s="117" t="s">
        <v>297</v>
      </c>
      <c r="C24" s="232">
        <v>770</v>
      </c>
      <c r="D24" s="232">
        <v>770</v>
      </c>
      <c r="E24" s="111"/>
      <c r="F24" s="111"/>
    </row>
    <row r="25" spans="1:6" ht="16.5" thickBot="1">
      <c r="A25" s="111"/>
      <c r="B25" s="224" t="s">
        <v>265</v>
      </c>
      <c r="C25" s="237">
        <v>220</v>
      </c>
      <c r="D25" s="237">
        <v>220</v>
      </c>
      <c r="E25" s="111"/>
      <c r="F25" s="111"/>
    </row>
    <row r="26" spans="1:6" ht="16.5" thickBot="1">
      <c r="A26" s="111"/>
      <c r="B26" s="172" t="s">
        <v>21</v>
      </c>
      <c r="C26" s="233">
        <f>SUM(C23:C25)</f>
        <v>1570</v>
      </c>
      <c r="D26" s="233">
        <f>SUM(D23:D25)</f>
        <v>1570</v>
      </c>
      <c r="E26" s="111"/>
      <c r="F26" s="111"/>
    </row>
    <row r="27" spans="1:6" ht="16.5" thickBot="1">
      <c r="A27" s="111"/>
      <c r="B27" s="113"/>
      <c r="C27" s="235"/>
      <c r="D27" s="235"/>
      <c r="E27" s="111"/>
      <c r="F27" s="111"/>
    </row>
    <row r="28" spans="1:6" ht="16.5" thickBot="1">
      <c r="A28" s="111"/>
      <c r="B28" s="174" t="s">
        <v>100</v>
      </c>
      <c r="C28" s="238">
        <f>SUM(C16+C19+C26)</f>
        <v>4960</v>
      </c>
      <c r="D28" s="238">
        <f>SUM(D16+D19+D26)</f>
        <v>4960</v>
      </c>
      <c r="E28" s="111"/>
      <c r="F28" s="111"/>
    </row>
    <row r="29" spans="1:6" ht="12.75">
      <c r="A29" s="111"/>
      <c r="E29" s="111"/>
      <c r="F29" s="111"/>
    </row>
    <row r="30" spans="1:6" ht="12.75">
      <c r="A30" s="111"/>
      <c r="E30" s="111"/>
      <c r="F30" s="111"/>
    </row>
    <row r="31" spans="1:6" ht="12.75">
      <c r="A31" s="111"/>
      <c r="E31" s="111"/>
      <c r="F31" s="111"/>
    </row>
    <row r="32" spans="1:6" ht="12.75">
      <c r="A32" s="111"/>
      <c r="E32" s="111"/>
      <c r="F32" s="111"/>
    </row>
    <row r="33" spans="1:6" ht="12.75">
      <c r="A33" s="111"/>
      <c r="E33" s="111"/>
      <c r="F33" s="111"/>
    </row>
    <row r="34" spans="1:6" ht="12.75">
      <c r="A34" s="111"/>
      <c r="E34" s="111"/>
      <c r="F34" s="111"/>
    </row>
    <row r="35" spans="1:6" ht="12.75">
      <c r="A35" s="111"/>
      <c r="E35" s="111"/>
      <c r="F35" s="111"/>
    </row>
    <row r="36" spans="1:6" ht="12.75">
      <c r="A36" s="112"/>
      <c r="E36" s="111"/>
      <c r="F36" s="111"/>
    </row>
    <row r="37" spans="1:6" ht="12.75">
      <c r="A37" s="223"/>
      <c r="E37" s="111"/>
      <c r="F37" s="111"/>
    </row>
    <row r="38" spans="1:6" ht="12.75">
      <c r="A38" s="223"/>
      <c r="E38" s="111"/>
      <c r="F38" s="111"/>
    </row>
    <row r="39" spans="1:6" ht="12.75">
      <c r="A39" s="223"/>
      <c r="E39" s="111"/>
      <c r="F39" s="111"/>
    </row>
    <row r="40" spans="1:6" ht="12.75">
      <c r="A40" s="112"/>
      <c r="E40" s="111"/>
      <c r="F40" s="111"/>
    </row>
    <row r="41" spans="1:6" ht="12.75">
      <c r="A41" s="112"/>
      <c r="E41" s="111"/>
      <c r="F41" s="111"/>
    </row>
    <row r="42" spans="1:6" ht="12.75">
      <c r="A42" s="112"/>
      <c r="E42" s="111"/>
      <c r="F42" s="111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4"/>
  <sheetViews>
    <sheetView zoomScalePageLayoutView="0" workbookViewId="0" topLeftCell="A4">
      <selection activeCell="J2" sqref="J2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58.421875" style="0" customWidth="1"/>
    <col min="4" max="4" width="14.00390625" style="0" customWidth="1"/>
    <col min="5" max="5" width="16.140625" style="0" customWidth="1"/>
    <col min="6" max="7" width="19.00390625" style="0" customWidth="1"/>
  </cols>
  <sheetData>
    <row r="1" spans="1:7" ht="60.75" customHeight="1">
      <c r="A1" s="121"/>
      <c r="B1" s="121"/>
      <c r="C1" s="618" t="s">
        <v>295</v>
      </c>
      <c r="D1" s="618"/>
      <c r="E1" s="618"/>
      <c r="F1" s="618"/>
      <c r="G1" s="618"/>
    </row>
    <row r="2" spans="1:7" ht="27">
      <c r="A2" s="121"/>
      <c r="B2" s="121"/>
      <c r="C2" s="123"/>
      <c r="D2" s="123"/>
      <c r="E2" s="123"/>
      <c r="F2" s="123"/>
      <c r="G2" s="123"/>
    </row>
    <row r="3" spans="1:7" ht="27.75" thickBot="1">
      <c r="A3" s="121"/>
      <c r="B3" s="121"/>
      <c r="C3" s="124"/>
      <c r="D3" s="619" t="s">
        <v>290</v>
      </c>
      <c r="E3" s="619"/>
      <c r="F3" s="619"/>
      <c r="G3" s="125"/>
    </row>
    <row r="4" spans="1:7" ht="69" customHeight="1" thickBot="1">
      <c r="A4" s="121"/>
      <c r="B4" s="121"/>
      <c r="C4" s="126" t="s">
        <v>101</v>
      </c>
      <c r="D4" s="127" t="s">
        <v>291</v>
      </c>
      <c r="E4" s="127" t="s">
        <v>292</v>
      </c>
      <c r="F4" s="128" t="s">
        <v>293</v>
      </c>
      <c r="G4" s="128" t="s">
        <v>336</v>
      </c>
    </row>
    <row r="5" spans="1:7" ht="27.75" thickBot="1">
      <c r="A5" s="121"/>
      <c r="B5" s="121"/>
      <c r="C5" s="622" t="s">
        <v>102</v>
      </c>
      <c r="D5" s="623"/>
      <c r="E5" s="623"/>
      <c r="F5" s="624"/>
      <c r="G5" s="122"/>
    </row>
    <row r="6" spans="1:7" ht="15.75">
      <c r="A6" s="121"/>
      <c r="B6" s="121"/>
      <c r="C6" s="207" t="s">
        <v>103</v>
      </c>
      <c r="D6" s="208"/>
      <c r="E6" s="208"/>
      <c r="F6" s="209">
        <f>SUM(F8:F12)</f>
        <v>5613570</v>
      </c>
      <c r="G6" s="209">
        <f>SUM(G8:G12)</f>
        <v>5613570</v>
      </c>
    </row>
    <row r="7" spans="1:7" ht="15.75">
      <c r="A7" s="121"/>
      <c r="B7" s="121"/>
      <c r="C7" s="129" t="s">
        <v>35</v>
      </c>
      <c r="D7" s="130"/>
      <c r="E7" s="130"/>
      <c r="F7" s="131"/>
      <c r="G7" s="131"/>
    </row>
    <row r="8" spans="1:7" ht="15.75">
      <c r="A8" s="121"/>
      <c r="B8" s="121"/>
      <c r="C8" s="132" t="s">
        <v>104</v>
      </c>
      <c r="D8" s="133"/>
      <c r="E8" s="133">
        <v>22300</v>
      </c>
      <c r="F8" s="134">
        <v>2410630</v>
      </c>
      <c r="G8" s="134">
        <v>2410630</v>
      </c>
    </row>
    <row r="9" spans="1:7" ht="15.75">
      <c r="A9" s="121"/>
      <c r="B9" s="121"/>
      <c r="C9" s="135" t="s">
        <v>105</v>
      </c>
      <c r="D9" s="136"/>
      <c r="E9" s="136"/>
      <c r="F9" s="134">
        <v>2144000</v>
      </c>
      <c r="G9" s="134">
        <v>2144000</v>
      </c>
    </row>
    <row r="10" spans="1:7" ht="15.75">
      <c r="A10" s="121"/>
      <c r="B10" s="121"/>
      <c r="C10" s="135" t="s">
        <v>106</v>
      </c>
      <c r="D10" s="136"/>
      <c r="E10" s="136"/>
      <c r="F10" s="134">
        <v>100000</v>
      </c>
      <c r="G10" s="134">
        <v>100000</v>
      </c>
    </row>
    <row r="11" spans="1:7" ht="15.75">
      <c r="A11" s="121"/>
      <c r="B11" s="121"/>
      <c r="C11" s="135" t="s">
        <v>107</v>
      </c>
      <c r="D11" s="136"/>
      <c r="E11" s="136"/>
      <c r="F11" s="134">
        <v>957940</v>
      </c>
      <c r="G11" s="134">
        <v>957940</v>
      </c>
    </row>
    <row r="12" spans="1:7" ht="15.75">
      <c r="A12" s="121"/>
      <c r="B12" s="121"/>
      <c r="C12" s="264" t="s">
        <v>296</v>
      </c>
      <c r="D12" s="265"/>
      <c r="E12" s="266"/>
      <c r="F12" s="267">
        <v>1000</v>
      </c>
      <c r="G12" s="267">
        <v>1000</v>
      </c>
    </row>
    <row r="13" spans="1:7" ht="16.5" thickBot="1">
      <c r="A13" s="121"/>
      <c r="B13" s="121"/>
      <c r="C13" s="137" t="s">
        <v>108</v>
      </c>
      <c r="D13" s="138"/>
      <c r="E13" s="139"/>
      <c r="F13" s="140">
        <v>5000000</v>
      </c>
      <c r="G13" s="140">
        <v>5000000</v>
      </c>
    </row>
    <row r="14" spans="1:7" ht="16.5" thickBot="1">
      <c r="A14" s="121"/>
      <c r="B14" s="121"/>
      <c r="C14" s="620" t="s">
        <v>102</v>
      </c>
      <c r="D14" s="621"/>
      <c r="E14" s="141"/>
      <c r="F14" s="142">
        <f>SUM(F6+F13)</f>
        <v>10613570</v>
      </c>
      <c r="G14" s="142">
        <f>SUM(G6+G13)</f>
        <v>10613570</v>
      </c>
    </row>
    <row r="15" spans="1:7" ht="16.5" thickBot="1">
      <c r="A15" s="121"/>
      <c r="B15" s="121"/>
      <c r="C15" s="261" t="s">
        <v>266</v>
      </c>
      <c r="D15" s="262"/>
      <c r="E15" s="262"/>
      <c r="F15" s="263">
        <v>2653143</v>
      </c>
      <c r="G15" s="263">
        <v>2653143</v>
      </c>
    </row>
    <row r="16" spans="1:7" ht="16.5" thickBot="1">
      <c r="A16" s="121"/>
      <c r="B16" s="121"/>
      <c r="C16" s="154" t="s">
        <v>329</v>
      </c>
      <c r="D16" s="155"/>
      <c r="E16" s="155"/>
      <c r="F16" s="156">
        <f>F14+F15</f>
        <v>13266713</v>
      </c>
      <c r="G16" s="156">
        <f>G14+G15</f>
        <v>13266713</v>
      </c>
    </row>
    <row r="17" spans="1:7" ht="15.75">
      <c r="A17" s="121"/>
      <c r="B17" s="121"/>
      <c r="C17" s="143"/>
      <c r="D17" s="143"/>
      <c r="E17" s="143"/>
      <c r="F17" s="144"/>
      <c r="G17" s="144"/>
    </row>
    <row r="18" spans="1:7" ht="16.5" thickBot="1">
      <c r="A18" s="121"/>
      <c r="B18" s="145"/>
      <c r="C18" s="144" t="s">
        <v>109</v>
      </c>
      <c r="D18" s="143"/>
      <c r="E18" s="143"/>
      <c r="F18" s="144"/>
      <c r="G18" s="144"/>
    </row>
    <row r="19" spans="1:7" ht="15.75">
      <c r="A19" s="121"/>
      <c r="B19" s="145"/>
      <c r="C19" s="146" t="s">
        <v>110</v>
      </c>
      <c r="D19" s="147"/>
      <c r="E19" s="147"/>
      <c r="F19" s="147">
        <v>4019755</v>
      </c>
      <c r="G19" s="147">
        <v>4019755</v>
      </c>
    </row>
    <row r="20" spans="1:7" ht="15.75">
      <c r="A20" s="121"/>
      <c r="B20" s="145"/>
      <c r="C20" s="181" t="s">
        <v>185</v>
      </c>
      <c r="D20" s="182"/>
      <c r="E20" s="183"/>
      <c r="F20" s="182">
        <v>2500000</v>
      </c>
      <c r="G20" s="182">
        <v>2500000</v>
      </c>
    </row>
    <row r="21" spans="1:7" ht="15.75">
      <c r="A21" s="121"/>
      <c r="B21" s="145"/>
      <c r="C21" s="148" t="s">
        <v>111</v>
      </c>
      <c r="D21" s="149"/>
      <c r="E21" s="149"/>
      <c r="F21" s="149">
        <v>0</v>
      </c>
      <c r="G21" s="149">
        <v>0</v>
      </c>
    </row>
    <row r="22" spans="1:7" ht="16.5" thickBot="1">
      <c r="A22" s="121"/>
      <c r="B22" s="145"/>
      <c r="C22" s="150" t="s">
        <v>112</v>
      </c>
      <c r="D22" s="151"/>
      <c r="E22" s="151"/>
      <c r="F22" s="151">
        <f>SUM(F19:F21)</f>
        <v>6519755</v>
      </c>
      <c r="G22" s="151">
        <f>SUM(G19:G21)</f>
        <v>6519755</v>
      </c>
    </row>
    <row r="23" spans="1:7" ht="15.75">
      <c r="A23" s="121"/>
      <c r="B23" s="145"/>
      <c r="C23" s="143"/>
      <c r="D23" s="143"/>
      <c r="E23" s="143"/>
      <c r="F23" s="144"/>
      <c r="G23" s="144"/>
    </row>
    <row r="24" spans="1:7" ht="15.75">
      <c r="A24" s="121"/>
      <c r="B24" s="152"/>
      <c r="C24" s="119"/>
      <c r="D24" s="119"/>
      <c r="E24" s="119"/>
      <c r="F24" s="153"/>
      <c r="G24" s="153"/>
    </row>
    <row r="25" spans="1:7" ht="16.5" thickBot="1">
      <c r="A25" s="121"/>
      <c r="B25" s="152"/>
      <c r="C25" s="153" t="s">
        <v>113</v>
      </c>
      <c r="D25" s="119"/>
      <c r="E25" s="119"/>
      <c r="F25" s="119"/>
      <c r="G25" s="119"/>
    </row>
    <row r="26" spans="1:7" ht="16.5" thickBot="1">
      <c r="A26" s="121"/>
      <c r="B26" s="152"/>
      <c r="C26" s="154" t="s">
        <v>114</v>
      </c>
      <c r="D26" s="155"/>
      <c r="E26" s="155"/>
      <c r="F26" s="156">
        <v>1200000</v>
      </c>
      <c r="G26" s="156">
        <v>1200000</v>
      </c>
    </row>
    <row r="27" spans="1:7" ht="15.75">
      <c r="A27" s="121"/>
      <c r="B27" s="152"/>
      <c r="C27" s="153"/>
      <c r="D27" s="119"/>
      <c r="E27" s="119"/>
      <c r="F27" s="153"/>
      <c r="G27" s="153"/>
    </row>
    <row r="28" spans="1:7" ht="16.5" thickBot="1">
      <c r="A28" s="121"/>
      <c r="B28" s="152"/>
      <c r="C28" s="153" t="s">
        <v>271</v>
      </c>
      <c r="D28" s="119"/>
      <c r="E28" s="119"/>
      <c r="F28" s="153"/>
      <c r="G28" s="153"/>
    </row>
    <row r="29" spans="1:7" ht="15.75">
      <c r="A29" s="121"/>
      <c r="B29" s="152"/>
      <c r="C29" s="207" t="s">
        <v>314</v>
      </c>
      <c r="D29" s="147"/>
      <c r="E29" s="147"/>
      <c r="F29" s="229">
        <v>660000</v>
      </c>
      <c r="G29" s="229">
        <v>660000</v>
      </c>
    </row>
    <row r="30" spans="1:7" ht="15.75">
      <c r="A30" s="121"/>
      <c r="B30" s="152"/>
      <c r="C30" s="244" t="s">
        <v>297</v>
      </c>
      <c r="D30" s="243"/>
      <c r="E30" s="243"/>
      <c r="F30" s="245">
        <v>770000</v>
      </c>
      <c r="G30" s="245">
        <v>770000</v>
      </c>
    </row>
    <row r="31" spans="1:7" ht="16.5" thickBot="1">
      <c r="A31" s="121"/>
      <c r="B31" s="152"/>
      <c r="C31" s="153"/>
      <c r="D31" s="119"/>
      <c r="E31" s="119"/>
      <c r="F31" s="119"/>
      <c r="G31" s="119"/>
    </row>
    <row r="32" spans="1:7" ht="16.5" thickBot="1">
      <c r="A32" s="121"/>
      <c r="B32" s="152"/>
      <c r="C32" s="154" t="s">
        <v>115</v>
      </c>
      <c r="D32" s="157"/>
      <c r="E32" s="157"/>
      <c r="F32" s="156">
        <f>F16+F22+F26+F29+F30</f>
        <v>22416468</v>
      </c>
      <c r="G32" s="156">
        <f>G16+G22+G26+G29+G30</f>
        <v>22416468</v>
      </c>
    </row>
    <row r="34" ht="12.75">
      <c r="J34" t="s">
        <v>333</v>
      </c>
    </row>
  </sheetData>
  <sheetProtection/>
  <mergeCells count="4">
    <mergeCell ref="C1:G1"/>
    <mergeCell ref="D3:F3"/>
    <mergeCell ref="C14:D14"/>
    <mergeCell ref="C5:F5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60" zoomScalePageLayoutView="0" workbookViewId="0" topLeftCell="A1">
      <selection activeCell="A1" sqref="A1:F31"/>
    </sheetView>
  </sheetViews>
  <sheetFormatPr defaultColWidth="9.140625" defaultRowHeight="12.75"/>
  <cols>
    <col min="2" max="2" width="37.57421875" style="0" customWidth="1"/>
    <col min="3" max="4" width="20.00390625" style="257" customWidth="1"/>
  </cols>
  <sheetData>
    <row r="1" spans="1:6" ht="51" customHeight="1">
      <c r="A1" s="617" t="s">
        <v>389</v>
      </c>
      <c r="B1" s="617"/>
      <c r="C1" s="617"/>
      <c r="D1" s="617"/>
      <c r="E1" s="617"/>
      <c r="F1" s="617"/>
    </row>
    <row r="2" spans="1:6" ht="29.25" customHeight="1">
      <c r="A2" s="111"/>
      <c r="B2" s="111"/>
      <c r="C2" s="253"/>
      <c r="D2" s="253"/>
      <c r="E2" s="111"/>
      <c r="F2" s="111"/>
    </row>
    <row r="3" spans="1:6" ht="12.75">
      <c r="A3" s="112"/>
      <c r="B3" s="625" t="s">
        <v>405</v>
      </c>
      <c r="C3" s="625"/>
      <c r="D3" s="625"/>
      <c r="E3" s="112"/>
      <c r="F3" s="112"/>
    </row>
    <row r="4" spans="1:6" ht="16.5" thickBot="1">
      <c r="A4" s="112"/>
      <c r="B4" s="113"/>
      <c r="C4" s="235"/>
      <c r="D4" s="235"/>
      <c r="E4" s="112"/>
      <c r="F4" s="112"/>
    </row>
    <row r="5" spans="1:6" ht="40.5" customHeight="1" thickBot="1">
      <c r="A5" s="112"/>
      <c r="B5" s="351" t="s">
        <v>98</v>
      </c>
      <c r="C5" s="352" t="s">
        <v>289</v>
      </c>
      <c r="D5" s="354" t="s">
        <v>335</v>
      </c>
      <c r="E5" s="112"/>
      <c r="F5" s="112"/>
    </row>
    <row r="6" spans="1:6" ht="15.75">
      <c r="A6" s="112"/>
      <c r="B6" s="118"/>
      <c r="C6" s="256"/>
      <c r="D6" s="353"/>
      <c r="E6" s="112"/>
      <c r="F6" s="112"/>
    </row>
    <row r="7" spans="1:6" ht="16.5" thickBot="1">
      <c r="A7" s="112"/>
      <c r="B7" s="113"/>
      <c r="C7" s="235"/>
      <c r="D7" s="235"/>
      <c r="E7" s="112"/>
      <c r="F7" s="112"/>
    </row>
    <row r="8" spans="1:6" ht="16.5" thickBot="1">
      <c r="A8" s="112"/>
      <c r="B8" s="173" t="s">
        <v>298</v>
      </c>
      <c r="C8" s="236"/>
      <c r="D8" s="236"/>
      <c r="E8" s="112"/>
      <c r="F8" s="112"/>
    </row>
    <row r="9" spans="1:6" ht="15.75">
      <c r="A9" s="112"/>
      <c r="B9" s="116" t="s">
        <v>300</v>
      </c>
      <c r="C9" s="120"/>
      <c r="D9" s="120"/>
      <c r="E9" s="112"/>
      <c r="F9" s="112"/>
    </row>
    <row r="10" spans="1:6" ht="15.75">
      <c r="A10" s="112"/>
      <c r="B10" s="116" t="s">
        <v>299</v>
      </c>
      <c r="C10" s="120">
        <v>100</v>
      </c>
      <c r="D10" s="120">
        <v>100</v>
      </c>
      <c r="E10" s="112"/>
      <c r="F10" s="112"/>
    </row>
    <row r="11" spans="1:6" ht="15.75">
      <c r="A11" s="112"/>
      <c r="B11" s="116" t="s">
        <v>301</v>
      </c>
      <c r="C11" s="120">
        <v>50</v>
      </c>
      <c r="D11" s="120">
        <v>50</v>
      </c>
      <c r="E11" s="112"/>
      <c r="F11" s="112"/>
    </row>
    <row r="12" spans="1:6" ht="15.75">
      <c r="A12" s="112"/>
      <c r="B12" s="117" t="s">
        <v>126</v>
      </c>
      <c r="C12" s="232">
        <v>80</v>
      </c>
      <c r="D12" s="232">
        <v>80</v>
      </c>
      <c r="E12" s="112"/>
      <c r="F12" s="112"/>
    </row>
    <row r="13" spans="1:6" ht="15.75">
      <c r="A13" s="112"/>
      <c r="B13" s="117" t="s">
        <v>127</v>
      </c>
      <c r="C13" s="232">
        <v>400</v>
      </c>
      <c r="D13" s="232">
        <v>400</v>
      </c>
      <c r="E13" s="112"/>
      <c r="F13" s="112"/>
    </row>
    <row r="14" spans="1:6" ht="15.75">
      <c r="A14" s="112"/>
      <c r="B14" s="116" t="s">
        <v>302</v>
      </c>
      <c r="C14" s="120">
        <v>1920</v>
      </c>
      <c r="D14" s="120">
        <v>1920</v>
      </c>
      <c r="E14" s="112"/>
      <c r="F14" s="112"/>
    </row>
    <row r="15" spans="1:6" ht="15.75">
      <c r="A15" s="112"/>
      <c r="B15" s="117" t="s">
        <v>303</v>
      </c>
      <c r="C15" s="232">
        <v>360</v>
      </c>
      <c r="D15" s="232">
        <v>360</v>
      </c>
      <c r="E15" s="112"/>
      <c r="F15" s="112"/>
    </row>
    <row r="16" spans="1:6" ht="16.5" thickBot="1">
      <c r="A16" s="112"/>
      <c r="B16" s="172" t="s">
        <v>128</v>
      </c>
      <c r="C16" s="233">
        <f>SUM(C9:C15)</f>
        <v>2910</v>
      </c>
      <c r="D16" s="233">
        <f>SUM(D9:D15)</f>
        <v>2910</v>
      </c>
      <c r="E16" s="112"/>
      <c r="F16" s="112"/>
    </row>
    <row r="17" spans="1:6" ht="15.75">
      <c r="A17" s="112"/>
      <c r="B17" s="116" t="s">
        <v>32</v>
      </c>
      <c r="C17" s="120">
        <v>320</v>
      </c>
      <c r="D17" s="120">
        <v>320</v>
      </c>
      <c r="E17" s="112"/>
      <c r="F17" s="112"/>
    </row>
    <row r="18" spans="1:6" ht="16.5" thickBot="1">
      <c r="A18" s="112"/>
      <c r="B18" s="117" t="s">
        <v>264</v>
      </c>
      <c r="C18" s="232">
        <v>160</v>
      </c>
      <c r="D18" s="232">
        <v>160</v>
      </c>
      <c r="E18" s="112"/>
      <c r="F18" s="112"/>
    </row>
    <row r="19" spans="1:6" ht="16.5" thickBot="1">
      <c r="A19" s="112"/>
      <c r="B19" s="173" t="s">
        <v>21</v>
      </c>
      <c r="C19" s="234">
        <f>SUM(C17:C18)</f>
        <v>480</v>
      </c>
      <c r="D19" s="234">
        <f>SUM(D17:D18)</f>
        <v>480</v>
      </c>
      <c r="E19" s="112"/>
      <c r="F19" s="112"/>
    </row>
    <row r="20" spans="1:6" ht="15.75">
      <c r="A20" s="111"/>
      <c r="B20" s="113"/>
      <c r="C20" s="235"/>
      <c r="D20" s="235"/>
      <c r="E20" s="111"/>
      <c r="F20" s="111"/>
    </row>
    <row r="21" spans="1:6" ht="16.5" thickBot="1">
      <c r="A21" s="111"/>
      <c r="B21" s="113"/>
      <c r="C21" s="235"/>
      <c r="D21" s="235"/>
      <c r="E21" s="111"/>
      <c r="F21" s="111"/>
    </row>
    <row r="22" spans="1:6" ht="16.5" thickBot="1">
      <c r="A22" s="111"/>
      <c r="B22" s="115" t="s">
        <v>99</v>
      </c>
      <c r="C22" s="236"/>
      <c r="D22" s="236"/>
      <c r="E22" s="111"/>
      <c r="F22" s="111"/>
    </row>
    <row r="23" spans="1:6" ht="15.75">
      <c r="A23" s="111"/>
      <c r="B23" s="117" t="s">
        <v>304</v>
      </c>
      <c r="C23" s="232">
        <v>580</v>
      </c>
      <c r="D23" s="232">
        <v>412</v>
      </c>
      <c r="E23" s="111"/>
      <c r="F23" s="111"/>
    </row>
    <row r="24" spans="1:6" ht="15.75">
      <c r="A24" s="111"/>
      <c r="B24" s="117" t="s">
        <v>297</v>
      </c>
      <c r="C24" s="232">
        <v>770</v>
      </c>
      <c r="D24" s="232">
        <v>151</v>
      </c>
      <c r="E24" s="111"/>
      <c r="F24" s="111"/>
    </row>
    <row r="25" spans="1:6" ht="16.5" thickBot="1">
      <c r="A25" s="111"/>
      <c r="B25" s="224" t="s">
        <v>265</v>
      </c>
      <c r="C25" s="237">
        <v>220</v>
      </c>
      <c r="D25" s="237">
        <v>220</v>
      </c>
      <c r="E25" s="111"/>
      <c r="F25" s="111"/>
    </row>
    <row r="26" spans="1:6" ht="16.5" thickBot="1">
      <c r="A26" s="111"/>
      <c r="B26" s="172" t="s">
        <v>21</v>
      </c>
      <c r="C26" s="233">
        <f>SUM(C23:C25)</f>
        <v>1570</v>
      </c>
      <c r="D26" s="233">
        <f>SUM(D23:D25)</f>
        <v>783</v>
      </c>
      <c r="E26" s="111"/>
      <c r="F26" s="111"/>
    </row>
    <row r="27" spans="1:6" ht="16.5" thickBot="1">
      <c r="A27" s="111"/>
      <c r="B27" s="113"/>
      <c r="C27" s="235"/>
      <c r="D27" s="235"/>
      <c r="E27" s="111"/>
      <c r="F27" s="111"/>
    </row>
    <row r="28" spans="1:6" ht="16.5" thickBot="1">
      <c r="A28" s="111"/>
      <c r="B28" s="174" t="s">
        <v>100</v>
      </c>
      <c r="C28" s="238">
        <f>SUM(C16+C19+C26)</f>
        <v>4960</v>
      </c>
      <c r="D28" s="238">
        <f>SUM(D16+D19+D26)</f>
        <v>4173</v>
      </c>
      <c r="E28" s="111"/>
      <c r="F28" s="111"/>
    </row>
    <row r="29" spans="1:6" ht="12.75">
      <c r="A29" s="111"/>
      <c r="E29" s="111"/>
      <c r="F29" s="111"/>
    </row>
    <row r="30" spans="1:6" ht="12.75">
      <c r="A30" s="111"/>
      <c r="E30" s="111"/>
      <c r="F30" s="111"/>
    </row>
    <row r="31" spans="1:6" ht="12.75">
      <c r="A31" s="111"/>
      <c r="E31" s="111"/>
      <c r="F31" s="111"/>
    </row>
    <row r="32" spans="1:6" ht="12.75">
      <c r="A32" s="111"/>
      <c r="E32" s="111"/>
      <c r="F32" s="111"/>
    </row>
    <row r="33" spans="1:6" ht="12.75">
      <c r="A33" s="111"/>
      <c r="E33" s="111"/>
      <c r="F33" s="111"/>
    </row>
    <row r="34" spans="1:6" ht="12.75">
      <c r="A34" s="111"/>
      <c r="E34" s="111"/>
      <c r="F34" s="111"/>
    </row>
    <row r="35" spans="1:6" ht="12.75">
      <c r="A35" s="111"/>
      <c r="E35" s="111"/>
      <c r="F35" s="111"/>
    </row>
    <row r="36" spans="1:6" ht="12.75">
      <c r="A36" s="112"/>
      <c r="E36" s="111"/>
      <c r="F36" s="111"/>
    </row>
    <row r="37" spans="1:6" ht="12.75">
      <c r="A37" s="223"/>
      <c r="E37" s="111"/>
      <c r="F37" s="111"/>
    </row>
    <row r="38" spans="1:6" ht="12.75">
      <c r="A38" s="223"/>
      <c r="E38" s="111"/>
      <c r="F38" s="111"/>
    </row>
    <row r="39" spans="1:6" ht="12.75">
      <c r="A39" s="223"/>
      <c r="E39" s="111"/>
      <c r="F39" s="111"/>
    </row>
    <row r="40" spans="1:6" ht="12.75">
      <c r="A40" s="112"/>
      <c r="E40" s="111"/>
      <c r="F40" s="111"/>
    </row>
    <row r="41" spans="1:6" ht="12.75">
      <c r="A41" s="112"/>
      <c r="E41" s="111"/>
      <c r="F41" s="111"/>
    </row>
    <row r="42" spans="1:6" ht="12.75">
      <c r="A42" s="112"/>
      <c r="E42" s="111"/>
      <c r="F42" s="111"/>
    </row>
  </sheetData>
  <sheetProtection/>
  <mergeCells count="2">
    <mergeCell ref="A1:F1"/>
    <mergeCell ref="B3:D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80" zoomScaleNormal="80" zoomScalePageLayoutView="0" workbookViewId="0" topLeftCell="A6">
      <selection activeCell="A1" sqref="A1:J40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62.421875" style="0" customWidth="1"/>
    <col min="4" max="4" width="14.00390625" style="0" customWidth="1"/>
    <col min="5" max="5" width="16.140625" style="0" customWidth="1"/>
    <col min="6" max="7" width="19.00390625" style="0" customWidth="1"/>
  </cols>
  <sheetData>
    <row r="1" spans="1:7" ht="60.75" customHeight="1">
      <c r="A1" s="121"/>
      <c r="B1" s="121"/>
      <c r="C1" s="618" t="s">
        <v>397</v>
      </c>
      <c r="D1" s="618"/>
      <c r="E1" s="618"/>
      <c r="F1" s="618"/>
      <c r="G1" s="618"/>
    </row>
    <row r="2" spans="1:7" ht="27">
      <c r="A2" s="121"/>
      <c r="B2" s="121"/>
      <c r="C2" s="123"/>
      <c r="D2" s="123"/>
      <c r="E2" s="123"/>
      <c r="F2" s="123"/>
      <c r="G2" s="123"/>
    </row>
    <row r="3" spans="1:7" ht="27.75" thickBot="1">
      <c r="A3" s="121"/>
      <c r="B3" s="121"/>
      <c r="C3" s="124"/>
      <c r="D3" s="626" t="s">
        <v>406</v>
      </c>
      <c r="E3" s="626"/>
      <c r="F3" s="626"/>
      <c r="G3" s="626"/>
    </row>
    <row r="4" spans="1:10" ht="59.25" customHeight="1" thickBot="1">
      <c r="A4" s="121"/>
      <c r="B4" s="121"/>
      <c r="C4" s="126" t="s">
        <v>101</v>
      </c>
      <c r="D4" s="127" t="s">
        <v>291</v>
      </c>
      <c r="E4" s="127" t="s">
        <v>292</v>
      </c>
      <c r="F4" s="128" t="s">
        <v>293</v>
      </c>
      <c r="G4" s="354" t="s">
        <v>335</v>
      </c>
      <c r="J4" s="356"/>
    </row>
    <row r="5" spans="1:7" ht="27.75" thickBot="1">
      <c r="A5" s="121"/>
      <c r="B5" s="121"/>
      <c r="C5" s="622" t="s">
        <v>102</v>
      </c>
      <c r="D5" s="623"/>
      <c r="E5" s="623"/>
      <c r="F5" s="624"/>
      <c r="G5" s="122"/>
    </row>
    <row r="6" spans="1:7" ht="15.75">
      <c r="A6" s="121"/>
      <c r="B6" s="121"/>
      <c r="C6" s="207" t="s">
        <v>103</v>
      </c>
      <c r="D6" s="208"/>
      <c r="E6" s="208"/>
      <c r="F6" s="209">
        <f>SUM(F8:F12)</f>
        <v>5613570</v>
      </c>
      <c r="G6" s="209">
        <f>SUM(G8:G13)</f>
        <v>5631604</v>
      </c>
    </row>
    <row r="7" spans="1:7" ht="15.75">
      <c r="A7" s="121"/>
      <c r="B7" s="121"/>
      <c r="C7" s="129" t="s">
        <v>35</v>
      </c>
      <c r="D7" s="130"/>
      <c r="E7" s="130"/>
      <c r="F7" s="131"/>
      <c r="G7" s="131"/>
    </row>
    <row r="8" spans="1:7" ht="15.75">
      <c r="A8" s="121"/>
      <c r="B8" s="121"/>
      <c r="C8" s="132" t="s">
        <v>104</v>
      </c>
      <c r="D8" s="133"/>
      <c r="E8" s="133">
        <v>22300</v>
      </c>
      <c r="F8" s="134">
        <v>2410630</v>
      </c>
      <c r="G8" s="134">
        <v>2410630</v>
      </c>
    </row>
    <row r="9" spans="1:7" ht="15.75">
      <c r="A9" s="121"/>
      <c r="B9" s="121"/>
      <c r="C9" s="135" t="s">
        <v>105</v>
      </c>
      <c r="D9" s="136"/>
      <c r="E9" s="136"/>
      <c r="F9" s="134">
        <v>2144000</v>
      </c>
      <c r="G9" s="134">
        <v>2144000</v>
      </c>
    </row>
    <row r="10" spans="1:7" ht="15.75">
      <c r="A10" s="121"/>
      <c r="B10" s="121"/>
      <c r="C10" s="135" t="s">
        <v>106</v>
      </c>
      <c r="D10" s="136"/>
      <c r="E10" s="136"/>
      <c r="F10" s="134">
        <v>100000</v>
      </c>
      <c r="G10" s="134">
        <v>100000</v>
      </c>
    </row>
    <row r="11" spans="1:7" ht="15.75">
      <c r="A11" s="121"/>
      <c r="B11" s="121"/>
      <c r="C11" s="135" t="s">
        <v>107</v>
      </c>
      <c r="D11" s="136"/>
      <c r="E11" s="136"/>
      <c r="F11" s="134">
        <v>957940</v>
      </c>
      <c r="G11" s="134">
        <v>957940</v>
      </c>
    </row>
    <row r="12" spans="1:7" ht="15.75">
      <c r="A12" s="121"/>
      <c r="B12" s="121"/>
      <c r="C12" s="264" t="s">
        <v>296</v>
      </c>
      <c r="D12" s="265"/>
      <c r="E12" s="266"/>
      <c r="F12" s="267">
        <v>1000</v>
      </c>
      <c r="G12" s="267">
        <v>1000</v>
      </c>
    </row>
    <row r="13" spans="1:7" ht="15.75">
      <c r="A13" s="121"/>
      <c r="B13" s="121"/>
      <c r="C13" s="264" t="s">
        <v>387</v>
      </c>
      <c r="D13" s="265"/>
      <c r="E13" s="266"/>
      <c r="F13" s="267">
        <v>0</v>
      </c>
      <c r="G13" s="267">
        <v>18034</v>
      </c>
    </row>
    <row r="14" spans="1:7" ht="16.5" thickBot="1">
      <c r="A14" s="121"/>
      <c r="B14" s="121"/>
      <c r="C14" s="137" t="s">
        <v>108</v>
      </c>
      <c r="D14" s="138"/>
      <c r="E14" s="139"/>
      <c r="F14" s="140">
        <v>5000000</v>
      </c>
      <c r="G14" s="140">
        <v>5000000</v>
      </c>
    </row>
    <row r="15" spans="1:7" ht="16.5" thickBot="1">
      <c r="A15" s="121"/>
      <c r="B15" s="121"/>
      <c r="C15" s="620" t="s">
        <v>102</v>
      </c>
      <c r="D15" s="621"/>
      <c r="E15" s="141"/>
      <c r="F15" s="142">
        <f>SUM(F6+F14)</f>
        <v>10613570</v>
      </c>
      <c r="G15" s="142">
        <f>SUM(G6+G14)</f>
        <v>10631604</v>
      </c>
    </row>
    <row r="16" spans="1:7" ht="16.5" thickBot="1">
      <c r="A16" s="121"/>
      <c r="B16" s="121"/>
      <c r="C16" s="261" t="s">
        <v>266</v>
      </c>
      <c r="D16" s="262"/>
      <c r="E16" s="262"/>
      <c r="F16" s="263">
        <v>2653143</v>
      </c>
      <c r="G16" s="263">
        <v>3183771</v>
      </c>
    </row>
    <row r="17" spans="1:7" ht="16.5" thickBot="1">
      <c r="A17" s="121"/>
      <c r="B17" s="121"/>
      <c r="C17" s="154" t="s">
        <v>329</v>
      </c>
      <c r="D17" s="155"/>
      <c r="E17" s="155"/>
      <c r="F17" s="156">
        <f>F15+F16</f>
        <v>13266713</v>
      </c>
      <c r="G17" s="156">
        <f>G15+G16</f>
        <v>13815375</v>
      </c>
    </row>
    <row r="18" spans="1:7" ht="16.5" thickBot="1">
      <c r="A18" s="121"/>
      <c r="B18" s="121"/>
      <c r="C18" s="154"/>
      <c r="D18" s="322"/>
      <c r="E18" s="155"/>
      <c r="F18" s="156"/>
      <c r="G18" s="156"/>
    </row>
    <row r="19" spans="1:7" ht="16.5" thickBot="1">
      <c r="A19" s="121"/>
      <c r="B19" s="121"/>
      <c r="C19" s="327" t="s">
        <v>376</v>
      </c>
      <c r="D19" s="319"/>
      <c r="E19" s="320"/>
      <c r="F19" s="321">
        <v>0</v>
      </c>
      <c r="G19" s="321">
        <v>189641</v>
      </c>
    </row>
    <row r="20" spans="1:7" ht="15.75">
      <c r="A20" s="121"/>
      <c r="B20" s="121"/>
      <c r="C20" s="316"/>
      <c r="D20" s="317"/>
      <c r="E20" s="317"/>
      <c r="F20" s="318"/>
      <c r="G20" s="318"/>
    </row>
    <row r="21" spans="1:7" ht="16.5" thickBot="1">
      <c r="A21" s="121"/>
      <c r="B21" s="145"/>
      <c r="C21" s="144" t="s">
        <v>109</v>
      </c>
      <c r="D21" s="143"/>
      <c r="E21" s="143"/>
      <c r="F21" s="144"/>
      <c r="G21" s="144"/>
    </row>
    <row r="22" spans="1:7" ht="15.75">
      <c r="A22" s="121"/>
      <c r="B22" s="145"/>
      <c r="C22" s="146" t="s">
        <v>110</v>
      </c>
      <c r="D22" s="147"/>
      <c r="E22" s="147"/>
      <c r="F22" s="147">
        <v>4019755</v>
      </c>
      <c r="G22" s="302">
        <v>4019755</v>
      </c>
    </row>
    <row r="23" spans="1:7" ht="16.5" thickBot="1">
      <c r="A23" s="121"/>
      <c r="B23" s="145"/>
      <c r="C23" s="181" t="s">
        <v>185</v>
      </c>
      <c r="D23" s="182"/>
      <c r="E23" s="183"/>
      <c r="F23" s="182">
        <v>2500000</v>
      </c>
      <c r="G23" s="303">
        <v>2500000</v>
      </c>
    </row>
    <row r="24" spans="1:7" ht="16.5" thickBot="1">
      <c r="A24" s="121"/>
      <c r="B24" s="145"/>
      <c r="C24" s="154" t="s">
        <v>112</v>
      </c>
      <c r="D24" s="157"/>
      <c r="E24" s="157"/>
      <c r="F24" s="157">
        <f>SUM(F22:F26)</f>
        <v>6519755</v>
      </c>
      <c r="G24" s="156">
        <f>SUM(G22:G23)</f>
        <v>6519755</v>
      </c>
    </row>
    <row r="25" spans="1:7" ht="16.5" thickBot="1">
      <c r="A25" s="121"/>
      <c r="B25" s="145"/>
      <c r="C25" s="143"/>
      <c r="D25" s="143"/>
      <c r="E25" s="143"/>
      <c r="F25" s="144"/>
      <c r="G25" s="144"/>
    </row>
    <row r="26" spans="1:7" ht="16.5" thickBot="1">
      <c r="A26" s="121"/>
      <c r="B26" s="145"/>
      <c r="C26" s="323" t="s">
        <v>375</v>
      </c>
      <c r="D26" s="155"/>
      <c r="E26" s="155"/>
      <c r="F26" s="155">
        <v>0</v>
      </c>
      <c r="G26" s="324">
        <v>104648</v>
      </c>
    </row>
    <row r="27" spans="1:7" ht="15.75">
      <c r="A27" s="121"/>
      <c r="B27" s="145"/>
      <c r="C27" s="119"/>
      <c r="D27" s="119"/>
      <c r="E27" s="119"/>
      <c r="F27" s="119"/>
      <c r="G27" s="119"/>
    </row>
    <row r="28" spans="1:7" ht="16.5" thickBot="1">
      <c r="A28" s="121"/>
      <c r="B28" s="152"/>
      <c r="C28" s="153" t="s">
        <v>113</v>
      </c>
      <c r="D28" s="119"/>
      <c r="E28" s="119"/>
      <c r="F28" s="119"/>
      <c r="G28" s="119"/>
    </row>
    <row r="29" spans="1:7" ht="16.5" thickBot="1">
      <c r="A29" s="121"/>
      <c r="B29" s="152"/>
      <c r="C29" s="154" t="s">
        <v>114</v>
      </c>
      <c r="D29" s="155"/>
      <c r="E29" s="155"/>
      <c r="F29" s="156">
        <v>1200000</v>
      </c>
      <c r="G29" s="156">
        <v>1200000</v>
      </c>
    </row>
    <row r="30" spans="1:7" ht="15.75">
      <c r="A30" s="121"/>
      <c r="B30" s="152"/>
      <c r="C30" s="153"/>
      <c r="D30" s="119"/>
      <c r="E30" s="119"/>
      <c r="F30" s="153"/>
      <c r="G30" s="153"/>
    </row>
    <row r="31" spans="1:7" ht="16.5" thickBot="1">
      <c r="A31" s="121"/>
      <c r="B31" s="152"/>
      <c r="C31" s="153" t="s">
        <v>271</v>
      </c>
      <c r="D31" s="119"/>
      <c r="E31" s="119"/>
      <c r="F31" s="153"/>
      <c r="G31" s="153"/>
    </row>
    <row r="32" spans="1:7" ht="15.75">
      <c r="A32" s="121"/>
      <c r="B32" s="152"/>
      <c r="C32" s="207" t="s">
        <v>314</v>
      </c>
      <c r="D32" s="147"/>
      <c r="E32" s="147"/>
      <c r="F32" s="229">
        <v>660000</v>
      </c>
      <c r="G32" s="229">
        <v>0</v>
      </c>
    </row>
    <row r="33" spans="1:7" ht="15.75">
      <c r="A33" s="121"/>
      <c r="B33" s="152"/>
      <c r="C33" s="244" t="s">
        <v>297</v>
      </c>
      <c r="D33" s="243"/>
      <c r="E33" s="243"/>
      <c r="F33" s="245">
        <v>770000</v>
      </c>
      <c r="G33" s="245">
        <v>151050</v>
      </c>
    </row>
    <row r="34" spans="1:7" ht="15.75">
      <c r="A34" s="121"/>
      <c r="B34" s="152"/>
      <c r="C34" s="304" t="s">
        <v>345</v>
      </c>
      <c r="D34" s="243"/>
      <c r="E34" s="243"/>
      <c r="F34" s="304">
        <v>0</v>
      </c>
      <c r="G34" s="304">
        <v>37100</v>
      </c>
    </row>
    <row r="35" spans="1:7" ht="15.75">
      <c r="A35" s="121"/>
      <c r="B35" s="152"/>
      <c r="C35" s="304"/>
      <c r="D35" s="243"/>
      <c r="E35" s="243"/>
      <c r="F35" s="304">
        <v>0</v>
      </c>
      <c r="G35" s="304"/>
    </row>
    <row r="36" spans="1:7" ht="15.75">
      <c r="A36" s="121"/>
      <c r="B36" s="152"/>
      <c r="C36" s="304"/>
      <c r="D36" s="243"/>
      <c r="E36" s="243"/>
      <c r="F36" s="243"/>
      <c r="G36" s="304"/>
    </row>
    <row r="37" spans="1:7" ht="16.5" thickBot="1">
      <c r="A37" s="121"/>
      <c r="B37" s="152"/>
      <c r="C37" s="305"/>
      <c r="D37" s="182"/>
      <c r="E37" s="182"/>
      <c r="F37" s="306"/>
      <c r="G37" s="149"/>
    </row>
    <row r="38" spans="1:7" ht="16.5" thickBot="1">
      <c r="A38" s="121"/>
      <c r="B38" s="152"/>
      <c r="C38" s="154" t="s">
        <v>115</v>
      </c>
      <c r="D38" s="157"/>
      <c r="E38" s="157"/>
      <c r="F38" s="156">
        <f>F17+F24+F29+F32+F33</f>
        <v>22416468</v>
      </c>
      <c r="G38" s="307">
        <f>G17+G24+G29+G32+G33+G34+G35+G36+G26+G19</f>
        <v>22017569</v>
      </c>
    </row>
    <row r="40" ht="12.75">
      <c r="J40" t="s">
        <v>333</v>
      </c>
    </row>
  </sheetData>
  <sheetProtection/>
  <mergeCells count="4">
    <mergeCell ref="C1:G1"/>
    <mergeCell ref="C5:F5"/>
    <mergeCell ref="C15:D15"/>
    <mergeCell ref="D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1" manualBreakCount="1">
    <brk id="8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3">
      <selection activeCell="A1" sqref="A1:J38"/>
    </sheetView>
  </sheetViews>
  <sheetFormatPr defaultColWidth="9.140625" defaultRowHeight="12.75"/>
  <cols>
    <col min="1" max="1" width="6.421875" style="0" bestFit="1" customWidth="1"/>
    <col min="2" max="2" width="50.8515625" style="0" customWidth="1"/>
    <col min="3" max="3" width="10.421875" style="0" customWidth="1"/>
    <col min="4" max="5" width="11.28125" style="0" customWidth="1"/>
    <col min="6" max="7" width="12.00390625" style="0" customWidth="1"/>
  </cols>
  <sheetData>
    <row r="1" spans="1:7" ht="32.25" customHeight="1" thickBot="1">
      <c r="A1" s="19"/>
      <c r="B1" s="19"/>
      <c r="C1" s="19"/>
      <c r="D1" s="216" t="s">
        <v>96</v>
      </c>
      <c r="E1" s="216"/>
      <c r="F1" s="19"/>
      <c r="G1" s="19"/>
    </row>
    <row r="2" spans="1:7" ht="45.75" thickBot="1">
      <c r="A2" s="2" t="s">
        <v>93</v>
      </c>
      <c r="B2" s="3" t="s">
        <v>186</v>
      </c>
      <c r="C2" s="342" t="s">
        <v>276</v>
      </c>
      <c r="D2" s="217" t="s">
        <v>277</v>
      </c>
      <c r="E2" s="21" t="s">
        <v>275</v>
      </c>
      <c r="F2" s="21" t="s">
        <v>347</v>
      </c>
      <c r="G2" s="21" t="s">
        <v>383</v>
      </c>
    </row>
    <row r="3" spans="1:7" ht="13.5" thickBot="1">
      <c r="A3" s="22" t="s">
        <v>9</v>
      </c>
      <c r="B3" s="13" t="s">
        <v>259</v>
      </c>
      <c r="C3" s="14">
        <f>SUM(C4:C8)</f>
        <v>75668</v>
      </c>
      <c r="D3" s="328">
        <f>SUM(D4:D8)</f>
        <v>71215</v>
      </c>
      <c r="E3" s="14">
        <f>SUM(E4:E8)</f>
        <v>70729</v>
      </c>
      <c r="F3" s="14">
        <f>SUM(F4:F8)</f>
        <v>71430</v>
      </c>
      <c r="G3" s="14">
        <f>SUM(G4:G8)</f>
        <v>70963</v>
      </c>
    </row>
    <row r="4" spans="1:7" ht="12.75">
      <c r="A4" s="201" t="s">
        <v>194</v>
      </c>
      <c r="B4" s="23" t="s">
        <v>66</v>
      </c>
      <c r="C4" s="5">
        <v>28426</v>
      </c>
      <c r="D4" s="329">
        <v>34988</v>
      </c>
      <c r="E4" s="5">
        <v>34067</v>
      </c>
      <c r="F4" s="5">
        <v>34067</v>
      </c>
      <c r="G4" s="5">
        <v>34067</v>
      </c>
    </row>
    <row r="5" spans="1:7" ht="12.75">
      <c r="A5" s="201" t="s">
        <v>195</v>
      </c>
      <c r="B5" s="24" t="s">
        <v>207</v>
      </c>
      <c r="C5" s="10">
        <v>4455</v>
      </c>
      <c r="D5" s="26">
        <v>5684</v>
      </c>
      <c r="E5" s="10">
        <v>5626</v>
      </c>
      <c r="F5" s="10">
        <v>5626</v>
      </c>
      <c r="G5" s="10">
        <v>5626</v>
      </c>
    </row>
    <row r="6" spans="1:7" ht="12.75">
      <c r="A6" s="201" t="s">
        <v>197</v>
      </c>
      <c r="B6" s="24" t="s">
        <v>97</v>
      </c>
      <c r="C6" s="10">
        <v>18675</v>
      </c>
      <c r="D6" s="26">
        <v>15821</v>
      </c>
      <c r="E6" s="10">
        <v>22303</v>
      </c>
      <c r="F6" s="10">
        <v>22578</v>
      </c>
      <c r="G6" s="10">
        <v>22578</v>
      </c>
    </row>
    <row r="7" spans="1:7" ht="12.75">
      <c r="A7" s="201" t="s">
        <v>209</v>
      </c>
      <c r="B7" s="24" t="s">
        <v>168</v>
      </c>
      <c r="C7" s="12">
        <v>11384</v>
      </c>
      <c r="D7" s="26">
        <v>8086</v>
      </c>
      <c r="E7" s="26">
        <v>4960</v>
      </c>
      <c r="F7" s="26">
        <v>4960</v>
      </c>
      <c r="G7" s="26">
        <v>4173</v>
      </c>
    </row>
    <row r="8" spans="1:7" ht="12.75">
      <c r="A8" s="201" t="s">
        <v>220</v>
      </c>
      <c r="B8" s="24" t="s">
        <v>208</v>
      </c>
      <c r="C8" s="28">
        <f>SUM(C9:C13)</f>
        <v>12728</v>
      </c>
      <c r="D8" s="330">
        <f>SUM(D9:D13)</f>
        <v>6636</v>
      </c>
      <c r="E8" s="28">
        <f>SUM(E9:E13)</f>
        <v>3773</v>
      </c>
      <c r="F8" s="28">
        <f>SUM(F9:F13)</f>
        <v>4199</v>
      </c>
      <c r="G8" s="28">
        <f>SUM(G9:G13)</f>
        <v>4519</v>
      </c>
    </row>
    <row r="9" spans="1:7" ht="12.75">
      <c r="A9" s="185" t="s">
        <v>1</v>
      </c>
      <c r="B9" s="11" t="s">
        <v>237</v>
      </c>
      <c r="C9" s="221">
        <v>12528</v>
      </c>
      <c r="D9" s="330">
        <v>1271</v>
      </c>
      <c r="E9" s="197">
        <v>646</v>
      </c>
      <c r="F9" s="197">
        <v>949</v>
      </c>
      <c r="G9" s="197">
        <v>1232</v>
      </c>
    </row>
    <row r="10" spans="1:7" ht="12.75">
      <c r="A10" s="185" t="s">
        <v>2</v>
      </c>
      <c r="B10" s="11" t="s">
        <v>238</v>
      </c>
      <c r="C10" s="12">
        <v>0</v>
      </c>
      <c r="D10" s="331">
        <v>3308</v>
      </c>
      <c r="E10" s="12">
        <v>0</v>
      </c>
      <c r="F10" s="12">
        <v>0</v>
      </c>
      <c r="G10" s="12">
        <v>0</v>
      </c>
    </row>
    <row r="11" spans="1:7" ht="12.75">
      <c r="A11" s="185" t="s">
        <v>4</v>
      </c>
      <c r="B11" s="11" t="s">
        <v>236</v>
      </c>
      <c r="C11" s="12">
        <v>200</v>
      </c>
      <c r="D11" s="332"/>
      <c r="E11" s="12">
        <v>1136</v>
      </c>
      <c r="F11" s="12">
        <v>1755</v>
      </c>
      <c r="G11" s="12">
        <v>1792</v>
      </c>
    </row>
    <row r="12" spans="1:7" ht="12.75">
      <c r="A12" s="185" t="s">
        <v>5</v>
      </c>
      <c r="B12" s="11" t="s">
        <v>235</v>
      </c>
      <c r="C12" s="246"/>
      <c r="D12" s="333">
        <v>2057</v>
      </c>
      <c r="E12" s="12">
        <v>0</v>
      </c>
      <c r="F12" s="12">
        <v>0</v>
      </c>
      <c r="G12" s="12">
        <v>0</v>
      </c>
    </row>
    <row r="13" spans="1:7" ht="12.75">
      <c r="A13" s="185" t="s">
        <v>6</v>
      </c>
      <c r="B13" s="11" t="s">
        <v>192</v>
      </c>
      <c r="C13" s="197"/>
      <c r="D13" s="332"/>
      <c r="E13" s="269">
        <f>E14+E15</f>
        <v>1991</v>
      </c>
      <c r="F13" s="269">
        <f>F14+F15</f>
        <v>1495</v>
      </c>
      <c r="G13" s="269">
        <f>G14+G15</f>
        <v>1495</v>
      </c>
    </row>
    <row r="14" spans="1:7" ht="12.75">
      <c r="A14" s="185"/>
      <c r="B14" s="194" t="s">
        <v>215</v>
      </c>
      <c r="C14" s="196"/>
      <c r="D14" s="332"/>
      <c r="E14" s="31">
        <v>1941</v>
      </c>
      <c r="F14" s="31">
        <v>1445</v>
      </c>
      <c r="G14" s="31">
        <v>1445</v>
      </c>
    </row>
    <row r="15" spans="1:7" ht="13.5" thickBot="1">
      <c r="A15" s="185"/>
      <c r="B15" s="194" t="s">
        <v>214</v>
      </c>
      <c r="C15" s="195"/>
      <c r="D15" s="192"/>
      <c r="E15" s="29">
        <v>50</v>
      </c>
      <c r="F15" s="29">
        <v>50</v>
      </c>
      <c r="G15" s="29">
        <v>50</v>
      </c>
    </row>
    <row r="16" spans="1:7" ht="13.5" thickBot="1">
      <c r="A16" s="6" t="s">
        <v>10</v>
      </c>
      <c r="B16" s="7" t="s">
        <v>258</v>
      </c>
      <c r="C16" s="30">
        <f>SUM(C17:C19)</f>
        <v>20898</v>
      </c>
      <c r="D16" s="334">
        <f>SUM(D17:D19)</f>
        <v>13020</v>
      </c>
      <c r="E16" s="30">
        <f>SUM(E17:E19)</f>
        <v>3560</v>
      </c>
      <c r="F16" s="30">
        <f>SUM(F17:F19)</f>
        <v>3976</v>
      </c>
      <c r="G16" s="30">
        <f>SUM(G17:G19)</f>
        <v>6675</v>
      </c>
    </row>
    <row r="17" spans="1:7" ht="12.75">
      <c r="A17" s="201" t="s">
        <v>198</v>
      </c>
      <c r="B17" s="24" t="s">
        <v>193</v>
      </c>
      <c r="C17" s="5">
        <v>20898</v>
      </c>
      <c r="D17" s="329">
        <v>12016</v>
      </c>
      <c r="E17" s="5">
        <v>760</v>
      </c>
      <c r="F17" s="5">
        <v>1176</v>
      </c>
      <c r="G17" s="5">
        <v>4875</v>
      </c>
    </row>
    <row r="18" spans="1:7" ht="12.75">
      <c r="A18" s="201" t="s">
        <v>200</v>
      </c>
      <c r="B18" s="24" t="s">
        <v>78</v>
      </c>
      <c r="C18" s="10"/>
      <c r="D18" s="26">
        <v>1004</v>
      </c>
      <c r="E18" s="10">
        <v>2600</v>
      </c>
      <c r="F18" s="10">
        <v>2600</v>
      </c>
      <c r="G18" s="10">
        <v>1600</v>
      </c>
    </row>
    <row r="19" spans="1:7" ht="12.75">
      <c r="A19" s="201" t="s">
        <v>201</v>
      </c>
      <c r="B19" s="23" t="s">
        <v>79</v>
      </c>
      <c r="C19" s="10">
        <f>SUM(C20:C22)</f>
        <v>0</v>
      </c>
      <c r="D19" s="26">
        <f>SUM(D20:D22)</f>
        <v>0</v>
      </c>
      <c r="E19" s="268">
        <f>E20+E21+E22</f>
        <v>200</v>
      </c>
      <c r="F19" s="268">
        <f>F20+F21+F22</f>
        <v>200</v>
      </c>
      <c r="G19" s="268">
        <f>G20+G21+G22</f>
        <v>200</v>
      </c>
    </row>
    <row r="20" spans="1:7" ht="12.75">
      <c r="A20" s="185" t="s">
        <v>1</v>
      </c>
      <c r="B20" s="11" t="s">
        <v>260</v>
      </c>
      <c r="C20" s="198"/>
      <c r="D20" s="335"/>
      <c r="E20" s="198">
        <v>200</v>
      </c>
      <c r="F20" s="198">
        <v>200</v>
      </c>
      <c r="G20" s="198">
        <v>200</v>
      </c>
    </row>
    <row r="21" spans="1:7" ht="12.75">
      <c r="A21" s="9" t="s">
        <v>2</v>
      </c>
      <c r="B21" s="11" t="s">
        <v>239</v>
      </c>
      <c r="C21" s="28"/>
      <c r="D21" s="330"/>
      <c r="E21" s="28">
        <v>0</v>
      </c>
      <c r="F21" s="28">
        <v>0</v>
      </c>
      <c r="G21" s="28">
        <v>0</v>
      </c>
    </row>
    <row r="22" spans="1:7" ht="13.5" thickBot="1">
      <c r="A22" s="9" t="s">
        <v>4</v>
      </c>
      <c r="B22" s="11" t="s">
        <v>240</v>
      </c>
      <c r="C22" s="29"/>
      <c r="D22" s="192"/>
      <c r="E22" s="29">
        <v>0</v>
      </c>
      <c r="F22" s="29">
        <v>0</v>
      </c>
      <c r="G22" s="29">
        <v>0</v>
      </c>
    </row>
    <row r="23" spans="1:7" ht="13.5" thickBot="1">
      <c r="A23" s="32" t="s">
        <v>11</v>
      </c>
      <c r="B23" s="4" t="s">
        <v>216</v>
      </c>
      <c r="C23" s="14">
        <f>C3+C16</f>
        <v>96566</v>
      </c>
      <c r="D23" s="328">
        <f>D3+D16</f>
        <v>84235</v>
      </c>
      <c r="E23" s="14">
        <f>E3+E16</f>
        <v>74289</v>
      </c>
      <c r="F23" s="14">
        <f>F3+F16</f>
        <v>75406</v>
      </c>
      <c r="G23" s="14">
        <f>G3+G16</f>
        <v>77638</v>
      </c>
    </row>
    <row r="24" spans="1:7" ht="12.75">
      <c r="A24" s="6" t="s">
        <v>12</v>
      </c>
      <c r="B24" s="7" t="s">
        <v>217</v>
      </c>
      <c r="C24" s="199">
        <f>C25</f>
        <v>0</v>
      </c>
      <c r="D24" s="336">
        <f>D25</f>
        <v>0</v>
      </c>
      <c r="E24" s="199">
        <f>E25+E28</f>
        <v>839</v>
      </c>
      <c r="F24" s="199">
        <f>F25+F28</f>
        <v>839</v>
      </c>
      <c r="G24" s="199">
        <f>G25+G28</f>
        <v>839</v>
      </c>
    </row>
    <row r="25" spans="1:7" ht="12.75">
      <c r="A25" s="6" t="s">
        <v>204</v>
      </c>
      <c r="B25" s="7" t="s">
        <v>234</v>
      </c>
      <c r="C25" s="199">
        <f>SUM(C26:C27)</f>
        <v>0</v>
      </c>
      <c r="D25" s="336">
        <f>SUM(D26:D27)</f>
        <v>0</v>
      </c>
      <c r="E25" s="199">
        <v>0</v>
      </c>
      <c r="F25" s="199">
        <v>0</v>
      </c>
      <c r="G25" s="199">
        <v>0</v>
      </c>
    </row>
    <row r="26" spans="1:7" ht="12.75">
      <c r="A26" s="9" t="s">
        <v>1</v>
      </c>
      <c r="B26" s="11" t="s">
        <v>218</v>
      </c>
      <c r="C26" s="28"/>
      <c r="D26" s="330"/>
      <c r="E26" s="33"/>
      <c r="F26" s="33"/>
      <c r="G26" s="33"/>
    </row>
    <row r="27" spans="1:7" ht="12.75">
      <c r="A27" s="436" t="s">
        <v>2</v>
      </c>
      <c r="B27" s="437" t="s">
        <v>80</v>
      </c>
      <c r="C27" s="437"/>
      <c r="D27" s="437"/>
      <c r="E27" s="437"/>
      <c r="F27" s="437"/>
      <c r="G27" s="437"/>
    </row>
    <row r="28" spans="1:7" ht="13.5" thickBot="1">
      <c r="A28" s="438" t="s">
        <v>393</v>
      </c>
      <c r="B28" s="439" t="s">
        <v>317</v>
      </c>
      <c r="C28" s="440">
        <v>0</v>
      </c>
      <c r="D28" s="440">
        <v>0</v>
      </c>
      <c r="E28" s="440">
        <v>839</v>
      </c>
      <c r="F28" s="440">
        <v>839</v>
      </c>
      <c r="G28" s="440">
        <v>839</v>
      </c>
    </row>
    <row r="29" spans="1:7" ht="16.5" thickBot="1">
      <c r="A29" s="17" t="s">
        <v>13</v>
      </c>
      <c r="B29" s="3" t="s">
        <v>225</v>
      </c>
      <c r="C29" s="441">
        <f>SUM(C23:C24)</f>
        <v>96566</v>
      </c>
      <c r="D29" s="442">
        <f>SUM(D23:D24)</f>
        <v>84235</v>
      </c>
      <c r="E29" s="441">
        <f>SUM(E23:E24)</f>
        <v>75128</v>
      </c>
      <c r="F29" s="441">
        <f>SUM(F23:F24)</f>
        <v>76245</v>
      </c>
      <c r="G29" s="441">
        <f>SUM(G23:G24)</f>
        <v>78477</v>
      </c>
    </row>
    <row r="30" spans="1:7" ht="15" customHeight="1">
      <c r="A30" s="18"/>
      <c r="B30" s="271" t="s">
        <v>205</v>
      </c>
      <c r="C30" s="340">
        <f>D30/D29*C29</f>
        <v>87296.30597732535</v>
      </c>
      <c r="D30" s="203">
        <v>76149</v>
      </c>
      <c r="E30" s="285">
        <f>D30/D29*E29</f>
        <v>67916.2114560456</v>
      </c>
      <c r="F30" s="285">
        <f>E30/E29*F29</f>
        <v>68925.98688193745</v>
      </c>
      <c r="G30" s="274">
        <f>F30/F29*G29</f>
        <v>70943.72972042502</v>
      </c>
    </row>
    <row r="31" spans="1:7" ht="12.75" customHeight="1">
      <c r="A31" s="6"/>
      <c r="B31" s="24" t="s">
        <v>94</v>
      </c>
      <c r="C31" s="341">
        <f>D31/D29*C29</f>
        <v>1496.0364456579805</v>
      </c>
      <c r="D31" s="204">
        <v>1305</v>
      </c>
      <c r="E31" s="286">
        <f>D31/D29*E29</f>
        <v>1163.9109633762687</v>
      </c>
      <c r="F31" s="286">
        <f>E31/E29*F29</f>
        <v>1181.2159434914226</v>
      </c>
      <c r="G31" s="12">
        <f>F31/F29*G29</f>
        <v>1215.7949189766723</v>
      </c>
    </row>
    <row r="32" spans="1:7" ht="13.5" customHeight="1" thickBot="1">
      <c r="A32" s="20"/>
      <c r="B32" s="39" t="s">
        <v>95</v>
      </c>
      <c r="C32" s="341">
        <f>D32/D29*C29</f>
        <v>7773.65757701668</v>
      </c>
      <c r="D32" s="205">
        <v>6781</v>
      </c>
      <c r="E32" s="287">
        <f>D32/D29*E29</f>
        <v>6047.877580578145</v>
      </c>
      <c r="F32" s="287">
        <f>E32/E29*F29</f>
        <v>6137.797174571141</v>
      </c>
      <c r="G32" s="275">
        <f>F32/F29*G29</f>
        <v>6317.475360598327</v>
      </c>
    </row>
    <row r="33" spans="1:7" ht="13.5" thickBot="1">
      <c r="A33" s="22" t="s">
        <v>14</v>
      </c>
      <c r="B33" s="13" t="s">
        <v>81</v>
      </c>
      <c r="C33" s="40">
        <f>SUM(C34:C35)</f>
        <v>25</v>
      </c>
      <c r="D33" s="338">
        <f>SUM(D34:D35)</f>
        <v>38</v>
      </c>
      <c r="E33" s="36">
        <f>SUM(E34:E35)</f>
        <v>31</v>
      </c>
      <c r="F33" s="36">
        <f>SUM(F34:F35)</f>
        <v>31</v>
      </c>
      <c r="G33" s="36">
        <f>SUM(G34:G35)</f>
        <v>31</v>
      </c>
    </row>
    <row r="34" spans="1:7" ht="12.75">
      <c r="A34" s="27" t="s">
        <v>1</v>
      </c>
      <c r="B34" s="23" t="s">
        <v>82</v>
      </c>
      <c r="C34" s="5">
        <v>2</v>
      </c>
      <c r="D34" s="329">
        <v>2</v>
      </c>
      <c r="E34" s="37">
        <v>2</v>
      </c>
      <c r="F34" s="37">
        <v>2</v>
      </c>
      <c r="G34" s="37">
        <v>2</v>
      </c>
    </row>
    <row r="35" spans="1:7" ht="13.5" thickBot="1">
      <c r="A35" s="38" t="s">
        <v>2</v>
      </c>
      <c r="B35" s="39" t="s">
        <v>83</v>
      </c>
      <c r="C35" s="41">
        <v>23</v>
      </c>
      <c r="D35" s="339">
        <v>36</v>
      </c>
      <c r="E35" s="40">
        <v>29</v>
      </c>
      <c r="F35" s="40">
        <v>29</v>
      </c>
      <c r="G35" s="40">
        <v>29</v>
      </c>
    </row>
  </sheetData>
  <sheetProtection/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view="pageBreakPreview" zoomScale="20" zoomScaleNormal="60" zoomScaleSheetLayoutView="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AJ21"/>
    </sheetView>
  </sheetViews>
  <sheetFormatPr defaultColWidth="9.140625" defaultRowHeight="12.75"/>
  <cols>
    <col min="2" max="2" width="23.421875" style="0" customWidth="1"/>
    <col min="3" max="5" width="19.00390625" style="0" customWidth="1"/>
    <col min="6" max="35" width="20.7109375" style="0" customWidth="1"/>
  </cols>
  <sheetData>
    <row r="1" spans="1:35" ht="25.5">
      <c r="A1" s="447" t="s">
        <v>278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273"/>
      <c r="AI1" s="273"/>
    </row>
    <row r="2" spans="1:36" ht="18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60" t="s">
        <v>399</v>
      </c>
      <c r="AB2" s="460"/>
      <c r="AC2" s="460"/>
      <c r="AD2" s="460"/>
      <c r="AE2" s="460"/>
      <c r="AF2" s="460"/>
      <c r="AG2" s="460"/>
      <c r="AH2" s="460"/>
      <c r="AI2" s="460"/>
      <c r="AJ2" s="180"/>
    </row>
    <row r="3" spans="1:39" ht="19.5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61" t="s">
        <v>61</v>
      </c>
      <c r="AH3" s="461"/>
      <c r="AI3" s="461"/>
      <c r="AM3" s="250"/>
    </row>
    <row r="4" spans="1:35" ht="19.5" thickBot="1">
      <c r="A4" s="448" t="s">
        <v>62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"/>
      <c r="AI4" s="44"/>
    </row>
    <row r="5" spans="1:35" ht="19.5" thickBot="1">
      <c r="A5" s="449" t="s">
        <v>129</v>
      </c>
      <c r="B5" s="450"/>
      <c r="C5" s="454" t="s">
        <v>63</v>
      </c>
      <c r="D5" s="455"/>
      <c r="E5" s="456"/>
      <c r="F5" s="448" t="s">
        <v>35</v>
      </c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53"/>
      <c r="AG5" s="453"/>
      <c r="AH5" s="310"/>
      <c r="AI5" s="310"/>
    </row>
    <row r="6" spans="1:35" ht="78.75" customHeight="1" thickBot="1">
      <c r="A6" s="451"/>
      <c r="B6" s="452"/>
      <c r="C6" s="457"/>
      <c r="D6" s="458"/>
      <c r="E6" s="459"/>
      <c r="F6" s="462" t="s">
        <v>64</v>
      </c>
      <c r="G6" s="463"/>
      <c r="H6" s="464"/>
      <c r="I6" s="462" t="s">
        <v>3</v>
      </c>
      <c r="J6" s="463"/>
      <c r="K6" s="464"/>
      <c r="L6" s="462" t="s">
        <v>177</v>
      </c>
      <c r="M6" s="463"/>
      <c r="N6" s="464"/>
      <c r="O6" s="462" t="s">
        <v>117</v>
      </c>
      <c r="P6" s="463"/>
      <c r="Q6" s="464"/>
      <c r="R6" s="462" t="s">
        <v>182</v>
      </c>
      <c r="S6" s="463"/>
      <c r="T6" s="464"/>
      <c r="U6" s="462" t="s">
        <v>358</v>
      </c>
      <c r="V6" s="463"/>
      <c r="W6" s="464"/>
      <c r="X6" s="462" t="s">
        <v>332</v>
      </c>
      <c r="Y6" s="463"/>
      <c r="Z6" s="464"/>
      <c r="AA6" s="462" t="s">
        <v>392</v>
      </c>
      <c r="AB6" s="463"/>
      <c r="AC6" s="464"/>
      <c r="AD6" s="462" t="s">
        <v>396</v>
      </c>
      <c r="AE6" s="463"/>
      <c r="AF6" s="463"/>
      <c r="AG6" s="462" t="s">
        <v>391</v>
      </c>
      <c r="AH6" s="463"/>
      <c r="AI6" s="464"/>
    </row>
    <row r="7" spans="1:35" ht="24.75" thickBot="1">
      <c r="A7" s="44"/>
      <c r="B7" s="44"/>
      <c r="C7" s="276" t="s">
        <v>334</v>
      </c>
      <c r="D7" s="277" t="s">
        <v>350</v>
      </c>
      <c r="E7" s="277" t="s">
        <v>351</v>
      </c>
      <c r="F7" s="276" t="s">
        <v>334</v>
      </c>
      <c r="G7" s="277" t="s">
        <v>348</v>
      </c>
      <c r="H7" s="277" t="s">
        <v>351</v>
      </c>
      <c r="I7" s="276" t="s">
        <v>334</v>
      </c>
      <c r="J7" s="277" t="s">
        <v>349</v>
      </c>
      <c r="K7" s="277" t="s">
        <v>351</v>
      </c>
      <c r="L7" s="276" t="s">
        <v>334</v>
      </c>
      <c r="M7" s="277" t="s">
        <v>348</v>
      </c>
      <c r="N7" s="277" t="s">
        <v>351</v>
      </c>
      <c r="O7" s="276" t="s">
        <v>334</v>
      </c>
      <c r="P7" s="277" t="s">
        <v>348</v>
      </c>
      <c r="Q7" s="277" t="s">
        <v>351</v>
      </c>
      <c r="R7" s="276" t="s">
        <v>334</v>
      </c>
      <c r="S7" s="277" t="s">
        <v>348</v>
      </c>
      <c r="T7" s="277" t="s">
        <v>351</v>
      </c>
      <c r="U7" s="276" t="s">
        <v>334</v>
      </c>
      <c r="V7" s="277" t="s">
        <v>348</v>
      </c>
      <c r="W7" s="277" t="s">
        <v>351</v>
      </c>
      <c r="X7" s="276" t="s">
        <v>334</v>
      </c>
      <c r="Y7" s="277" t="s">
        <v>348</v>
      </c>
      <c r="Z7" s="277" t="s">
        <v>351</v>
      </c>
      <c r="AA7" s="276" t="s">
        <v>334</v>
      </c>
      <c r="AB7" s="277" t="s">
        <v>349</v>
      </c>
      <c r="AC7" s="277" t="s">
        <v>351</v>
      </c>
      <c r="AD7" s="276" t="s">
        <v>334</v>
      </c>
      <c r="AE7" s="277" t="s">
        <v>349</v>
      </c>
      <c r="AF7" s="277" t="s">
        <v>351</v>
      </c>
      <c r="AG7" s="276" t="s">
        <v>334</v>
      </c>
      <c r="AH7" s="278" t="s">
        <v>349</v>
      </c>
      <c r="AI7" s="278" t="s">
        <v>351</v>
      </c>
    </row>
    <row r="8" spans="1:35" ht="64.5" customHeight="1" thickBot="1">
      <c r="A8" s="175" t="s">
        <v>130</v>
      </c>
      <c r="B8" s="45" t="s">
        <v>131</v>
      </c>
      <c r="C8" s="357">
        <f>SUM(F8:AG8)</f>
        <v>420</v>
      </c>
      <c r="D8" s="357">
        <f>G8+J8+M8+P8+S8+V8+Y8+AB8+AE8+AH8</f>
        <v>100</v>
      </c>
      <c r="E8" s="357">
        <f>H8+K8+N8+Q8+T8+W8+Z8+AC8+AF8+AI8</f>
        <v>220</v>
      </c>
      <c r="F8" s="358">
        <v>100</v>
      </c>
      <c r="G8" s="358">
        <v>100</v>
      </c>
      <c r="H8" s="358">
        <v>150</v>
      </c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>
        <v>70</v>
      </c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</row>
    <row r="9" spans="1:35" ht="64.5" customHeight="1" thickBot="1">
      <c r="A9" s="175" t="s">
        <v>267</v>
      </c>
      <c r="B9" s="45" t="s">
        <v>268</v>
      </c>
      <c r="C9" s="357">
        <f>SUM(F9:AG9)</f>
        <v>1110</v>
      </c>
      <c r="D9" s="357">
        <f aca="true" t="shared" si="0" ref="D9:D19">G9+J9+M9+P9+S9+V9+Y9+AB9+AE9+AH9</f>
        <v>225</v>
      </c>
      <c r="E9" s="357">
        <f>H9+K9+N9+Q9+T9+W9+Z9+AC9+AF9+AI9</f>
        <v>660</v>
      </c>
      <c r="F9" s="358">
        <v>225</v>
      </c>
      <c r="G9" s="358">
        <v>225</v>
      </c>
      <c r="H9" s="358">
        <v>660</v>
      </c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</row>
    <row r="10" spans="1:35" ht="64.5" customHeight="1" thickBot="1">
      <c r="A10" s="175" t="s">
        <v>140</v>
      </c>
      <c r="B10" s="45" t="s">
        <v>166</v>
      </c>
      <c r="C10" s="357">
        <f>SUM(F10:AG10)</f>
        <v>66850</v>
      </c>
      <c r="D10" s="357">
        <f t="shared" si="0"/>
        <v>22416</v>
      </c>
      <c r="E10" s="357">
        <f aca="true" t="shared" si="1" ref="E10:E19">H10+K10+N10+Q10+T10+W10+Z10+AC10+AF10+AI10</f>
        <v>22018</v>
      </c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>
        <v>22416</v>
      </c>
      <c r="AB10" s="358">
        <v>22416</v>
      </c>
      <c r="AC10" s="358">
        <v>22018</v>
      </c>
      <c r="AD10" s="358"/>
      <c r="AE10" s="358"/>
      <c r="AF10" s="358"/>
      <c r="AG10" s="358"/>
      <c r="AH10" s="358"/>
      <c r="AI10" s="358"/>
    </row>
    <row r="11" spans="1:35" ht="64.5" customHeight="1" thickBot="1">
      <c r="A11" s="175" t="s">
        <v>353</v>
      </c>
      <c r="B11" s="45" t="s">
        <v>354</v>
      </c>
      <c r="C11" s="357"/>
      <c r="D11" s="357">
        <f t="shared" si="0"/>
        <v>0</v>
      </c>
      <c r="E11" s="357">
        <f t="shared" si="1"/>
        <v>4997</v>
      </c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>
        <v>0</v>
      </c>
      <c r="AE11" s="358">
        <v>0</v>
      </c>
      <c r="AF11" s="358">
        <v>4997</v>
      </c>
      <c r="AG11" s="358">
        <v>0</v>
      </c>
      <c r="AH11" s="358">
        <v>0</v>
      </c>
      <c r="AI11" s="358">
        <v>0</v>
      </c>
    </row>
    <row r="12" spans="1:35" ht="64.5" customHeight="1" thickBot="1">
      <c r="A12" s="175" t="s">
        <v>355</v>
      </c>
      <c r="B12" s="45" t="s">
        <v>356</v>
      </c>
      <c r="C12" s="357"/>
      <c r="D12" s="357">
        <f t="shared" si="0"/>
        <v>0</v>
      </c>
      <c r="E12" s="357">
        <f t="shared" si="1"/>
        <v>412</v>
      </c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>
        <v>412</v>
      </c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</row>
    <row r="13" spans="1:35" ht="64.5" customHeight="1" thickBot="1">
      <c r="A13" s="175" t="s">
        <v>133</v>
      </c>
      <c r="B13" s="45" t="s">
        <v>134</v>
      </c>
      <c r="C13" s="357">
        <f>SUM(F13:AG13)</f>
        <v>22251</v>
      </c>
      <c r="D13" s="357">
        <f t="shared" si="0"/>
        <v>7607</v>
      </c>
      <c r="E13" s="357">
        <f t="shared" si="1"/>
        <v>7607</v>
      </c>
      <c r="F13" s="358">
        <v>0</v>
      </c>
      <c r="G13" s="358">
        <v>0</v>
      </c>
      <c r="H13" s="358">
        <v>0</v>
      </c>
      <c r="I13" s="358"/>
      <c r="J13" s="358"/>
      <c r="K13" s="358"/>
      <c r="L13" s="358"/>
      <c r="M13" s="358"/>
      <c r="N13" s="358"/>
      <c r="O13" s="358"/>
      <c r="P13" s="358"/>
      <c r="Q13" s="358"/>
      <c r="R13" s="358">
        <v>7037</v>
      </c>
      <c r="S13" s="358">
        <v>7607</v>
      </c>
      <c r="T13" s="358">
        <v>7607</v>
      </c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</row>
    <row r="14" spans="1:35" ht="64.5" customHeight="1" thickBot="1">
      <c r="A14" s="175" t="s">
        <v>318</v>
      </c>
      <c r="B14" s="45" t="s">
        <v>319</v>
      </c>
      <c r="C14" s="357">
        <f>SUM(F14:AG14)</f>
        <v>113973</v>
      </c>
      <c r="D14" s="357">
        <f t="shared" si="0"/>
        <v>37991</v>
      </c>
      <c r="E14" s="357">
        <f t="shared" si="1"/>
        <v>37991</v>
      </c>
      <c r="F14" s="358">
        <v>4600</v>
      </c>
      <c r="G14" s="358">
        <v>4600</v>
      </c>
      <c r="H14" s="358">
        <v>4600</v>
      </c>
      <c r="I14" s="358"/>
      <c r="J14" s="358"/>
      <c r="K14" s="358"/>
      <c r="L14" s="358"/>
      <c r="M14" s="358"/>
      <c r="N14" s="358"/>
      <c r="O14" s="358"/>
      <c r="P14" s="358"/>
      <c r="Q14" s="358"/>
      <c r="R14" s="358">
        <v>33391</v>
      </c>
      <c r="S14" s="358">
        <v>33391</v>
      </c>
      <c r="T14" s="358">
        <v>33391</v>
      </c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</row>
    <row r="15" spans="1:35" ht="64.5" customHeight="1" thickBot="1">
      <c r="A15" s="175" t="s">
        <v>149</v>
      </c>
      <c r="B15" s="45" t="s">
        <v>320</v>
      </c>
      <c r="C15" s="357">
        <f>SUM(F15:AG15)</f>
        <v>360</v>
      </c>
      <c r="D15" s="357">
        <f t="shared" si="0"/>
        <v>120</v>
      </c>
      <c r="E15" s="357">
        <f t="shared" si="1"/>
        <v>120</v>
      </c>
      <c r="F15" s="359">
        <v>0</v>
      </c>
      <c r="G15" s="359">
        <v>0</v>
      </c>
      <c r="H15" s="359">
        <v>0</v>
      </c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>
        <v>120</v>
      </c>
      <c r="Y15" s="358">
        <v>120</v>
      </c>
      <c r="Z15" s="358">
        <v>120</v>
      </c>
      <c r="AA15" s="358"/>
      <c r="AB15" s="358"/>
      <c r="AC15" s="358"/>
      <c r="AD15" s="358"/>
      <c r="AE15" s="358"/>
      <c r="AF15" s="358"/>
      <c r="AG15" s="358"/>
      <c r="AH15" s="358"/>
      <c r="AI15" s="358"/>
    </row>
    <row r="16" spans="1:35" ht="64.5" customHeight="1" thickBot="1">
      <c r="A16" s="175" t="s">
        <v>151</v>
      </c>
      <c r="B16" s="45" t="s">
        <v>357</v>
      </c>
      <c r="C16" s="357"/>
      <c r="D16" s="357">
        <f t="shared" si="0"/>
        <v>0</v>
      </c>
      <c r="E16" s="357">
        <f t="shared" si="1"/>
        <v>3</v>
      </c>
      <c r="F16" s="359"/>
      <c r="G16" s="359"/>
      <c r="H16" s="359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>
        <v>0</v>
      </c>
      <c r="V16" s="358">
        <v>0</v>
      </c>
      <c r="W16" s="358">
        <v>3</v>
      </c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</row>
    <row r="17" spans="1:35" ht="64.5" customHeight="1" thickBot="1">
      <c r="A17" s="175" t="s">
        <v>141</v>
      </c>
      <c r="B17" s="45" t="s">
        <v>142</v>
      </c>
      <c r="C17" s="357">
        <f>SUM(F17:AG17)</f>
        <v>0</v>
      </c>
      <c r="D17" s="357">
        <f t="shared" si="0"/>
        <v>0</v>
      </c>
      <c r="E17" s="357">
        <f t="shared" si="1"/>
        <v>0</v>
      </c>
      <c r="F17" s="358">
        <v>0</v>
      </c>
      <c r="G17" s="358">
        <v>0</v>
      </c>
      <c r="H17" s="358">
        <v>0</v>
      </c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</row>
    <row r="18" spans="1:35" ht="64.5" customHeight="1" thickBot="1">
      <c r="A18" s="175" t="s">
        <v>138</v>
      </c>
      <c r="B18" s="45" t="s">
        <v>139</v>
      </c>
      <c r="C18" s="357">
        <f>SUM(F18:AG18)</f>
        <v>17737</v>
      </c>
      <c r="D18" s="357">
        <f t="shared" si="0"/>
        <v>7207</v>
      </c>
      <c r="E18" s="357">
        <f t="shared" si="1"/>
        <v>3870</v>
      </c>
      <c r="F18" s="358"/>
      <c r="G18" s="358"/>
      <c r="H18" s="358"/>
      <c r="I18" s="358">
        <v>1750</v>
      </c>
      <c r="J18" s="358">
        <v>1750</v>
      </c>
      <c r="K18" s="358">
        <v>2960</v>
      </c>
      <c r="L18" s="358">
        <v>10</v>
      </c>
      <c r="M18" s="358">
        <v>10</v>
      </c>
      <c r="N18" s="358">
        <v>210</v>
      </c>
      <c r="O18" s="358">
        <v>450</v>
      </c>
      <c r="P18" s="358">
        <v>450</v>
      </c>
      <c r="Q18" s="358">
        <v>700</v>
      </c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>
        <v>4450</v>
      </c>
      <c r="AE18" s="358">
        <v>4997</v>
      </c>
      <c r="AF18" s="358">
        <v>0</v>
      </c>
      <c r="AG18" s="358"/>
      <c r="AH18" s="358"/>
      <c r="AI18" s="358"/>
    </row>
    <row r="19" spans="1:35" ht="64.5" customHeight="1" thickBot="1">
      <c r="A19" s="175" t="s">
        <v>144</v>
      </c>
      <c r="B19" s="176" t="s">
        <v>145</v>
      </c>
      <c r="C19" s="357">
        <f>SUM(F19:AG19)</f>
        <v>1737</v>
      </c>
      <c r="D19" s="357">
        <f t="shared" si="0"/>
        <v>579</v>
      </c>
      <c r="E19" s="357">
        <f t="shared" si="1"/>
        <v>579</v>
      </c>
      <c r="F19" s="358">
        <v>579</v>
      </c>
      <c r="G19" s="358">
        <v>579</v>
      </c>
      <c r="H19" s="358">
        <v>579</v>
      </c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</row>
    <row r="20" spans="1:35" ht="19.5" thickBot="1">
      <c r="A20" s="445" t="s">
        <v>38</v>
      </c>
      <c r="B20" s="446"/>
      <c r="C20" s="360">
        <f>F20+I20+L20+O20+R20+U20+X20+AA20+AD20+AG20</f>
        <v>75128</v>
      </c>
      <c r="D20" s="360">
        <f>G20+J20+M20+P20+S20+V20+Y20+AB20+AE20+AH20</f>
        <v>76245</v>
      </c>
      <c r="E20" s="360">
        <f>H20+K20+N20+Q20+T20+W20+Z20+AC20+AF20+AI20</f>
        <v>78477</v>
      </c>
      <c r="F20" s="360">
        <f aca="true" t="shared" si="2" ref="F20:AH20">SUM(F8:F19)</f>
        <v>5504</v>
      </c>
      <c r="G20" s="360">
        <f t="shared" si="2"/>
        <v>5504</v>
      </c>
      <c r="H20" s="360">
        <f t="shared" si="2"/>
        <v>5989</v>
      </c>
      <c r="I20" s="360">
        <f t="shared" si="2"/>
        <v>1750</v>
      </c>
      <c r="J20" s="360">
        <f t="shared" si="2"/>
        <v>1750</v>
      </c>
      <c r="K20" s="360">
        <f t="shared" si="2"/>
        <v>2960</v>
      </c>
      <c r="L20" s="360">
        <f t="shared" si="2"/>
        <v>10</v>
      </c>
      <c r="M20" s="360">
        <f t="shared" si="2"/>
        <v>10</v>
      </c>
      <c r="N20" s="360">
        <f t="shared" si="2"/>
        <v>210</v>
      </c>
      <c r="O20" s="360">
        <f t="shared" si="2"/>
        <v>450</v>
      </c>
      <c r="P20" s="360">
        <f t="shared" si="2"/>
        <v>450</v>
      </c>
      <c r="Q20" s="360">
        <f t="shared" si="2"/>
        <v>700</v>
      </c>
      <c r="R20" s="360">
        <f t="shared" si="2"/>
        <v>40428</v>
      </c>
      <c r="S20" s="360">
        <f t="shared" si="2"/>
        <v>40998</v>
      </c>
      <c r="T20" s="360">
        <f t="shared" si="2"/>
        <v>41480</v>
      </c>
      <c r="U20" s="360">
        <f t="shared" si="2"/>
        <v>0</v>
      </c>
      <c r="V20" s="360">
        <f t="shared" si="2"/>
        <v>0</v>
      </c>
      <c r="W20" s="360">
        <f>SUM(W8:W19)</f>
        <v>3</v>
      </c>
      <c r="X20" s="360">
        <f t="shared" si="2"/>
        <v>120</v>
      </c>
      <c r="Y20" s="360">
        <f t="shared" si="2"/>
        <v>120</v>
      </c>
      <c r="Z20" s="360">
        <f t="shared" si="2"/>
        <v>120</v>
      </c>
      <c r="AA20" s="360">
        <f t="shared" si="2"/>
        <v>22416</v>
      </c>
      <c r="AB20" s="360">
        <f t="shared" si="2"/>
        <v>22416</v>
      </c>
      <c r="AC20" s="360">
        <f t="shared" si="2"/>
        <v>22018</v>
      </c>
      <c r="AD20" s="360">
        <f t="shared" si="2"/>
        <v>4450</v>
      </c>
      <c r="AE20" s="360">
        <f t="shared" si="2"/>
        <v>4997</v>
      </c>
      <c r="AF20" s="360">
        <f t="shared" si="2"/>
        <v>4997</v>
      </c>
      <c r="AG20" s="360">
        <f t="shared" si="2"/>
        <v>0</v>
      </c>
      <c r="AH20" s="360">
        <f t="shared" si="2"/>
        <v>0</v>
      </c>
      <c r="AI20" s="360">
        <f>SUM(AI8:AI19)</f>
        <v>0</v>
      </c>
    </row>
  </sheetData>
  <sheetProtection/>
  <mergeCells count="18">
    <mergeCell ref="X6:Z6"/>
    <mergeCell ref="AA6:AC6"/>
    <mergeCell ref="F6:H6"/>
    <mergeCell ref="I6:K6"/>
    <mergeCell ref="L6:N6"/>
    <mergeCell ref="O6:Q6"/>
    <mergeCell ref="R6:T6"/>
    <mergeCell ref="U6:W6"/>
    <mergeCell ref="A20:B20"/>
    <mergeCell ref="A1:AG1"/>
    <mergeCell ref="A4:AG4"/>
    <mergeCell ref="A5:B6"/>
    <mergeCell ref="F5:AG5"/>
    <mergeCell ref="C5:E6"/>
    <mergeCell ref="AA2:AI2"/>
    <mergeCell ref="AG3:AI3"/>
    <mergeCell ref="AD6:AF6"/>
    <mergeCell ref="AG6:AI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7"/>
  <sheetViews>
    <sheetView view="pageBreakPreview" zoomScale="30" zoomScaleNormal="7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AM40"/>
    </sheetView>
  </sheetViews>
  <sheetFormatPr defaultColWidth="9.140625" defaultRowHeight="12.75"/>
  <cols>
    <col min="2" max="2" width="25.8515625" style="0" customWidth="1"/>
    <col min="3" max="4" width="14.8515625" style="0" customWidth="1"/>
    <col min="5" max="5" width="19.140625" style="0" customWidth="1"/>
    <col min="6" max="8" width="12.57421875" style="0" customWidth="1"/>
    <col min="9" max="11" width="20.7109375" style="0" customWidth="1"/>
    <col min="12" max="12" width="11.57421875" style="0" customWidth="1"/>
    <col min="13" max="13" width="12.00390625" style="0" customWidth="1"/>
    <col min="14" max="14" width="12.28125" style="0" customWidth="1"/>
    <col min="15" max="17" width="14.8515625" style="0" customWidth="1"/>
    <col min="18" max="20" width="11.57421875" style="0" customWidth="1"/>
    <col min="21" max="26" width="14.28125" style="0" customWidth="1"/>
    <col min="27" max="29" width="13.140625" style="0" customWidth="1"/>
    <col min="30" max="35" width="10.8515625" style="0" customWidth="1"/>
    <col min="36" max="36" width="6.57421875" style="0" customWidth="1"/>
    <col min="50" max="50" width="9.140625" style="0" customWidth="1"/>
  </cols>
  <sheetData>
    <row r="1" spans="1:36" ht="29.25" customHeight="1">
      <c r="A1" s="478" t="s">
        <v>279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218"/>
      <c r="AF1" s="218"/>
      <c r="AG1" s="218"/>
      <c r="AH1" s="218"/>
      <c r="AI1" s="218"/>
      <c r="AJ1" s="46"/>
    </row>
    <row r="2" spans="1:36" ht="29.2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46"/>
    </row>
    <row r="3" spans="1:37" ht="18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7" t="s">
        <v>400</v>
      </c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180"/>
    </row>
    <row r="4" spans="1:36" ht="19.5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8"/>
      <c r="AE4" s="48"/>
      <c r="AF4" s="48"/>
      <c r="AG4" s="48"/>
      <c r="AH4" s="48"/>
      <c r="AI4" s="48"/>
      <c r="AJ4" s="48" t="s">
        <v>0</v>
      </c>
    </row>
    <row r="5" spans="1:36" ht="18.75">
      <c r="A5" s="479" t="s">
        <v>39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251"/>
      <c r="AF5" s="251"/>
      <c r="AG5" s="251"/>
      <c r="AH5" s="251"/>
      <c r="AI5" s="251"/>
      <c r="AJ5" s="481" t="s">
        <v>52</v>
      </c>
    </row>
    <row r="6" spans="1:36" ht="18.75">
      <c r="A6" s="484" t="s">
        <v>175</v>
      </c>
      <c r="B6" s="485"/>
      <c r="C6" s="471" t="s">
        <v>40</v>
      </c>
      <c r="D6" s="472"/>
      <c r="E6" s="473"/>
      <c r="F6" s="486" t="s">
        <v>35</v>
      </c>
      <c r="G6" s="486"/>
      <c r="H6" s="486"/>
      <c r="I6" s="486"/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252"/>
      <c r="AF6" s="252"/>
      <c r="AG6" s="252"/>
      <c r="AH6" s="252"/>
      <c r="AI6" s="252"/>
      <c r="AJ6" s="482"/>
    </row>
    <row r="7" spans="1:36" ht="68.25" customHeight="1" thickBot="1">
      <c r="A7" s="484"/>
      <c r="B7" s="485"/>
      <c r="C7" s="474"/>
      <c r="D7" s="475"/>
      <c r="E7" s="476"/>
      <c r="F7" s="468" t="s">
        <v>43</v>
      </c>
      <c r="G7" s="469"/>
      <c r="H7" s="470"/>
      <c r="I7" s="465" t="s">
        <v>167</v>
      </c>
      <c r="J7" s="466"/>
      <c r="K7" s="467"/>
      <c r="L7" s="465" t="s">
        <v>41</v>
      </c>
      <c r="M7" s="466"/>
      <c r="N7" s="467"/>
      <c r="O7" s="465" t="s">
        <v>182</v>
      </c>
      <c r="P7" s="466"/>
      <c r="Q7" s="466"/>
      <c r="R7" s="465" t="s">
        <v>168</v>
      </c>
      <c r="S7" s="466"/>
      <c r="T7" s="467"/>
      <c r="U7" s="465" t="s">
        <v>183</v>
      </c>
      <c r="V7" s="466"/>
      <c r="W7" s="467"/>
      <c r="X7" s="465" t="s">
        <v>322</v>
      </c>
      <c r="Y7" s="466"/>
      <c r="Z7" s="467"/>
      <c r="AA7" s="465" t="s">
        <v>269</v>
      </c>
      <c r="AB7" s="466"/>
      <c r="AC7" s="467"/>
      <c r="AD7" s="465" t="s">
        <v>42</v>
      </c>
      <c r="AE7" s="466"/>
      <c r="AF7" s="467"/>
      <c r="AG7" s="465" t="s">
        <v>316</v>
      </c>
      <c r="AH7" s="466"/>
      <c r="AI7" s="467"/>
      <c r="AJ7" s="483"/>
    </row>
    <row r="8" spans="1:36" ht="48.75" thickBot="1">
      <c r="A8" s="49"/>
      <c r="B8" s="379"/>
      <c r="C8" s="377" t="s">
        <v>334</v>
      </c>
      <c r="D8" s="277" t="s">
        <v>348</v>
      </c>
      <c r="E8" s="277" t="s">
        <v>351</v>
      </c>
      <c r="F8" s="308" t="s">
        <v>334</v>
      </c>
      <c r="G8" s="277" t="s">
        <v>350</v>
      </c>
      <c r="H8" s="277" t="s">
        <v>351</v>
      </c>
      <c r="I8" s="309" t="s">
        <v>334</v>
      </c>
      <c r="J8" s="277" t="s">
        <v>348</v>
      </c>
      <c r="K8" s="277" t="s">
        <v>351</v>
      </c>
      <c r="L8" s="309" t="s">
        <v>334</v>
      </c>
      <c r="M8" s="277" t="s">
        <v>348</v>
      </c>
      <c r="N8" s="277" t="s">
        <v>351</v>
      </c>
      <c r="O8" s="377" t="s">
        <v>334</v>
      </c>
      <c r="P8" s="277" t="s">
        <v>349</v>
      </c>
      <c r="Q8" s="277" t="s">
        <v>351</v>
      </c>
      <c r="R8" s="377" t="s">
        <v>334</v>
      </c>
      <c r="S8" s="277" t="s">
        <v>349</v>
      </c>
      <c r="T8" s="277" t="s">
        <v>351</v>
      </c>
      <c r="U8" s="378" t="s">
        <v>334</v>
      </c>
      <c r="V8" s="277" t="s">
        <v>349</v>
      </c>
      <c r="W8" s="277" t="s">
        <v>351</v>
      </c>
      <c r="X8" s="378" t="s">
        <v>334</v>
      </c>
      <c r="Y8" s="277" t="s">
        <v>348</v>
      </c>
      <c r="Z8" s="277" t="s">
        <v>351</v>
      </c>
      <c r="AA8" s="378" t="s">
        <v>334</v>
      </c>
      <c r="AB8" s="277" t="s">
        <v>348</v>
      </c>
      <c r="AC8" s="277" t="s">
        <v>351</v>
      </c>
      <c r="AD8" s="378" t="s">
        <v>334</v>
      </c>
      <c r="AE8" s="277" t="s">
        <v>348</v>
      </c>
      <c r="AF8" s="277" t="s">
        <v>351</v>
      </c>
      <c r="AG8" s="378" t="s">
        <v>334</v>
      </c>
      <c r="AH8" s="277" t="s">
        <v>348</v>
      </c>
      <c r="AI8" s="277" t="s">
        <v>351</v>
      </c>
      <c r="AJ8" s="400">
        <v>8</v>
      </c>
    </row>
    <row r="9" spans="1:36" s="257" customFormat="1" ht="51" customHeight="1">
      <c r="A9" s="371" t="s">
        <v>130</v>
      </c>
      <c r="B9" s="372" t="s">
        <v>146</v>
      </c>
      <c r="C9" s="373">
        <f aca="true" t="shared" si="0" ref="C9:C36">F9+I9+L9+O9+R9+U9+X9+AA9+AD9+AG9</f>
        <v>7936</v>
      </c>
      <c r="D9" s="373">
        <f aca="true" t="shared" si="1" ref="D9:D36">G9+J9+M9+P9+S9+V9+Y9+AB9+AE9+AH9</f>
        <v>8184</v>
      </c>
      <c r="E9" s="373">
        <f>H9+K9+N9+Q9+T9+W9+Z9+AC9+AF9+AI9</f>
        <v>8241</v>
      </c>
      <c r="F9" s="374">
        <v>3550</v>
      </c>
      <c r="G9" s="374">
        <v>3550</v>
      </c>
      <c r="H9" s="374">
        <v>3760</v>
      </c>
      <c r="I9" s="374">
        <v>1250</v>
      </c>
      <c r="J9" s="374">
        <v>1250</v>
      </c>
      <c r="K9" s="374">
        <v>1250</v>
      </c>
      <c r="L9" s="374">
        <v>3136</v>
      </c>
      <c r="M9" s="374">
        <v>3136</v>
      </c>
      <c r="N9" s="374">
        <v>3136</v>
      </c>
      <c r="O9" s="374">
        <v>0</v>
      </c>
      <c r="P9" s="374">
        <v>248</v>
      </c>
      <c r="Q9" s="374">
        <v>45</v>
      </c>
      <c r="R9" s="374"/>
      <c r="S9" s="374"/>
      <c r="T9" s="374"/>
      <c r="U9" s="374"/>
      <c r="V9" s="374"/>
      <c r="W9" s="374"/>
      <c r="X9" s="374">
        <v>0</v>
      </c>
      <c r="Y9" s="374">
        <v>0</v>
      </c>
      <c r="Z9" s="374">
        <v>50</v>
      </c>
      <c r="AA9" s="374"/>
      <c r="AB9" s="374"/>
      <c r="AC9" s="374"/>
      <c r="AD9" s="374"/>
      <c r="AE9" s="375"/>
      <c r="AF9" s="375"/>
      <c r="AG9" s="375"/>
      <c r="AH9" s="375"/>
      <c r="AI9" s="375"/>
      <c r="AJ9" s="399">
        <v>1</v>
      </c>
    </row>
    <row r="10" spans="1:36" s="257" customFormat="1" ht="39" customHeight="1">
      <c r="A10" s="371" t="s">
        <v>137</v>
      </c>
      <c r="B10" s="372" t="s">
        <v>116</v>
      </c>
      <c r="C10" s="373">
        <f t="shared" si="0"/>
        <v>1515</v>
      </c>
      <c r="D10" s="373">
        <f t="shared" si="1"/>
        <v>1515</v>
      </c>
      <c r="E10" s="373">
        <f aca="true" t="shared" si="2" ref="E10:E36">H10+K10+N10+Q10+T10+W10+Z10+AC10+AF10+AI10</f>
        <v>750</v>
      </c>
      <c r="F10" s="374"/>
      <c r="G10" s="374"/>
      <c r="H10" s="374"/>
      <c r="I10" s="374"/>
      <c r="J10" s="374"/>
      <c r="K10" s="374"/>
      <c r="L10" s="374">
        <v>515</v>
      </c>
      <c r="M10" s="374">
        <v>515</v>
      </c>
      <c r="N10" s="374">
        <v>750</v>
      </c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>
        <v>1000</v>
      </c>
      <c r="AB10" s="374">
        <v>1000</v>
      </c>
      <c r="AC10" s="374">
        <v>0</v>
      </c>
      <c r="AD10" s="374"/>
      <c r="AE10" s="375"/>
      <c r="AF10" s="375"/>
      <c r="AG10" s="375"/>
      <c r="AH10" s="375"/>
      <c r="AI10" s="375"/>
      <c r="AJ10" s="376"/>
    </row>
    <row r="11" spans="1:36" s="257" customFormat="1" ht="40.5" customHeight="1">
      <c r="A11" s="371" t="s">
        <v>133</v>
      </c>
      <c r="B11" s="372" t="s">
        <v>134</v>
      </c>
      <c r="C11" s="373">
        <f t="shared" si="0"/>
        <v>7137</v>
      </c>
      <c r="D11" s="373">
        <f t="shared" si="1"/>
        <v>7707</v>
      </c>
      <c r="E11" s="373">
        <f t="shared" si="2"/>
        <v>7752</v>
      </c>
      <c r="F11" s="374">
        <v>5795</v>
      </c>
      <c r="G11" s="374">
        <v>5795</v>
      </c>
      <c r="H11" s="374">
        <v>5680</v>
      </c>
      <c r="I11" s="374">
        <v>782</v>
      </c>
      <c r="J11" s="374">
        <v>782</v>
      </c>
      <c r="K11" s="374">
        <v>782</v>
      </c>
      <c r="L11" s="374">
        <v>300</v>
      </c>
      <c r="M11" s="374">
        <v>705</v>
      </c>
      <c r="N11" s="374">
        <v>900</v>
      </c>
      <c r="O11" s="374"/>
      <c r="P11" s="374"/>
      <c r="Q11" s="374"/>
      <c r="R11" s="374"/>
      <c r="S11" s="374"/>
      <c r="T11" s="374"/>
      <c r="U11" s="374"/>
      <c r="V11" s="374"/>
      <c r="W11" s="374"/>
      <c r="X11" s="374">
        <v>260</v>
      </c>
      <c r="Y11" s="374">
        <v>425</v>
      </c>
      <c r="Z11" s="374">
        <v>390</v>
      </c>
      <c r="AA11" s="374"/>
      <c r="AB11" s="374"/>
      <c r="AC11" s="374"/>
      <c r="AD11" s="374"/>
      <c r="AE11" s="375"/>
      <c r="AF11" s="375"/>
      <c r="AG11" s="375"/>
      <c r="AH11" s="375"/>
      <c r="AI11" s="375"/>
      <c r="AJ11" s="376">
        <v>6</v>
      </c>
    </row>
    <row r="12" spans="1:36" s="257" customFormat="1" ht="40.5" customHeight="1">
      <c r="A12" s="371" t="s">
        <v>318</v>
      </c>
      <c r="B12" s="372" t="s">
        <v>321</v>
      </c>
      <c r="C12" s="373">
        <f t="shared" si="0"/>
        <v>38291</v>
      </c>
      <c r="D12" s="373">
        <f t="shared" si="1"/>
        <v>38291</v>
      </c>
      <c r="E12" s="373">
        <f t="shared" si="2"/>
        <v>40509</v>
      </c>
      <c r="F12" s="374">
        <v>22600</v>
      </c>
      <c r="G12" s="374">
        <v>22600</v>
      </c>
      <c r="H12" s="374">
        <v>22600</v>
      </c>
      <c r="I12" s="374">
        <v>3051</v>
      </c>
      <c r="J12" s="374">
        <v>3051</v>
      </c>
      <c r="K12" s="374">
        <v>3051</v>
      </c>
      <c r="L12" s="374">
        <v>12640</v>
      </c>
      <c r="M12" s="374">
        <v>12510</v>
      </c>
      <c r="N12" s="374">
        <v>11011</v>
      </c>
      <c r="O12" s="374"/>
      <c r="P12" s="374"/>
      <c r="Q12" s="374"/>
      <c r="R12" s="374"/>
      <c r="S12" s="374"/>
      <c r="T12" s="374"/>
      <c r="U12" s="374"/>
      <c r="V12" s="374"/>
      <c r="W12" s="374"/>
      <c r="X12" s="374">
        <v>0</v>
      </c>
      <c r="Y12" s="374">
        <v>130</v>
      </c>
      <c r="Z12" s="374">
        <v>3847</v>
      </c>
      <c r="AA12" s="374"/>
      <c r="AB12" s="374"/>
      <c r="AC12" s="374"/>
      <c r="AD12" s="374"/>
      <c r="AE12" s="375"/>
      <c r="AF12" s="375"/>
      <c r="AG12" s="375"/>
      <c r="AH12" s="375"/>
      <c r="AI12" s="375"/>
      <c r="AJ12" s="376">
        <v>23</v>
      </c>
    </row>
    <row r="13" spans="1:36" s="257" customFormat="1" ht="32.25" customHeight="1">
      <c r="A13" s="371" t="s">
        <v>147</v>
      </c>
      <c r="B13" s="372" t="s">
        <v>148</v>
      </c>
      <c r="C13" s="373">
        <f t="shared" si="0"/>
        <v>2400</v>
      </c>
      <c r="D13" s="373">
        <f t="shared" si="1"/>
        <v>2400</v>
      </c>
      <c r="E13" s="373">
        <f t="shared" si="2"/>
        <v>2800</v>
      </c>
      <c r="F13" s="374"/>
      <c r="G13" s="374"/>
      <c r="H13" s="374"/>
      <c r="I13" s="374"/>
      <c r="J13" s="374"/>
      <c r="K13" s="374"/>
      <c r="L13" s="374">
        <v>800</v>
      </c>
      <c r="M13" s="374">
        <v>800</v>
      </c>
      <c r="N13" s="374">
        <v>1200</v>
      </c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>
        <v>1600</v>
      </c>
      <c r="AB13" s="374">
        <v>1600</v>
      </c>
      <c r="AC13" s="374">
        <v>1600</v>
      </c>
      <c r="AD13" s="374"/>
      <c r="AE13" s="375"/>
      <c r="AF13" s="375"/>
      <c r="AG13" s="375"/>
      <c r="AH13" s="375"/>
      <c r="AI13" s="375"/>
      <c r="AJ13" s="376"/>
    </row>
    <row r="14" spans="1:36" ht="40.5" customHeight="1">
      <c r="A14" s="177" t="s">
        <v>149</v>
      </c>
      <c r="B14" s="50" t="s">
        <v>150</v>
      </c>
      <c r="C14" s="361">
        <f t="shared" si="0"/>
        <v>200</v>
      </c>
      <c r="D14" s="361">
        <f t="shared" si="1"/>
        <v>440</v>
      </c>
      <c r="E14" s="361">
        <f t="shared" si="2"/>
        <v>440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>
        <v>0</v>
      </c>
      <c r="P14" s="362">
        <v>149</v>
      </c>
      <c r="Q14" s="362">
        <v>149</v>
      </c>
      <c r="R14" s="362"/>
      <c r="S14" s="362"/>
      <c r="T14" s="362"/>
      <c r="U14" s="362">
        <v>200</v>
      </c>
      <c r="V14" s="362">
        <v>200</v>
      </c>
      <c r="W14" s="362">
        <v>200</v>
      </c>
      <c r="X14" s="362">
        <v>0</v>
      </c>
      <c r="Y14" s="362">
        <v>91</v>
      </c>
      <c r="Z14" s="362">
        <v>91</v>
      </c>
      <c r="AA14" s="362"/>
      <c r="AB14" s="362"/>
      <c r="AC14" s="362"/>
      <c r="AD14" s="362"/>
      <c r="AE14" s="363"/>
      <c r="AF14" s="363"/>
      <c r="AG14" s="363"/>
      <c r="AH14" s="363"/>
      <c r="AI14" s="363"/>
      <c r="AJ14" s="364"/>
    </row>
    <row r="15" spans="1:36" ht="40.5" customHeight="1">
      <c r="A15" s="177" t="s">
        <v>323</v>
      </c>
      <c r="B15" s="50" t="s">
        <v>324</v>
      </c>
      <c r="C15" s="361">
        <f t="shared" si="0"/>
        <v>1</v>
      </c>
      <c r="D15" s="361">
        <f t="shared" si="1"/>
        <v>1</v>
      </c>
      <c r="E15" s="361">
        <f t="shared" si="2"/>
        <v>1</v>
      </c>
      <c r="F15" s="362"/>
      <c r="G15" s="362"/>
      <c r="H15" s="362"/>
      <c r="I15" s="362"/>
      <c r="J15" s="362"/>
      <c r="K15" s="362"/>
      <c r="L15" s="362">
        <v>1</v>
      </c>
      <c r="M15" s="362">
        <v>1</v>
      </c>
      <c r="N15" s="362">
        <v>1</v>
      </c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3"/>
      <c r="AF15" s="363"/>
      <c r="AG15" s="363"/>
      <c r="AH15" s="363"/>
      <c r="AI15" s="363"/>
      <c r="AJ15" s="364"/>
    </row>
    <row r="16" spans="1:36" ht="33.75" customHeight="1">
      <c r="A16" s="177" t="s">
        <v>151</v>
      </c>
      <c r="B16" s="50" t="s">
        <v>152</v>
      </c>
      <c r="C16" s="361">
        <f t="shared" si="0"/>
        <v>150</v>
      </c>
      <c r="D16" s="361">
        <f t="shared" si="1"/>
        <v>150</v>
      </c>
      <c r="E16" s="361">
        <f t="shared" si="2"/>
        <v>187</v>
      </c>
      <c r="F16" s="362"/>
      <c r="G16" s="362"/>
      <c r="H16" s="362"/>
      <c r="I16" s="362"/>
      <c r="J16" s="362"/>
      <c r="K16" s="362"/>
      <c r="L16" s="362">
        <v>150</v>
      </c>
      <c r="M16" s="362">
        <v>150</v>
      </c>
      <c r="N16" s="362">
        <v>150</v>
      </c>
      <c r="O16" s="362">
        <v>0</v>
      </c>
      <c r="P16" s="362">
        <v>0</v>
      </c>
      <c r="Q16" s="362">
        <v>37</v>
      </c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3"/>
      <c r="AF16" s="363"/>
      <c r="AG16" s="363"/>
      <c r="AH16" s="363"/>
      <c r="AI16" s="363"/>
      <c r="AJ16" s="364"/>
    </row>
    <row r="17" spans="1:36" ht="27" customHeight="1">
      <c r="A17" s="177" t="s">
        <v>154</v>
      </c>
      <c r="B17" s="50" t="s">
        <v>36</v>
      </c>
      <c r="C17" s="361">
        <f t="shared" si="0"/>
        <v>800</v>
      </c>
      <c r="D17" s="361">
        <f t="shared" si="1"/>
        <v>800</v>
      </c>
      <c r="E17" s="361">
        <f t="shared" si="2"/>
        <v>800</v>
      </c>
      <c r="F17" s="362"/>
      <c r="G17" s="362"/>
      <c r="H17" s="362"/>
      <c r="I17" s="362"/>
      <c r="J17" s="362"/>
      <c r="K17" s="362"/>
      <c r="L17" s="362">
        <v>800</v>
      </c>
      <c r="M17" s="362">
        <v>800</v>
      </c>
      <c r="N17" s="362">
        <v>800</v>
      </c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3"/>
      <c r="AF17" s="363"/>
      <c r="AG17" s="363"/>
      <c r="AH17" s="363"/>
      <c r="AI17" s="363"/>
      <c r="AJ17" s="364"/>
    </row>
    <row r="18" spans="1:36" ht="51.75" customHeight="1">
      <c r="A18" s="177" t="s">
        <v>132</v>
      </c>
      <c r="B18" s="50" t="s">
        <v>153</v>
      </c>
      <c r="C18" s="361">
        <f t="shared" si="0"/>
        <v>2100</v>
      </c>
      <c r="D18" s="361">
        <f t="shared" si="1"/>
        <v>2110</v>
      </c>
      <c r="E18" s="361">
        <f t="shared" si="2"/>
        <v>1600</v>
      </c>
      <c r="F18" s="362"/>
      <c r="G18" s="362"/>
      <c r="H18" s="362"/>
      <c r="I18" s="362"/>
      <c r="J18" s="362"/>
      <c r="K18" s="362"/>
      <c r="L18" s="362">
        <v>1590</v>
      </c>
      <c r="M18" s="362">
        <v>1590</v>
      </c>
      <c r="N18" s="362">
        <v>1590</v>
      </c>
      <c r="O18" s="362">
        <v>10</v>
      </c>
      <c r="P18" s="362">
        <v>20</v>
      </c>
      <c r="Q18" s="362">
        <v>10</v>
      </c>
      <c r="R18" s="362"/>
      <c r="S18" s="362"/>
      <c r="T18" s="362"/>
      <c r="U18" s="362"/>
      <c r="V18" s="362"/>
      <c r="W18" s="362"/>
      <c r="X18" s="362">
        <v>500</v>
      </c>
      <c r="Y18" s="362">
        <v>500</v>
      </c>
      <c r="Z18" s="362">
        <v>0</v>
      </c>
      <c r="AA18" s="362"/>
      <c r="AB18" s="362"/>
      <c r="AC18" s="362"/>
      <c r="AD18" s="362"/>
      <c r="AE18" s="363"/>
      <c r="AF18" s="363"/>
      <c r="AG18" s="363"/>
      <c r="AH18" s="363"/>
      <c r="AI18" s="363"/>
      <c r="AJ18" s="364"/>
    </row>
    <row r="19" spans="1:36" ht="31.5" customHeight="1">
      <c r="A19" s="177" t="s">
        <v>141</v>
      </c>
      <c r="B19" s="50" t="s">
        <v>142</v>
      </c>
      <c r="C19" s="361">
        <f t="shared" si="0"/>
        <v>1061</v>
      </c>
      <c r="D19" s="361">
        <f t="shared" si="1"/>
        <v>1061</v>
      </c>
      <c r="E19" s="361">
        <f t="shared" si="2"/>
        <v>1061</v>
      </c>
      <c r="F19" s="362"/>
      <c r="G19" s="362"/>
      <c r="H19" s="362"/>
      <c r="I19" s="398"/>
      <c r="J19" s="362"/>
      <c r="K19" s="362"/>
      <c r="L19" s="362">
        <v>200</v>
      </c>
      <c r="M19" s="362">
        <v>200</v>
      </c>
      <c r="N19" s="362">
        <v>200</v>
      </c>
      <c r="O19" s="362">
        <v>861</v>
      </c>
      <c r="P19" s="362">
        <v>861</v>
      </c>
      <c r="Q19" s="362">
        <v>861</v>
      </c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3"/>
      <c r="AF19" s="363"/>
      <c r="AG19" s="363"/>
      <c r="AH19" s="363"/>
      <c r="AI19" s="363"/>
      <c r="AJ19" s="364"/>
    </row>
    <row r="20" spans="1:36" ht="32.25" customHeight="1">
      <c r="A20" s="177" t="s">
        <v>159</v>
      </c>
      <c r="B20" s="50" t="s">
        <v>53</v>
      </c>
      <c r="C20" s="361">
        <f t="shared" si="0"/>
        <v>646</v>
      </c>
      <c r="D20" s="361">
        <f t="shared" si="1"/>
        <v>646</v>
      </c>
      <c r="E20" s="361">
        <f t="shared" si="2"/>
        <v>646</v>
      </c>
      <c r="F20" s="362"/>
      <c r="G20" s="362"/>
      <c r="H20" s="362"/>
      <c r="I20" s="362"/>
      <c r="J20" s="362"/>
      <c r="K20" s="362"/>
      <c r="L20" s="362"/>
      <c r="M20" s="362"/>
      <c r="N20" s="362"/>
      <c r="O20" s="362">
        <v>646</v>
      </c>
      <c r="P20" s="362">
        <v>646</v>
      </c>
      <c r="Q20" s="362">
        <v>646</v>
      </c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3"/>
      <c r="AF20" s="363"/>
      <c r="AG20" s="363"/>
      <c r="AH20" s="363"/>
      <c r="AI20" s="363"/>
      <c r="AJ20" s="364"/>
    </row>
    <row r="21" spans="1:36" ht="30" customHeight="1">
      <c r="A21" s="177" t="s">
        <v>157</v>
      </c>
      <c r="B21" s="50" t="s">
        <v>158</v>
      </c>
      <c r="C21" s="361">
        <f t="shared" si="0"/>
        <v>265</v>
      </c>
      <c r="D21" s="361">
        <f t="shared" si="1"/>
        <v>780</v>
      </c>
      <c r="E21" s="361">
        <f t="shared" si="2"/>
        <v>780</v>
      </c>
      <c r="F21" s="362"/>
      <c r="G21" s="362"/>
      <c r="H21" s="362"/>
      <c r="I21" s="362"/>
      <c r="J21" s="362"/>
      <c r="K21" s="362"/>
      <c r="L21" s="362"/>
      <c r="M21" s="362"/>
      <c r="N21" s="362"/>
      <c r="O21" s="362">
        <v>265</v>
      </c>
      <c r="P21" s="362">
        <v>780</v>
      </c>
      <c r="Q21" s="362">
        <v>780</v>
      </c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3"/>
      <c r="AF21" s="363"/>
      <c r="AG21" s="363"/>
      <c r="AH21" s="363"/>
      <c r="AI21" s="363"/>
      <c r="AJ21" s="364"/>
    </row>
    <row r="22" spans="1:36" ht="27.75" customHeight="1">
      <c r="A22" s="177" t="s">
        <v>155</v>
      </c>
      <c r="B22" s="50" t="s">
        <v>156</v>
      </c>
      <c r="C22" s="361">
        <f t="shared" si="0"/>
        <v>591</v>
      </c>
      <c r="D22" s="361">
        <f t="shared" si="1"/>
        <v>591</v>
      </c>
      <c r="E22" s="361">
        <f t="shared" si="2"/>
        <v>505</v>
      </c>
      <c r="F22" s="362">
        <v>252</v>
      </c>
      <c r="G22" s="362">
        <v>252</v>
      </c>
      <c r="H22" s="362">
        <v>102</v>
      </c>
      <c r="I22" s="362">
        <v>68</v>
      </c>
      <c r="J22" s="362">
        <v>68</v>
      </c>
      <c r="K22" s="362">
        <v>53</v>
      </c>
      <c r="L22" s="362">
        <v>271</v>
      </c>
      <c r="M22" s="362">
        <v>271</v>
      </c>
      <c r="N22" s="362">
        <v>350</v>
      </c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3"/>
      <c r="AF22" s="363"/>
      <c r="AG22" s="363"/>
      <c r="AH22" s="363"/>
      <c r="AI22" s="363"/>
      <c r="AJ22" s="364"/>
    </row>
    <row r="23" spans="1:36" ht="49.5" customHeight="1">
      <c r="A23" s="177" t="s">
        <v>135</v>
      </c>
      <c r="B23" s="50" t="s">
        <v>136</v>
      </c>
      <c r="C23" s="361">
        <f t="shared" si="0"/>
        <v>620</v>
      </c>
      <c r="D23" s="361">
        <f t="shared" si="1"/>
        <v>650</v>
      </c>
      <c r="E23" s="361">
        <f t="shared" si="2"/>
        <v>909</v>
      </c>
      <c r="F23" s="362">
        <v>120</v>
      </c>
      <c r="G23" s="362">
        <v>120</v>
      </c>
      <c r="H23" s="362">
        <v>70</v>
      </c>
      <c r="I23" s="362"/>
      <c r="J23" s="362"/>
      <c r="K23" s="362"/>
      <c r="L23" s="362">
        <v>500</v>
      </c>
      <c r="M23" s="362">
        <v>500</v>
      </c>
      <c r="N23" s="362">
        <v>500</v>
      </c>
      <c r="O23" s="362"/>
      <c r="P23" s="362"/>
      <c r="Q23" s="362"/>
      <c r="R23" s="362"/>
      <c r="S23" s="362"/>
      <c r="T23" s="362"/>
      <c r="U23" s="362"/>
      <c r="V23" s="362"/>
      <c r="W23" s="362"/>
      <c r="X23" s="362">
        <v>0</v>
      </c>
      <c r="Y23" s="362">
        <v>30</v>
      </c>
      <c r="Z23" s="362">
        <v>339</v>
      </c>
      <c r="AA23" s="362"/>
      <c r="AB23" s="362"/>
      <c r="AC23" s="362"/>
      <c r="AD23" s="362"/>
      <c r="AE23" s="363"/>
      <c r="AF23" s="363"/>
      <c r="AG23" s="363"/>
      <c r="AH23" s="363"/>
      <c r="AI23" s="363"/>
      <c r="AJ23" s="364"/>
    </row>
    <row r="24" spans="1:36" ht="46.5" customHeight="1">
      <c r="A24" s="177" t="s">
        <v>170</v>
      </c>
      <c r="B24" s="50" t="s">
        <v>171</v>
      </c>
      <c r="C24" s="361">
        <f t="shared" si="0"/>
        <v>360</v>
      </c>
      <c r="D24" s="361">
        <f t="shared" si="1"/>
        <v>360</v>
      </c>
      <c r="E24" s="361">
        <f t="shared" si="2"/>
        <v>360</v>
      </c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>
        <v>360</v>
      </c>
      <c r="S24" s="362">
        <v>360</v>
      </c>
      <c r="T24" s="362">
        <v>360</v>
      </c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3"/>
      <c r="AF24" s="363"/>
      <c r="AG24" s="363"/>
      <c r="AH24" s="363"/>
      <c r="AI24" s="363"/>
      <c r="AJ24" s="364"/>
    </row>
    <row r="25" spans="1:36" ht="46.5" customHeight="1">
      <c r="A25" s="177" t="s">
        <v>379</v>
      </c>
      <c r="B25" s="50" t="s">
        <v>380</v>
      </c>
      <c r="C25" s="361">
        <f t="shared" si="0"/>
        <v>0</v>
      </c>
      <c r="D25" s="361">
        <f t="shared" si="1"/>
        <v>0</v>
      </c>
      <c r="E25" s="361">
        <f t="shared" si="2"/>
        <v>84</v>
      </c>
      <c r="F25" s="362"/>
      <c r="G25" s="362"/>
      <c r="H25" s="362"/>
      <c r="I25" s="362"/>
      <c r="J25" s="362"/>
      <c r="K25" s="362"/>
      <c r="L25" s="362"/>
      <c r="M25" s="362"/>
      <c r="N25" s="362"/>
      <c r="O25" s="362">
        <v>0</v>
      </c>
      <c r="P25" s="362">
        <v>0</v>
      </c>
      <c r="Q25" s="362">
        <v>84</v>
      </c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3"/>
      <c r="AF25" s="363"/>
      <c r="AG25" s="363"/>
      <c r="AH25" s="363"/>
      <c r="AI25" s="363"/>
      <c r="AJ25" s="364"/>
    </row>
    <row r="26" spans="1:36" ht="49.5" customHeight="1">
      <c r="A26" s="177" t="s">
        <v>172</v>
      </c>
      <c r="B26" s="50" t="s">
        <v>173</v>
      </c>
      <c r="C26" s="361">
        <f t="shared" si="0"/>
        <v>80</v>
      </c>
      <c r="D26" s="361">
        <f t="shared" si="1"/>
        <v>80</v>
      </c>
      <c r="E26" s="361">
        <f t="shared" si="2"/>
        <v>80</v>
      </c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>
        <v>80</v>
      </c>
      <c r="S26" s="362">
        <v>80</v>
      </c>
      <c r="T26" s="362">
        <v>80</v>
      </c>
      <c r="U26" s="362"/>
      <c r="V26" s="362"/>
      <c r="W26" s="362"/>
      <c r="X26" s="362"/>
      <c r="Y26" s="362"/>
      <c r="Z26" s="362"/>
      <c r="AA26" s="362"/>
      <c r="AB26" s="362"/>
      <c r="AC26" s="362"/>
      <c r="AD26" s="362"/>
      <c r="AE26" s="363"/>
      <c r="AF26" s="363"/>
      <c r="AG26" s="363"/>
      <c r="AH26" s="363"/>
      <c r="AI26" s="363"/>
      <c r="AJ26" s="364"/>
    </row>
    <row r="27" spans="1:36" ht="49.5" customHeight="1">
      <c r="A27" s="177" t="s">
        <v>367</v>
      </c>
      <c r="B27" s="50" t="s">
        <v>368</v>
      </c>
      <c r="C27" s="361">
        <v>0</v>
      </c>
      <c r="D27" s="361">
        <v>0</v>
      </c>
      <c r="E27" s="361">
        <f t="shared" si="2"/>
        <v>90</v>
      </c>
      <c r="F27" s="362"/>
      <c r="G27" s="362"/>
      <c r="H27" s="362"/>
      <c r="I27" s="362"/>
      <c r="J27" s="362"/>
      <c r="K27" s="362"/>
      <c r="L27" s="362">
        <v>0</v>
      </c>
      <c r="M27" s="362">
        <v>0</v>
      </c>
      <c r="N27" s="362">
        <v>90</v>
      </c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3"/>
      <c r="AF27" s="363"/>
      <c r="AG27" s="363"/>
      <c r="AH27" s="363"/>
      <c r="AI27" s="363"/>
      <c r="AJ27" s="364"/>
    </row>
    <row r="28" spans="1:36" ht="34.5" customHeight="1">
      <c r="A28" s="177" t="s">
        <v>162</v>
      </c>
      <c r="B28" s="50" t="s">
        <v>163</v>
      </c>
      <c r="C28" s="361">
        <f t="shared" si="0"/>
        <v>1920</v>
      </c>
      <c r="D28" s="361">
        <f t="shared" si="1"/>
        <v>0</v>
      </c>
      <c r="E28" s="361">
        <f t="shared" si="2"/>
        <v>0</v>
      </c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>
        <v>1920</v>
      </c>
      <c r="S28" s="362">
        <v>0</v>
      </c>
      <c r="T28" s="362">
        <v>0</v>
      </c>
      <c r="U28" s="362"/>
      <c r="V28" s="362"/>
      <c r="W28" s="362"/>
      <c r="X28" s="362"/>
      <c r="Y28" s="362"/>
      <c r="Z28" s="362"/>
      <c r="AA28" s="362"/>
      <c r="AB28" s="362"/>
      <c r="AC28" s="362"/>
      <c r="AD28" s="362"/>
      <c r="AE28" s="363"/>
      <c r="AF28" s="363"/>
      <c r="AG28" s="363"/>
      <c r="AH28" s="363"/>
      <c r="AI28" s="363"/>
      <c r="AJ28" s="364"/>
    </row>
    <row r="29" spans="1:36" ht="28.5" customHeight="1">
      <c r="A29" s="177" t="s">
        <v>161</v>
      </c>
      <c r="B29" s="50" t="s">
        <v>56</v>
      </c>
      <c r="C29" s="361">
        <f t="shared" si="0"/>
        <v>160</v>
      </c>
      <c r="D29" s="361">
        <f t="shared" si="1"/>
        <v>0</v>
      </c>
      <c r="E29" s="361">
        <f t="shared" si="2"/>
        <v>206</v>
      </c>
      <c r="F29" s="362"/>
      <c r="G29" s="362"/>
      <c r="H29" s="362"/>
      <c r="I29" s="362"/>
      <c r="J29" s="362"/>
      <c r="K29" s="362"/>
      <c r="L29" s="362"/>
      <c r="M29" s="362"/>
      <c r="N29" s="362"/>
      <c r="O29" s="362">
        <v>0</v>
      </c>
      <c r="P29" s="362">
        <v>0</v>
      </c>
      <c r="Q29" s="362">
        <v>206</v>
      </c>
      <c r="R29" s="362">
        <v>160</v>
      </c>
      <c r="S29" s="362">
        <v>0</v>
      </c>
      <c r="T29" s="362">
        <v>0</v>
      </c>
      <c r="U29" s="362"/>
      <c r="V29" s="362"/>
      <c r="W29" s="362"/>
      <c r="X29" s="362"/>
      <c r="Y29" s="362"/>
      <c r="Z29" s="362"/>
      <c r="AA29" s="362"/>
      <c r="AB29" s="362"/>
      <c r="AC29" s="362"/>
      <c r="AD29" s="362"/>
      <c r="AE29" s="363"/>
      <c r="AF29" s="363"/>
      <c r="AG29" s="363"/>
      <c r="AH29" s="363"/>
      <c r="AI29" s="363"/>
      <c r="AJ29" s="364"/>
    </row>
    <row r="30" spans="1:36" ht="28.5" customHeight="1">
      <c r="A30" s="177" t="s">
        <v>377</v>
      </c>
      <c r="B30" s="50" t="s">
        <v>378</v>
      </c>
      <c r="C30" s="361">
        <f t="shared" si="0"/>
        <v>0</v>
      </c>
      <c r="D30" s="361">
        <f t="shared" si="1"/>
        <v>0</v>
      </c>
      <c r="E30" s="361">
        <f t="shared" si="2"/>
        <v>206</v>
      </c>
      <c r="F30" s="362"/>
      <c r="G30" s="362"/>
      <c r="H30" s="362"/>
      <c r="I30" s="362"/>
      <c r="J30" s="362"/>
      <c r="K30" s="362"/>
      <c r="L30" s="362"/>
      <c r="M30" s="362"/>
      <c r="N30" s="362"/>
      <c r="O30" s="362">
        <v>0</v>
      </c>
      <c r="P30" s="362">
        <v>0</v>
      </c>
      <c r="Q30" s="362">
        <v>206</v>
      </c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3"/>
      <c r="AF30" s="363"/>
      <c r="AG30" s="363"/>
      <c r="AH30" s="363"/>
      <c r="AI30" s="363"/>
      <c r="AJ30" s="364"/>
    </row>
    <row r="31" spans="1:36" ht="28.5" customHeight="1">
      <c r="A31" s="177" t="s">
        <v>169</v>
      </c>
      <c r="B31" s="50" t="s">
        <v>37</v>
      </c>
      <c r="C31" s="361">
        <f t="shared" si="0"/>
        <v>0</v>
      </c>
      <c r="D31" s="361">
        <f t="shared" si="1"/>
        <v>0</v>
      </c>
      <c r="E31" s="361">
        <f t="shared" si="2"/>
        <v>0</v>
      </c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62"/>
      <c r="AC31" s="362"/>
      <c r="AD31" s="362"/>
      <c r="AE31" s="363"/>
      <c r="AF31" s="363"/>
      <c r="AG31" s="363"/>
      <c r="AH31" s="363"/>
      <c r="AI31" s="363"/>
      <c r="AJ31" s="364"/>
    </row>
    <row r="32" spans="1:36" ht="47.25" customHeight="1">
      <c r="A32" s="177" t="s">
        <v>143</v>
      </c>
      <c r="B32" s="50" t="s">
        <v>160</v>
      </c>
      <c r="C32" s="361">
        <f t="shared" si="0"/>
        <v>3625</v>
      </c>
      <c r="D32" s="361">
        <f t="shared" si="1"/>
        <v>3625</v>
      </c>
      <c r="E32" s="361">
        <f t="shared" si="2"/>
        <v>4403</v>
      </c>
      <c r="F32" s="362">
        <v>1750</v>
      </c>
      <c r="G32" s="362">
        <v>1750</v>
      </c>
      <c r="H32" s="362">
        <v>1855</v>
      </c>
      <c r="I32" s="362">
        <v>475</v>
      </c>
      <c r="J32" s="362">
        <v>475</v>
      </c>
      <c r="K32" s="362">
        <v>490</v>
      </c>
      <c r="L32" s="362">
        <v>1400</v>
      </c>
      <c r="M32" s="362">
        <v>1400</v>
      </c>
      <c r="N32" s="362">
        <v>1900</v>
      </c>
      <c r="O32" s="362"/>
      <c r="P32" s="362"/>
      <c r="Q32" s="362"/>
      <c r="R32" s="362"/>
      <c r="S32" s="362"/>
      <c r="T32" s="362"/>
      <c r="U32" s="362"/>
      <c r="V32" s="362"/>
      <c r="W32" s="362"/>
      <c r="X32" s="362">
        <v>0</v>
      </c>
      <c r="Y32" s="362">
        <v>0</v>
      </c>
      <c r="Z32" s="362">
        <v>158</v>
      </c>
      <c r="AA32" s="362"/>
      <c r="AB32" s="362"/>
      <c r="AC32" s="362"/>
      <c r="AD32" s="362"/>
      <c r="AE32" s="363"/>
      <c r="AF32" s="363"/>
      <c r="AG32" s="363"/>
      <c r="AH32" s="363"/>
      <c r="AI32" s="363"/>
      <c r="AJ32" s="364">
        <v>1</v>
      </c>
    </row>
    <row r="33" spans="1:36" ht="47.25" customHeight="1">
      <c r="A33" s="177" t="s">
        <v>164</v>
      </c>
      <c r="B33" s="50" t="s">
        <v>165</v>
      </c>
      <c r="C33" s="361">
        <f t="shared" si="0"/>
        <v>1570</v>
      </c>
      <c r="D33" s="361">
        <f t="shared" si="1"/>
        <v>1570</v>
      </c>
      <c r="E33" s="361">
        <f t="shared" si="2"/>
        <v>783</v>
      </c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>
        <v>1570</v>
      </c>
      <c r="S33" s="362">
        <v>1570</v>
      </c>
      <c r="T33" s="374">
        <v>783</v>
      </c>
      <c r="U33" s="362"/>
      <c r="V33" s="362"/>
      <c r="W33" s="362"/>
      <c r="X33" s="362"/>
      <c r="Y33" s="362"/>
      <c r="Z33" s="362"/>
      <c r="AA33" s="362"/>
      <c r="AB33" s="362"/>
      <c r="AC33" s="362"/>
      <c r="AD33" s="362"/>
      <c r="AE33" s="363"/>
      <c r="AF33" s="363"/>
      <c r="AG33" s="363"/>
      <c r="AH33" s="363"/>
      <c r="AI33" s="363"/>
      <c r="AJ33" s="364"/>
    </row>
    <row r="34" spans="1:36" ht="52.5" customHeight="1" thickBot="1">
      <c r="A34" s="49">
        <v>107060</v>
      </c>
      <c r="B34" s="50" t="s">
        <v>145</v>
      </c>
      <c r="C34" s="361">
        <f t="shared" si="0"/>
        <v>870</v>
      </c>
      <c r="D34" s="361">
        <f t="shared" si="1"/>
        <v>2950</v>
      </c>
      <c r="E34" s="361">
        <f t="shared" si="2"/>
        <v>2950</v>
      </c>
      <c r="F34" s="362"/>
      <c r="G34" s="362"/>
      <c r="H34" s="362"/>
      <c r="I34" s="362"/>
      <c r="J34" s="362"/>
      <c r="K34" s="362"/>
      <c r="L34" s="362"/>
      <c r="M34" s="362"/>
      <c r="N34" s="362"/>
      <c r="O34" s="362"/>
      <c r="P34" s="362"/>
      <c r="Q34" s="362"/>
      <c r="R34" s="362">
        <v>870</v>
      </c>
      <c r="S34" s="362">
        <v>2950</v>
      </c>
      <c r="T34" s="362">
        <v>2950</v>
      </c>
      <c r="U34" s="362"/>
      <c r="V34" s="362"/>
      <c r="W34" s="362"/>
      <c r="X34" s="362"/>
      <c r="Y34" s="362"/>
      <c r="Z34" s="362"/>
      <c r="AA34" s="362"/>
      <c r="AB34" s="362"/>
      <c r="AC34" s="362"/>
      <c r="AD34" s="362"/>
      <c r="AE34" s="363"/>
      <c r="AF34" s="363"/>
      <c r="AG34" s="363"/>
      <c r="AH34" s="363"/>
      <c r="AI34" s="363"/>
      <c r="AJ34" s="364"/>
    </row>
    <row r="35" spans="1:36" ht="52.5" customHeight="1" thickBot="1">
      <c r="A35" s="219">
        <v>18010</v>
      </c>
      <c r="B35" s="45" t="s">
        <v>166</v>
      </c>
      <c r="C35" s="361">
        <f t="shared" si="0"/>
        <v>839</v>
      </c>
      <c r="D35" s="361">
        <f t="shared" si="1"/>
        <v>839</v>
      </c>
      <c r="E35" s="361">
        <f t="shared" si="2"/>
        <v>839</v>
      </c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6"/>
      <c r="AF35" s="366"/>
      <c r="AG35" s="366">
        <v>839</v>
      </c>
      <c r="AH35" s="366">
        <v>839</v>
      </c>
      <c r="AI35" s="366">
        <v>839</v>
      </c>
      <c r="AJ35" s="367"/>
    </row>
    <row r="36" spans="1:36" ht="52.5" customHeight="1">
      <c r="A36" s="219">
        <v>900070</v>
      </c>
      <c r="B36" s="220" t="s">
        <v>261</v>
      </c>
      <c r="C36" s="361">
        <f t="shared" si="0"/>
        <v>1991</v>
      </c>
      <c r="D36" s="361">
        <f t="shared" si="1"/>
        <v>1495</v>
      </c>
      <c r="E36" s="361">
        <f t="shared" si="2"/>
        <v>1495</v>
      </c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>
        <v>1991</v>
      </c>
      <c r="AE36" s="366">
        <v>1495</v>
      </c>
      <c r="AF36" s="366">
        <v>1495</v>
      </c>
      <c r="AG36" s="366"/>
      <c r="AH36" s="366"/>
      <c r="AI36" s="366"/>
      <c r="AJ36" s="367"/>
    </row>
    <row r="37" spans="1:36" s="370" customFormat="1" ht="21" thickBot="1">
      <c r="A37" s="368"/>
      <c r="B37" s="369" t="s">
        <v>38</v>
      </c>
      <c r="C37" s="210">
        <f>SUM(C9:C36)</f>
        <v>75128</v>
      </c>
      <c r="D37" s="210">
        <f>SUM(D9:D36)</f>
        <v>76245</v>
      </c>
      <c r="E37" s="210">
        <f>H37+K37+N37+Q37+T37+W37+Z37+AC37+AF37+AI37</f>
        <v>78477</v>
      </c>
      <c r="F37" s="211">
        <f aca="true" t="shared" si="3" ref="F37:W37">SUM(F9:F34)</f>
        <v>34067</v>
      </c>
      <c r="G37" s="211">
        <f t="shared" si="3"/>
        <v>34067</v>
      </c>
      <c r="H37" s="211">
        <f t="shared" si="3"/>
        <v>34067</v>
      </c>
      <c r="I37" s="211">
        <f t="shared" si="3"/>
        <v>5626</v>
      </c>
      <c r="J37" s="211">
        <f t="shared" si="3"/>
        <v>5626</v>
      </c>
      <c r="K37" s="211">
        <f t="shared" si="3"/>
        <v>5626</v>
      </c>
      <c r="L37" s="211">
        <f t="shared" si="3"/>
        <v>22303</v>
      </c>
      <c r="M37" s="211">
        <f t="shared" si="3"/>
        <v>22578</v>
      </c>
      <c r="N37" s="211">
        <f t="shared" si="3"/>
        <v>22578</v>
      </c>
      <c r="O37" s="211">
        <f t="shared" si="3"/>
        <v>1782</v>
      </c>
      <c r="P37" s="211">
        <f t="shared" si="3"/>
        <v>2704</v>
      </c>
      <c r="Q37" s="211">
        <f t="shared" si="3"/>
        <v>3024</v>
      </c>
      <c r="R37" s="211">
        <f t="shared" si="3"/>
        <v>4960</v>
      </c>
      <c r="S37" s="211">
        <f t="shared" si="3"/>
        <v>4960</v>
      </c>
      <c r="T37" s="211">
        <f t="shared" si="3"/>
        <v>4173</v>
      </c>
      <c r="U37" s="211">
        <f t="shared" si="3"/>
        <v>200</v>
      </c>
      <c r="V37" s="211">
        <f t="shared" si="3"/>
        <v>200</v>
      </c>
      <c r="W37" s="211">
        <f t="shared" si="3"/>
        <v>200</v>
      </c>
      <c r="X37" s="211">
        <f aca="true" t="shared" si="4" ref="X37:AC37">SUM(X9:X34)</f>
        <v>760</v>
      </c>
      <c r="Y37" s="211">
        <f t="shared" si="4"/>
        <v>1176</v>
      </c>
      <c r="Z37" s="211">
        <f>SUM(Z9:Z34)</f>
        <v>4875</v>
      </c>
      <c r="AA37" s="211">
        <f t="shared" si="4"/>
        <v>2600</v>
      </c>
      <c r="AB37" s="211">
        <f t="shared" si="4"/>
        <v>2600</v>
      </c>
      <c r="AC37" s="211">
        <f t="shared" si="4"/>
        <v>1600</v>
      </c>
      <c r="AD37" s="211">
        <f aca="true" t="shared" si="5" ref="AD37:AI37">SUM(AD9:AD36)</f>
        <v>1991</v>
      </c>
      <c r="AE37" s="211">
        <f t="shared" si="5"/>
        <v>1495</v>
      </c>
      <c r="AF37" s="211">
        <f t="shared" si="5"/>
        <v>1495</v>
      </c>
      <c r="AG37" s="211">
        <f t="shared" si="5"/>
        <v>839</v>
      </c>
      <c r="AH37" s="211">
        <f t="shared" si="5"/>
        <v>839</v>
      </c>
      <c r="AI37" s="211">
        <f t="shared" si="5"/>
        <v>839</v>
      </c>
      <c r="AJ37" s="212">
        <f>SUM(AJ9:AJ34)</f>
        <v>31</v>
      </c>
    </row>
  </sheetData>
  <sheetProtection/>
  <mergeCells count="17">
    <mergeCell ref="O3:AJ3"/>
    <mergeCell ref="A1:AD1"/>
    <mergeCell ref="A5:AD5"/>
    <mergeCell ref="AJ5:AJ7"/>
    <mergeCell ref="A6:B7"/>
    <mergeCell ref="F6:AD6"/>
    <mergeCell ref="I7:K7"/>
    <mergeCell ref="L7:N7"/>
    <mergeCell ref="O7:Q7"/>
    <mergeCell ref="R7:T7"/>
    <mergeCell ref="AG7:AI7"/>
    <mergeCell ref="F7:H7"/>
    <mergeCell ref="C6:E7"/>
    <mergeCell ref="X7:Z7"/>
    <mergeCell ref="AA7:AC7"/>
    <mergeCell ref="AD7:AF7"/>
    <mergeCell ref="U7:W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8">
      <selection activeCell="A1" sqref="A1:F29"/>
    </sheetView>
  </sheetViews>
  <sheetFormatPr defaultColWidth="9.140625" defaultRowHeight="12.75"/>
  <cols>
    <col min="2" max="2" width="77.00390625" style="0" customWidth="1"/>
    <col min="3" max="5" width="17.7109375" style="0" customWidth="1"/>
  </cols>
  <sheetData>
    <row r="1" spans="1:3" ht="25.5">
      <c r="A1" s="502" t="s">
        <v>120</v>
      </c>
      <c r="B1" s="502"/>
      <c r="C1" s="502"/>
    </row>
    <row r="2" spans="1:3" ht="51" customHeight="1">
      <c r="A2" s="503" t="s">
        <v>65</v>
      </c>
      <c r="B2" s="503"/>
      <c r="C2" s="504"/>
    </row>
    <row r="3" spans="1:5" ht="12.75">
      <c r="A3" s="52"/>
      <c r="B3" s="52"/>
      <c r="C3" s="52"/>
      <c r="D3" s="52"/>
      <c r="E3" s="52"/>
    </row>
    <row r="4" spans="1:5" ht="12.75">
      <c r="A4" s="52"/>
      <c r="B4" s="52"/>
      <c r="C4" s="52"/>
      <c r="D4" s="52"/>
      <c r="E4" s="52"/>
    </row>
    <row r="5" spans="1:5" ht="15.75">
      <c r="A5" s="51"/>
      <c r="B5" s="460" t="s">
        <v>401</v>
      </c>
      <c r="C5" s="460"/>
      <c r="D5" s="460"/>
      <c r="E5" s="460"/>
    </row>
    <row r="6" spans="1:5" ht="16.5" thickBot="1">
      <c r="A6" s="51"/>
      <c r="B6" s="51"/>
      <c r="C6" s="53"/>
      <c r="D6" s="53"/>
      <c r="E6" s="53" t="s">
        <v>0</v>
      </c>
    </row>
    <row r="7" spans="1:5" ht="12.75">
      <c r="A7" s="495" t="s">
        <v>57</v>
      </c>
      <c r="B7" s="497" t="s">
        <v>34</v>
      </c>
      <c r="C7" s="487" t="s">
        <v>294</v>
      </c>
      <c r="D7" s="487" t="s">
        <v>348</v>
      </c>
      <c r="E7" s="491" t="s">
        <v>352</v>
      </c>
    </row>
    <row r="8" spans="1:5" ht="52.5" customHeight="1" thickBot="1">
      <c r="A8" s="496"/>
      <c r="B8" s="498"/>
      <c r="C8" s="488"/>
      <c r="D8" s="488"/>
      <c r="E8" s="492"/>
    </row>
    <row r="9" spans="1:5" ht="30" customHeight="1">
      <c r="A9" s="214" t="s">
        <v>1</v>
      </c>
      <c r="B9" s="57" t="s">
        <v>180</v>
      </c>
      <c r="C9" s="58">
        <v>22416</v>
      </c>
      <c r="D9" s="58">
        <v>22416</v>
      </c>
      <c r="E9" s="58">
        <v>22018</v>
      </c>
    </row>
    <row r="10" spans="1:5" ht="30" customHeight="1">
      <c r="A10" s="213" t="s">
        <v>2</v>
      </c>
      <c r="B10" s="57" t="s">
        <v>249</v>
      </c>
      <c r="C10" s="58">
        <v>120</v>
      </c>
      <c r="D10" s="58">
        <v>120</v>
      </c>
      <c r="E10" s="58">
        <v>120</v>
      </c>
    </row>
    <row r="11" spans="1:5" ht="30" customHeight="1">
      <c r="A11" s="215" t="s">
        <v>4</v>
      </c>
      <c r="B11" s="57" t="s">
        <v>251</v>
      </c>
      <c r="C11" s="58">
        <v>40428</v>
      </c>
      <c r="D11" s="58">
        <v>40998</v>
      </c>
      <c r="E11" s="58">
        <v>41480</v>
      </c>
    </row>
    <row r="12" spans="1:5" ht="30" customHeight="1">
      <c r="A12" s="56" t="s">
        <v>5</v>
      </c>
      <c r="B12" s="54" t="s">
        <v>248</v>
      </c>
      <c r="C12" s="55">
        <v>2210</v>
      </c>
      <c r="D12" s="55">
        <v>2210</v>
      </c>
      <c r="E12" s="55">
        <v>3870</v>
      </c>
    </row>
    <row r="13" spans="1:5" ht="30" customHeight="1">
      <c r="A13" s="56" t="s">
        <v>6</v>
      </c>
      <c r="B13" s="54" t="s">
        <v>179</v>
      </c>
      <c r="C13" s="55">
        <v>5504</v>
      </c>
      <c r="D13" s="55">
        <v>5504</v>
      </c>
      <c r="E13" s="55">
        <v>5989</v>
      </c>
    </row>
    <row r="14" spans="1:5" ht="30" customHeight="1">
      <c r="A14" s="56" t="s">
        <v>7</v>
      </c>
      <c r="B14" s="57" t="s">
        <v>250</v>
      </c>
      <c r="C14" s="58">
        <v>0</v>
      </c>
      <c r="D14" s="58">
        <v>0</v>
      </c>
      <c r="E14" s="58">
        <v>0</v>
      </c>
    </row>
    <row r="15" spans="1:5" ht="30" customHeight="1">
      <c r="A15" s="56" t="s">
        <v>8</v>
      </c>
      <c r="B15" s="57" t="s">
        <v>252</v>
      </c>
      <c r="C15" s="58">
        <v>0</v>
      </c>
      <c r="D15" s="58">
        <v>0</v>
      </c>
      <c r="E15" s="58">
        <v>3</v>
      </c>
    </row>
    <row r="16" spans="1:5" ht="30" customHeight="1" thickBot="1">
      <c r="A16" s="56" t="s">
        <v>67</v>
      </c>
      <c r="B16" s="59" t="s">
        <v>330</v>
      </c>
      <c r="C16" s="259">
        <v>4450</v>
      </c>
      <c r="D16" s="259">
        <v>4997</v>
      </c>
      <c r="E16" s="259">
        <v>4997</v>
      </c>
    </row>
    <row r="17" spans="1:5" ht="30" customHeight="1" thickBot="1">
      <c r="A17" s="489" t="s">
        <v>68</v>
      </c>
      <c r="B17" s="490"/>
      <c r="C17" s="300">
        <f>SUM(C9:C16)</f>
        <v>75128</v>
      </c>
      <c r="D17" s="300">
        <f>SUM(D9:D16)</f>
        <v>76245</v>
      </c>
      <c r="E17" s="300">
        <f>SUM(E9:E16)</f>
        <v>78477</v>
      </c>
    </row>
    <row r="18" spans="1:3" ht="30" customHeight="1" thickBot="1">
      <c r="A18" s="499"/>
      <c r="B18" s="500"/>
      <c r="C18" s="501"/>
    </row>
    <row r="19" spans="1:5" ht="30" customHeight="1">
      <c r="A19" s="214" t="s">
        <v>1</v>
      </c>
      <c r="B19" s="297" t="s">
        <v>66</v>
      </c>
      <c r="C19" s="294">
        <v>34067</v>
      </c>
      <c r="D19" s="294">
        <v>34067</v>
      </c>
      <c r="E19" s="294">
        <v>34067</v>
      </c>
    </row>
    <row r="20" spans="1:5" ht="30" customHeight="1">
      <c r="A20" s="56" t="s">
        <v>2</v>
      </c>
      <c r="B20" s="298" t="s">
        <v>181</v>
      </c>
      <c r="C20" s="295">
        <v>5626</v>
      </c>
      <c r="D20" s="295">
        <v>5626</v>
      </c>
      <c r="E20" s="295">
        <v>5626</v>
      </c>
    </row>
    <row r="21" spans="1:5" ht="30" customHeight="1">
      <c r="A21" s="56" t="s">
        <v>4</v>
      </c>
      <c r="B21" s="298" t="s">
        <v>97</v>
      </c>
      <c r="C21" s="295">
        <v>22303</v>
      </c>
      <c r="D21" s="295">
        <v>22578</v>
      </c>
      <c r="E21" s="295">
        <v>22578</v>
      </c>
    </row>
    <row r="22" spans="1:5" ht="30" customHeight="1">
      <c r="A22" s="56" t="s">
        <v>5</v>
      </c>
      <c r="B22" s="298" t="s">
        <v>168</v>
      </c>
      <c r="C22" s="295">
        <v>4960</v>
      </c>
      <c r="D22" s="295">
        <v>4960</v>
      </c>
      <c r="E22" s="295">
        <v>4173</v>
      </c>
    </row>
    <row r="23" spans="1:5" ht="30" customHeight="1">
      <c r="A23" s="56" t="s">
        <v>6</v>
      </c>
      <c r="B23" s="298" t="s">
        <v>253</v>
      </c>
      <c r="C23" s="295">
        <v>646</v>
      </c>
      <c r="D23" s="295">
        <v>949</v>
      </c>
      <c r="E23" s="295">
        <v>1232</v>
      </c>
    </row>
    <row r="24" spans="1:5" ht="30" customHeight="1">
      <c r="A24" s="56" t="s">
        <v>7</v>
      </c>
      <c r="B24" s="298" t="s">
        <v>254</v>
      </c>
      <c r="C24" s="295">
        <v>1136</v>
      </c>
      <c r="D24" s="295">
        <v>1755</v>
      </c>
      <c r="E24" s="295">
        <v>1792</v>
      </c>
    </row>
    <row r="25" spans="1:5" ht="30" customHeight="1">
      <c r="A25" s="56" t="s">
        <v>8</v>
      </c>
      <c r="B25" s="298" t="s">
        <v>257</v>
      </c>
      <c r="C25" s="295">
        <v>0</v>
      </c>
      <c r="D25" s="295">
        <v>0</v>
      </c>
      <c r="E25" s="295">
        <v>0</v>
      </c>
    </row>
    <row r="26" spans="1:5" ht="30" customHeight="1">
      <c r="A26" s="56" t="s">
        <v>67</v>
      </c>
      <c r="B26" s="298" t="s">
        <v>58</v>
      </c>
      <c r="C26" s="295">
        <v>1991</v>
      </c>
      <c r="D26" s="295">
        <v>1495</v>
      </c>
      <c r="E26" s="295">
        <v>1495</v>
      </c>
    </row>
    <row r="27" spans="1:5" ht="30" customHeight="1" thickBot="1">
      <c r="A27" s="293" t="s">
        <v>327</v>
      </c>
      <c r="B27" s="299" t="s">
        <v>317</v>
      </c>
      <c r="C27" s="296">
        <v>839</v>
      </c>
      <c r="D27" s="296">
        <v>839</v>
      </c>
      <c r="E27" s="296">
        <v>839</v>
      </c>
    </row>
    <row r="28" spans="1:5" ht="30" customHeight="1" thickBot="1">
      <c r="A28" s="493" t="s">
        <v>69</v>
      </c>
      <c r="B28" s="494"/>
      <c r="C28" s="301">
        <f>SUM(C19:C27)</f>
        <v>71568</v>
      </c>
      <c r="D28" s="301">
        <f>SUM(D19:D27)</f>
        <v>72269</v>
      </c>
      <c r="E28" s="301">
        <f>SUM(E19:E27)</f>
        <v>71802</v>
      </c>
    </row>
  </sheetData>
  <sheetProtection/>
  <mergeCells count="11">
    <mergeCell ref="A1:C1"/>
    <mergeCell ref="A2:C2"/>
    <mergeCell ref="C7:C8"/>
    <mergeCell ref="D7:D8"/>
    <mergeCell ref="A17:B17"/>
    <mergeCell ref="E7:E8"/>
    <mergeCell ref="B5:E5"/>
    <mergeCell ref="A28:B28"/>
    <mergeCell ref="A7:A8"/>
    <mergeCell ref="B7:B8"/>
    <mergeCell ref="A18:C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5">
      <selection activeCell="A1" sqref="A1:G34"/>
    </sheetView>
  </sheetViews>
  <sheetFormatPr defaultColWidth="9.140625" defaultRowHeight="12.75"/>
  <cols>
    <col min="1" max="1" width="9.57421875" style="0" bestFit="1" customWidth="1"/>
    <col min="2" max="2" width="48.57421875" style="0" customWidth="1"/>
    <col min="3" max="3" width="21.7109375" style="0" customWidth="1"/>
    <col min="4" max="6" width="15.00390625" style="0" customWidth="1"/>
  </cols>
  <sheetData>
    <row r="1" spans="1:6" ht="69" customHeight="1">
      <c r="A1" s="509" t="s">
        <v>120</v>
      </c>
      <c r="B1" s="509"/>
      <c r="C1" s="509"/>
      <c r="D1" s="509"/>
      <c r="E1" s="158"/>
      <c r="F1" s="158"/>
    </row>
    <row r="2" spans="1:6" ht="25.5">
      <c r="A2" s="512" t="s">
        <v>122</v>
      </c>
      <c r="B2" s="512"/>
      <c r="C2" s="512"/>
      <c r="D2" s="513"/>
      <c r="E2" s="158"/>
      <c r="F2" s="158"/>
    </row>
    <row r="3" spans="1:6" ht="18.75">
      <c r="A3" s="158"/>
      <c r="B3" s="158"/>
      <c r="C3" s="158"/>
      <c r="D3" s="159"/>
      <c r="E3" s="159"/>
      <c r="F3" s="159"/>
    </row>
    <row r="4" spans="1:6" ht="18.75">
      <c r="A4" s="160"/>
      <c r="B4" s="516" t="s">
        <v>402</v>
      </c>
      <c r="C4" s="516"/>
      <c r="D4" s="516"/>
      <c r="E4" s="516"/>
      <c r="F4" s="516"/>
    </row>
    <row r="5" spans="1:6" ht="19.5" thickBot="1">
      <c r="A5" s="160"/>
      <c r="B5" s="160"/>
      <c r="C5" s="160"/>
      <c r="D5" s="161"/>
      <c r="E5" s="161"/>
      <c r="F5" s="161" t="s">
        <v>0</v>
      </c>
    </row>
    <row r="6" spans="1:6" ht="12.75" customHeight="1">
      <c r="A6" s="514" t="s">
        <v>57</v>
      </c>
      <c r="B6" s="505" t="s">
        <v>34</v>
      </c>
      <c r="C6" s="505"/>
      <c r="D6" s="525" t="s">
        <v>294</v>
      </c>
      <c r="E6" s="491" t="s">
        <v>348</v>
      </c>
      <c r="F6" s="517" t="s">
        <v>352</v>
      </c>
    </row>
    <row r="7" spans="1:6" ht="42.75" customHeight="1" thickBot="1">
      <c r="A7" s="515"/>
      <c r="B7" s="506"/>
      <c r="C7" s="506"/>
      <c r="D7" s="526"/>
      <c r="E7" s="492"/>
      <c r="F7" s="518"/>
    </row>
    <row r="8" spans="1:6" ht="30" customHeight="1" thickBot="1">
      <c r="A8" s="395" t="s">
        <v>1</v>
      </c>
      <c r="B8" s="510" t="s">
        <v>193</v>
      </c>
      <c r="C8" s="510"/>
      <c r="D8" s="315">
        <f>D9+D10</f>
        <v>760</v>
      </c>
      <c r="E8" s="315">
        <f>E9+E10+E12+E11+E13</f>
        <v>1176</v>
      </c>
      <c r="F8" s="315">
        <f>F9+F10+F12+F11+F13+F14+F15+F16+F17+F18+F19+F20</f>
        <v>4875</v>
      </c>
    </row>
    <row r="9" spans="1:6" ht="30" customHeight="1" thickBot="1">
      <c r="A9" s="242" t="s">
        <v>305</v>
      </c>
      <c r="B9" s="507" t="s">
        <v>306</v>
      </c>
      <c r="C9" s="508"/>
      <c r="D9" s="162">
        <v>500</v>
      </c>
      <c r="E9" s="162">
        <v>500</v>
      </c>
      <c r="F9" s="162">
        <v>0</v>
      </c>
    </row>
    <row r="10" spans="1:6" ht="30" customHeight="1" thickBot="1">
      <c r="A10" s="225" t="s">
        <v>325</v>
      </c>
      <c r="B10" s="239" t="s">
        <v>326</v>
      </c>
      <c r="C10" s="240"/>
      <c r="D10" s="162">
        <v>260</v>
      </c>
      <c r="E10" s="162">
        <v>425</v>
      </c>
      <c r="F10" s="162">
        <v>0</v>
      </c>
    </row>
    <row r="11" spans="1:6" ht="30" customHeight="1" thickBot="1">
      <c r="A11" s="225" t="s">
        <v>339</v>
      </c>
      <c r="B11" s="239" t="s">
        <v>360</v>
      </c>
      <c r="C11" s="240"/>
      <c r="D11" s="162">
        <v>0</v>
      </c>
      <c r="E11" s="162">
        <v>130</v>
      </c>
      <c r="F11" s="315">
        <v>145</v>
      </c>
    </row>
    <row r="12" spans="1:6" ht="30" customHeight="1" thickBot="1">
      <c r="A12" s="225" t="s">
        <v>341</v>
      </c>
      <c r="B12" s="239" t="s">
        <v>340</v>
      </c>
      <c r="C12" s="240"/>
      <c r="D12" s="162">
        <v>0</v>
      </c>
      <c r="E12" s="162">
        <v>30</v>
      </c>
      <c r="F12" s="315">
        <v>30</v>
      </c>
    </row>
    <row r="13" spans="1:6" ht="30" customHeight="1" thickBot="1">
      <c r="A13" s="225" t="s">
        <v>343</v>
      </c>
      <c r="B13" s="532" t="s">
        <v>344</v>
      </c>
      <c r="C13" s="533"/>
      <c r="D13" s="162">
        <v>0</v>
      </c>
      <c r="E13" s="162">
        <v>91</v>
      </c>
      <c r="F13" s="315">
        <v>91</v>
      </c>
    </row>
    <row r="14" spans="1:6" ht="39" customHeight="1" thickBot="1">
      <c r="A14" s="225" t="s">
        <v>359</v>
      </c>
      <c r="B14" s="311" t="s">
        <v>361</v>
      </c>
      <c r="C14" s="312"/>
      <c r="D14" s="162">
        <v>0</v>
      </c>
      <c r="E14" s="162">
        <v>0</v>
      </c>
      <c r="F14" s="315">
        <v>788</v>
      </c>
    </row>
    <row r="15" spans="1:6" ht="30" customHeight="1" thickBot="1">
      <c r="A15" s="225" t="s">
        <v>362</v>
      </c>
      <c r="B15" s="311" t="s">
        <v>390</v>
      </c>
      <c r="C15" s="312"/>
      <c r="D15" s="162">
        <v>0</v>
      </c>
      <c r="E15" s="162">
        <v>0</v>
      </c>
      <c r="F15" s="315">
        <v>899</v>
      </c>
    </row>
    <row r="16" spans="1:6" ht="40.5" customHeight="1" thickBot="1">
      <c r="A16" s="225" t="s">
        <v>363</v>
      </c>
      <c r="B16" s="311" t="s">
        <v>364</v>
      </c>
      <c r="C16" s="312"/>
      <c r="D16" s="162">
        <v>0</v>
      </c>
      <c r="E16" s="162">
        <v>0</v>
      </c>
      <c r="F16" s="315">
        <v>1991</v>
      </c>
    </row>
    <row r="17" spans="1:6" ht="40.5" customHeight="1" thickBot="1">
      <c r="A17" s="225" t="s">
        <v>365</v>
      </c>
      <c r="B17" s="311" t="s">
        <v>366</v>
      </c>
      <c r="C17" s="312"/>
      <c r="D17" s="162">
        <v>0</v>
      </c>
      <c r="E17" s="162">
        <v>0</v>
      </c>
      <c r="F17" s="315">
        <v>24</v>
      </c>
    </row>
    <row r="18" spans="1:6" ht="40.5" customHeight="1" thickBot="1">
      <c r="A18" s="225" t="s">
        <v>371</v>
      </c>
      <c r="B18" s="532" t="s">
        <v>370</v>
      </c>
      <c r="C18" s="533"/>
      <c r="D18" s="162">
        <v>0</v>
      </c>
      <c r="E18" s="162">
        <v>0</v>
      </c>
      <c r="F18" s="315">
        <v>390</v>
      </c>
    </row>
    <row r="19" spans="1:6" ht="40.5" customHeight="1" thickBot="1">
      <c r="A19" s="225" t="s">
        <v>372</v>
      </c>
      <c r="B19" s="311" t="s">
        <v>373</v>
      </c>
      <c r="C19" s="312"/>
      <c r="D19" s="162">
        <v>0</v>
      </c>
      <c r="E19" s="162">
        <v>0</v>
      </c>
      <c r="F19" s="315">
        <v>158</v>
      </c>
    </row>
    <row r="20" spans="1:7" ht="40.5" customHeight="1" thickBot="1">
      <c r="A20" s="225" t="s">
        <v>374</v>
      </c>
      <c r="B20" s="311" t="s">
        <v>382</v>
      </c>
      <c r="C20" s="312"/>
      <c r="D20" s="162">
        <v>0</v>
      </c>
      <c r="E20" s="162">
        <v>0</v>
      </c>
      <c r="F20" s="315">
        <v>359</v>
      </c>
      <c r="G20" s="326"/>
    </row>
    <row r="21" spans="1:6" ht="30" customHeight="1" thickBot="1">
      <c r="A21" s="396" t="s">
        <v>123</v>
      </c>
      <c r="B21" s="511" t="s">
        <v>245</v>
      </c>
      <c r="C21" s="511"/>
      <c r="D21" s="315">
        <f>D22+D23+D24+D25</f>
        <v>2600</v>
      </c>
      <c r="E21" s="315">
        <f>E22+E23+E24+E25</f>
        <v>2600</v>
      </c>
      <c r="F21" s="315">
        <f>F22+F23+F24+F25</f>
        <v>1600</v>
      </c>
    </row>
    <row r="22" spans="1:6" ht="30" customHeight="1" thickBot="1">
      <c r="A22" s="225" t="s">
        <v>270</v>
      </c>
      <c r="B22" s="507" t="s">
        <v>309</v>
      </c>
      <c r="C22" s="508"/>
      <c r="D22" s="226">
        <v>500</v>
      </c>
      <c r="E22" s="226">
        <v>500</v>
      </c>
      <c r="F22" s="226">
        <v>500</v>
      </c>
    </row>
    <row r="23" spans="1:6" ht="30" customHeight="1" thickBot="1">
      <c r="A23" s="225" t="s">
        <v>307</v>
      </c>
      <c r="B23" s="230" t="s">
        <v>310</v>
      </c>
      <c r="C23" s="231"/>
      <c r="D23" s="226">
        <v>600</v>
      </c>
      <c r="E23" s="226">
        <v>600</v>
      </c>
      <c r="F23" s="226">
        <v>600</v>
      </c>
    </row>
    <row r="24" spans="1:6" ht="30" customHeight="1" thickBot="1">
      <c r="A24" s="225" t="s">
        <v>311</v>
      </c>
      <c r="B24" s="507" t="s">
        <v>308</v>
      </c>
      <c r="C24" s="508"/>
      <c r="D24" s="226">
        <v>500</v>
      </c>
      <c r="E24" s="226">
        <v>500</v>
      </c>
      <c r="F24" s="226">
        <v>500</v>
      </c>
    </row>
    <row r="25" spans="1:6" ht="30" customHeight="1" thickBot="1">
      <c r="A25" s="225" t="s">
        <v>312</v>
      </c>
      <c r="B25" s="507" t="s">
        <v>313</v>
      </c>
      <c r="C25" s="508"/>
      <c r="D25" s="226">
        <v>1000</v>
      </c>
      <c r="E25" s="226">
        <v>1000</v>
      </c>
      <c r="F25" s="226">
        <v>0</v>
      </c>
    </row>
    <row r="26" spans="1:6" ht="30" customHeight="1" thickBot="1">
      <c r="A26" s="163" t="s">
        <v>4</v>
      </c>
      <c r="B26" s="523" t="s">
        <v>183</v>
      </c>
      <c r="C26" s="523"/>
      <c r="D26" s="162">
        <f>SUM(D27)</f>
        <v>200</v>
      </c>
      <c r="E26" s="162">
        <f>SUM(E27)</f>
        <v>200</v>
      </c>
      <c r="F26" s="162">
        <f>SUM(F27)</f>
        <v>200</v>
      </c>
    </row>
    <row r="27" spans="1:6" ht="30" customHeight="1" thickBot="1">
      <c r="A27" s="227" t="s">
        <v>272</v>
      </c>
      <c r="B27" s="527" t="s">
        <v>273</v>
      </c>
      <c r="C27" s="528"/>
      <c r="D27" s="228">
        <v>200</v>
      </c>
      <c r="E27" s="228">
        <v>200</v>
      </c>
      <c r="F27" s="228">
        <v>200</v>
      </c>
    </row>
    <row r="28" spans="1:6" ht="30" customHeight="1" thickBot="1">
      <c r="A28" s="521" t="s">
        <v>124</v>
      </c>
      <c r="B28" s="522"/>
      <c r="C28" s="522"/>
      <c r="D28" s="164">
        <f>SUM(D8+D21+D26)</f>
        <v>3560</v>
      </c>
      <c r="E28" s="164">
        <f>SUM(E8+E21+E26)</f>
        <v>3976</v>
      </c>
      <c r="F28" s="164">
        <f>SUM(F8+F21+F26)</f>
        <v>6675</v>
      </c>
    </row>
    <row r="29" spans="1:6" ht="30" customHeight="1" thickBot="1">
      <c r="A29" s="529"/>
      <c r="B29" s="530"/>
      <c r="C29" s="530"/>
      <c r="D29" s="531"/>
      <c r="E29" s="158"/>
      <c r="F29" s="158"/>
    </row>
    <row r="30" spans="1:6" ht="30" customHeight="1">
      <c r="A30" s="355" t="s">
        <v>1</v>
      </c>
      <c r="B30" s="524" t="s">
        <v>246</v>
      </c>
      <c r="C30" s="524"/>
      <c r="D30" s="397">
        <v>0</v>
      </c>
      <c r="E30" s="397">
        <v>0</v>
      </c>
      <c r="F30" s="397">
        <v>0</v>
      </c>
    </row>
    <row r="31" spans="1:6" ht="30" customHeight="1">
      <c r="A31" s="165" t="s">
        <v>2</v>
      </c>
      <c r="B31" s="520" t="s">
        <v>247</v>
      </c>
      <c r="C31" s="520"/>
      <c r="D31" s="166">
        <v>0</v>
      </c>
      <c r="E31" s="166">
        <v>0</v>
      </c>
      <c r="F31" s="166">
        <v>0</v>
      </c>
    </row>
    <row r="32" spans="1:6" ht="30" customHeight="1" thickBot="1">
      <c r="A32" s="165" t="s">
        <v>4</v>
      </c>
      <c r="B32" s="520" t="s">
        <v>385</v>
      </c>
      <c r="C32" s="520"/>
      <c r="D32" s="260"/>
      <c r="E32" s="260"/>
      <c r="F32" s="260"/>
    </row>
    <row r="33" spans="1:6" ht="30" customHeight="1" thickBot="1">
      <c r="A33" s="521" t="s">
        <v>125</v>
      </c>
      <c r="B33" s="522"/>
      <c r="C33" s="522"/>
      <c r="D33" s="162">
        <f>SUM(D31:D32)</f>
        <v>0</v>
      </c>
      <c r="E33" s="162">
        <f>SUM(E31:E32)</f>
        <v>0</v>
      </c>
      <c r="F33" s="162">
        <f>SUM(F30:F32)</f>
        <v>0</v>
      </c>
    </row>
    <row r="34" spans="1:3" ht="30" customHeight="1">
      <c r="A34" s="167"/>
      <c r="B34" s="168"/>
      <c r="C34" s="169"/>
    </row>
    <row r="35" spans="1:3" ht="35.25" customHeight="1">
      <c r="A35" s="167"/>
      <c r="B35" s="168"/>
      <c r="C35" s="169"/>
    </row>
    <row r="36" spans="1:3" ht="30" customHeight="1">
      <c r="A36" s="167"/>
      <c r="B36" s="168"/>
      <c r="C36" s="169"/>
    </row>
    <row r="37" spans="1:3" ht="30" customHeight="1">
      <c r="A37" s="167"/>
      <c r="B37" s="168"/>
      <c r="C37" s="169"/>
    </row>
    <row r="38" spans="1:3" ht="30" customHeight="1">
      <c r="A38" s="167"/>
      <c r="B38" s="168"/>
      <c r="C38" s="169"/>
    </row>
    <row r="39" spans="1:3" ht="30" customHeight="1">
      <c r="A39" s="519"/>
      <c r="B39" s="519"/>
      <c r="C39" s="170"/>
    </row>
    <row r="40" spans="1:3" ht="12.75">
      <c r="A40" s="171"/>
      <c r="B40" s="171"/>
      <c r="C40" s="171"/>
    </row>
  </sheetData>
  <sheetProtection/>
  <mergeCells count="25">
    <mergeCell ref="B31:C31"/>
    <mergeCell ref="A29:D29"/>
    <mergeCell ref="B25:C25"/>
    <mergeCell ref="B9:C9"/>
    <mergeCell ref="B13:C13"/>
    <mergeCell ref="B18:C18"/>
    <mergeCell ref="A39:B39"/>
    <mergeCell ref="B32:C32"/>
    <mergeCell ref="A33:C33"/>
    <mergeCell ref="B26:C26"/>
    <mergeCell ref="B30:C30"/>
    <mergeCell ref="E6:E7"/>
    <mergeCell ref="D6:D7"/>
    <mergeCell ref="A28:C28"/>
    <mergeCell ref="B22:C22"/>
    <mergeCell ref="B27:C27"/>
    <mergeCell ref="B6:C7"/>
    <mergeCell ref="B24:C24"/>
    <mergeCell ref="A1:D1"/>
    <mergeCell ref="B8:C8"/>
    <mergeCell ref="B21:C21"/>
    <mergeCell ref="A2:D2"/>
    <mergeCell ref="A6:A7"/>
    <mergeCell ref="B4:F4"/>
    <mergeCell ref="F6:F7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zoomScalePageLayoutView="0" workbookViewId="0" topLeftCell="A3">
      <selection activeCell="A1" sqref="A1:F26"/>
    </sheetView>
  </sheetViews>
  <sheetFormatPr defaultColWidth="9.140625" defaultRowHeight="12.75"/>
  <cols>
    <col min="1" max="1" width="59.28125" style="0" customWidth="1"/>
    <col min="2" max="4" width="21.28125" style="0" customWidth="1"/>
  </cols>
  <sheetData>
    <row r="1" spans="1:2" ht="56.25" customHeight="1">
      <c r="A1" s="539" t="s">
        <v>120</v>
      </c>
      <c r="B1" s="539"/>
    </row>
    <row r="2" spans="1:2" ht="49.5" customHeight="1">
      <c r="A2" s="540" t="s">
        <v>280</v>
      </c>
      <c r="B2" s="540"/>
    </row>
    <row r="3" spans="1:2" ht="33" customHeight="1">
      <c r="A3" s="540" t="s">
        <v>33</v>
      </c>
      <c r="B3" s="540"/>
    </row>
    <row r="4" spans="1:4" ht="25.5">
      <c r="A4" s="60"/>
      <c r="B4" s="61"/>
      <c r="C4" s="61"/>
      <c r="D4" s="61"/>
    </row>
    <row r="5" spans="1:4" ht="12.75">
      <c r="A5" s="538" t="s">
        <v>403</v>
      </c>
      <c r="B5" s="477"/>
      <c r="C5" s="477"/>
      <c r="D5" s="477"/>
    </row>
    <row r="6" spans="1:4" ht="27" thickBot="1">
      <c r="A6" s="62"/>
      <c r="B6" s="63"/>
      <c r="C6" s="63"/>
      <c r="D6" s="63" t="s">
        <v>0</v>
      </c>
    </row>
    <row r="7" spans="1:4" ht="12.75" customHeight="1">
      <c r="A7" s="534" t="s">
        <v>34</v>
      </c>
      <c r="B7" s="536" t="s">
        <v>334</v>
      </c>
      <c r="C7" s="541" t="s">
        <v>348</v>
      </c>
      <c r="D7" s="543" t="s">
        <v>335</v>
      </c>
    </row>
    <row r="8" spans="1:4" ht="13.5" thickBot="1">
      <c r="A8" s="535"/>
      <c r="B8" s="537"/>
      <c r="C8" s="542"/>
      <c r="D8" s="544"/>
    </row>
    <row r="9" spans="1:4" ht="19.5" thickBot="1">
      <c r="A9" s="64" t="s">
        <v>59</v>
      </c>
      <c r="B9" s="65">
        <f>B10</f>
        <v>646</v>
      </c>
      <c r="C9" s="65">
        <f>C10+C12+C11</f>
        <v>949</v>
      </c>
      <c r="D9" s="65">
        <f>D10+D12+D11+D14+D13</f>
        <v>1232</v>
      </c>
    </row>
    <row r="10" spans="1:4" ht="18.75">
      <c r="A10" s="67" t="s">
        <v>331</v>
      </c>
      <c r="B10" s="66">
        <v>646</v>
      </c>
      <c r="C10" s="66">
        <v>646</v>
      </c>
      <c r="D10" s="66">
        <v>646</v>
      </c>
    </row>
    <row r="11" spans="1:4" ht="18.75">
      <c r="A11" s="291" t="s">
        <v>338</v>
      </c>
      <c r="B11" s="241">
        <v>0</v>
      </c>
      <c r="C11" s="241">
        <v>55</v>
      </c>
      <c r="D11" s="66">
        <v>55</v>
      </c>
    </row>
    <row r="12" spans="1:4" ht="18.75">
      <c r="A12" s="67" t="s">
        <v>386</v>
      </c>
      <c r="B12" s="241">
        <v>0</v>
      </c>
      <c r="C12" s="241">
        <v>248</v>
      </c>
      <c r="D12" s="66">
        <v>493</v>
      </c>
    </row>
    <row r="13" spans="1:4" ht="18.75">
      <c r="A13" s="291" t="s">
        <v>388</v>
      </c>
      <c r="B13" s="290">
        <v>0</v>
      </c>
      <c r="C13" s="290">
        <v>0</v>
      </c>
      <c r="D13" s="292">
        <v>3</v>
      </c>
    </row>
    <row r="14" spans="1:4" ht="19.5" thickBot="1">
      <c r="A14" s="291" t="s">
        <v>369</v>
      </c>
      <c r="B14" s="290">
        <v>0</v>
      </c>
      <c r="C14" s="290">
        <v>0</v>
      </c>
      <c r="D14" s="292">
        <v>35</v>
      </c>
    </row>
    <row r="15" spans="1:4" ht="19.5" thickBot="1">
      <c r="A15" s="313" t="s">
        <v>219</v>
      </c>
      <c r="B15" s="314">
        <f>SUM(B16:B19)</f>
        <v>1136</v>
      </c>
      <c r="C15" s="68">
        <f>SUM(C16:C21)</f>
        <v>1755</v>
      </c>
      <c r="D15" s="68">
        <f>SUM(D16:D22)</f>
        <v>1792</v>
      </c>
    </row>
    <row r="16" spans="1:4" ht="18.75">
      <c r="A16" s="282" t="s">
        <v>243</v>
      </c>
      <c r="B16" s="283">
        <v>265</v>
      </c>
      <c r="C16" s="283">
        <v>780</v>
      </c>
      <c r="D16" s="283">
        <v>780</v>
      </c>
    </row>
    <row r="17" spans="1:4" ht="18.75">
      <c r="A17" s="178" t="s">
        <v>178</v>
      </c>
      <c r="B17" s="179">
        <v>861</v>
      </c>
      <c r="C17" s="179">
        <v>861</v>
      </c>
      <c r="D17" s="179">
        <v>861</v>
      </c>
    </row>
    <row r="18" spans="1:4" ht="18.75">
      <c r="A18" s="67" t="s">
        <v>242</v>
      </c>
      <c r="B18" s="241">
        <v>5</v>
      </c>
      <c r="C18" s="66">
        <v>5</v>
      </c>
      <c r="D18" s="66">
        <v>5</v>
      </c>
    </row>
    <row r="19" spans="1:4" ht="18.75">
      <c r="A19" s="67" t="s">
        <v>328</v>
      </c>
      <c r="B19" s="241">
        <v>5</v>
      </c>
      <c r="C19" s="66">
        <v>5</v>
      </c>
      <c r="D19" s="66">
        <v>5</v>
      </c>
    </row>
    <row r="20" spans="1:4" ht="18.75">
      <c r="A20" s="291" t="s">
        <v>342</v>
      </c>
      <c r="B20" s="290">
        <v>0</v>
      </c>
      <c r="C20" s="292">
        <v>94</v>
      </c>
      <c r="D20" s="292">
        <v>94</v>
      </c>
    </row>
    <row r="21" spans="1:4" ht="18.75">
      <c r="A21" s="67" t="s">
        <v>337</v>
      </c>
      <c r="B21" s="241">
        <v>0</v>
      </c>
      <c r="C21" s="241">
        <v>10</v>
      </c>
      <c r="D21" s="66">
        <v>10</v>
      </c>
    </row>
    <row r="22" spans="1:4" ht="19.5" thickBot="1">
      <c r="A22" s="291" t="s">
        <v>381</v>
      </c>
      <c r="B22" s="290">
        <v>0</v>
      </c>
      <c r="C22" s="290">
        <v>0</v>
      </c>
      <c r="D22" s="292">
        <v>37</v>
      </c>
    </row>
    <row r="23" spans="1:4" ht="19.5" thickBot="1">
      <c r="A23" s="280" t="s">
        <v>60</v>
      </c>
      <c r="B23" s="281">
        <f>SUM(B9+B15)</f>
        <v>1782</v>
      </c>
      <c r="C23" s="65">
        <f>SUM(C9+C15)</f>
        <v>2704</v>
      </c>
      <c r="D23" s="65">
        <f>SUM(D9+D15)</f>
        <v>3024</v>
      </c>
    </row>
  </sheetData>
  <sheetProtection/>
  <mergeCells count="8">
    <mergeCell ref="A7:A8"/>
    <mergeCell ref="B7:B8"/>
    <mergeCell ref="A5:D5"/>
    <mergeCell ref="A1:B1"/>
    <mergeCell ref="A2:B2"/>
    <mergeCell ref="A3:B3"/>
    <mergeCell ref="C7:C8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7">
      <selection activeCell="K22" sqref="K22"/>
    </sheetView>
  </sheetViews>
  <sheetFormatPr defaultColWidth="9.140625" defaultRowHeight="12.75"/>
  <cols>
    <col min="8" max="8" width="13.00390625" style="0" bestFit="1" customWidth="1"/>
  </cols>
  <sheetData>
    <row r="1" spans="1:8" ht="12.75">
      <c r="A1" s="69"/>
      <c r="B1" s="69"/>
      <c r="C1" s="69"/>
      <c r="D1" s="69"/>
      <c r="E1" s="69"/>
      <c r="F1" s="69"/>
      <c r="G1" s="69"/>
      <c r="H1" s="69"/>
    </row>
    <row r="2" spans="1:8" ht="25.5">
      <c r="A2" s="554" t="s">
        <v>120</v>
      </c>
      <c r="B2" s="554"/>
      <c r="C2" s="554"/>
      <c r="D2" s="554"/>
      <c r="E2" s="554"/>
      <c r="F2" s="554"/>
      <c r="G2" s="554"/>
      <c r="H2" s="554"/>
    </row>
    <row r="3" spans="1:8" ht="12.75">
      <c r="A3" s="556" t="s">
        <v>281</v>
      </c>
      <c r="B3" s="556"/>
      <c r="C3" s="556"/>
      <c r="D3" s="556"/>
      <c r="E3" s="556"/>
      <c r="F3" s="556"/>
      <c r="G3" s="556"/>
      <c r="H3" s="556"/>
    </row>
    <row r="4" spans="1:8" ht="12.75">
      <c r="A4" s="556"/>
      <c r="B4" s="556"/>
      <c r="C4" s="556"/>
      <c r="D4" s="556"/>
      <c r="E4" s="556"/>
      <c r="F4" s="556"/>
      <c r="G4" s="556"/>
      <c r="H4" s="556"/>
    </row>
    <row r="5" spans="1:8" ht="25.5">
      <c r="A5" s="70"/>
      <c r="B5" s="70"/>
      <c r="C5" s="70"/>
      <c r="D5" s="70"/>
      <c r="E5" s="70"/>
      <c r="F5" s="70"/>
      <c r="G5" s="70"/>
      <c r="H5" s="70"/>
    </row>
    <row r="6" spans="1:9" ht="26.25">
      <c r="A6" s="71"/>
      <c r="B6" s="71"/>
      <c r="C6" s="553" t="s">
        <v>282</v>
      </c>
      <c r="D6" s="553"/>
      <c r="E6" s="553"/>
      <c r="F6" s="553"/>
      <c r="G6" s="553"/>
      <c r="H6" s="553"/>
      <c r="I6" s="553"/>
    </row>
    <row r="7" spans="1:8" ht="27" thickBot="1">
      <c r="A7" s="71"/>
      <c r="B7" s="71"/>
      <c r="C7" s="71"/>
      <c r="D7" s="71"/>
      <c r="E7" s="71"/>
      <c r="F7" s="71"/>
      <c r="G7" s="555" t="s">
        <v>0</v>
      </c>
      <c r="H7" s="555"/>
    </row>
    <row r="8" spans="1:8" ht="40.5" customHeight="1">
      <c r="A8" s="545" t="s">
        <v>84</v>
      </c>
      <c r="B8" s="546"/>
      <c r="C8" s="546"/>
      <c r="D8" s="546"/>
      <c r="E8" s="546"/>
      <c r="F8" s="546"/>
      <c r="G8" s="546"/>
      <c r="H8" s="72"/>
    </row>
    <row r="9" spans="1:8" ht="45" customHeight="1">
      <c r="A9" s="547" t="s">
        <v>85</v>
      </c>
      <c r="B9" s="548"/>
      <c r="C9" s="548"/>
      <c r="D9" s="548"/>
      <c r="E9" s="548"/>
      <c r="F9" s="548"/>
      <c r="G9" s="548"/>
      <c r="H9" s="73"/>
    </row>
    <row r="10" spans="1:8" ht="44.25" customHeight="1">
      <c r="A10" s="547" t="s">
        <v>86</v>
      </c>
      <c r="B10" s="548"/>
      <c r="C10" s="548"/>
      <c r="D10" s="548"/>
      <c r="E10" s="548"/>
      <c r="F10" s="548"/>
      <c r="G10" s="548"/>
      <c r="H10" s="73">
        <f>SUM(H11:H14)</f>
        <v>110</v>
      </c>
    </row>
    <row r="11" spans="1:8" ht="38.25" customHeight="1">
      <c r="A11" s="557" t="s">
        <v>91</v>
      </c>
      <c r="B11" s="558"/>
      <c r="C11" s="558"/>
      <c r="D11" s="558"/>
      <c r="E11" s="558"/>
      <c r="F11" s="558"/>
      <c r="G11" s="558"/>
      <c r="H11" s="74">
        <v>30</v>
      </c>
    </row>
    <row r="12" spans="1:8" ht="25.5" customHeight="1">
      <c r="A12" s="557" t="s">
        <v>92</v>
      </c>
      <c r="B12" s="558"/>
      <c r="C12" s="558"/>
      <c r="D12" s="558"/>
      <c r="E12" s="558"/>
      <c r="F12" s="558"/>
      <c r="G12" s="558"/>
      <c r="H12" s="74">
        <v>50</v>
      </c>
    </row>
    <row r="13" spans="1:8" ht="24" customHeight="1">
      <c r="A13" s="557" t="s">
        <v>89</v>
      </c>
      <c r="B13" s="558"/>
      <c r="C13" s="558"/>
      <c r="D13" s="558"/>
      <c r="E13" s="558"/>
      <c r="F13" s="558"/>
      <c r="G13" s="558"/>
      <c r="H13" s="74"/>
    </row>
    <row r="14" spans="1:8" ht="21" customHeight="1">
      <c r="A14" s="557" t="s">
        <v>90</v>
      </c>
      <c r="B14" s="558"/>
      <c r="C14" s="558"/>
      <c r="D14" s="558"/>
      <c r="E14" s="558"/>
      <c r="F14" s="558"/>
      <c r="G14" s="558"/>
      <c r="H14" s="74">
        <v>30</v>
      </c>
    </row>
    <row r="15" spans="1:8" ht="41.25" customHeight="1">
      <c r="A15" s="549" t="s">
        <v>87</v>
      </c>
      <c r="B15" s="550"/>
      <c r="C15" s="550"/>
      <c r="D15" s="550"/>
      <c r="E15" s="550"/>
      <c r="F15" s="550"/>
      <c r="G15" s="550"/>
      <c r="H15" s="74"/>
    </row>
    <row r="16" spans="1:8" ht="30" customHeight="1" thickBot="1">
      <c r="A16" s="559" t="s">
        <v>88</v>
      </c>
      <c r="B16" s="560"/>
      <c r="C16" s="560"/>
      <c r="D16" s="560"/>
      <c r="E16" s="560"/>
      <c r="F16" s="560"/>
      <c r="G16" s="560"/>
      <c r="H16" s="75"/>
    </row>
    <row r="17" spans="1:8" ht="30" customHeight="1" thickBot="1">
      <c r="A17" s="551" t="s">
        <v>60</v>
      </c>
      <c r="B17" s="552"/>
      <c r="C17" s="552"/>
      <c r="D17" s="552"/>
      <c r="E17" s="552"/>
      <c r="F17" s="552"/>
      <c r="G17" s="552"/>
      <c r="H17" s="76">
        <f>SUM(H10)</f>
        <v>110</v>
      </c>
    </row>
  </sheetData>
  <sheetProtection/>
  <mergeCells count="14">
    <mergeCell ref="A2:H2"/>
    <mergeCell ref="G7:H7"/>
    <mergeCell ref="A3:H4"/>
    <mergeCell ref="A13:G13"/>
    <mergeCell ref="A16:G16"/>
    <mergeCell ref="A11:G11"/>
    <mergeCell ref="A12:G12"/>
    <mergeCell ref="A14:G14"/>
    <mergeCell ref="A8:G8"/>
    <mergeCell ref="A9:G9"/>
    <mergeCell ref="A10:G10"/>
    <mergeCell ref="A15:G15"/>
    <mergeCell ref="A17:G17"/>
    <mergeCell ref="C6:I6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A1">
      <selection activeCell="L14" sqref="L14"/>
    </sheetView>
  </sheetViews>
  <sheetFormatPr defaultColWidth="9.140625" defaultRowHeight="12.75"/>
  <cols>
    <col min="2" max="2" width="33.00390625" style="0" customWidth="1"/>
    <col min="3" max="3" width="13.00390625" style="0" customWidth="1"/>
    <col min="4" max="4" width="12.421875" style="0" customWidth="1"/>
    <col min="5" max="5" width="13.00390625" style="0" customWidth="1"/>
    <col min="6" max="6" width="18.421875" style="0" customWidth="1"/>
    <col min="7" max="7" width="17.140625" style="0" customWidth="1"/>
  </cols>
  <sheetData>
    <row r="1" spans="1:5" ht="40.5" customHeight="1">
      <c r="A1" s="566" t="s">
        <v>176</v>
      </c>
      <c r="B1" s="567"/>
      <c r="C1" s="567"/>
      <c r="D1" s="567"/>
      <c r="E1" s="567"/>
    </row>
    <row r="2" spans="1:8" ht="18.75">
      <c r="A2" s="77"/>
      <c r="B2" s="78"/>
      <c r="C2" s="78"/>
      <c r="D2" s="78"/>
      <c r="E2" s="78"/>
      <c r="F2" s="553" t="s">
        <v>285</v>
      </c>
      <c r="G2" s="568"/>
      <c r="H2" s="568"/>
    </row>
    <row r="3" spans="1:7" ht="19.5" thickBot="1">
      <c r="A3" s="77"/>
      <c r="B3" s="78"/>
      <c r="C3" s="78"/>
      <c r="D3" s="78"/>
      <c r="E3" s="78"/>
      <c r="F3" s="80"/>
      <c r="G3" s="79" t="s">
        <v>0</v>
      </c>
    </row>
    <row r="4" spans="1:7" ht="25.5">
      <c r="A4" s="563" t="s">
        <v>54</v>
      </c>
      <c r="B4" s="564"/>
      <c r="C4" s="564"/>
      <c r="D4" s="564"/>
      <c r="E4" s="564"/>
      <c r="F4" s="564"/>
      <c r="G4" s="565"/>
    </row>
    <row r="5" spans="1:7" ht="26.25" thickBot="1">
      <c r="A5" s="81" t="s">
        <v>57</v>
      </c>
      <c r="B5" s="82" t="s">
        <v>44</v>
      </c>
      <c r="C5" s="82" t="s">
        <v>174</v>
      </c>
      <c r="D5" s="82" t="s">
        <v>262</v>
      </c>
      <c r="E5" s="82" t="s">
        <v>283</v>
      </c>
      <c r="F5" s="82" t="s">
        <v>284</v>
      </c>
      <c r="G5" s="83" t="s">
        <v>38</v>
      </c>
    </row>
    <row r="6" spans="1:7" ht="24.75" customHeight="1">
      <c r="A6" s="84" t="s">
        <v>1</v>
      </c>
      <c r="B6" s="85"/>
      <c r="C6" s="86"/>
      <c r="D6" s="86"/>
      <c r="E6" s="86"/>
      <c r="F6" s="86"/>
      <c r="G6" s="87">
        <v>0</v>
      </c>
    </row>
    <row r="7" spans="1:7" ht="24.75" customHeight="1">
      <c r="A7" s="88" t="s">
        <v>2</v>
      </c>
      <c r="B7" s="89"/>
      <c r="C7" s="90"/>
      <c r="D7" s="90"/>
      <c r="E7" s="90"/>
      <c r="F7" s="90"/>
      <c r="G7" s="91">
        <v>0</v>
      </c>
    </row>
    <row r="8" spans="1:7" ht="24.75" customHeight="1">
      <c r="A8" s="88" t="s">
        <v>4</v>
      </c>
      <c r="B8" s="89"/>
      <c r="C8" s="90"/>
      <c r="D8" s="90"/>
      <c r="E8" s="90"/>
      <c r="F8" s="90"/>
      <c r="G8" s="91">
        <v>0</v>
      </c>
    </row>
    <row r="9" spans="1:7" ht="24.75" customHeight="1">
      <c r="A9" s="88" t="s">
        <v>5</v>
      </c>
      <c r="B9" s="89"/>
      <c r="C9" s="90"/>
      <c r="D9" s="90"/>
      <c r="E9" s="90"/>
      <c r="F9" s="90"/>
      <c r="G9" s="91">
        <v>0</v>
      </c>
    </row>
    <row r="10" spans="1:7" ht="24.75" customHeight="1">
      <c r="A10" s="88" t="s">
        <v>6</v>
      </c>
      <c r="B10" s="89"/>
      <c r="C10" s="90"/>
      <c r="D10" s="90"/>
      <c r="E10" s="90"/>
      <c r="F10" s="90"/>
      <c r="G10" s="91">
        <v>0</v>
      </c>
    </row>
    <row r="11" spans="1:7" ht="24.75" customHeight="1" thickBot="1">
      <c r="A11" s="92" t="s">
        <v>7</v>
      </c>
      <c r="B11" s="93"/>
      <c r="C11" s="94"/>
      <c r="D11" s="94"/>
      <c r="E11" s="94"/>
      <c r="F11" s="94"/>
      <c r="G11" s="95">
        <v>0</v>
      </c>
    </row>
    <row r="12" spans="1:7" ht="24.75" customHeight="1" thickBot="1">
      <c r="A12" s="569" t="s">
        <v>45</v>
      </c>
      <c r="B12" s="570"/>
      <c r="C12" s="96">
        <v>0</v>
      </c>
      <c r="D12" s="96">
        <v>0</v>
      </c>
      <c r="E12" s="96">
        <v>0</v>
      </c>
      <c r="F12" s="96">
        <v>0</v>
      </c>
      <c r="G12" s="97">
        <v>0</v>
      </c>
    </row>
    <row r="13" spans="1:7" ht="24.75" customHeight="1">
      <c r="A13" s="84" t="s">
        <v>1</v>
      </c>
      <c r="B13" s="85"/>
      <c r="C13" s="86"/>
      <c r="D13" s="86"/>
      <c r="E13" s="86"/>
      <c r="F13" s="86"/>
      <c r="G13" s="87">
        <v>0</v>
      </c>
    </row>
    <row r="14" spans="1:7" ht="24.75" customHeight="1" thickBot="1">
      <c r="A14" s="92" t="s">
        <v>2</v>
      </c>
      <c r="B14" s="93"/>
      <c r="C14" s="94"/>
      <c r="D14" s="94"/>
      <c r="E14" s="94"/>
      <c r="F14" s="94"/>
      <c r="G14" s="95">
        <v>0</v>
      </c>
    </row>
    <row r="15" spans="1:7" ht="24.75" customHeight="1" thickBot="1">
      <c r="A15" s="571" t="s">
        <v>51</v>
      </c>
      <c r="B15" s="572"/>
      <c r="C15" s="96">
        <v>0</v>
      </c>
      <c r="D15" s="96">
        <v>0</v>
      </c>
      <c r="E15" s="96">
        <v>0</v>
      </c>
      <c r="F15" s="96">
        <v>0</v>
      </c>
      <c r="G15" s="97">
        <v>0</v>
      </c>
    </row>
    <row r="16" spans="1:7" ht="24.75" customHeight="1" thickBot="1">
      <c r="A16" s="561" t="s">
        <v>71</v>
      </c>
      <c r="B16" s="562"/>
      <c r="C16" s="96">
        <v>0</v>
      </c>
      <c r="D16" s="96">
        <v>0</v>
      </c>
      <c r="E16" s="96">
        <v>0</v>
      </c>
      <c r="F16" s="96">
        <v>0</v>
      </c>
      <c r="G16" s="97">
        <v>0</v>
      </c>
    </row>
  </sheetData>
  <sheetProtection/>
  <mergeCells count="6">
    <mergeCell ref="A16:B16"/>
    <mergeCell ref="A4:G4"/>
    <mergeCell ref="A1:E1"/>
    <mergeCell ref="F2:H2"/>
    <mergeCell ref="A12:B12"/>
    <mergeCell ref="A15:B15"/>
  </mergeCells>
  <printOptions/>
  <pageMargins left="0.75" right="0.75" top="1" bottom="1" header="0.5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Barczáné</dc:creator>
  <cp:keywords/>
  <dc:description/>
  <cp:lastModifiedBy>CsajagiRita</cp:lastModifiedBy>
  <cp:lastPrinted>2016-12-14T13:35:27Z</cp:lastPrinted>
  <dcterms:created xsi:type="dcterms:W3CDTF">2014-01-07T09:36:49Z</dcterms:created>
  <dcterms:modified xsi:type="dcterms:W3CDTF">2016-12-14T13:44:11Z</dcterms:modified>
  <cp:category/>
  <cp:version/>
  <cp:contentType/>
  <cp:contentStatus/>
</cp:coreProperties>
</file>