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440" windowHeight="11760" activeTab="3"/>
  </bookViews>
  <sheets>
    <sheet name="2 melléklet" sheetId="1" r:id="rId1"/>
    <sheet name="1 melléklet" sheetId="2" r:id="rId2"/>
    <sheet name="3 melléklet" sheetId="3" r:id="rId3"/>
    <sheet name="4 melléklet" sheetId="4" r:id="rId4"/>
    <sheet name="5 melléklet" sheetId="5" r:id="rId5"/>
    <sheet name="6 melléklet" sheetId="6" r:id="rId6"/>
    <sheet name="7 melléklet" sheetId="7" r:id="rId7"/>
    <sheet name="8 melléklet" sheetId="8" r:id="rId8"/>
    <sheet name="9 melléklet" sheetId="9" r:id="rId9"/>
    <sheet name="10 melléklet" sheetId="10" r:id="rId10"/>
    <sheet name="11 melléklet" sheetId="11" r:id="rId11"/>
    <sheet name="12 melléklet önk" sheetId="12" r:id="rId12"/>
    <sheet name="13 melléklet hiv" sheetId="13" r:id="rId13"/>
    <sheet name="14 melléklet" sheetId="14" r:id="rId14"/>
    <sheet name="15 melléklet" sheetId="15" r:id="rId15"/>
    <sheet name="Munka1" sheetId="16" r:id="rId16"/>
  </sheets>
  <definedNames/>
  <calcPr fullCalcOnLoad="1"/>
</workbook>
</file>

<file path=xl/sharedStrings.xml><?xml version="1.0" encoding="utf-8"?>
<sst xmlns="http://schemas.openxmlformats.org/spreadsheetml/2006/main" count="1083" uniqueCount="650">
  <si>
    <t>01</t>
  </si>
  <si>
    <t>02</t>
  </si>
  <si>
    <t>03</t>
  </si>
  <si>
    <t>04</t>
  </si>
  <si>
    <t>08</t>
  </si>
  <si>
    <t>#</t>
  </si>
  <si>
    <t>Megnevezés</t>
  </si>
  <si>
    <t>Eredeti előirányzat</t>
  </si>
  <si>
    <t>Módosított előirányzat</t>
  </si>
  <si>
    <t>Teljesítés</t>
  </si>
  <si>
    <t>Törvény szerinti illetmények, munkabérek (K1101)</t>
  </si>
  <si>
    <t>07</t>
  </si>
  <si>
    <t>Béren kívüli juttatások (K1107)</t>
  </si>
  <si>
    <t>10</t>
  </si>
  <si>
    <t>Egyéb költségtérítések (K1110)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</si>
  <si>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</si>
  <si>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</si>
  <si>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</si>
  <si>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</si>
  <si>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</si>
  <si>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</si>
  <si>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</si>
  <si>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</si>
  <si>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</si>
  <si>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</si>
  <si>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</si>
  <si>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</si>
  <si>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</si>
  <si>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</si>
  <si>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</si>
  <si>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</si>
  <si>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22</t>
  </si>
  <si>
    <t>ebből: szociális hozzájárulási adó (K2)</t>
  </si>
  <si>
    <t>27</t>
  </si>
  <si>
    <t>ebből: munkaadót a foglalkoztatottak részére történő kifizetésekkel kapcsolatban terhelő más járulék jellegű kötelezettségek (K2)</t>
  </si>
  <si>
    <t>29</t>
  </si>
  <si>
    <t>Szakmai anyagok beszerzése (K311)</t>
  </si>
  <si>
    <t>30</t>
  </si>
  <si>
    <t>Üzemeltetési anyagok beszerzése (K312)</t>
  </si>
  <si>
    <t>32</t>
  </si>
  <si>
    <t>Készletbeszerzés (=29+30+31) (K31)</t>
  </si>
  <si>
    <t>33</t>
  </si>
  <si>
    <t>Informatikai szolgáltatások igénybevétele (K321)</t>
  </si>
  <si>
    <t>34</t>
  </si>
  <si>
    <t>Egyéb kommunikációs szolgáltatások (K322)</t>
  </si>
  <si>
    <t>35</t>
  </si>
  <si>
    <t>Kommunikációs szolgáltatások (=33+34) (K32)</t>
  </si>
  <si>
    <t>36</t>
  </si>
  <si>
    <t>Közüzemi díjak (K331)</t>
  </si>
  <si>
    <t>37</t>
  </si>
  <si>
    <t>Vásárolt élelmezés (K332)</t>
  </si>
  <si>
    <t>38</t>
  </si>
  <si>
    <t>Bérleti és lízing díjak (&gt;=39) (K333)</t>
  </si>
  <si>
    <t>40</t>
  </si>
  <si>
    <t>Karbantartási, kisjavítási szolgáltatások (K334)</t>
  </si>
  <si>
    <t>41</t>
  </si>
  <si>
    <t>Közvetített szolgáltatások  (&gt;=42) (K335)</t>
  </si>
  <si>
    <t>43</t>
  </si>
  <si>
    <t>Szakmai tevékenységet segítő szolgáltatások  (K336)</t>
  </si>
  <si>
    <t>44</t>
  </si>
  <si>
    <t>Egyéb szolgáltatások  (K337)</t>
  </si>
  <si>
    <t>45</t>
  </si>
  <si>
    <t>ebből: biztosítási díjak (K337)</t>
  </si>
  <si>
    <t>46</t>
  </si>
  <si>
    <t>Szolgáltatási kiadások (=36+37+38+40+41+43+44) (K33)</t>
  </si>
  <si>
    <t>47</t>
  </si>
  <si>
    <t>Kiküldetések kiadásai (K341)</t>
  </si>
  <si>
    <t>49</t>
  </si>
  <si>
    <t>Kiküldetések, reklám- és propagandakiadások (=47+48) (K34)</t>
  </si>
  <si>
    <t>50</t>
  </si>
  <si>
    <t>Működési célú előzetesen felszámított általános forgalmi adó (K351)</t>
  </si>
  <si>
    <t>51</t>
  </si>
  <si>
    <t>Fizetendő általános forgalmi adó  (K352)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</si>
  <si>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</si>
  <si>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</si>
  <si>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</si>
  <si>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</si>
  <si>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</si>
  <si>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</si>
  <si>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63</t>
  </si>
  <si>
    <t>Családi támogatások (=64+…+73) (K42)</t>
  </si>
  <si>
    <t>73</t>
  </si>
  <si>
    <t>ebből:  az egyéb pénzbeli és természetbeni gyermekvédelmi támogatások  (K42)</t>
  </si>
  <si>
    <t>101</t>
  </si>
  <si>
    <t>Egyéb nem intézményi ellátások (&gt;=102+…+120) (K48)</t>
  </si>
  <si>
    <t>116</t>
  </si>
  <si>
    <t>ebből: egyéb, az önkormányzat rendeletében megállapított juttatás (K48)</t>
  </si>
  <si>
    <t>118</t>
  </si>
  <si>
    <t>ebből: települési támogatás [Szoctv. 45. §], (K48)</t>
  </si>
  <si>
    <t>120</t>
  </si>
  <si>
    <t>ebből: önkormányzat által saját hatáskörben (nem szociális és gyermekvédelmi előírások alapján) adott más ellátás (K48)</t>
  </si>
  <si>
    <t>121</t>
  </si>
  <si>
    <t>Ellátottak pénzbeli juttatásai (=62+63+74+75+83+93+98+101) (K4)</t>
  </si>
  <si>
    <t>124</t>
  </si>
  <si>
    <t>A helyi önkormányzatok előző évi elszámolásából származó kiadások (K5021)</t>
  </si>
  <si>
    <t>127</t>
  </si>
  <si>
    <t>Elvonások és befizetések (=124+125+126) (K502)</t>
  </si>
  <si>
    <t>151</t>
  </si>
  <si>
    <t>Egyéb működési célú támogatások államháztartáson belülre (=152+…+161) (K506)</t>
  </si>
  <si>
    <t>159</t>
  </si>
  <si>
    <t>ebből: társulások és költségvetési szerveik (K506)</t>
  </si>
  <si>
    <t>179</t>
  </si>
  <si>
    <t>Egyéb működési célú támogatások államháztartáson kívülre (=180+…+189) (K512)</t>
  </si>
  <si>
    <t>180</t>
  </si>
  <si>
    <t>ebből: egyházi jogi személyek (K512)</t>
  </si>
  <si>
    <t>182</t>
  </si>
  <si>
    <t>ebből: egyéb civil szervezetek (K512)</t>
  </si>
  <si>
    <t>186</t>
  </si>
  <si>
    <t>ebből:önkormányzati többségi tulajdonú nem pénzügyi vállalkozások (K512)</t>
  </si>
  <si>
    <t>191</t>
  </si>
  <si>
    <t>Egyéb működési célú kiadások (=122+127+128+129+140+151+162+164+176+177+178+179+190) (K5)</t>
  </si>
  <si>
    <t>193</t>
  </si>
  <si>
    <t>Ingatlanok beszerzése, létesítése (&gt;=194) (K62)</t>
  </si>
  <si>
    <t>196</t>
  </si>
  <si>
    <t>Egyéb tárgyi eszközök beszerzése, létesítése (K64)</t>
  </si>
  <si>
    <t>199</t>
  </si>
  <si>
    <t>Beruházási célú előzetesen felszámított általános forgalmi adó (K67)</t>
  </si>
  <si>
    <t>200</t>
  </si>
  <si>
    <t>Beruházások (=192+193+195+…+199) (K6)</t>
  </si>
  <si>
    <t>203</t>
  </si>
  <si>
    <t>Egyéb tárgyi eszközök felújítása  (K73)</t>
  </si>
  <si>
    <t>204</t>
  </si>
  <si>
    <t>Felújítási célú előzetesen felszámított általános forgalmi adó (K74)</t>
  </si>
  <si>
    <t>205</t>
  </si>
  <si>
    <t>Felújítások (=201+...+204) (K7)</t>
  </si>
  <si>
    <t>268</t>
  </si>
  <si>
    <t>Költségvetési kiadások (=20+21+61+121+191+200+205+267) (K1-K8)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</si>
  <si>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</si>
  <si>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</si>
  <si>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</si>
  <si>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</si>
  <si>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05</t>
  </si>
  <si>
    <t>Működési célú költségvetési támogatások és kiegészítő támogatások (B115)</t>
  </si>
  <si>
    <t>Önkormányzatok működési támogatásai (=01+…+06) (B11)</t>
  </si>
  <si>
    <t>Egyéb működési célú támogatások bevételei államháztartáson belülről (=33+…+42)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</si>
  <si>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</si>
  <si>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</si>
  <si>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</si>
  <si>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</si>
  <si>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39</t>
  </si>
  <si>
    <t>ebből: helyi önkormányzatok és költségvetési szerveik (B16)</t>
  </si>
  <si>
    <t>Működési célú támogatások államháztartáson belülről (=07+...+10+21+32) (B1)</t>
  </si>
  <si>
    <t>68</t>
  </si>
  <si>
    <t>Egyéb felhalmozási célú támogatások bevételei államháztartáson belülről (=69+…+78) (B25)</t>
  </si>
  <si>
    <t>74</t>
  </si>
  <si>
    <t>ebből: elkülönített állami pénzalapok (B25)</t>
  </si>
  <si>
    <t>79</t>
  </si>
  <si>
    <t>Felhalmozási célú támogatások államháztartáson belülről (=44+45+46+57+68) (B2)</t>
  </si>
  <si>
    <t>80</t>
  </si>
  <si>
    <t>Magánszemélyek jövedelemadói (=81+82+83) (B311)</t>
  </si>
  <si>
    <t>83</t>
  </si>
  <si>
    <t>ebből: termőföld bérbeadásából származó jövedelem utáni személyi jövedelemadó (B311)</t>
  </si>
  <si>
    <t>93</t>
  </si>
  <si>
    <t>Jövedelemadók (=80+84) (B31)</t>
  </si>
  <si>
    <t>117</t>
  </si>
  <si>
    <t>Értékesítési és forgalmi adók (=118+…+139) (B351)</t>
  </si>
  <si>
    <t>ebből: állandó jeleggel végzett iparűzési tevékenység után fizetett helyi iparűzési adó (B351)</t>
  </si>
  <si>
    <t>125</t>
  </si>
  <si>
    <t>ebből: ideiglenes jeleggel végzett tevékenység után fizetett helyi iparűzési adó (B351)</t>
  </si>
  <si>
    <t>145</t>
  </si>
  <si>
    <t>Gépjárműadók (=146+…+149) (B354)</t>
  </si>
  <si>
    <t>147</t>
  </si>
  <si>
    <t>ebből: belföldi gépjárművek adójának a helyi önkormányzatot megillető része (B354)</t>
  </si>
  <si>
    <t>150</t>
  </si>
  <si>
    <t>Egyéb áruhasználati és szolgáltatási adók  (=151+…+167) (B355)</t>
  </si>
  <si>
    <t>168</t>
  </si>
  <si>
    <t>Termékek és szolgáltatások adói (=117+140+144+145+150)  (B35)</t>
  </si>
  <si>
    <t>169</t>
  </si>
  <si>
    <t>Egyéb közhatalmi bevételek (&gt;=170+…+184) (B36)</t>
  </si>
  <si>
    <t>ebből: szabálysértési pénz- és helyszíni bírság és a közlekedési szabályszegések után kiszabott közigazgatási bírság helyi önkormányzatot megillető része (B36)</t>
  </si>
  <si>
    <t>185</t>
  </si>
  <si>
    <t>Közhatalmi bevételek (=93+94+104+109+168+169) (B3)</t>
  </si>
  <si>
    <t>187</t>
  </si>
  <si>
    <t>Szolgáltatások ellenértéke (&gt;=188+189) (B402)</t>
  </si>
  <si>
    <t>188</t>
  </si>
  <si>
    <t>ebből:tárgyi eszközök bérbeadásából származó bevétel (B402)</t>
  </si>
  <si>
    <t>190</t>
  </si>
  <si>
    <t>Közvetített szolgáltatások ellenértéke  (&gt;=191) (B403)</t>
  </si>
  <si>
    <t>Kiszámlázott általános forgalmi adó (B406)</t>
  </si>
  <si>
    <t>217</t>
  </si>
  <si>
    <t>Biztosító által fizetett kártérítés (B410)</t>
  </si>
  <si>
    <t>218</t>
  </si>
  <si>
    <t>Egyéb működési bevételek (&gt;=219+220) (B411)</t>
  </si>
  <si>
    <t>220</t>
  </si>
  <si>
    <t>ebből: kiadások visszatérítései (B411)</t>
  </si>
  <si>
    <t>221</t>
  </si>
  <si>
    <t>Működési bevételek (=186+187+190+192+199+…+201+208+216+217+218) (B4)</t>
  </si>
  <si>
    <t>224</t>
  </si>
  <si>
    <t>Ingatlanok értékesítése (&gt;=225) (B52)</t>
  </si>
  <si>
    <t>230</t>
  </si>
  <si>
    <t>Felhalmozási bevételek (=222+224+226+227+229) (B5)</t>
  </si>
  <si>
    <t>234</t>
  </si>
  <si>
    <t>Működési célú visszatérítendő támogatások, kölcsönök visszatérülése államháztartáson kívülről (=235+…+243) (B64)</t>
  </si>
  <si>
    <t>241</t>
  </si>
  <si>
    <t>ebből:önkormányzati többségi tulajdonú nem pénzügyi vállalkozások (B64)</t>
  </si>
  <si>
    <t>256</t>
  </si>
  <si>
    <t>Működési célú átvett pénzeszközök (=231+...+234+244) (B6)</t>
  </si>
  <si>
    <t>270</t>
  </si>
  <si>
    <t>Egyéb felhalmozási célú átvett pénzeszközök (=271+…+281) (B75)</t>
  </si>
  <si>
    <t>273</t>
  </si>
  <si>
    <t>ebből: egyéb civil szervezetek (B75)</t>
  </si>
  <si>
    <t>282</t>
  </si>
  <si>
    <t>Felhalmozási célú átvett pénzeszközök (=257+…+260+270) (B7)</t>
  </si>
  <si>
    <t>283</t>
  </si>
  <si>
    <t>Költségvetési bevételek (=43+79+185+221+230+256+282) (B1-B7)</t>
  </si>
  <si>
    <t>Államháztartáson belüli megelőlegezések visszafizetése (K914)</t>
  </si>
  <si>
    <t>Központi, irányító szervi támogatások folyósítása (K915)</t>
  </si>
  <si>
    <t>Belföldi finanszírozás kiadásai (=06+19+…+25+28) (K91)</t>
  </si>
  <si>
    <t>Finanszírozási kiadások (=29+37+38+39) (K9)</t>
  </si>
  <si>
    <t>12</t>
  </si>
  <si>
    <t>Előző év költségvetési maradványának igénybevétele (B8131)</t>
  </si>
  <si>
    <t>14</t>
  </si>
  <si>
    <t>Maradvány igénybevétele (=12+13) (B813)</t>
  </si>
  <si>
    <t>Államháztartáson belüli megelőlegezések (B814)</t>
  </si>
  <si>
    <t>Központi, irányító szervi támogatás (B816)</t>
  </si>
  <si>
    <t>23</t>
  </si>
  <si>
    <t>Belföldi finanszírozás bevételei (=04+11+14+…+19+22) (B81)</t>
  </si>
  <si>
    <t>Finanszírozási bevételek (=23+29+30+31) (B8)</t>
  </si>
  <si>
    <t>Összesen</t>
  </si>
  <si>
    <t>06</t>
  </si>
  <si>
    <t>28</t>
  </si>
  <si>
    <t>53</t>
  </si>
  <si>
    <t>57</t>
  </si>
  <si>
    <t>71</t>
  </si>
  <si>
    <t>173</t>
  </si>
  <si>
    <t>175</t>
  </si>
  <si>
    <t>176</t>
  </si>
  <si>
    <t>183</t>
  </si>
  <si>
    <t>250</t>
  </si>
  <si>
    <t>143</t>
  </si>
  <si>
    <t>11</t>
  </si>
  <si>
    <t>Előző időszak</t>
  </si>
  <si>
    <t>Módosítások (+/-)</t>
  </si>
  <si>
    <t>Tárgyi időszak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</si>
  <si>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</si>
  <si>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</si>
  <si>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</si>
  <si>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</si>
  <si>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</si>
  <si>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</si>
  <si>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</si>
  <si>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</si>
  <si>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 Befektetett pénzügyi eszközök (=A/III/1+A/III/2+A/III/3)</t>
  </si>
  <si>
    <t>A/IV/1 Koncesszióba, vagyonkezelésbe adott eszközök (=A/IV/1a+A/IV/1b+A/IV/1c)</t>
  </si>
  <si>
    <t>24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</si>
  <si>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</si>
  <si>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</si>
  <si>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</si>
  <si>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</si>
  <si>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</si>
  <si>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</si>
  <si>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</si>
  <si>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</si>
  <si>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62</t>
  </si>
  <si>
    <t>D/I/3 Költségvetési évben esedékes követelések közhatalmi bevételre (=D/I/3a+…+D/I/3f)</t>
  </si>
  <si>
    <t>67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</si>
  <si>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</si>
  <si>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</si>
  <si>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</si>
  <si>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</si>
  <si>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</si>
  <si>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</si>
  <si>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</si>
  <si>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D/I/4d - ebből: költségvetési évben esedékes követelések kiszámlázott általános forgalmi adóra</t>
  </si>
  <si>
    <t>D/I Költségvetési évben esedékes követelések (=D/I/1+…+D/I/8)</t>
  </si>
  <si>
    <t>D/III/1 Adott előlegek (=D/III/1a+…+D/III/1f)</t>
  </si>
  <si>
    <t>148</t>
  </si>
  <si>
    <t>D/III/1e - ebből: foglalkoztatottaknak adott előlegek</t>
  </si>
  <si>
    <t>149</t>
  </si>
  <si>
    <t>D/III/1f - ebből: túlfizetések, téves és visszajáró kifizetések</t>
  </si>
  <si>
    <t>152</t>
  </si>
  <si>
    <t>D/III/4 Forgótőke elszámolása</t>
  </si>
  <si>
    <t>158</t>
  </si>
  <si>
    <t>D/III Követelés jellegű sajátos elszámolások (=D/III/1+…+D/III/9)</t>
  </si>
  <si>
    <t>D) KÖVETELÉSEK  (=D/I+D/II+D/III)</t>
  </si>
  <si>
    <t>E/III/1 December havi illetmények, munkabérek elszámolása</t>
  </si>
  <si>
    <t>170</t>
  </si>
  <si>
    <t>E/III Egyéb sajátos eszközoldali elszámolások (=E/III/1+E/III/2)</t>
  </si>
  <si>
    <t>171</t>
  </si>
  <si>
    <t>E) EGYÉB SAJÁTOS ELSZÁMOLÁSOK (=E/I+E/II+E/III)</t>
  </si>
  <si>
    <t>172</t>
  </si>
  <si>
    <t>F/1  Eredményszemléletű bevételek aktív időbeli elhatárolása</t>
  </si>
  <si>
    <t>F/2 Költségek, ráfordítások aktív időbeli elhatárolása</t>
  </si>
  <si>
    <t>F) AKTÍV IDŐBELI  ELHATÁROLÁSOK  (=F/1+F/2+F/3)</t>
  </si>
  <si>
    <t>ESZKÖZÖK ÖSSZESEN (=A+B+C+D+E+F)</t>
  </si>
  <si>
    <t>177</t>
  </si>
  <si>
    <t>G/I  Nemzeti vagyon induláskori értéke</t>
  </si>
  <si>
    <t>181</t>
  </si>
  <si>
    <t>G/III/3 Pénzeszközön kívüli egyéb eszközök induláskori értéke és változásai</t>
  </si>
  <si>
    <t>G/III Egyéb eszközök induláskori értéke és változásai (=G/III/1+G/III/2+G/III/3)</t>
  </si>
  <si>
    <t>G/IV Felhalmozott eredmény</t>
  </si>
  <si>
    <t>G/VI Mérleg szerinti eredmény</t>
  </si>
  <si>
    <t>G/ SAJÁT TŐKE  (= G/I+…+G/VI)</t>
  </si>
  <si>
    <t>225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</si>
  <si>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</si>
  <si>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</si>
  <si>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236</t>
  </si>
  <si>
    <t>H/II Költségvetési évet követően esedékes kötelezettségek (=H/II/1+…+H/II/9)</t>
  </si>
  <si>
    <t>237</t>
  </si>
  <si>
    <t>H/III/1 Kapott előlegek</t>
  </si>
  <si>
    <t>247</t>
  </si>
  <si>
    <t>H/III Kötelezettség jellegű sajátos elszámolások (=H/III/1+…+H/III/10)</t>
  </si>
  <si>
    <t>248</t>
  </si>
  <si>
    <t>H) KÖTELEZETTSÉGEK (=H/I+H/II+H/III)</t>
  </si>
  <si>
    <t>J/1 Eredményszemléletű bevételek passzív időbeli elhatárolása</t>
  </si>
  <si>
    <t>251</t>
  </si>
  <si>
    <t>J/2 Költségek, ráfordítások passzív időbeli elhatárolása</t>
  </si>
  <si>
    <t>253</t>
  </si>
  <si>
    <t>J) PASSZÍV IDŐBELI ELHATÁROLÁSOK (=J/1+J/2+J/3)</t>
  </si>
  <si>
    <t>254</t>
  </si>
  <si>
    <t>FORRÁSOK ÖSSZESEN (=G+H+I+J)</t>
  </si>
  <si>
    <t>Tenyészállatok</t>
  </si>
  <si>
    <t>Kiadások összesen:</t>
  </si>
  <si>
    <t>Bevételek Összesen:</t>
  </si>
  <si>
    <t>Beszámoló 01 - K1-K8. Költségvetési kiadások       2. melléklet</t>
  </si>
  <si>
    <r>
      <t xml:space="preserve">02 - Beszámoló a B1. - B7.  költségvetési bevételek előirányzatának teljesítéséről           </t>
    </r>
    <r>
      <rPr>
        <b/>
        <sz val="10"/>
        <rFont val="Arial"/>
        <family val="2"/>
      </rPr>
      <t xml:space="preserve"> 1 melléklet</t>
    </r>
  </si>
  <si>
    <t xml:space="preserve">                                     12/A - Mérleg                                                                          3 melléklet</t>
  </si>
  <si>
    <t>I. Működési célú bevételek és kiadások mérlege
(Önkormányzati szinten)</t>
  </si>
  <si>
    <t>4. melléklet</t>
  </si>
  <si>
    <t>Sor-
szám</t>
  </si>
  <si>
    <t>Bevételek</t>
  </si>
  <si>
    <t>Kiadások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</si>
  <si>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</si>
  <si>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</si>
  <si>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</si>
  <si>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</si>
  <si>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</si>
  <si>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</t>
  </si>
  <si>
    <t>3.</t>
  </si>
  <si>
    <t>Közhatalmi bevételek</t>
  </si>
  <si>
    <t>Dologi kiadások</t>
  </si>
  <si>
    <t>4.</t>
  </si>
  <si>
    <t>Működési bevételek</t>
  </si>
  <si>
    <t>Ellátottak pénzbeli juttatásai</t>
  </si>
  <si>
    <t>5.</t>
  </si>
  <si>
    <t>Egyéb működési célú kiadások</t>
  </si>
  <si>
    <t>6.</t>
  </si>
  <si>
    <t>Tartalékok</t>
  </si>
  <si>
    <t>7.</t>
  </si>
  <si>
    <t>8.</t>
  </si>
  <si>
    <t>9.</t>
  </si>
  <si>
    <t>10.</t>
  </si>
  <si>
    <t>11.</t>
  </si>
  <si>
    <t>12.</t>
  </si>
  <si>
    <t>13.</t>
  </si>
  <si>
    <t>Költségvetési bevételek összesen:</t>
  </si>
  <si>
    <t>Költségvetési kiadások összesen:</t>
  </si>
  <si>
    <t>14.</t>
  </si>
  <si>
    <t>Előző évi műk. célú pénzm. igénybev.</t>
  </si>
  <si>
    <t>Értékpapír vásárlása, visszavásárlása</t>
  </si>
  <si>
    <t>15.</t>
  </si>
  <si>
    <t>Előző évi váll. maradv. igénybev.</t>
  </si>
  <si>
    <t>Likviditási hitelek törlesztése</t>
  </si>
  <si>
    <t>16.</t>
  </si>
  <si>
    <t>Értékpapír kibocsátása, értékesítése</t>
  </si>
  <si>
    <t>Rövid lejáratú hitelek tölresztése</t>
  </si>
  <si>
    <t>17.</t>
  </si>
  <si>
    <t>Hitelek felvétele</t>
  </si>
  <si>
    <t>Hosszú lejáratú hitelek törlesztése</t>
  </si>
  <si>
    <t>18.</t>
  </si>
  <si>
    <t>Államháztartáson belüli megelőlegezések</t>
  </si>
  <si>
    <t>Kölcsön törlesztése, adott kölcsön</t>
  </si>
  <si>
    <t>19.</t>
  </si>
  <si>
    <t>Forgatási célú belf., külf. értékpapírok kibocsátása, értékesítése</t>
  </si>
  <si>
    <t>Befektetési célú belf., külf. értékpapírok vásárlása</t>
  </si>
  <si>
    <t>20.</t>
  </si>
  <si>
    <t>Betét visszavonásából származó bevétel</t>
  </si>
  <si>
    <t>Forgatási célú belföldi, külföldi értékpapírok vásárlása</t>
  </si>
  <si>
    <t>21.</t>
  </si>
  <si>
    <t>Egyéb működési finanszírozási célú bevétel</t>
  </si>
  <si>
    <t>Betét elhelyezése</t>
  </si>
  <si>
    <t>22.</t>
  </si>
  <si>
    <t>Államháztartáson belüli megelőlegezések visszafizetése</t>
  </si>
  <si>
    <t>23.</t>
  </si>
  <si>
    <t>24.</t>
  </si>
  <si>
    <t>25.</t>
  </si>
  <si>
    <t>Finanszírozási célú bevételek (16+…+24)</t>
  </si>
  <si>
    <t>Finanszírozási célú kiadások (14+…+24)</t>
  </si>
  <si>
    <t>26.</t>
  </si>
  <si>
    <t>BEVÉTELEK ÖSSZESEN (13+14+15+25)</t>
  </si>
  <si>
    <t>KIADÁSOK ÖSSZESEN (13+25)</t>
  </si>
  <si>
    <t>27.</t>
  </si>
  <si>
    <t>2016. évi módosított előirányzat</t>
  </si>
  <si>
    <t>2016. évi teljesítés</t>
  </si>
  <si>
    <t>II. Felhalmozási célú bevételek és kiadások mérlege
(Önkormányzati szinten)</t>
  </si>
  <si>
    <t>5. melléklet</t>
  </si>
  <si>
    <t>Tárgyi eszközök, immateriális javak értékesítése</t>
  </si>
  <si>
    <t>Intézményi beruházási kiadások</t>
  </si>
  <si>
    <t>Vagyoni értékű jogok értékesítése, hasznosítása</t>
  </si>
  <si>
    <t>Felújítások</t>
  </si>
  <si>
    <t>Pénzügyi befektetésekből származó bevétel</t>
  </si>
  <si>
    <t>Lakástámogatás</t>
  </si>
  <si>
    <t>Felhalmozási célú önkormányzati támogatások</t>
  </si>
  <si>
    <t>Lakásépítés</t>
  </si>
  <si>
    <t>Egyéb  központi támogatás</t>
  </si>
  <si>
    <t>EU-s forrásból finansz. támogatással megv. progr., projektek kiadásai</t>
  </si>
  <si>
    <t>Központosított előirányzatokból támogatás</t>
  </si>
  <si>
    <t>EU-s forrásból finansz., önkormányzati hozzájáurlásának kiadásai</t>
  </si>
  <si>
    <t>Egyéb felhalmozási célú kiadások</t>
  </si>
  <si>
    <t>Egyéb felhalmozási célú támogatások bevételei államháztartáson belülről</t>
  </si>
  <si>
    <t>Előző évi felh. célú pénzm. igénybev.</t>
  </si>
  <si>
    <t>Hitelek törlesztése</t>
  </si>
  <si>
    <t>Rövid lejáratú hitelek felvétele</t>
  </si>
  <si>
    <t>Rövid lejáratú hitelek törlesztése</t>
  </si>
  <si>
    <t>Hosszú lejáratú hitelek felvétele</t>
  </si>
  <si>
    <t>Kapott kölcsön, nyújtott kölcsön visszatérülése</t>
  </si>
  <si>
    <t>Befektetési célú belföldi, külföldi értékpapírok kibocsátása, érték.</t>
  </si>
  <si>
    <t>Befektetési célú belföldi, külföldi értékpapírok vásárlása</t>
  </si>
  <si>
    <t>Egyéb felhalmozási finanszírozási célú bevétel</t>
  </si>
  <si>
    <t>Egyéb hitel, kölcsön kiadásai</t>
  </si>
  <si>
    <t>Finansírozási célú bev. (13+…+21)</t>
  </si>
  <si>
    <t>Finansírozási célú kiad. (12+...+21)</t>
  </si>
  <si>
    <t>BEVÉTELEK ÖSSZESEN (11+12+22)</t>
  </si>
  <si>
    <t>KIADÁSOK ÖSSZESEN (11+22)</t>
  </si>
  <si>
    <t>6. melléklet</t>
  </si>
  <si>
    <t>BEVÉTELEK JOGCÍMEI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</si>
  <si>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</si>
  <si>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</si>
  <si>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</si>
  <si>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</si>
  <si>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</si>
  <si>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</si>
  <si>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</si>
  <si>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</si>
  <si>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</si>
  <si>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</si>
  <si>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</si>
  <si>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</si>
  <si>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Év összesen</t>
  </si>
  <si>
    <t>Nyitó pénzeszköz</t>
  </si>
  <si>
    <t xml:space="preserve">B1. Működési célú támogatások államháztartáson belülről </t>
  </si>
  <si>
    <t xml:space="preserve">B3. Közhatalmi bevételek </t>
  </si>
  <si>
    <t xml:space="preserve">B4. Működési bevételek </t>
  </si>
  <si>
    <t>B6. Működési célú átvett pénzeszközök</t>
  </si>
  <si>
    <t>A. MŰKÖDÉSI KÖLTSÉGVETÉSI BEVÉTELEK ÖSSZESEN (B1+B3+B4+B6)</t>
  </si>
  <si>
    <t xml:space="preserve">B. FINANSZÍROZÁSI BEVÉTELEK (B8.) ÖSSZESEN </t>
  </si>
  <si>
    <t>Ebből: B814 ÁH-n belüli megelőlegezések</t>
  </si>
  <si>
    <t xml:space="preserve">Ebből: B813. Maradvány igénybevétele </t>
  </si>
  <si>
    <t>C. MŰKÖDÉSI BEVÉTELEK MINDÖSSZESEN (A+B)</t>
  </si>
  <si>
    <t xml:space="preserve">B2. Felhalmozási célú támogatások államháztartáson belülről </t>
  </si>
  <si>
    <t xml:space="preserve">B5. Felhalmozási bevételek </t>
  </si>
  <si>
    <t xml:space="preserve">B7. Felhalmozási célú átvett pénzeszközök </t>
  </si>
  <si>
    <t>D. FELHALMOZÁSI KÖLTSÉGVETÉSI BEVÉTELEK ÖSSZESEN (B2.+B5.+B7.)</t>
  </si>
  <si>
    <t xml:space="preserve">E. FINANSZÍROZÁSI BEVÉTELEK (B8.) ÖSSZESEN </t>
  </si>
  <si>
    <t>ebből B814. ÁH-n belüli megelőlegezések</t>
  </si>
  <si>
    <t>F. FELHALMOZÁSI BEVÉTELEK MINDÖSSZESEN (D+E)</t>
  </si>
  <si>
    <t>G. KÖLTSÉGVETÉSI BEVÉTELEK ÖSSZESEN (A+D)</t>
  </si>
  <si>
    <t>H. FINANSZÍROZÁSI BEVÉTELEK ÖSSZESEN (B+E)</t>
  </si>
  <si>
    <t>I. BEVÉTELEK MINDÖSSZESEN (C+F)</t>
  </si>
  <si>
    <t>K1. Személyi juttatás</t>
  </si>
  <si>
    <t xml:space="preserve">K2. Munkaadót terhelő járulékok és szociális hozzájárulási adó </t>
  </si>
  <si>
    <t xml:space="preserve">K3. Dologi kiadások </t>
  </si>
  <si>
    <t>K4. Ellátottak pénzbeli juttatásai</t>
  </si>
  <si>
    <t xml:space="preserve">K5. Egyéb működési célú kiadások </t>
  </si>
  <si>
    <t xml:space="preserve">      Ebből: Általános tartalék </t>
  </si>
  <si>
    <t xml:space="preserve">                 Céltartalék </t>
  </si>
  <si>
    <t>A. MŰKÖDÉSI KÖLTSÉGVETÉSI KIADÁSOK ÖSSZESEN (K1. …+K5.)</t>
  </si>
  <si>
    <t xml:space="preserve"> B. FINASZÍROZÁSI KIADÁSOK (K9.) ÖSSZESEN</t>
  </si>
  <si>
    <t xml:space="preserve">C. MŰKÖDÉSI KIADÁSOK MINDÖSSZESEN (A+B) </t>
  </si>
  <si>
    <t xml:space="preserve">K6. Beruházások </t>
  </si>
  <si>
    <t xml:space="preserve">K7. Felújítások </t>
  </si>
  <si>
    <t xml:space="preserve">K8. Egyéb felhalmozási célú kiadások </t>
  </si>
  <si>
    <t>D. FELHALMOZÁSI KÖLTSÉGVETÉSI KIADÁSOK ÖSSZESEN (K6. …+K8.)</t>
  </si>
  <si>
    <t>E. FINANSZÍROZÁSI KIADÁSOK (K9.) ÖSSZESEN</t>
  </si>
  <si>
    <t>G. KÖLTSÉGVETÉSI KIADÁSOK ÖSSZESEN (A+D)</t>
  </si>
  <si>
    <t>H. FINANSZÍROZÁSI KIADÁSOK ÖSSZESEN (B+E)</t>
  </si>
  <si>
    <t>I. KIADÁSOK MINDÖSSZESEN (C+F)</t>
  </si>
  <si>
    <t>TÁRGYHAVI EGYENLEG</t>
  </si>
  <si>
    <t>HALMOZOTT EGYENLEG</t>
  </si>
  <si>
    <t>Pénzeszközök változásának bemutatása  2016. évben</t>
  </si>
  <si>
    <t>Hernádnémeti Önkormányzat adósságot keletkeztető ügyletekből és kezességvállalásokból fennálló kötelezettségei</t>
  </si>
  <si>
    <t>Sor-szám</t>
  </si>
  <si>
    <t>MEGNEVEZÉS</t>
  </si>
  <si>
    <t>Évek</t>
  </si>
  <si>
    <t>Összesen
(7=3+4+5+6)</t>
  </si>
  <si>
    <t>2015.</t>
  </si>
  <si>
    <t>2016.</t>
  </si>
  <si>
    <t>2017.</t>
  </si>
  <si>
    <t>2018.</t>
  </si>
  <si>
    <t>ÖSSZES KÖTELEZETTSÉG</t>
  </si>
  <si>
    <t>Az önkormányzatnak jelenleg nincs adóságállománya.</t>
  </si>
  <si>
    <t>Hernádnémeti Önkormányzat saját bevételeinek részletezése az adósságot keletkeztető ügyletből származó tárgyévi fizetési kötelezettség megállapításához</t>
  </si>
  <si>
    <t>Bevételi jogcímek</t>
  </si>
  <si>
    <t>2016. évi eredeti előirányzat</t>
  </si>
  <si>
    <t>2017. évi eredeti előirányzat</t>
  </si>
  <si>
    <t>2018. évi eredeti előirányzat</t>
  </si>
  <si>
    <t>Értékesítési és forgalmi adók</t>
  </si>
  <si>
    <t>Egyéb közhatalmi bevételek</t>
  </si>
  <si>
    <t>Tárgyi eszközök, immateriális javak, vagyoni értékű jog értékesítése, 
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</si>
  <si>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</si>
  <si>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</si>
  <si>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</si>
  <si>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</si>
  <si>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</si>
  <si>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EU-s projekt neve, azonosítója:</t>
  </si>
  <si>
    <t>Források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</si>
  <si>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</si>
  <si>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</si>
  <si>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</si>
  <si>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</si>
  <si>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</si>
  <si>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</si>
  <si>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</si>
  <si>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</si>
  <si>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</si>
  <si>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</si>
  <si>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</si>
  <si>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</si>
  <si>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</si>
  <si>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2017. után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</si>
  <si>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</si>
  <si>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</si>
  <si>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</si>
  <si>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</si>
  <si>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nincs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</si>
  <si>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</si>
  <si>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</si>
  <si>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</si>
  <si>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</si>
  <si>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</si>
  <si>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</si>
  <si>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</si>
  <si>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</si>
  <si>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</si>
  <si>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</si>
  <si>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</si>
  <si>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</si>
  <si>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</si>
  <si>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</si>
  <si>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</si>
  <si>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</si>
  <si>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11. melléklet</t>
  </si>
  <si>
    <t>Beruházás  megnevezése</t>
  </si>
  <si>
    <t>Teljes költség</t>
  </si>
  <si>
    <t>Kivitelezés kezdési és befejezési éve</t>
  </si>
  <si>
    <t>6=(2-4-5)</t>
  </si>
  <si>
    <t>ÖSSZESEN:</t>
  </si>
  <si>
    <t>2016. évi előirányzat</t>
  </si>
  <si>
    <t>Hernádnémeti Közös Önkormányzati Hivatal</t>
  </si>
  <si>
    <t>--------</t>
  </si>
  <si>
    <t>Száma</t>
  </si>
  <si>
    <t>Előirányzat-csoport, kiemelt előirányzat megnevezése</t>
  </si>
  <si>
    <t>Tárgyévi kiadások</t>
  </si>
  <si>
    <t>Tárgyévi bevételek</t>
  </si>
  <si>
    <t>Foglalkoztatottak létszáma</t>
  </si>
  <si>
    <t>Költségvetési kiadások teljesítése intézményenként, feladatonként</t>
  </si>
  <si>
    <t>Önkormányzat</t>
  </si>
  <si>
    <t>Hivatal</t>
  </si>
  <si>
    <t>I.Kötelező feladat (2011. évi CLXXXIX. törvény 13.§-a alapján)</t>
  </si>
  <si>
    <t>a) Működési</t>
  </si>
  <si>
    <t>b) Felhalmozási</t>
  </si>
  <si>
    <t>I.Együtt</t>
  </si>
  <si>
    <t>II.Önként vállalt feladat</t>
  </si>
  <si>
    <t>a) Működési (Társadalmi szervezetek támogatása, BURSA, önkormányzati segélyek,  képviselői tiszteletdíj, gyermekek napközbeni ellátása)</t>
  </si>
  <si>
    <t>II.Együtt</t>
  </si>
  <si>
    <t>III.Állami (államigazgatási) feladat</t>
  </si>
  <si>
    <t>14. melléklet</t>
  </si>
  <si>
    <t>a) Működési ( FHT, lakásfenntartási)</t>
  </si>
  <si>
    <t>III.Együtt</t>
  </si>
  <si>
    <t>Összes költségvetési kiadás</t>
  </si>
  <si>
    <t>2016. év</t>
  </si>
  <si>
    <t>15. melléklet</t>
  </si>
  <si>
    <t>db</t>
  </si>
  <si>
    <t>Forgalomképtelen</t>
  </si>
  <si>
    <t>Korl. Forgalmomképes</t>
  </si>
  <si>
    <t>Forgalomképes</t>
  </si>
  <si>
    <t>Alapítás-átszervezés aktivált értéke</t>
  </si>
  <si>
    <t>Kísérleti fejlesztés aktivált értéke</t>
  </si>
  <si>
    <t>Vagyoni értékű jogok</t>
  </si>
  <si>
    <t>Szellemi termékek</t>
  </si>
  <si>
    <t>Immateriális javakra adott előleg</t>
  </si>
  <si>
    <t>Immateriális javak értékhelyesbítése</t>
  </si>
  <si>
    <t>Immateriális javak összesen (1+…+6)</t>
  </si>
  <si>
    <t>Ingatlanok és vagyoni értékű jogok</t>
  </si>
  <si>
    <t>Gépek, berendezések, felszerelések</t>
  </si>
  <si>
    <t>Járművek</t>
  </si>
  <si>
    <t>Beruházások, felújítások</t>
  </si>
  <si>
    <t>Beruházásra adott előlegek</t>
  </si>
  <si>
    <t>Állami készletek, tartalékok</t>
  </si>
  <si>
    <t>Tárgyi eszközök értékhelyesbítése</t>
  </si>
  <si>
    <t>Tárgyi eszközök összesen (08+..+15)</t>
  </si>
  <si>
    <t>Egyéb tartós részesedés</t>
  </si>
  <si>
    <t>Tartós hitelviszonyt megtestesítő értékpapír</t>
  </si>
  <si>
    <t>Tartósan adott kölcsön</t>
  </si>
  <si>
    <t>Hosszú lejáratú bankbetétek</t>
  </si>
  <si>
    <t>Egyéb hosszú lejáratú követelések</t>
  </si>
  <si>
    <t>Befektetett pénzügyi eszközök értékhelyesbítése</t>
  </si>
  <si>
    <t>Befektetett pénzügyi eszközök összesen (17+…+22)</t>
  </si>
  <si>
    <t>Üzemeltetésre, kezelésre átadott eszközök</t>
  </si>
  <si>
    <t>Koncesszióba adott eszközök</t>
  </si>
  <si>
    <t>Vagyonkezelésbe adott eszközök</t>
  </si>
  <si>
    <t>Vagyonkezelésbe vett eszközök</t>
  </si>
  <si>
    <t>Üzemeltetésre kezelésre átadott, koncesszióba adott, vagyonkezelésbe vett eszközök értékhelyesbítése</t>
  </si>
  <si>
    <t>Üzemeltetésre, kezelésre átadott eszközök összesen</t>
  </si>
  <si>
    <t>A)</t>
  </si>
  <si>
    <t>BEFEKTETETT ESZKÖZÖK ÖSSZESEN</t>
  </si>
  <si>
    <t>Az Önkormányzat tulajdonában lévő érték nélkül nyilvántartott eszközök , a mérlegben értékkel nem szereplő kötelezettségek, ideértve a kezesség-, illetve garanciavállalással kapcsolatos függő kötelezettségeket nincsenek az Önkormányzatnak</t>
  </si>
  <si>
    <t>Kimutatás Hernádnémeti Községi Önkormányzat vagyonáról bruttó értéken forgalomképesség szerint 2016. 12. 31-i állapot szerint /adatok ezer forintban/</t>
  </si>
  <si>
    <t>12. melléklet</t>
  </si>
  <si>
    <t>Hernádnémeti Nagyközség Önkormányzata</t>
  </si>
  <si>
    <t>saját</t>
  </si>
  <si>
    <t>Adatok ezer forintban !</t>
  </si>
  <si>
    <t>Kiadások összesen</t>
  </si>
  <si>
    <t>Bevételek összesen</t>
  </si>
  <si>
    <t>Egyenleg:</t>
  </si>
  <si>
    <t>2019. évi eredeti előirányzat</t>
  </si>
  <si>
    <t>Ingatllan Bajcsy-Zs 17. megvétele</t>
  </si>
  <si>
    <t>Felhasználás
2015. XII.31-ig</t>
  </si>
  <si>
    <t>Vörösmarty u. 14. telek</t>
  </si>
  <si>
    <t>Laptop</t>
  </si>
  <si>
    <t>Udvari játékok</t>
  </si>
  <si>
    <t>Skoda autó</t>
  </si>
  <si>
    <t>egyéb gépek közfoglalkoztatásban</t>
  </si>
  <si>
    <t>Klíma</t>
  </si>
  <si>
    <t>Teherhordó bicikli</t>
  </si>
  <si>
    <t>Jókai u. feljítása</t>
  </si>
  <si>
    <t>uszoda felújítás</t>
  </si>
  <si>
    <t>Nullára leírt de még használatban lévő korlátozottan forgalomképes eszközök bruttó értéke összesen 100.488.-ezer forint</t>
  </si>
  <si>
    <t xml:space="preserve">F. FELHALMOZÁSI KIADÁSOK MINDÖSSZESEN </t>
  </si>
  <si>
    <t xml:space="preserve">Személyi juttatások (=15+19) </t>
  </si>
  <si>
    <t xml:space="preserve">Szakmai anyagok beszerzése </t>
  </si>
  <si>
    <t>Üzemeltetési anyagok beszerzése</t>
  </si>
  <si>
    <t>Készletbeszerzés (=29+30+31)</t>
  </si>
  <si>
    <t xml:space="preserve">Bérleti és lízing díjak (&gt;=39) </t>
  </si>
  <si>
    <t xml:space="preserve">Karbantartási, kisjavítási szolgáltatások </t>
  </si>
  <si>
    <t>Szolgáltatási kiadások (=36+37+38+40+41+43+44)</t>
  </si>
  <si>
    <t>Kiküldetések, reklám- és propagandakiadások (=47+48)</t>
  </si>
  <si>
    <t xml:space="preserve">Működési célú előzetesen felszámított általános forgalmi adó </t>
  </si>
  <si>
    <t xml:space="preserve">Családi támogatások (=64+…+73) </t>
  </si>
  <si>
    <t xml:space="preserve">ebből: egyéb, az önkormányzat rendeletében megállapított juttatás </t>
  </si>
  <si>
    <t>Ellátottak pénzbeli juttatásai (=62+63+74+75+83+93+98+101)</t>
  </si>
  <si>
    <t>ebből: egyházi jogi személyek</t>
  </si>
  <si>
    <t xml:space="preserve">ebből: egyéb civil szervezetek </t>
  </si>
  <si>
    <t>Egyéb működési célú kiadások (=122+127+128+129+140+151+162+164+176+177+178+179+190)</t>
  </si>
  <si>
    <t xml:space="preserve">Beruházási célú előzetesen felszámított általános forgalmi adó </t>
  </si>
  <si>
    <t>Egyéb tárgyi eszközök felújítása</t>
  </si>
  <si>
    <t>Felújítási célú előzetesen felszámított általános forgalmi adó</t>
  </si>
  <si>
    <t>Költségvetési kiadások</t>
  </si>
  <si>
    <t>Finanszírozási kiadások</t>
  </si>
  <si>
    <t xml:space="preserve">ebből: fejezeti kezelésű előirányzatok EU-s programokra és azok hazai társfinanszírozása </t>
  </si>
  <si>
    <t>Egyéb működési célú támogatások bevételei államháztartáson belülről</t>
  </si>
  <si>
    <t xml:space="preserve">Működési célú támogatások államháztartáson belülről </t>
  </si>
  <si>
    <t xml:space="preserve">Egyéb felhalmozási célú támogatások bevételei államháztartáson belülről </t>
  </si>
  <si>
    <t xml:space="preserve">Felhalmozási célú támogatások államháztartáson belülről </t>
  </si>
  <si>
    <t>Gépjárműadók (=146+…+149)</t>
  </si>
  <si>
    <t xml:space="preserve">Termékek és szolgáltatások adói </t>
  </si>
  <si>
    <t xml:space="preserve">Egyéb közhatalmi bevételek </t>
  </si>
  <si>
    <t>Működési célú visszatérítendő kölcsönök támogatások (Borsodvíz)</t>
  </si>
  <si>
    <t>Felhalmozási célú pénzeszköz átvétel államháztartáson kívülről (szobor pályázat)</t>
  </si>
  <si>
    <t>Központi irányítószervi kiadások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</si>
</sst>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  <numFmt numFmtId="173" formatCode="#,###"/>
    <numFmt numFmtId="174" formatCode="_-* #,##0\ _F_t_-;\-* #,##0\ _F_t_-;_-* &quot;-&quot;??\ _F_t_-;_-@_-"/>
  </numFmts>
  <fonts count="70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b/>
      <sz val="8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b/>
      <sz val="12"/>
      <name val="Times New Roman CE"/>
      <family val="1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sz val="10"/>
      <name val="Times New Roman CE"/>
      <family val="0"/>
    </font>
    <font>
      <b/>
      <sz val="12"/>
      <color indexed="10"/>
      <name val="Times New Roman CE"/>
      <family val="0"/>
    </font>
    <font>
      <i/>
      <sz val="10"/>
      <name val="Times New Roman CE"/>
      <family val="0"/>
    </font>
    <font>
      <b/>
      <sz val="10"/>
      <name val="Arial CE"/>
      <family val="2"/>
    </font>
    <font>
      <sz val="9"/>
      <color indexed="8"/>
      <name val="Arial CE"/>
      <family val="0"/>
    </font>
    <font>
      <i/>
      <sz val="8"/>
      <name val="Arial CE"/>
      <family val="0"/>
    </font>
    <font>
      <b/>
      <i/>
      <sz val="10"/>
      <name val="Arial CE"/>
      <family val="2"/>
    </font>
    <font>
      <sz val="12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b/>
      <i/>
      <sz val="8"/>
      <name val="Times New Roman CE"/>
      <family val="1"/>
    </font>
    <font>
      <i/>
      <sz val="8"/>
      <name val="Times New Roman CE"/>
      <family val="0"/>
    </font>
    <font>
      <i/>
      <sz val="11"/>
      <name val="Times New Roman CE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lightHorizontal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0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8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60" fillId="19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1" fillId="20" borderId="7" applyNumberFormat="0" applyFont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8" applyNumberFormat="0" applyAlignment="0" applyProtection="0"/>
    <xf numFmtId="0" fontId="65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66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7" fillId="27" borderId="0" applyNumberFormat="0" applyBorder="0" applyAlignment="0" applyProtection="0"/>
    <xf numFmtId="0" fontId="68" fillId="28" borderId="0" applyNumberFormat="0" applyBorder="0" applyAlignment="0" applyProtection="0"/>
    <xf numFmtId="0" fontId="69" fillId="26" borderId="1" applyNumberFormat="0" applyAlignment="0" applyProtection="0"/>
    <xf numFmtId="9" fontId="1" fillId="0" borderId="0" applyFont="0" applyFill="0" applyBorder="0" applyAlignment="0" applyProtection="0"/>
  </cellStyleXfs>
  <cellXfs count="435">
    <xf numFmtId="0" fontId="0" fillId="0" borderId="0" xfId="0" applyAlignment="1">
      <alignment/>
    </xf>
    <xf numFmtId="0" fontId="4" fillId="16" borderId="0" xfId="0" applyFont="1" applyFill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2" fillId="16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Fill="1" applyBorder="1" applyAlignment="1">
      <alignment horizontal="left" vertical="top" wrapText="1"/>
    </xf>
    <xf numFmtId="3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/>
    </xf>
    <xf numFmtId="173" fontId="0" fillId="0" borderId="0" xfId="0" applyNumberFormat="1" applyFill="1" applyAlignment="1">
      <alignment vertical="center" wrapText="1"/>
    </xf>
    <xf numFmtId="173" fontId="14" fillId="0" borderId="0" xfId="0" applyNumberFormat="1" applyFont="1" applyFill="1" applyAlignment="1">
      <alignment horizontal="centerContinuous" vertical="center" wrapText="1"/>
    </xf>
    <xf numFmtId="173" fontId="0" fillId="0" borderId="0" xfId="0" applyNumberFormat="1" applyFill="1" applyAlignment="1">
      <alignment horizontal="centerContinuous" vertical="center"/>
    </xf>
    <xf numFmtId="173" fontId="0" fillId="0" borderId="0" xfId="0" applyNumberFormat="1" applyFill="1" applyAlignment="1">
      <alignment horizontal="center" vertical="center" wrapText="1"/>
    </xf>
    <xf numFmtId="173" fontId="15" fillId="0" borderId="0" xfId="0" applyNumberFormat="1" applyFont="1" applyFill="1" applyAlignment="1">
      <alignment horizontal="right" vertical="center"/>
    </xf>
    <xf numFmtId="173" fontId="16" fillId="0" borderId="11" xfId="0" applyNumberFormat="1" applyFont="1" applyFill="1" applyBorder="1" applyAlignment="1">
      <alignment horizontal="centerContinuous" vertical="center" wrapText="1"/>
    </xf>
    <xf numFmtId="173" fontId="16" fillId="0" borderId="12" xfId="0" applyNumberFormat="1" applyFont="1" applyFill="1" applyBorder="1" applyAlignment="1">
      <alignment horizontal="centerContinuous" vertical="center" wrapText="1"/>
    </xf>
    <xf numFmtId="173" fontId="16" fillId="0" borderId="13" xfId="0" applyNumberFormat="1" applyFont="1" applyFill="1" applyBorder="1" applyAlignment="1">
      <alignment horizontal="centerContinuous" vertical="center" wrapText="1"/>
    </xf>
    <xf numFmtId="173" fontId="16" fillId="0" borderId="14" xfId="0" applyNumberFormat="1" applyFont="1" applyFill="1" applyBorder="1" applyAlignment="1">
      <alignment horizontal="centerContinuous" vertical="center" wrapText="1"/>
    </xf>
    <xf numFmtId="173" fontId="16" fillId="0" borderId="15" xfId="0" applyNumberFormat="1" applyFont="1" applyFill="1" applyBorder="1" applyAlignment="1">
      <alignment horizontal="centerContinuous" vertical="center" wrapText="1"/>
    </xf>
    <xf numFmtId="173" fontId="16" fillId="0" borderId="11" xfId="0" applyNumberFormat="1" applyFont="1" applyFill="1" applyBorder="1" applyAlignment="1">
      <alignment horizontal="center" vertical="center" wrapText="1"/>
    </xf>
    <xf numFmtId="173" fontId="16" fillId="0" borderId="13" xfId="0" applyNumberFormat="1" applyFont="1" applyFill="1" applyBorder="1" applyAlignment="1">
      <alignment horizontal="center" vertical="center" wrapText="1"/>
    </xf>
    <xf numFmtId="173" fontId="17" fillId="0" borderId="0" xfId="0" applyNumberFormat="1" applyFont="1" applyFill="1" applyAlignment="1">
      <alignment horizontal="center" vertical="center" wrapText="1"/>
    </xf>
    <xf numFmtId="173" fontId="18" fillId="0" borderId="16" xfId="0" applyNumberFormat="1" applyFont="1" applyFill="1" applyBorder="1" applyAlignment="1">
      <alignment horizontal="center" vertical="center" wrapText="1"/>
    </xf>
    <xf numFmtId="173" fontId="18" fillId="0" borderId="11" xfId="0" applyNumberFormat="1" applyFont="1" applyFill="1" applyBorder="1" applyAlignment="1">
      <alignment horizontal="center" vertical="center" wrapText="1"/>
    </xf>
    <xf numFmtId="173" fontId="18" fillId="0" borderId="12" xfId="0" applyNumberFormat="1" applyFont="1" applyFill="1" applyBorder="1" applyAlignment="1">
      <alignment horizontal="center" vertical="center" wrapText="1"/>
    </xf>
    <xf numFmtId="173" fontId="18" fillId="0" borderId="13" xfId="0" applyNumberFormat="1" applyFont="1" applyFill="1" applyBorder="1" applyAlignment="1">
      <alignment horizontal="center" vertical="center" wrapText="1"/>
    </xf>
    <xf numFmtId="173" fontId="18" fillId="0" borderId="14" xfId="0" applyNumberFormat="1" applyFont="1" applyFill="1" applyBorder="1" applyAlignment="1">
      <alignment horizontal="center" vertical="center" wrapText="1"/>
    </xf>
    <xf numFmtId="173" fontId="18" fillId="0" borderId="15" xfId="0" applyNumberFormat="1" applyFont="1" applyFill="1" applyBorder="1" applyAlignment="1">
      <alignment horizontal="center" vertical="center" wrapText="1"/>
    </xf>
    <xf numFmtId="173" fontId="18" fillId="0" borderId="0" xfId="0" applyNumberFormat="1" applyFont="1" applyFill="1" applyAlignment="1">
      <alignment horizontal="center" vertical="center" wrapText="1"/>
    </xf>
    <xf numFmtId="173" fontId="0" fillId="0" borderId="17" xfId="0" applyNumberFormat="1" applyFill="1" applyBorder="1" applyAlignment="1">
      <alignment horizontal="left" vertical="center" wrapText="1" indent="1"/>
    </xf>
    <xf numFmtId="173" fontId="19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3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3" fontId="19" fillId="0" borderId="20" xfId="0" applyNumberFormat="1" applyFont="1" applyFill="1" applyBorder="1" applyAlignment="1" applyProtection="1">
      <alignment vertical="center" wrapText="1"/>
      <protection locked="0"/>
    </xf>
    <xf numFmtId="173" fontId="19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73" fontId="19" fillId="0" borderId="22" xfId="0" applyNumberFormat="1" applyFont="1" applyFill="1" applyBorder="1" applyAlignment="1" applyProtection="1">
      <alignment vertical="center" wrapText="1"/>
      <protection locked="0"/>
    </xf>
    <xf numFmtId="173" fontId="0" fillId="0" borderId="23" xfId="0" applyNumberFormat="1" applyFill="1" applyBorder="1" applyAlignment="1">
      <alignment horizontal="left" vertical="center" wrapText="1" indent="1"/>
    </xf>
    <xf numFmtId="173" fontId="19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3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73" fontId="19" fillId="0" borderId="10" xfId="0" applyNumberFormat="1" applyFont="1" applyFill="1" applyBorder="1" applyAlignment="1" applyProtection="1">
      <alignment vertical="center" wrapText="1"/>
      <protection locked="0"/>
    </xf>
    <xf numFmtId="173" fontId="19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73" fontId="19" fillId="0" borderId="27" xfId="0" applyNumberFormat="1" applyFont="1" applyFill="1" applyBorder="1" applyAlignment="1" applyProtection="1">
      <alignment vertical="center" wrapText="1"/>
      <protection locked="0"/>
    </xf>
    <xf numFmtId="173" fontId="19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73" fontId="19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19" fillId="0" borderId="29" xfId="0" applyNumberFormat="1" applyFont="1" applyFill="1" applyBorder="1" applyAlignment="1" applyProtection="1">
      <alignment vertical="center" wrapText="1"/>
      <protection locked="0"/>
    </xf>
    <xf numFmtId="173" fontId="19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3" fontId="19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73" fontId="19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73" fontId="19" fillId="0" borderId="32" xfId="0" applyNumberFormat="1" applyFont="1" applyFill="1" applyBorder="1" applyAlignment="1" applyProtection="1">
      <alignment vertical="center" wrapText="1"/>
      <protection locked="0"/>
    </xf>
    <xf numFmtId="173" fontId="19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73" fontId="19" fillId="0" borderId="34" xfId="0" applyNumberFormat="1" applyFont="1" applyFill="1" applyBorder="1" applyAlignment="1" applyProtection="1">
      <alignment vertical="center" wrapText="1"/>
      <protection locked="0"/>
    </xf>
    <xf numFmtId="173" fontId="17" fillId="0" borderId="16" xfId="0" applyNumberFormat="1" applyFont="1" applyFill="1" applyBorder="1" applyAlignment="1">
      <alignment horizontal="left" vertical="center" wrapText="1" indent="1"/>
    </xf>
    <xf numFmtId="173" fontId="18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73" fontId="18" fillId="0" borderId="13" xfId="0" applyNumberFormat="1" applyFont="1" applyFill="1" applyBorder="1" applyAlignment="1" applyProtection="1">
      <alignment vertical="center" wrapText="1"/>
      <protection/>
    </xf>
    <xf numFmtId="173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73" fontId="18" fillId="0" borderId="15" xfId="0" applyNumberFormat="1" applyFont="1" applyFill="1" applyBorder="1" applyAlignment="1" applyProtection="1">
      <alignment vertical="center" wrapText="1"/>
      <protection/>
    </xf>
    <xf numFmtId="173" fontId="17" fillId="0" borderId="35" xfId="0" applyNumberFormat="1" applyFont="1" applyFill="1" applyBorder="1" applyAlignment="1">
      <alignment horizontal="left" vertical="center" wrapText="1" indent="1"/>
    </xf>
    <xf numFmtId="173" fontId="18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73" fontId="18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73" fontId="18" fillId="0" borderId="38" xfId="0" applyNumberFormat="1" applyFont="1" applyFill="1" applyBorder="1" applyAlignment="1" applyProtection="1">
      <alignment horizontal="right" vertical="center" wrapText="1"/>
      <protection locked="0"/>
    </xf>
    <xf numFmtId="173" fontId="19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3" fontId="1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3" fontId="19" fillId="0" borderId="39" xfId="0" applyNumberFormat="1" applyFont="1" applyFill="1" applyBorder="1" applyAlignment="1" applyProtection="1">
      <alignment horizontal="right" vertical="center" wrapText="1"/>
      <protection locked="0"/>
    </xf>
    <xf numFmtId="173" fontId="17" fillId="0" borderId="23" xfId="0" applyNumberFormat="1" applyFont="1" applyFill="1" applyBorder="1" applyAlignment="1">
      <alignment horizontal="left" vertical="center" wrapText="1" indent="1"/>
    </xf>
    <xf numFmtId="173" fontId="18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3" fontId="18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3" fontId="18" fillId="0" borderId="10" xfId="0" applyNumberFormat="1" applyFont="1" applyFill="1" applyBorder="1" applyAlignment="1" applyProtection="1">
      <alignment horizontal="right" vertical="center" wrapText="1"/>
      <protection locked="0"/>
    </xf>
    <xf numFmtId="173" fontId="19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73" fontId="19" fillId="0" borderId="27" xfId="0" applyNumberFormat="1" applyFont="1" applyFill="1" applyBorder="1" applyAlignment="1" applyProtection="1">
      <alignment horizontal="right" vertical="center" wrapText="1"/>
      <protection locked="0"/>
    </xf>
    <xf numFmtId="173" fontId="20" fillId="0" borderId="23" xfId="0" applyNumberFormat="1" applyFont="1" applyFill="1" applyBorder="1" applyAlignment="1">
      <alignment horizontal="left" vertical="center" wrapText="1" indent="1"/>
    </xf>
    <xf numFmtId="173" fontId="19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3" fontId="19" fillId="0" borderId="10" xfId="0" applyNumberFormat="1" applyFont="1" applyFill="1" applyBorder="1" applyAlignment="1" applyProtection="1">
      <alignment horizontal="right" vertical="center" wrapText="1"/>
      <protection locked="0"/>
    </xf>
    <xf numFmtId="173" fontId="19" fillId="0" borderId="25" xfId="0" applyNumberFormat="1" applyFont="1" applyFill="1" applyBorder="1" applyAlignment="1" applyProtection="1">
      <alignment horizontal="right" vertical="center" wrapText="1"/>
      <protection locked="0"/>
    </xf>
    <xf numFmtId="173" fontId="19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73" fontId="20" fillId="0" borderId="35" xfId="0" applyNumberFormat="1" applyFont="1" applyFill="1" applyBorder="1" applyAlignment="1">
      <alignment horizontal="left" vertical="center" wrapText="1" indent="1"/>
    </xf>
    <xf numFmtId="173" fontId="19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73" fontId="19" fillId="0" borderId="38" xfId="0" applyNumberFormat="1" applyFont="1" applyFill="1" applyBorder="1" applyAlignment="1" applyProtection="1">
      <alignment horizontal="right" vertical="center" wrapText="1"/>
      <protection locked="0"/>
    </xf>
    <xf numFmtId="173" fontId="1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3" fontId="19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3" fontId="19" fillId="0" borderId="20" xfId="0" applyNumberFormat="1" applyFont="1" applyFill="1" applyBorder="1" applyAlignment="1" applyProtection="1">
      <alignment horizontal="right" vertical="center" wrapText="1"/>
      <protection locked="0"/>
    </xf>
    <xf numFmtId="173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73" fontId="19" fillId="0" borderId="22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40" xfId="0" applyNumberFormat="1" applyFill="1" applyBorder="1" applyAlignment="1">
      <alignment horizontal="left" vertical="center" wrapText="1" indent="1"/>
    </xf>
    <xf numFmtId="173" fontId="19" fillId="0" borderId="32" xfId="0" applyNumberFormat="1" applyFont="1" applyFill="1" applyBorder="1" applyAlignment="1" applyProtection="1">
      <alignment horizontal="right" vertical="center" wrapText="1"/>
      <protection locked="0"/>
    </xf>
    <xf numFmtId="173" fontId="19" fillId="0" borderId="34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41" xfId="0" applyNumberFormat="1" applyFill="1" applyBorder="1" applyAlignment="1">
      <alignment horizontal="left" vertical="center" wrapText="1" indent="1"/>
    </xf>
    <xf numFmtId="173" fontId="19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173" fontId="19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173" fontId="19" fillId="29" borderId="44" xfId="0" applyNumberFormat="1" applyFont="1" applyFill="1" applyBorder="1" applyAlignment="1" applyProtection="1">
      <alignment horizontal="right" vertical="center" wrapText="1"/>
      <protection locked="0"/>
    </xf>
    <xf numFmtId="173" fontId="19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173" fontId="19" fillId="29" borderId="46" xfId="0" applyNumberFormat="1" applyFont="1" applyFill="1" applyBorder="1" applyAlignment="1" applyProtection="1">
      <alignment horizontal="right" vertical="center" wrapText="1"/>
      <protection locked="0"/>
    </xf>
    <xf numFmtId="173" fontId="16" fillId="0" borderId="11" xfId="0" applyNumberFormat="1" applyFont="1" applyFill="1" applyBorder="1" applyAlignment="1">
      <alignment horizontal="left" vertical="center" wrapText="1" indent="1"/>
    </xf>
    <xf numFmtId="173" fontId="21" fillId="0" borderId="0" xfId="0" applyNumberFormat="1" applyFont="1" applyFill="1" applyAlignment="1">
      <alignment vertical="center" wrapText="1"/>
    </xf>
    <xf numFmtId="173" fontId="16" fillId="0" borderId="15" xfId="0" applyNumberFormat="1" applyFont="1" applyFill="1" applyBorder="1" applyAlignment="1">
      <alignment horizontal="center" vertical="center" wrapText="1"/>
    </xf>
    <xf numFmtId="173" fontId="19" fillId="0" borderId="18" xfId="0" applyNumberFormat="1" applyFont="1" applyFill="1" applyBorder="1" applyAlignment="1" applyProtection="1">
      <alignment horizontal="left" vertical="center" wrapText="1"/>
      <protection locked="0"/>
    </xf>
    <xf numFmtId="173" fontId="19" fillId="0" borderId="24" xfId="0" applyNumberFormat="1" applyFont="1" applyFill="1" applyBorder="1" applyAlignment="1" applyProtection="1">
      <alignment horizontal="left" vertical="center" wrapText="1"/>
      <protection locked="0"/>
    </xf>
    <xf numFmtId="173" fontId="18" fillId="0" borderId="11" xfId="0" applyNumberFormat="1" applyFont="1" applyFill="1" applyBorder="1" applyAlignment="1" applyProtection="1">
      <alignment horizontal="left" vertical="center" wrapText="1"/>
      <protection locked="0"/>
    </xf>
    <xf numFmtId="173" fontId="17" fillId="0" borderId="17" xfId="0" applyNumberFormat="1" applyFont="1" applyFill="1" applyBorder="1" applyAlignment="1">
      <alignment horizontal="left" vertical="center" wrapText="1" indent="1"/>
    </xf>
    <xf numFmtId="173" fontId="18" fillId="0" borderId="36" xfId="0" applyNumberFormat="1" applyFont="1" applyFill="1" applyBorder="1" applyAlignment="1" applyProtection="1">
      <alignment horizontal="left" vertical="center" wrapText="1"/>
      <protection locked="0"/>
    </xf>
    <xf numFmtId="173" fontId="18" fillId="0" borderId="20" xfId="0" applyNumberFormat="1" applyFont="1" applyFill="1" applyBorder="1" applyAlignment="1" applyProtection="1">
      <alignment horizontal="right" vertical="center" wrapText="1"/>
      <protection locked="0"/>
    </xf>
    <xf numFmtId="173" fontId="19" fillId="0" borderId="24" xfId="0" applyNumberFormat="1" applyFont="1" applyFill="1" applyBorder="1" applyAlignment="1" applyProtection="1">
      <alignment horizontal="left" vertical="center" wrapText="1"/>
      <protection locked="0"/>
    </xf>
    <xf numFmtId="173" fontId="19" fillId="0" borderId="36" xfId="0" applyNumberFormat="1" applyFont="1" applyFill="1" applyBorder="1" applyAlignment="1" applyProtection="1">
      <alignment horizontal="left" vertical="center" wrapText="1"/>
      <protection locked="0"/>
    </xf>
    <xf numFmtId="173" fontId="19" fillId="0" borderId="30" xfId="0" applyNumberFormat="1" applyFont="1" applyFill="1" applyBorder="1" applyAlignment="1" applyProtection="1">
      <alignment horizontal="left" vertical="center" wrapText="1"/>
      <protection locked="0"/>
    </xf>
    <xf numFmtId="173" fontId="19" fillId="0" borderId="42" xfId="0" applyNumberFormat="1" applyFont="1" applyFill="1" applyBorder="1" applyAlignment="1" applyProtection="1">
      <alignment horizontal="left" vertical="center" wrapText="1"/>
      <protection locked="0"/>
    </xf>
    <xf numFmtId="173" fontId="19" fillId="0" borderId="15" xfId="0" applyNumberFormat="1" applyFont="1" applyFill="1" applyBorder="1" applyAlignment="1" applyProtection="1">
      <alignment vertical="center" wrapText="1"/>
      <protection/>
    </xf>
    <xf numFmtId="173" fontId="16" fillId="0" borderId="11" xfId="0" applyNumberFormat="1" applyFont="1" applyFill="1" applyBorder="1" applyAlignment="1">
      <alignment horizontal="left" vertical="center" wrapText="1"/>
    </xf>
    <xf numFmtId="173" fontId="18" fillId="0" borderId="13" xfId="0" applyNumberFormat="1" applyFont="1" applyFill="1" applyBorder="1" applyAlignment="1">
      <alignment vertical="center" wrapText="1"/>
    </xf>
    <xf numFmtId="173" fontId="18" fillId="0" borderId="15" xfId="0" applyNumberFormat="1" applyFont="1" applyFill="1" applyBorder="1" applyAlignment="1">
      <alignment vertical="center" wrapText="1"/>
    </xf>
    <xf numFmtId="173" fontId="18" fillId="0" borderId="47" xfId="0" applyNumberFormat="1" applyFont="1" applyFill="1" applyBorder="1" applyAlignment="1">
      <alignment horizontal="left" vertical="center" wrapText="1"/>
    </xf>
    <xf numFmtId="173" fontId="18" fillId="0" borderId="48" xfId="0" applyNumberFormat="1" applyFont="1" applyFill="1" applyBorder="1" applyAlignment="1" applyProtection="1">
      <alignment horizontal="right" vertical="center" wrapText="1"/>
      <protection/>
    </xf>
    <xf numFmtId="173" fontId="18" fillId="0" borderId="47" xfId="0" applyNumberFormat="1" applyFont="1" applyFill="1" applyBorder="1" applyAlignment="1">
      <alignment horizontal="left" vertical="center" wrapText="1" indent="1"/>
    </xf>
    <xf numFmtId="173" fontId="18" fillId="0" borderId="49" xfId="0" applyNumberFormat="1" applyFont="1" applyFill="1" applyBorder="1" applyAlignment="1" applyProtection="1">
      <alignment horizontal="right" vertical="center" wrapText="1"/>
      <protection/>
    </xf>
    <xf numFmtId="173" fontId="22" fillId="0" borderId="0" xfId="0" applyNumberFormat="1" applyFont="1" applyFill="1" applyAlignment="1">
      <alignment textRotation="180"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wrapText="1"/>
    </xf>
    <xf numFmtId="0" fontId="24" fillId="0" borderId="0" xfId="0" applyFont="1" applyFill="1" applyAlignment="1">
      <alignment/>
    </xf>
    <xf numFmtId="49" fontId="23" fillId="0" borderId="50" xfId="0" applyNumberFormat="1" applyFont="1" applyFill="1" applyBorder="1" applyAlignment="1">
      <alignment wrapText="1"/>
    </xf>
    <xf numFmtId="0" fontId="23" fillId="0" borderId="51" xfId="0" applyFont="1" applyFill="1" applyBorder="1" applyAlignment="1">
      <alignment horizontal="center"/>
    </xf>
    <xf numFmtId="0" fontId="23" fillId="0" borderId="52" xfId="0" applyFont="1" applyFill="1" applyBorder="1" applyAlignment="1">
      <alignment horizontal="center"/>
    </xf>
    <xf numFmtId="49" fontId="23" fillId="0" borderId="53" xfId="0" applyNumberFormat="1" applyFont="1" applyFill="1" applyBorder="1" applyAlignment="1">
      <alignment wrapText="1"/>
    </xf>
    <xf numFmtId="3" fontId="0" fillId="0" borderId="10" xfId="0" applyNumberFormat="1" applyFill="1" applyBorder="1" applyAlignment="1">
      <alignment horizontal="right"/>
    </xf>
    <xf numFmtId="3" fontId="0" fillId="0" borderId="27" xfId="0" applyNumberForma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left" wrapText="1"/>
    </xf>
    <xf numFmtId="3" fontId="7" fillId="0" borderId="10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 horizontal="right"/>
    </xf>
    <xf numFmtId="49" fontId="8" fillId="0" borderId="29" xfId="0" applyNumberFormat="1" applyFont="1" applyFill="1" applyBorder="1" applyAlignment="1">
      <alignment horizontal="left" vertical="center" wrapText="1"/>
    </xf>
    <xf numFmtId="49" fontId="8" fillId="0" borderId="29" xfId="0" applyNumberFormat="1" applyFont="1" applyFill="1" applyBorder="1" applyAlignment="1">
      <alignment horizontal="left" wrapText="1"/>
    </xf>
    <xf numFmtId="3" fontId="11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left" wrapText="1"/>
    </xf>
    <xf numFmtId="49" fontId="10" fillId="0" borderId="29" xfId="0" applyNumberFormat="1" applyFont="1" applyFill="1" applyBorder="1" applyAlignment="1">
      <alignment horizontal="left" wrapText="1"/>
    </xf>
    <xf numFmtId="3" fontId="5" fillId="0" borderId="0" xfId="0" applyNumberFormat="1" applyFont="1" applyFill="1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right"/>
    </xf>
    <xf numFmtId="49" fontId="25" fillId="0" borderId="10" xfId="0" applyNumberFormat="1" applyFont="1" applyFill="1" applyBorder="1" applyAlignment="1">
      <alignment horizontal="left" wrapText="1"/>
    </xf>
    <xf numFmtId="3" fontId="6" fillId="0" borderId="10" xfId="0" applyNumberFormat="1" applyFont="1" applyFill="1" applyBorder="1" applyAlignment="1">
      <alignment/>
    </xf>
    <xf numFmtId="49" fontId="10" fillId="0" borderId="29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wrapText="1"/>
    </xf>
    <xf numFmtId="49" fontId="10" fillId="0" borderId="29" xfId="0" applyNumberFormat="1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49" fontId="25" fillId="0" borderId="29" xfId="0" applyNumberFormat="1" applyFont="1" applyFill="1" applyBorder="1" applyAlignment="1">
      <alignment horizontal="left" wrapText="1"/>
    </xf>
    <xf numFmtId="49" fontId="8" fillId="0" borderId="29" xfId="0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49" fontId="10" fillId="0" borderId="29" xfId="0" applyNumberFormat="1" applyFont="1" applyFill="1" applyBorder="1" applyAlignment="1">
      <alignment horizontal="center" wrapText="1"/>
    </xf>
    <xf numFmtId="49" fontId="26" fillId="0" borderId="24" xfId="0" applyNumberFormat="1" applyFont="1" applyFill="1" applyBorder="1" applyAlignment="1">
      <alignment wrapText="1"/>
    </xf>
    <xf numFmtId="3" fontId="6" fillId="0" borderId="10" xfId="0" applyNumberFormat="1" applyFont="1" applyFill="1" applyBorder="1" applyAlignment="1">
      <alignment horizontal="right"/>
    </xf>
    <xf numFmtId="49" fontId="26" fillId="0" borderId="42" xfId="0" applyNumberFormat="1" applyFont="1" applyFill="1" applyBorder="1" applyAlignment="1">
      <alignment wrapText="1"/>
    </xf>
    <xf numFmtId="3" fontId="0" fillId="0" borderId="44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9" fillId="0" borderId="0" xfId="56" applyFont="1" applyFill="1">
      <alignment/>
      <protection/>
    </xf>
    <xf numFmtId="173" fontId="28" fillId="0" borderId="0" xfId="56" applyNumberFormat="1" applyFont="1" applyFill="1" applyBorder="1" applyAlignment="1" applyProtection="1">
      <alignment horizontal="centerContinuous" vertical="center"/>
      <protection/>
    </xf>
    <xf numFmtId="0" fontId="30" fillId="0" borderId="0" xfId="0" applyFont="1" applyFill="1" applyBorder="1" applyAlignment="1" applyProtection="1">
      <alignment/>
      <protection/>
    </xf>
    <xf numFmtId="0" fontId="17" fillId="0" borderId="32" xfId="56" applyFont="1" applyFill="1" applyBorder="1" applyAlignment="1">
      <alignment horizontal="center" vertical="center" wrapText="1"/>
      <protection/>
    </xf>
    <xf numFmtId="0" fontId="20" fillId="0" borderId="11" xfId="56" applyFont="1" applyFill="1" applyBorder="1" applyAlignment="1">
      <alignment horizontal="center" vertical="center"/>
      <protection/>
    </xf>
    <xf numFmtId="0" fontId="20" fillId="0" borderId="13" xfId="56" applyFont="1" applyFill="1" applyBorder="1" applyAlignment="1">
      <alignment horizontal="center" vertical="center"/>
      <protection/>
    </xf>
    <xf numFmtId="0" fontId="20" fillId="0" borderId="15" xfId="56" applyFont="1" applyFill="1" applyBorder="1" applyAlignment="1">
      <alignment horizontal="center" vertical="center"/>
      <protection/>
    </xf>
    <xf numFmtId="0" fontId="20" fillId="0" borderId="18" xfId="56" applyFont="1" applyFill="1" applyBorder="1" applyAlignment="1">
      <alignment horizontal="center" vertical="center"/>
      <protection/>
    </xf>
    <xf numFmtId="0" fontId="20" fillId="0" borderId="20" xfId="56" applyFont="1" applyFill="1" applyBorder="1" applyProtection="1">
      <alignment/>
      <protection locked="0"/>
    </xf>
    <xf numFmtId="174" fontId="20" fillId="0" borderId="20" xfId="40" applyNumberFormat="1" applyFont="1" applyFill="1" applyBorder="1" applyAlignment="1" applyProtection="1">
      <alignment/>
      <protection locked="0"/>
    </xf>
    <xf numFmtId="174" fontId="20" fillId="0" borderId="22" xfId="40" applyNumberFormat="1" applyFont="1" applyFill="1" applyBorder="1" applyAlignment="1">
      <alignment/>
    </xf>
    <xf numFmtId="0" fontId="20" fillId="0" borderId="24" xfId="56" applyFont="1" applyFill="1" applyBorder="1" applyAlignment="1">
      <alignment horizontal="center" vertical="center"/>
      <protection/>
    </xf>
    <xf numFmtId="0" fontId="20" fillId="0" borderId="10" xfId="56" applyFont="1" applyFill="1" applyBorder="1" applyProtection="1">
      <alignment/>
      <protection locked="0"/>
    </xf>
    <xf numFmtId="174" fontId="20" fillId="0" borderId="10" xfId="40" applyNumberFormat="1" applyFont="1" applyFill="1" applyBorder="1" applyAlignment="1" applyProtection="1">
      <alignment/>
      <protection locked="0"/>
    </xf>
    <xf numFmtId="174" fontId="20" fillId="0" borderId="27" xfId="40" applyNumberFormat="1" applyFont="1" applyFill="1" applyBorder="1" applyAlignment="1">
      <alignment/>
    </xf>
    <xf numFmtId="0" fontId="20" fillId="0" borderId="30" xfId="56" applyFont="1" applyFill="1" applyBorder="1" applyAlignment="1">
      <alignment horizontal="center" vertical="center"/>
      <protection/>
    </xf>
    <xf numFmtId="0" fontId="20" fillId="0" borderId="32" xfId="56" applyFont="1" applyFill="1" applyBorder="1" applyProtection="1">
      <alignment/>
      <protection locked="0"/>
    </xf>
    <xf numFmtId="174" fontId="20" fillId="0" borderId="32" xfId="40" applyNumberFormat="1" applyFont="1" applyFill="1" applyBorder="1" applyAlignment="1" applyProtection="1">
      <alignment/>
      <protection locked="0"/>
    </xf>
    <xf numFmtId="0" fontId="17" fillId="0" borderId="13" xfId="56" applyFont="1" applyFill="1" applyBorder="1">
      <alignment/>
      <protection/>
    </xf>
    <xf numFmtId="174" fontId="20" fillId="0" borderId="13" xfId="56" applyNumberFormat="1" applyFont="1" applyFill="1" applyBorder="1">
      <alignment/>
      <protection/>
    </xf>
    <xf numFmtId="174" fontId="20" fillId="0" borderId="15" xfId="56" applyNumberFormat="1" applyFont="1" applyFill="1" applyBorder="1">
      <alignment/>
      <protection/>
    </xf>
    <xf numFmtId="0" fontId="32" fillId="0" borderId="0" xfId="0" applyFont="1" applyFill="1" applyBorder="1" applyAlignment="1" applyProtection="1">
      <alignment horizontal="right"/>
      <protection/>
    </xf>
    <xf numFmtId="0" fontId="18" fillId="0" borderId="50" xfId="56" applyFont="1" applyFill="1" applyBorder="1" applyAlignment="1" applyProtection="1">
      <alignment horizontal="center" vertical="center" wrapText="1"/>
      <protection/>
    </xf>
    <xf numFmtId="0" fontId="18" fillId="0" borderId="51" xfId="56" applyFont="1" applyFill="1" applyBorder="1" applyAlignment="1" applyProtection="1">
      <alignment horizontal="center" vertical="center" wrapText="1"/>
      <protection/>
    </xf>
    <xf numFmtId="0" fontId="18" fillId="0" borderId="54" xfId="56" applyFont="1" applyFill="1" applyBorder="1" applyAlignment="1" applyProtection="1">
      <alignment horizontal="center" vertical="center" wrapText="1"/>
      <protection/>
    </xf>
    <xf numFmtId="0" fontId="18" fillId="0" borderId="52" xfId="56" applyFont="1" applyFill="1" applyBorder="1" applyAlignment="1" applyProtection="1">
      <alignment horizontal="center" vertical="center" wrapText="1"/>
      <protection/>
    </xf>
    <xf numFmtId="0" fontId="19" fillId="0" borderId="55" xfId="56" applyFont="1" applyFill="1" applyBorder="1" applyAlignment="1" applyProtection="1">
      <alignment horizontal="center" vertical="center"/>
      <protection/>
    </xf>
    <xf numFmtId="0" fontId="19" fillId="0" borderId="13" xfId="56" applyFont="1" applyFill="1" applyBorder="1" applyAlignment="1" applyProtection="1">
      <alignment horizontal="center" vertical="center"/>
      <protection/>
    </xf>
    <xf numFmtId="0" fontId="19" fillId="0" borderId="56" xfId="56" applyFont="1" applyFill="1" applyBorder="1" applyAlignment="1" applyProtection="1">
      <alignment horizontal="center" vertical="center"/>
      <protection/>
    </xf>
    <xf numFmtId="0" fontId="19" fillId="0" borderId="15" xfId="56" applyFont="1" applyFill="1" applyBorder="1" applyAlignment="1" applyProtection="1">
      <alignment horizontal="center" vertical="center"/>
      <protection/>
    </xf>
    <xf numFmtId="0" fontId="19" fillId="0" borderId="50" xfId="56" applyFont="1" applyFill="1" applyBorder="1" applyAlignment="1" applyProtection="1">
      <alignment horizontal="center" vertical="center"/>
      <protection/>
    </xf>
    <xf numFmtId="0" fontId="19" fillId="0" borderId="51" xfId="56" applyFont="1" applyFill="1" applyBorder="1" applyProtection="1">
      <alignment/>
      <protection/>
    </xf>
    <xf numFmtId="0" fontId="19" fillId="0" borderId="54" xfId="56" applyFont="1" applyFill="1" applyBorder="1" applyProtection="1">
      <alignment/>
      <protection/>
    </xf>
    <xf numFmtId="3" fontId="19" fillId="0" borderId="54" xfId="56" applyNumberFormat="1" applyFont="1" applyFill="1" applyBorder="1" applyProtection="1">
      <alignment/>
      <protection/>
    </xf>
    <xf numFmtId="3" fontId="19" fillId="0" borderId="52" xfId="40" applyNumberFormat="1" applyFont="1" applyFill="1" applyBorder="1" applyAlignment="1" applyProtection="1">
      <alignment/>
      <protection locked="0"/>
    </xf>
    <xf numFmtId="0" fontId="19" fillId="0" borderId="24" xfId="56" applyFont="1" applyFill="1" applyBorder="1" applyAlignment="1" applyProtection="1">
      <alignment horizontal="center" vertical="center"/>
      <protection/>
    </xf>
    <xf numFmtId="0" fontId="19" fillId="0" borderId="10" xfId="56" applyFont="1" applyFill="1" applyBorder="1" applyProtection="1">
      <alignment/>
      <protection/>
    </xf>
    <xf numFmtId="0" fontId="19" fillId="0" borderId="29" xfId="56" applyFont="1" applyFill="1" applyBorder="1" applyProtection="1">
      <alignment/>
      <protection/>
    </xf>
    <xf numFmtId="3" fontId="19" fillId="0" borderId="29" xfId="56" applyNumberFormat="1" applyFont="1" applyFill="1" applyBorder="1" applyProtection="1">
      <alignment/>
      <protection/>
    </xf>
    <xf numFmtId="3" fontId="19" fillId="0" borderId="27" xfId="40" applyNumberFormat="1" applyFont="1" applyFill="1" applyBorder="1" applyAlignment="1" applyProtection="1">
      <alignment/>
      <protection locked="0"/>
    </xf>
    <xf numFmtId="0" fontId="19" fillId="0" borderId="10" xfId="56" applyFont="1" applyFill="1" applyBorder="1" applyAlignment="1" applyProtection="1">
      <alignment wrapText="1"/>
      <protection/>
    </xf>
    <xf numFmtId="0" fontId="19" fillId="0" borderId="29" xfId="56" applyFont="1" applyFill="1" applyBorder="1" applyAlignment="1" applyProtection="1">
      <alignment wrapText="1"/>
      <protection/>
    </xf>
    <xf numFmtId="3" fontId="19" fillId="0" borderId="29" xfId="56" applyNumberFormat="1" applyFont="1" applyFill="1" applyBorder="1" applyAlignment="1" applyProtection="1">
      <alignment wrapText="1"/>
      <protection/>
    </xf>
    <xf numFmtId="0" fontId="19" fillId="0" borderId="32" xfId="56" applyFont="1" applyFill="1" applyBorder="1" applyProtection="1">
      <alignment/>
      <protection/>
    </xf>
    <xf numFmtId="0" fontId="19" fillId="0" borderId="57" xfId="56" applyFont="1" applyFill="1" applyBorder="1" applyProtection="1">
      <alignment/>
      <protection/>
    </xf>
    <xf numFmtId="3" fontId="19" fillId="0" borderId="57" xfId="56" applyNumberFormat="1" applyFont="1" applyFill="1" applyBorder="1" applyProtection="1">
      <alignment/>
      <protection/>
    </xf>
    <xf numFmtId="3" fontId="19" fillId="0" borderId="34" xfId="40" applyNumberFormat="1" applyFont="1" applyFill="1" applyBorder="1" applyAlignment="1" applyProtection="1">
      <alignment/>
      <protection locked="0"/>
    </xf>
    <xf numFmtId="0" fontId="19" fillId="0" borderId="42" xfId="56" applyFont="1" applyFill="1" applyBorder="1" applyAlignment="1" applyProtection="1">
      <alignment horizontal="center" vertical="center"/>
      <protection/>
    </xf>
    <xf numFmtId="3" fontId="16" fillId="0" borderId="56" xfId="56" applyNumberFormat="1" applyFont="1" applyFill="1" applyBorder="1" applyAlignment="1" applyProtection="1">
      <alignment horizontal="right"/>
      <protection/>
    </xf>
    <xf numFmtId="174" fontId="18" fillId="0" borderId="15" xfId="4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6" fillId="0" borderId="55" xfId="0" applyFont="1" applyFill="1" applyBorder="1" applyAlignment="1" applyProtection="1">
      <alignment vertical="center"/>
      <protection/>
    </xf>
    <xf numFmtId="0" fontId="16" fillId="0" borderId="58" xfId="0" applyFont="1" applyFill="1" applyBorder="1" applyAlignment="1" applyProtection="1">
      <alignment horizontal="center" vertical="center"/>
      <protection/>
    </xf>
    <xf numFmtId="0" fontId="16" fillId="0" borderId="59" xfId="0" applyFont="1" applyFill="1" applyBorder="1" applyAlignment="1" applyProtection="1">
      <alignment horizontal="center" vertical="center"/>
      <protection/>
    </xf>
    <xf numFmtId="49" fontId="19" fillId="0" borderId="50" xfId="0" applyNumberFormat="1" applyFont="1" applyFill="1" applyBorder="1" applyAlignment="1" applyProtection="1">
      <alignment vertical="center"/>
      <protection/>
    </xf>
    <xf numFmtId="3" fontId="19" fillId="0" borderId="51" xfId="0" applyNumberFormat="1" applyFont="1" applyFill="1" applyBorder="1" applyAlignment="1" applyProtection="1">
      <alignment vertical="center"/>
      <protection locked="0"/>
    </xf>
    <xf numFmtId="3" fontId="19" fillId="0" borderId="52" xfId="0" applyNumberFormat="1" applyFont="1" applyFill="1" applyBorder="1" applyAlignment="1" applyProtection="1">
      <alignment vertical="center"/>
      <protection/>
    </xf>
    <xf numFmtId="49" fontId="33" fillId="0" borderId="24" xfId="0" applyNumberFormat="1" applyFont="1" applyFill="1" applyBorder="1" applyAlignment="1" applyProtection="1" quotePrefix="1">
      <alignment horizontal="left" vertical="center" indent="1"/>
      <protection/>
    </xf>
    <xf numFmtId="3" fontId="33" fillId="0" borderId="10" xfId="0" applyNumberFormat="1" applyFont="1" applyFill="1" applyBorder="1" applyAlignment="1" applyProtection="1">
      <alignment vertical="center"/>
      <protection locked="0"/>
    </xf>
    <xf numFmtId="3" fontId="33" fillId="0" borderId="27" xfId="0" applyNumberFormat="1" applyFont="1" applyFill="1" applyBorder="1" applyAlignment="1" applyProtection="1">
      <alignment vertical="center"/>
      <protection/>
    </xf>
    <xf numFmtId="49" fontId="19" fillId="0" borderId="24" xfId="0" applyNumberFormat="1" applyFont="1" applyFill="1" applyBorder="1" applyAlignment="1" applyProtection="1">
      <alignment vertical="center"/>
      <protection/>
    </xf>
    <xf numFmtId="3" fontId="19" fillId="0" borderId="10" xfId="0" applyNumberFormat="1" applyFont="1" applyFill="1" applyBorder="1" applyAlignment="1" applyProtection="1">
      <alignment vertical="center"/>
      <protection locked="0"/>
    </xf>
    <xf numFmtId="3" fontId="19" fillId="0" borderId="27" xfId="0" applyNumberFormat="1" applyFont="1" applyFill="1" applyBorder="1" applyAlignment="1" applyProtection="1">
      <alignment vertical="center"/>
      <protection/>
    </xf>
    <xf numFmtId="49" fontId="19" fillId="0" borderId="30" xfId="0" applyNumberFormat="1" applyFont="1" applyFill="1" applyBorder="1" applyAlignment="1" applyProtection="1">
      <alignment vertical="center"/>
      <protection locked="0"/>
    </xf>
    <xf numFmtId="3" fontId="19" fillId="0" borderId="32" xfId="0" applyNumberFormat="1" applyFont="1" applyFill="1" applyBorder="1" applyAlignment="1" applyProtection="1">
      <alignment vertical="center"/>
      <protection locked="0"/>
    </xf>
    <xf numFmtId="49" fontId="16" fillId="0" borderId="11" xfId="0" applyNumberFormat="1" applyFont="1" applyFill="1" applyBorder="1" applyAlignment="1" applyProtection="1">
      <alignment vertical="center"/>
      <protection/>
    </xf>
    <xf numFmtId="3" fontId="19" fillId="0" borderId="13" xfId="0" applyNumberFormat="1" applyFont="1" applyFill="1" applyBorder="1" applyAlignment="1" applyProtection="1">
      <alignment vertical="center"/>
      <protection/>
    </xf>
    <xf numFmtId="3" fontId="19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19" fillId="0" borderId="24" xfId="0" applyNumberFormat="1" applyFont="1" applyFill="1" applyBorder="1" applyAlignment="1" applyProtection="1">
      <alignment horizontal="left" vertical="center"/>
      <protection/>
    </xf>
    <xf numFmtId="3" fontId="19" fillId="0" borderId="46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173" fontId="34" fillId="0" borderId="0" xfId="0" applyNumberFormat="1" applyFont="1" applyFill="1" applyAlignment="1">
      <alignment horizontal="center" vertical="center" wrapText="1"/>
    </xf>
    <xf numFmtId="173" fontId="34" fillId="0" borderId="0" xfId="0" applyNumberFormat="1" applyFont="1" applyFill="1" applyAlignment="1">
      <alignment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  <protection/>
    </xf>
    <xf numFmtId="0" fontId="16" fillId="0" borderId="1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 wrapText="1"/>
      <protection/>
    </xf>
    <xf numFmtId="0" fontId="18" fillId="0" borderId="15" xfId="0" applyFont="1" applyFill="1" applyBorder="1" applyAlignment="1" applyProtection="1">
      <alignment horizontal="center" vertical="center" wrapText="1"/>
      <protection/>
    </xf>
    <xf numFmtId="0" fontId="19" fillId="0" borderId="50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 applyProtection="1">
      <alignment horizontal="left" vertical="center" wrapText="1" indent="1"/>
      <protection/>
    </xf>
    <xf numFmtId="173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3" fontId="19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 applyProtection="1">
      <alignment horizontal="left" vertical="center" wrapText="1" indent="1"/>
      <protection/>
    </xf>
    <xf numFmtId="173" fontId="1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25" xfId="0" applyFont="1" applyFill="1" applyBorder="1" applyAlignment="1" applyProtection="1">
      <alignment horizontal="left" vertical="center" wrapText="1" indent="8"/>
      <protection/>
    </xf>
    <xf numFmtId="0" fontId="19" fillId="0" borderId="20" xfId="0" applyFont="1" applyFill="1" applyBorder="1" applyAlignment="1" applyProtection="1">
      <alignment vertical="center" wrapText="1"/>
      <protection locked="0"/>
    </xf>
    <xf numFmtId="173" fontId="19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3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0" xfId="0" applyFont="1" applyFill="1" applyBorder="1" applyAlignment="1" applyProtection="1">
      <alignment vertical="center" wrapText="1"/>
      <protection locked="0"/>
    </xf>
    <xf numFmtId="0" fontId="19" fillId="0" borderId="30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 applyProtection="1">
      <alignment vertical="center" wrapText="1"/>
      <protection locked="0"/>
    </xf>
    <xf numFmtId="173" fontId="19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73" fontId="19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1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 applyProtection="1">
      <alignment vertical="center" wrapText="1"/>
      <protection/>
    </xf>
    <xf numFmtId="173" fontId="18" fillId="0" borderId="48" xfId="0" applyNumberFormat="1" applyFont="1" applyFill="1" applyBorder="1" applyAlignment="1" applyProtection="1">
      <alignment vertical="center" wrapText="1"/>
      <protection/>
    </xf>
    <xf numFmtId="173" fontId="18" fillId="0" borderId="49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173" fontId="0" fillId="0" borderId="0" xfId="0" applyNumberFormat="1" applyFill="1" applyAlignment="1" applyProtection="1">
      <alignment horizontal="center" vertical="center" wrapText="1"/>
      <protection/>
    </xf>
    <xf numFmtId="173" fontId="0" fillId="0" borderId="0" xfId="0" applyNumberFormat="1" applyFill="1" applyAlignment="1" applyProtection="1">
      <alignment vertical="center" wrapText="1"/>
      <protection/>
    </xf>
    <xf numFmtId="173" fontId="15" fillId="0" borderId="0" xfId="0" applyNumberFormat="1" applyFont="1" applyFill="1" applyAlignment="1" applyProtection="1">
      <alignment horizontal="right" wrapText="1"/>
      <protection/>
    </xf>
    <xf numFmtId="173" fontId="16" fillId="0" borderId="11" xfId="0" applyNumberFormat="1" applyFont="1" applyFill="1" applyBorder="1" applyAlignment="1" applyProtection="1">
      <alignment horizontal="center" vertical="center" wrapText="1"/>
      <protection/>
    </xf>
    <xf numFmtId="173" fontId="16" fillId="0" borderId="13" xfId="0" applyNumberFormat="1" applyFont="1" applyFill="1" applyBorder="1" applyAlignment="1" applyProtection="1">
      <alignment horizontal="center" vertical="center" wrapText="1"/>
      <protection/>
    </xf>
    <xf numFmtId="173" fontId="16" fillId="0" borderId="15" xfId="0" applyNumberFormat="1" applyFont="1" applyFill="1" applyBorder="1" applyAlignment="1" applyProtection="1">
      <alignment horizontal="center" vertical="center" wrapText="1"/>
      <protection/>
    </xf>
    <xf numFmtId="173" fontId="18" fillId="0" borderId="47" xfId="0" applyNumberFormat="1" applyFont="1" applyFill="1" applyBorder="1" applyAlignment="1" applyProtection="1">
      <alignment horizontal="center" vertical="center" wrapText="1"/>
      <protection/>
    </xf>
    <xf numFmtId="173" fontId="18" fillId="0" borderId="48" xfId="0" applyNumberFormat="1" applyFont="1" applyFill="1" applyBorder="1" applyAlignment="1" applyProtection="1">
      <alignment horizontal="center" vertical="center" wrapText="1"/>
      <protection/>
    </xf>
    <xf numFmtId="173" fontId="18" fillId="0" borderId="49" xfId="0" applyNumberFormat="1" applyFont="1" applyFill="1" applyBorder="1" applyAlignment="1" applyProtection="1">
      <alignment horizontal="center" vertical="center" wrapText="1"/>
      <protection/>
    </xf>
    <xf numFmtId="1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173" fontId="19" fillId="0" borderId="27" xfId="0" applyNumberFormat="1" applyFont="1" applyFill="1" applyBorder="1" applyAlignment="1" applyProtection="1">
      <alignment vertical="center" wrapText="1"/>
      <protection/>
    </xf>
    <xf numFmtId="1" fontId="19" fillId="0" borderId="32" xfId="0" applyNumberFormat="1" applyFont="1" applyFill="1" applyBorder="1" applyAlignment="1" applyProtection="1">
      <alignment horizontal="center" vertical="center" wrapText="1"/>
      <protection locked="0"/>
    </xf>
    <xf numFmtId="173" fontId="19" fillId="0" borderId="34" xfId="0" applyNumberFormat="1" applyFont="1" applyFill="1" applyBorder="1" applyAlignment="1" applyProtection="1">
      <alignment vertical="center" wrapText="1"/>
      <protection/>
    </xf>
    <xf numFmtId="173" fontId="16" fillId="0" borderId="11" xfId="0" applyNumberFormat="1" applyFont="1" applyFill="1" applyBorder="1" applyAlignment="1" applyProtection="1">
      <alignment horizontal="left" vertical="center" wrapText="1"/>
      <protection/>
    </xf>
    <xf numFmtId="173" fontId="18" fillId="0" borderId="13" xfId="0" applyNumberFormat="1" applyFont="1" applyFill="1" applyBorder="1" applyAlignment="1" applyProtection="1">
      <alignment vertical="center" wrapText="1"/>
      <protection/>
    </xf>
    <xf numFmtId="173" fontId="18" fillId="30" borderId="13" xfId="0" applyNumberFormat="1" applyFont="1" applyFill="1" applyBorder="1" applyAlignment="1" applyProtection="1">
      <alignment vertical="center" wrapText="1"/>
      <protection/>
    </xf>
    <xf numFmtId="173" fontId="18" fillId="0" borderId="15" xfId="0" applyNumberFormat="1" applyFont="1" applyFill="1" applyBorder="1" applyAlignment="1" applyProtection="1">
      <alignment vertical="center" wrapText="1"/>
      <protection/>
    </xf>
    <xf numFmtId="173" fontId="17" fillId="0" borderId="0" xfId="0" applyNumberFormat="1" applyFont="1" applyFill="1" applyAlignment="1">
      <alignment vertical="center" wrapText="1"/>
    </xf>
    <xf numFmtId="173" fontId="29" fillId="0" borderId="0" xfId="0" applyNumberFormat="1" applyFont="1" applyFill="1" applyAlignment="1" applyProtection="1">
      <alignment horizontal="left" vertical="center" wrapText="1"/>
      <protection/>
    </xf>
    <xf numFmtId="173" fontId="29" fillId="0" borderId="0" xfId="0" applyNumberFormat="1" applyFont="1" applyFill="1" applyAlignment="1" applyProtection="1">
      <alignment vertical="center" wrapText="1"/>
      <protection/>
    </xf>
    <xf numFmtId="173" fontId="20" fillId="0" borderId="0" xfId="0" applyNumberFormat="1" applyFont="1" applyFill="1" applyAlignment="1" applyProtection="1">
      <alignment vertical="center" wrapText="1"/>
      <protection/>
    </xf>
    <xf numFmtId="0" fontId="17" fillId="0" borderId="44" xfId="0" applyFont="1" applyFill="1" applyBorder="1" applyAlignment="1" applyProtection="1">
      <alignment horizontal="center" vertical="center" wrapText="1"/>
      <protection locked="0"/>
    </xf>
    <xf numFmtId="0" fontId="17" fillId="0" borderId="60" xfId="0" applyFont="1" applyFill="1" applyBorder="1" applyAlignment="1" applyProtection="1">
      <alignment horizontal="center" vertical="center" wrapText="1"/>
      <protection locked="0"/>
    </xf>
    <xf numFmtId="0" fontId="28" fillId="0" borderId="28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 wrapText="1"/>
      <protection/>
    </xf>
    <xf numFmtId="0" fontId="17" fillId="0" borderId="58" xfId="0" applyFont="1" applyFill="1" applyBorder="1" applyAlignment="1" applyProtection="1">
      <alignment horizontal="center" vertical="center" wrapText="1"/>
      <protection/>
    </xf>
    <xf numFmtId="0" fontId="17" fillId="0" borderId="61" xfId="0" applyFont="1" applyFill="1" applyBorder="1" applyAlignment="1" applyProtection="1">
      <alignment horizontal="center" vertical="center" wrapText="1"/>
      <protection/>
    </xf>
    <xf numFmtId="0" fontId="18" fillId="0" borderId="62" xfId="0" applyFont="1" applyFill="1" applyBorder="1" applyAlignment="1" applyProtection="1">
      <alignment vertical="center" wrapText="1"/>
      <protection/>
    </xf>
    <xf numFmtId="0" fontId="18" fillId="0" borderId="63" xfId="0" applyFont="1" applyFill="1" applyBorder="1" applyAlignment="1" applyProtection="1">
      <alignment vertical="center" wrapText="1"/>
      <protection/>
    </xf>
    <xf numFmtId="0" fontId="18" fillId="0" borderId="64" xfId="0" applyFont="1" applyFill="1" applyBorder="1" applyAlignment="1" applyProtection="1">
      <alignment vertical="center" wrapText="1"/>
      <protection/>
    </xf>
    <xf numFmtId="0" fontId="28" fillId="0" borderId="65" xfId="0" applyFont="1" applyFill="1" applyBorder="1" applyAlignment="1" applyProtection="1">
      <alignment vertical="center"/>
      <protection/>
    </xf>
    <xf numFmtId="0" fontId="28" fillId="0" borderId="55" xfId="0" applyFont="1" applyFill="1" applyBorder="1" applyAlignment="1" applyProtection="1">
      <alignment horizontal="center" vertical="center" wrapText="1"/>
      <protection/>
    </xf>
    <xf numFmtId="0" fontId="28" fillId="0" borderId="58" xfId="0" applyFont="1" applyFill="1" applyBorder="1" applyAlignment="1" applyProtection="1">
      <alignment horizontal="center" vertical="center" wrapText="1"/>
      <protection/>
    </xf>
    <xf numFmtId="49" fontId="28" fillId="0" borderId="10" xfId="0" applyNumberFormat="1" applyFont="1" applyFill="1" applyBorder="1" applyAlignment="1" applyProtection="1">
      <alignment horizontal="center" wrapText="1"/>
      <protection/>
    </xf>
    <xf numFmtId="49" fontId="17" fillId="0" borderId="10" xfId="56" applyNumberFormat="1" applyFont="1" applyFill="1" applyBorder="1" applyAlignment="1" applyProtection="1">
      <alignment horizontal="left" wrapText="1"/>
      <protection/>
    </xf>
    <xf numFmtId="3" fontId="28" fillId="0" borderId="10" xfId="0" applyNumberFormat="1" applyFont="1" applyFill="1" applyBorder="1" applyAlignment="1" applyProtection="1">
      <alignment wrapText="1"/>
      <protection locked="0"/>
    </xf>
    <xf numFmtId="49" fontId="29" fillId="0" borderId="10" xfId="0" applyNumberFormat="1" applyFont="1" applyFill="1" applyBorder="1" applyAlignment="1" applyProtection="1">
      <alignment horizontal="center" wrapText="1"/>
      <protection/>
    </xf>
    <xf numFmtId="49" fontId="20" fillId="0" borderId="10" xfId="0" applyNumberFormat="1" applyFont="1" applyFill="1" applyBorder="1" applyAlignment="1" applyProtection="1">
      <alignment horizontal="left" wrapText="1"/>
      <protection/>
    </xf>
    <xf numFmtId="3" fontId="28" fillId="0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55">
      <alignment/>
      <protection/>
    </xf>
    <xf numFmtId="0" fontId="37" fillId="0" borderId="0" xfId="55" applyFont="1">
      <alignment/>
      <protection/>
    </xf>
    <xf numFmtId="0" fontId="5" fillId="0" borderId="10" xfId="55" applyFont="1" applyBorder="1" applyAlignment="1">
      <alignment horizontal="center"/>
      <protection/>
    </xf>
    <xf numFmtId="0" fontId="5" fillId="0" borderId="0" xfId="55" applyFont="1">
      <alignment/>
      <protection/>
    </xf>
    <xf numFmtId="0" fontId="2" fillId="0" borderId="10" xfId="55" applyFont="1" applyBorder="1" applyAlignment="1">
      <alignment wrapText="1"/>
      <protection/>
    </xf>
    <xf numFmtId="0" fontId="2" fillId="0" borderId="10" xfId="55" applyBorder="1">
      <alignment/>
      <protection/>
    </xf>
    <xf numFmtId="0" fontId="2" fillId="0" borderId="10" xfId="55" applyBorder="1" applyAlignment="1">
      <alignment horizontal="left" indent="3"/>
      <protection/>
    </xf>
    <xf numFmtId="3" fontId="2" fillId="0" borderId="10" xfId="55" applyNumberFormat="1" applyBorder="1">
      <alignment/>
      <protection/>
    </xf>
    <xf numFmtId="0" fontId="2" fillId="0" borderId="10" xfId="55" applyFont="1" applyBorder="1" applyAlignment="1">
      <alignment horizontal="left" indent="3"/>
      <protection/>
    </xf>
    <xf numFmtId="0" fontId="5" fillId="0" borderId="10" xfId="55" applyFont="1" applyBorder="1" applyAlignment="1">
      <alignment horizontal="left" indent="3"/>
      <protection/>
    </xf>
    <xf numFmtId="3" fontId="5" fillId="0" borderId="10" xfId="55" applyNumberFormat="1" applyFont="1" applyBorder="1">
      <alignment/>
      <protection/>
    </xf>
    <xf numFmtId="0" fontId="2" fillId="0" borderId="10" xfId="55" applyFont="1" applyBorder="1">
      <alignment/>
      <protection/>
    </xf>
    <xf numFmtId="0" fontId="2" fillId="0" borderId="10" xfId="55" applyFont="1" applyBorder="1" applyAlignment="1">
      <alignment horizontal="left" wrapText="1" indent="3"/>
      <protection/>
    </xf>
    <xf numFmtId="0" fontId="5" fillId="0" borderId="10" xfId="55" applyFont="1" applyBorder="1">
      <alignment/>
      <protection/>
    </xf>
    <xf numFmtId="0" fontId="5" fillId="0" borderId="33" xfId="55" applyFont="1" applyBorder="1">
      <alignment/>
      <protection/>
    </xf>
    <xf numFmtId="3" fontId="5" fillId="0" borderId="33" xfId="55" applyNumberFormat="1" applyFont="1" applyBorder="1">
      <alignment/>
      <protection/>
    </xf>
    <xf numFmtId="0" fontId="38" fillId="0" borderId="0" xfId="55" applyFont="1" applyBorder="1" applyAlignment="1">
      <alignment textRotation="180"/>
      <protection/>
    </xf>
    <xf numFmtId="0" fontId="5" fillId="0" borderId="0" xfId="55" applyFont="1" applyBorder="1">
      <alignment/>
      <protection/>
    </xf>
    <xf numFmtId="3" fontId="5" fillId="0" borderId="0" xfId="55" applyNumberFormat="1" applyFont="1" applyBorder="1">
      <alignment/>
      <protection/>
    </xf>
    <xf numFmtId="0" fontId="2" fillId="0" borderId="0" xfId="57">
      <alignment/>
      <protection/>
    </xf>
    <xf numFmtId="0" fontId="2" fillId="0" borderId="0" xfId="57" applyAlignment="1">
      <alignment wrapText="1"/>
      <protection/>
    </xf>
    <xf numFmtId="0" fontId="2" fillId="0" borderId="0" xfId="57" applyAlignment="1">
      <alignment horizontal="center"/>
      <protection/>
    </xf>
    <xf numFmtId="0" fontId="2" fillId="0" borderId="0" xfId="57" applyFont="1" applyAlignment="1">
      <alignment horizontal="left"/>
      <protection/>
    </xf>
    <xf numFmtId="0" fontId="5" fillId="0" borderId="0" xfId="57" applyFont="1" applyAlignment="1">
      <alignment horizontal="center"/>
      <protection/>
    </xf>
    <xf numFmtId="3" fontId="5" fillId="0" borderId="0" xfId="57" applyNumberFormat="1" applyFont="1" applyAlignment="1">
      <alignment horizontal="center"/>
      <protection/>
    </xf>
    <xf numFmtId="0" fontId="5" fillId="0" borderId="0" xfId="57" applyFont="1" applyAlignment="1">
      <alignment wrapText="1"/>
      <protection/>
    </xf>
    <xf numFmtId="0" fontId="5" fillId="0" borderId="0" xfId="57" applyFont="1">
      <alignment/>
      <protection/>
    </xf>
    <xf numFmtId="173" fontId="29" fillId="0" borderId="0" xfId="0" applyNumberFormat="1" applyFont="1" applyFill="1" applyAlignment="1" applyProtection="1">
      <alignment wrapText="1"/>
      <protection/>
    </xf>
    <xf numFmtId="173" fontId="20" fillId="0" borderId="0" xfId="0" applyNumberFormat="1" applyFont="1" applyFill="1" applyAlignment="1" applyProtection="1">
      <alignment wrapText="1"/>
      <protection/>
    </xf>
    <xf numFmtId="0" fontId="36" fillId="0" borderId="0" xfId="0" applyFont="1" applyAlignment="1" applyProtection="1">
      <alignment horizontal="right"/>
      <protection locked="0"/>
    </xf>
    <xf numFmtId="0" fontId="17" fillId="0" borderId="54" xfId="0" applyFont="1" applyFill="1" applyBorder="1" applyAlignment="1" applyProtection="1">
      <alignment horizontal="center" wrapText="1"/>
      <protection locked="0"/>
    </xf>
    <xf numFmtId="0" fontId="28" fillId="0" borderId="52" xfId="0" applyFont="1" applyFill="1" applyBorder="1" applyAlignment="1" applyProtection="1" quotePrefix="1">
      <alignment horizontal="right"/>
      <protection/>
    </xf>
    <xf numFmtId="0" fontId="17" fillId="0" borderId="44" xfId="0" applyFont="1" applyFill="1" applyBorder="1" applyAlignment="1" applyProtection="1">
      <alignment horizontal="center" wrapText="1"/>
      <protection locked="0"/>
    </xf>
    <xf numFmtId="0" fontId="17" fillId="0" borderId="60" xfId="0" applyFont="1" applyFill="1" applyBorder="1" applyAlignment="1" applyProtection="1">
      <alignment horizontal="center" wrapText="1"/>
      <protection locked="0"/>
    </xf>
    <xf numFmtId="0" fontId="28" fillId="0" borderId="66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 wrapText="1"/>
      <protection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28" fillId="0" borderId="67" xfId="0" applyFont="1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wrapText="1"/>
      <protection/>
    </xf>
    <xf numFmtId="0" fontId="30" fillId="0" borderId="60" xfId="0" applyFont="1" applyFill="1" applyBorder="1" applyAlignment="1" applyProtection="1">
      <alignment horizontal="right"/>
      <protection/>
    </xf>
    <xf numFmtId="0" fontId="17" fillId="0" borderId="61" xfId="0" applyFont="1" applyFill="1" applyBorder="1" applyAlignment="1" applyProtection="1">
      <alignment horizontal="center" wrapText="1"/>
      <protection/>
    </xf>
    <xf numFmtId="0" fontId="28" fillId="0" borderId="59" xfId="0" applyFont="1" applyFill="1" applyBorder="1" applyAlignment="1" applyProtection="1">
      <alignment horizontal="center" wrapText="1"/>
      <protection/>
    </xf>
    <xf numFmtId="0" fontId="18" fillId="0" borderId="64" xfId="0" applyFont="1" applyFill="1" applyBorder="1" applyAlignment="1" applyProtection="1">
      <alignment wrapText="1"/>
      <protection/>
    </xf>
    <xf numFmtId="0" fontId="17" fillId="0" borderId="66" xfId="0" applyFont="1" applyFill="1" applyBorder="1" applyAlignment="1" applyProtection="1">
      <alignment horizontal="center" vertical="center" wrapText="1"/>
      <protection locked="0"/>
    </xf>
    <xf numFmtId="0" fontId="17" fillId="0" borderId="68" xfId="0" applyFont="1" applyFill="1" applyBorder="1" applyAlignment="1" applyProtection="1">
      <alignment vertical="center" wrapText="1"/>
      <protection/>
    </xf>
    <xf numFmtId="0" fontId="17" fillId="0" borderId="13" xfId="0" applyFont="1" applyFill="1" applyBorder="1" applyAlignment="1" applyProtection="1">
      <alignment horizontal="center" vertical="center" wrapText="1"/>
      <protection/>
    </xf>
    <xf numFmtId="0" fontId="17" fillId="0" borderId="56" xfId="0" applyFont="1" applyFill="1" applyBorder="1" applyAlignment="1" applyProtection="1">
      <alignment horizontal="center" vertical="center" wrapText="1"/>
      <protection/>
    </xf>
    <xf numFmtId="0" fontId="28" fillId="0" borderId="15" xfId="0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Border="1" applyAlignment="1">
      <alignment horizontal="right" wrapText="1"/>
    </xf>
    <xf numFmtId="49" fontId="10" fillId="31" borderId="29" xfId="0" applyNumberFormat="1" applyFont="1" applyFill="1" applyBorder="1" applyAlignment="1">
      <alignment horizontal="left" vertical="center" wrapText="1"/>
    </xf>
    <xf numFmtId="3" fontId="7" fillId="31" borderId="10" xfId="0" applyNumberFormat="1" applyFont="1" applyFill="1" applyBorder="1" applyAlignment="1">
      <alignment vertical="center" wrapText="1"/>
    </xf>
    <xf numFmtId="3" fontId="5" fillId="31" borderId="27" xfId="0" applyNumberFormat="1" applyFont="1" applyFill="1" applyBorder="1" applyAlignment="1">
      <alignment horizontal="right"/>
    </xf>
    <xf numFmtId="3" fontId="0" fillId="31" borderId="0" xfId="0" applyNumberFormat="1" applyFill="1" applyAlignment="1">
      <alignment/>
    </xf>
    <xf numFmtId="0" fontId="0" fillId="31" borderId="0" xfId="0" applyFill="1" applyAlignment="1">
      <alignment/>
    </xf>
    <xf numFmtId="49" fontId="10" fillId="32" borderId="10" xfId="0" applyNumberFormat="1" applyFont="1" applyFill="1" applyBorder="1" applyAlignment="1">
      <alignment horizontal="left" wrapText="1"/>
    </xf>
    <xf numFmtId="3" fontId="11" fillId="32" borderId="10" xfId="0" applyNumberFormat="1" applyFont="1" applyFill="1" applyBorder="1" applyAlignment="1">
      <alignment wrapText="1"/>
    </xf>
    <xf numFmtId="3" fontId="5" fillId="32" borderId="27" xfId="0" applyNumberFormat="1" applyFont="1" applyFill="1" applyBorder="1" applyAlignment="1">
      <alignment horizontal="right"/>
    </xf>
    <xf numFmtId="49" fontId="10" fillId="31" borderId="29" xfId="0" applyNumberFormat="1" applyFont="1" applyFill="1" applyBorder="1" applyAlignment="1">
      <alignment horizontal="left" wrapText="1"/>
    </xf>
    <xf numFmtId="3" fontId="7" fillId="31" borderId="10" xfId="0" applyNumberFormat="1" applyFont="1" applyFill="1" applyBorder="1" applyAlignment="1">
      <alignment horizontal="right"/>
    </xf>
    <xf numFmtId="3" fontId="2" fillId="31" borderId="0" xfId="0" applyNumberFormat="1" applyFont="1" applyFill="1" applyAlignment="1">
      <alignment/>
    </xf>
    <xf numFmtId="3" fontId="5" fillId="31" borderId="0" xfId="0" applyNumberFormat="1" applyFont="1" applyFill="1" applyAlignment="1">
      <alignment/>
    </xf>
    <xf numFmtId="0" fontId="5" fillId="31" borderId="0" xfId="0" applyFont="1" applyFill="1" applyAlignment="1">
      <alignment/>
    </xf>
    <xf numFmtId="3" fontId="11" fillId="32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5" fillId="0" borderId="10" xfId="57" applyFont="1" applyBorder="1" applyAlignment="1">
      <alignment horizontal="right" wrapText="1"/>
      <protection/>
    </xf>
    <xf numFmtId="0" fontId="9" fillId="0" borderId="10" xfId="57" applyFont="1" applyBorder="1" applyAlignment="1">
      <alignment horizontal="center" wrapText="1"/>
      <protection/>
    </xf>
    <xf numFmtId="0" fontId="5" fillId="0" borderId="10" xfId="57" applyFont="1" applyBorder="1" applyAlignment="1">
      <alignment horizontal="center"/>
      <protection/>
    </xf>
    <xf numFmtId="0" fontId="2" fillId="0" borderId="10" xfId="57" applyBorder="1" applyAlignment="1">
      <alignment horizontal="right"/>
      <protection/>
    </xf>
    <xf numFmtId="0" fontId="2" fillId="0" borderId="10" xfId="57" applyBorder="1" applyAlignment="1">
      <alignment wrapText="1"/>
      <protection/>
    </xf>
    <xf numFmtId="3" fontId="2" fillId="0" borderId="10" xfId="57" applyNumberFormat="1" applyBorder="1">
      <alignment/>
      <protection/>
    </xf>
    <xf numFmtId="3" fontId="2" fillId="0" borderId="10" xfId="57" applyNumberFormat="1" applyBorder="1" applyAlignment="1">
      <alignment horizontal="center"/>
      <protection/>
    </xf>
    <xf numFmtId="3" fontId="5" fillId="0" borderId="10" xfId="57" applyNumberFormat="1" applyFont="1" applyBorder="1" applyAlignment="1">
      <alignment horizontal="center"/>
      <protection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horizontal="right"/>
      <protection/>
    </xf>
    <xf numFmtId="3" fontId="5" fillId="0" borderId="10" xfId="57" applyNumberFormat="1" applyFont="1" applyBorder="1">
      <alignment/>
      <protection/>
    </xf>
    <xf numFmtId="0" fontId="2" fillId="16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16" borderId="0" xfId="0" applyFont="1" applyFill="1" applyAlignment="1">
      <alignment horizontal="center" vertical="top" wrapText="1"/>
    </xf>
    <xf numFmtId="173" fontId="15" fillId="0" borderId="0" xfId="0" applyNumberFormat="1" applyFont="1" applyFill="1" applyAlignment="1">
      <alignment horizontal="center" textRotation="180" wrapText="1"/>
    </xf>
    <xf numFmtId="173" fontId="16" fillId="0" borderId="69" xfId="0" applyNumberFormat="1" applyFont="1" applyFill="1" applyBorder="1" applyAlignment="1">
      <alignment horizontal="center" vertical="center" wrapText="1"/>
    </xf>
    <xf numFmtId="173" fontId="16" fillId="0" borderId="70" xfId="0" applyNumberFormat="1" applyFont="1" applyFill="1" applyBorder="1" applyAlignment="1">
      <alignment horizontal="center" vertical="center" wrapText="1"/>
    </xf>
    <xf numFmtId="173" fontId="14" fillId="0" borderId="0" xfId="0" applyNumberFormat="1" applyFont="1" applyFill="1" applyAlignment="1">
      <alignment horizontal="center" vertical="center" wrapText="1"/>
    </xf>
    <xf numFmtId="173" fontId="16" fillId="0" borderId="71" xfId="0" applyNumberFormat="1" applyFont="1" applyFill="1" applyBorder="1" applyAlignment="1">
      <alignment horizontal="center" vertical="center" wrapText="1"/>
    </xf>
    <xf numFmtId="173" fontId="16" fillId="0" borderId="4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9" fillId="0" borderId="0" xfId="56" applyFont="1" applyFill="1" applyAlignment="1">
      <alignment horizontal="left"/>
      <protection/>
    </xf>
    <xf numFmtId="173" fontId="28" fillId="0" borderId="0" xfId="56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1" fillId="0" borderId="0" xfId="0" applyFont="1" applyFill="1" applyBorder="1" applyAlignment="1" applyProtection="1">
      <alignment horizontal="right"/>
      <protection/>
    </xf>
    <xf numFmtId="0" fontId="17" fillId="0" borderId="50" xfId="56" applyFont="1" applyFill="1" applyBorder="1" applyAlignment="1">
      <alignment horizontal="center" vertical="center" wrapText="1"/>
      <protection/>
    </xf>
    <xf numFmtId="0" fontId="17" fillId="0" borderId="30" xfId="56" applyFont="1" applyFill="1" applyBorder="1" applyAlignment="1">
      <alignment horizontal="center" vertical="center" wrapText="1"/>
      <protection/>
    </xf>
    <xf numFmtId="0" fontId="17" fillId="0" borderId="51" xfId="56" applyFont="1" applyFill="1" applyBorder="1" applyAlignment="1">
      <alignment horizontal="center" vertical="center" wrapText="1"/>
      <protection/>
    </xf>
    <xf numFmtId="0" fontId="17" fillId="0" borderId="32" xfId="56" applyFont="1" applyFill="1" applyBorder="1" applyAlignment="1">
      <alignment horizontal="center" vertical="center" wrapText="1"/>
      <protection/>
    </xf>
    <xf numFmtId="0" fontId="17" fillId="0" borderId="52" xfId="56" applyFont="1" applyFill="1" applyBorder="1" applyAlignment="1">
      <alignment horizontal="center" vertical="center" wrapText="1"/>
      <protection/>
    </xf>
    <xf numFmtId="0" fontId="17" fillId="0" borderId="34" xfId="56" applyFont="1" applyFill="1" applyBorder="1" applyAlignment="1">
      <alignment horizontal="center" vertical="center" wrapText="1"/>
      <protection/>
    </xf>
    <xf numFmtId="0" fontId="16" fillId="0" borderId="47" xfId="56" applyFont="1" applyFill="1" applyBorder="1" applyAlignment="1" applyProtection="1">
      <alignment horizontal="left"/>
      <protection/>
    </xf>
    <xf numFmtId="0" fontId="16" fillId="0" borderId="13" xfId="56" applyFont="1" applyFill="1" applyBorder="1" applyAlignment="1" applyProtection="1">
      <alignment horizontal="left"/>
      <protection/>
    </xf>
    <xf numFmtId="0" fontId="19" fillId="0" borderId="67" xfId="56" applyFont="1" applyFill="1" applyBorder="1" applyAlignment="1">
      <alignment horizontal="justify" vertical="center" wrapText="1"/>
      <protection/>
    </xf>
    <xf numFmtId="0" fontId="17" fillId="0" borderId="0" xfId="0" applyFont="1" applyFill="1" applyAlignment="1" applyProtection="1">
      <alignment horizont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19" fillId="0" borderId="67" xfId="0" applyFont="1" applyFill="1" applyBorder="1" applyAlignment="1">
      <alignment horizontal="justify" vertical="center" wrapText="1"/>
    </xf>
    <xf numFmtId="0" fontId="17" fillId="0" borderId="67" xfId="0" applyFont="1" applyFill="1" applyBorder="1" applyAlignment="1" applyProtection="1">
      <alignment horizontal="center" wrapText="1"/>
      <protection/>
    </xf>
    <xf numFmtId="0" fontId="17" fillId="0" borderId="72" xfId="0" applyFont="1" applyFill="1" applyBorder="1" applyAlignment="1" applyProtection="1">
      <alignment horizontal="center" wrapText="1"/>
      <protection/>
    </xf>
    <xf numFmtId="0" fontId="17" fillId="0" borderId="67" xfId="0" applyFont="1" applyFill="1" applyBorder="1" applyAlignment="1" applyProtection="1">
      <alignment horizontal="center" wrapText="1"/>
      <protection locked="0"/>
    </xf>
    <xf numFmtId="0" fontId="17" fillId="0" borderId="72" xfId="0" applyFont="1" applyFill="1" applyBorder="1" applyAlignment="1" applyProtection="1">
      <alignment horizontal="center" wrapText="1"/>
      <protection locked="0"/>
    </xf>
    <xf numFmtId="0" fontId="17" fillId="0" borderId="67" xfId="0" applyFont="1" applyFill="1" applyBorder="1" applyAlignment="1" applyProtection="1">
      <alignment horizontal="center" vertical="center" wrapText="1"/>
      <protection locked="0"/>
    </xf>
    <xf numFmtId="0" fontId="17" fillId="0" borderId="73" xfId="0" applyFont="1" applyFill="1" applyBorder="1" applyAlignment="1" applyProtection="1">
      <alignment horizontal="center" vertical="center" wrapText="1"/>
      <protection locked="0"/>
    </xf>
    <xf numFmtId="0" fontId="5" fillId="0" borderId="0" xfId="55" applyFont="1" applyAlignment="1">
      <alignment horizontal="center"/>
      <protection/>
    </xf>
    <xf numFmtId="0" fontId="5" fillId="0" borderId="21" xfId="55" applyFont="1" applyBorder="1" applyAlignment="1">
      <alignment horizontal="center"/>
      <protection/>
    </xf>
    <xf numFmtId="0" fontId="38" fillId="0" borderId="74" xfId="55" applyFont="1" applyBorder="1" applyAlignment="1">
      <alignment horizontal="center" textRotation="180"/>
      <protection/>
    </xf>
    <xf numFmtId="0" fontId="5" fillId="0" borderId="0" xfId="57" applyFont="1" applyAlignment="1">
      <alignment horizontal="center" wrapText="1"/>
      <protection/>
    </xf>
    <xf numFmtId="0" fontId="5" fillId="0" borderId="10" xfId="57" applyFont="1" applyBorder="1" applyAlignment="1">
      <alignment horizontal="center" wrapText="1"/>
      <protection/>
    </xf>
    <xf numFmtId="0" fontId="5" fillId="0" borderId="0" xfId="57" applyFont="1" applyAlignment="1">
      <alignment horizontal="left" wrapText="1"/>
      <protection/>
    </xf>
    <xf numFmtId="0" fontId="5" fillId="0" borderId="0" xfId="57" applyFont="1" applyAlignment="1">
      <alignment horizontal="left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köteleő,önként vállalt feladat megoszlása" xfId="55"/>
    <cellStyle name="Normál_KVRENMUNKA" xfId="56"/>
    <cellStyle name="Normál_vagyonkimutat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pane ySplit="3" topLeftCell="A28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8.125" style="9" customWidth="1"/>
    <col min="2" max="2" width="30.625" style="9" customWidth="1"/>
    <col min="3" max="5" width="14.125" style="9" bestFit="1" customWidth="1"/>
    <col min="6" max="16384" width="9.125" style="9" customWidth="1"/>
  </cols>
  <sheetData>
    <row r="1" spans="1:5" ht="12.75">
      <c r="A1" s="395" t="s">
        <v>314</v>
      </c>
      <c r="B1" s="396"/>
      <c r="C1" s="396"/>
      <c r="D1" s="396"/>
      <c r="E1" s="396"/>
    </row>
    <row r="2" spans="1:5" ht="25.5">
      <c r="A2" s="8" t="s">
        <v>5</v>
      </c>
      <c r="B2" s="8" t="s">
        <v>6</v>
      </c>
      <c r="C2" s="8" t="s">
        <v>7</v>
      </c>
      <c r="D2" s="8" t="s">
        <v>8</v>
      </c>
      <c r="E2" s="8" t="s">
        <v>9</v>
      </c>
    </row>
    <row r="3" spans="1:5" ht="12.75">
      <c r="A3" s="8">
        <v>2</v>
      </c>
      <c r="B3" s="8">
        <v>3</v>
      </c>
      <c r="C3" s="8">
        <v>4</v>
      </c>
      <c r="D3" s="8">
        <v>5</v>
      </c>
      <c r="E3" s="8">
        <v>10</v>
      </c>
    </row>
    <row r="4" spans="1:5" ht="25.5">
      <c r="A4" s="12" t="s">
        <v>0</v>
      </c>
      <c r="B4" s="10" t="s">
        <v>10</v>
      </c>
      <c r="C4" s="13">
        <v>123540000</v>
      </c>
      <c r="D4" s="13">
        <v>134848129</v>
      </c>
      <c r="E4" s="13">
        <v>117753343</v>
      </c>
    </row>
    <row r="5" spans="1:5" ht="12.75">
      <c r="A5" s="12" t="s">
        <v>11</v>
      </c>
      <c r="B5" s="10" t="s">
        <v>12</v>
      </c>
      <c r="C5" s="13">
        <v>1010000</v>
      </c>
      <c r="D5" s="13">
        <v>1626331</v>
      </c>
      <c r="E5" s="13">
        <v>1626331</v>
      </c>
    </row>
    <row r="6" spans="1:5" ht="12.75">
      <c r="A6" s="12" t="s">
        <v>13</v>
      </c>
      <c r="B6" s="10" t="s">
        <v>14</v>
      </c>
      <c r="C6" s="13">
        <v>3440000</v>
      </c>
      <c r="D6" s="13">
        <v>0</v>
      </c>
      <c r="E6" s="13">
        <v>0</v>
      </c>
    </row>
    <row r="7" spans="1:5" ht="25.5">
      <c r="A7" s="12" t="s">
        <v>15</v>
      </c>
      <c r="B7" s="10" t="s">
        <v>16</v>
      </c>
      <c r="C7" s="13">
        <v>0</v>
      </c>
      <c r="D7" s="13">
        <v>1228322</v>
      </c>
      <c r="E7" s="13">
        <v>1228322</v>
      </c>
    </row>
    <row r="8" spans="1:5" ht="25.5">
      <c r="A8" s="12" t="s">
        <v>17</v>
      </c>
      <c r="B8" s="10" t="s">
        <v>18</v>
      </c>
      <c r="C8" s="13">
        <v>127990000</v>
      </c>
      <c r="D8" s="13">
        <v>137702782</v>
      </c>
      <c r="E8" s="13">
        <v>120607996</v>
      </c>
    </row>
    <row r="9" spans="1:5" ht="25.5">
      <c r="A9" s="12" t="s">
        <v>19</v>
      </c>
      <c r="B9" s="10" t="s">
        <v>20</v>
      </c>
      <c r="C9" s="13">
        <v>9300000</v>
      </c>
      <c r="D9" s="13">
        <v>7476000</v>
      </c>
      <c r="E9" s="13">
        <v>7475541</v>
      </c>
    </row>
    <row r="10" spans="1:5" ht="51">
      <c r="A10" s="12" t="s">
        <v>21</v>
      </c>
      <c r="B10" s="10" t="s">
        <v>22</v>
      </c>
      <c r="C10" s="13">
        <v>3950000</v>
      </c>
      <c r="D10" s="13">
        <v>10073500</v>
      </c>
      <c r="E10" s="13">
        <v>10067300</v>
      </c>
    </row>
    <row r="11" spans="1:5" ht="25.5">
      <c r="A11" s="12" t="s">
        <v>23</v>
      </c>
      <c r="B11" s="10" t="s">
        <v>24</v>
      </c>
      <c r="C11" s="13">
        <v>0</v>
      </c>
      <c r="D11" s="13">
        <v>391549</v>
      </c>
      <c r="E11" s="13">
        <v>391194</v>
      </c>
    </row>
    <row r="12" spans="1:5" ht="25.5">
      <c r="A12" s="12" t="s">
        <v>25</v>
      </c>
      <c r="B12" s="10" t="s">
        <v>26</v>
      </c>
      <c r="C12" s="13">
        <v>13250000</v>
      </c>
      <c r="D12" s="13">
        <v>17941049</v>
      </c>
      <c r="E12" s="13">
        <v>17934035</v>
      </c>
    </row>
    <row r="13" spans="1:5" ht="25.5">
      <c r="A13" s="14" t="s">
        <v>27</v>
      </c>
      <c r="B13" s="11" t="s">
        <v>28</v>
      </c>
      <c r="C13" s="15">
        <v>141240000</v>
      </c>
      <c r="D13" s="15">
        <v>155643831</v>
      </c>
      <c r="E13" s="15">
        <v>138542031</v>
      </c>
    </row>
    <row r="14" spans="1:5" ht="38.25">
      <c r="A14" s="14" t="s">
        <v>29</v>
      </c>
      <c r="B14" s="11" t="s">
        <v>30</v>
      </c>
      <c r="C14" s="15">
        <v>29060000</v>
      </c>
      <c r="D14" s="15">
        <v>28119615</v>
      </c>
      <c r="E14" s="15">
        <v>27955590</v>
      </c>
    </row>
    <row r="15" spans="1:5" ht="25.5">
      <c r="A15" s="12" t="s">
        <v>31</v>
      </c>
      <c r="B15" s="10" t="s">
        <v>32</v>
      </c>
      <c r="C15" s="13">
        <v>0</v>
      </c>
      <c r="D15" s="13">
        <v>0</v>
      </c>
      <c r="E15" s="13">
        <v>27435397</v>
      </c>
    </row>
    <row r="16" spans="1:5" ht="63.75">
      <c r="A16" s="12" t="s">
        <v>33</v>
      </c>
      <c r="B16" s="10" t="s">
        <v>34</v>
      </c>
      <c r="C16" s="13">
        <v>0</v>
      </c>
      <c r="D16" s="13">
        <v>0</v>
      </c>
      <c r="E16" s="13">
        <v>520193</v>
      </c>
    </row>
    <row r="17" spans="1:5" ht="25.5">
      <c r="A17" s="12" t="s">
        <v>35</v>
      </c>
      <c r="B17" s="10" t="s">
        <v>36</v>
      </c>
      <c r="C17" s="13">
        <v>1800000</v>
      </c>
      <c r="D17" s="13">
        <v>1800000</v>
      </c>
      <c r="E17" s="13">
        <v>1178603</v>
      </c>
    </row>
    <row r="18" spans="1:5" ht="25.5">
      <c r="A18" s="12" t="s">
        <v>37</v>
      </c>
      <c r="B18" s="10" t="s">
        <v>38</v>
      </c>
      <c r="C18" s="13">
        <v>16430000</v>
      </c>
      <c r="D18" s="13">
        <v>11982791</v>
      </c>
      <c r="E18" s="13">
        <v>9818309</v>
      </c>
    </row>
    <row r="19" spans="1:5" ht="25.5">
      <c r="A19" s="12" t="s">
        <v>39</v>
      </c>
      <c r="B19" s="10" t="s">
        <v>40</v>
      </c>
      <c r="C19" s="13">
        <v>18230000</v>
      </c>
      <c r="D19" s="13">
        <v>13782791</v>
      </c>
      <c r="E19" s="13">
        <v>10996912</v>
      </c>
    </row>
    <row r="20" spans="1:5" ht="25.5">
      <c r="A20" s="12" t="s">
        <v>41</v>
      </c>
      <c r="B20" s="10" t="s">
        <v>42</v>
      </c>
      <c r="C20" s="13">
        <v>1380000</v>
      </c>
      <c r="D20" s="13">
        <v>250000</v>
      </c>
      <c r="E20" s="13">
        <v>245664</v>
      </c>
    </row>
    <row r="21" spans="1:5" ht="25.5">
      <c r="A21" s="12" t="s">
        <v>43</v>
      </c>
      <c r="B21" s="10" t="s">
        <v>44</v>
      </c>
      <c r="C21" s="13">
        <v>0</v>
      </c>
      <c r="D21" s="13">
        <v>1007638</v>
      </c>
      <c r="E21" s="13">
        <v>998987</v>
      </c>
    </row>
    <row r="22" spans="1:5" ht="25.5">
      <c r="A22" s="12" t="s">
        <v>45</v>
      </c>
      <c r="B22" s="10" t="s">
        <v>46</v>
      </c>
      <c r="C22" s="13">
        <v>1380000</v>
      </c>
      <c r="D22" s="13">
        <v>1257638</v>
      </c>
      <c r="E22" s="13">
        <v>1244651</v>
      </c>
    </row>
    <row r="23" spans="1:5" ht="12.75">
      <c r="A23" s="12" t="s">
        <v>47</v>
      </c>
      <c r="B23" s="10" t="s">
        <v>48</v>
      </c>
      <c r="C23" s="13">
        <v>11380000</v>
      </c>
      <c r="D23" s="13">
        <v>9827591</v>
      </c>
      <c r="E23" s="13">
        <v>8682868</v>
      </c>
    </row>
    <row r="24" spans="1:5" ht="12.75">
      <c r="A24" s="12" t="s">
        <v>49</v>
      </c>
      <c r="B24" s="10" t="s">
        <v>50</v>
      </c>
      <c r="C24" s="13">
        <v>4600000</v>
      </c>
      <c r="D24" s="13">
        <v>8134000</v>
      </c>
      <c r="E24" s="13">
        <v>8133707</v>
      </c>
    </row>
    <row r="25" spans="1:5" ht="25.5">
      <c r="A25" s="12" t="s">
        <v>51</v>
      </c>
      <c r="B25" s="10" t="s">
        <v>52</v>
      </c>
      <c r="C25" s="13">
        <v>0</v>
      </c>
      <c r="D25" s="13">
        <v>230000</v>
      </c>
      <c r="E25" s="13">
        <v>230000</v>
      </c>
    </row>
    <row r="26" spans="1:5" ht="25.5">
      <c r="A26" s="12" t="s">
        <v>53</v>
      </c>
      <c r="B26" s="10" t="s">
        <v>54</v>
      </c>
      <c r="C26" s="13">
        <v>2970000</v>
      </c>
      <c r="D26" s="13">
        <v>2629500</v>
      </c>
      <c r="E26" s="13">
        <v>2020512</v>
      </c>
    </row>
    <row r="27" spans="1:5" ht="25.5">
      <c r="A27" s="12" t="s">
        <v>55</v>
      </c>
      <c r="B27" s="10" t="s">
        <v>56</v>
      </c>
      <c r="C27" s="13">
        <v>7500000</v>
      </c>
      <c r="D27" s="13">
        <v>4800000</v>
      </c>
      <c r="E27" s="13">
        <v>0</v>
      </c>
    </row>
    <row r="28" spans="1:5" ht="25.5">
      <c r="A28" s="12" t="s">
        <v>57</v>
      </c>
      <c r="B28" s="10" t="s">
        <v>58</v>
      </c>
      <c r="C28" s="13">
        <v>16500000</v>
      </c>
      <c r="D28" s="13">
        <v>11538386</v>
      </c>
      <c r="E28" s="13">
        <v>11538386</v>
      </c>
    </row>
    <row r="29" spans="1:5" ht="12.75">
      <c r="A29" s="12" t="s">
        <v>59</v>
      </c>
      <c r="B29" s="10" t="s">
        <v>60</v>
      </c>
      <c r="C29" s="13">
        <v>8971000</v>
      </c>
      <c r="D29" s="13">
        <v>19382951</v>
      </c>
      <c r="E29" s="13">
        <v>19382424</v>
      </c>
    </row>
    <row r="30" spans="1:5" ht="12.75">
      <c r="A30" s="12" t="s">
        <v>61</v>
      </c>
      <c r="B30" s="10" t="s">
        <v>62</v>
      </c>
      <c r="C30" s="13">
        <v>0</v>
      </c>
      <c r="D30" s="13">
        <v>0</v>
      </c>
      <c r="E30" s="13">
        <v>1022568</v>
      </c>
    </row>
    <row r="31" spans="1:5" ht="25.5">
      <c r="A31" s="12" t="s">
        <v>63</v>
      </c>
      <c r="B31" s="10" t="s">
        <v>64</v>
      </c>
      <c r="C31" s="13">
        <v>51921000</v>
      </c>
      <c r="D31" s="13">
        <v>56542428</v>
      </c>
      <c r="E31" s="13">
        <v>49987897</v>
      </c>
    </row>
    <row r="32" spans="1:5" ht="12.75">
      <c r="A32" s="12" t="s">
        <v>65</v>
      </c>
      <c r="B32" s="10" t="s">
        <v>66</v>
      </c>
      <c r="C32" s="13">
        <v>850000</v>
      </c>
      <c r="D32" s="13">
        <v>861230</v>
      </c>
      <c r="E32" s="13">
        <v>861000</v>
      </c>
    </row>
    <row r="33" spans="1:5" ht="38.25">
      <c r="A33" s="12" t="s">
        <v>67</v>
      </c>
      <c r="B33" s="10" t="s">
        <v>68</v>
      </c>
      <c r="C33" s="13">
        <v>850000</v>
      </c>
      <c r="D33" s="13">
        <v>861230</v>
      </c>
      <c r="E33" s="13">
        <v>861000</v>
      </c>
    </row>
    <row r="34" spans="1:5" ht="38.25">
      <c r="A34" s="12" t="s">
        <v>69</v>
      </c>
      <c r="B34" s="10" t="s">
        <v>70</v>
      </c>
      <c r="C34" s="13">
        <v>18697000</v>
      </c>
      <c r="D34" s="13">
        <v>15078622</v>
      </c>
      <c r="E34" s="13">
        <v>14428616</v>
      </c>
    </row>
    <row r="35" spans="1:5" ht="25.5">
      <c r="A35" s="12" t="s">
        <v>71</v>
      </c>
      <c r="B35" s="10" t="s">
        <v>72</v>
      </c>
      <c r="C35" s="13">
        <v>0</v>
      </c>
      <c r="D35" s="13">
        <v>504138</v>
      </c>
      <c r="E35" s="13">
        <v>431000</v>
      </c>
    </row>
    <row r="36" spans="1:5" ht="12.75">
      <c r="A36" s="12" t="s">
        <v>73</v>
      </c>
      <c r="B36" s="10" t="s">
        <v>74</v>
      </c>
      <c r="C36" s="13">
        <v>400000</v>
      </c>
      <c r="D36" s="13">
        <v>587188</v>
      </c>
      <c r="E36" s="13">
        <v>587188</v>
      </c>
    </row>
    <row r="37" spans="1:5" ht="38.25">
      <c r="A37" s="12" t="s">
        <v>75</v>
      </c>
      <c r="B37" s="10" t="s">
        <v>76</v>
      </c>
      <c r="C37" s="13">
        <v>19097000</v>
      </c>
      <c r="D37" s="13">
        <v>16169948</v>
      </c>
      <c r="E37" s="13">
        <v>15446804</v>
      </c>
    </row>
    <row r="38" spans="1:5" ht="25.5">
      <c r="A38" s="14" t="s">
        <v>77</v>
      </c>
      <c r="B38" s="11" t="s">
        <v>78</v>
      </c>
      <c r="C38" s="15">
        <v>91478000</v>
      </c>
      <c r="D38" s="15">
        <v>88614035</v>
      </c>
      <c r="E38" s="15">
        <v>78537264</v>
      </c>
    </row>
    <row r="39" spans="1:5" ht="25.5">
      <c r="A39" s="12" t="s">
        <v>79</v>
      </c>
      <c r="B39" s="10" t="s">
        <v>80</v>
      </c>
      <c r="C39" s="13">
        <v>0</v>
      </c>
      <c r="D39" s="13">
        <v>5017000</v>
      </c>
      <c r="E39" s="13">
        <v>5017000</v>
      </c>
    </row>
    <row r="40" spans="1:5" ht="38.25">
      <c r="A40" s="12" t="s">
        <v>81</v>
      </c>
      <c r="B40" s="10" t="s">
        <v>82</v>
      </c>
      <c r="C40" s="13">
        <v>0</v>
      </c>
      <c r="D40" s="13">
        <v>0</v>
      </c>
      <c r="E40" s="13">
        <v>5017000</v>
      </c>
    </row>
    <row r="41" spans="1:5" ht="25.5">
      <c r="A41" s="12" t="s">
        <v>83</v>
      </c>
      <c r="B41" s="10" t="s">
        <v>84</v>
      </c>
      <c r="C41" s="13">
        <v>33090000</v>
      </c>
      <c r="D41" s="13">
        <v>34800590</v>
      </c>
      <c r="E41" s="13">
        <v>34800335</v>
      </c>
    </row>
    <row r="42" spans="1:5" ht="38.25">
      <c r="A42" s="12" t="s">
        <v>85</v>
      </c>
      <c r="B42" s="10" t="s">
        <v>86</v>
      </c>
      <c r="C42" s="13">
        <v>0</v>
      </c>
      <c r="D42" s="13">
        <v>0</v>
      </c>
      <c r="E42" s="13">
        <v>109745</v>
      </c>
    </row>
    <row r="43" spans="1:5" ht="25.5">
      <c r="A43" s="12" t="s">
        <v>87</v>
      </c>
      <c r="B43" s="10" t="s">
        <v>88</v>
      </c>
      <c r="C43" s="13">
        <v>0</v>
      </c>
      <c r="D43" s="13">
        <v>0</v>
      </c>
      <c r="E43" s="13">
        <v>2180000</v>
      </c>
    </row>
    <row r="44" spans="1:5" ht="51">
      <c r="A44" s="12" t="s">
        <v>89</v>
      </c>
      <c r="B44" s="10" t="s">
        <v>90</v>
      </c>
      <c r="C44" s="13">
        <v>0</v>
      </c>
      <c r="D44" s="13">
        <v>0</v>
      </c>
      <c r="E44" s="13">
        <v>32510590</v>
      </c>
    </row>
    <row r="45" spans="1:5" ht="38.25">
      <c r="A45" s="14" t="s">
        <v>91</v>
      </c>
      <c r="B45" s="11" t="s">
        <v>92</v>
      </c>
      <c r="C45" s="15">
        <v>33090000</v>
      </c>
      <c r="D45" s="15">
        <v>39817590</v>
      </c>
      <c r="E45" s="15">
        <v>39817335</v>
      </c>
    </row>
    <row r="46" spans="1:5" ht="38.25">
      <c r="A46" s="12" t="s">
        <v>93</v>
      </c>
      <c r="B46" s="10" t="s">
        <v>94</v>
      </c>
      <c r="C46" s="13">
        <v>0</v>
      </c>
      <c r="D46" s="13">
        <v>2359020</v>
      </c>
      <c r="E46" s="13">
        <v>2359020</v>
      </c>
    </row>
    <row r="47" spans="1:5" ht="25.5">
      <c r="A47" s="12" t="s">
        <v>95</v>
      </c>
      <c r="B47" s="10" t="s">
        <v>96</v>
      </c>
      <c r="C47" s="13">
        <v>0</v>
      </c>
      <c r="D47" s="13">
        <v>2359020</v>
      </c>
      <c r="E47" s="13">
        <v>2359020</v>
      </c>
    </row>
    <row r="48" spans="1:5" ht="38.25">
      <c r="A48" s="12" t="s">
        <v>97</v>
      </c>
      <c r="B48" s="10" t="s">
        <v>98</v>
      </c>
      <c r="C48" s="13">
        <v>230255000</v>
      </c>
      <c r="D48" s="13">
        <v>219519747</v>
      </c>
      <c r="E48" s="13">
        <v>219519747</v>
      </c>
    </row>
    <row r="49" spans="1:5" ht="25.5">
      <c r="A49" s="12" t="s">
        <v>99</v>
      </c>
      <c r="B49" s="10" t="s">
        <v>100</v>
      </c>
      <c r="C49" s="13">
        <v>0</v>
      </c>
      <c r="D49" s="13">
        <v>0</v>
      </c>
      <c r="E49" s="13">
        <v>219519747</v>
      </c>
    </row>
    <row r="50" spans="1:5" ht="38.25">
      <c r="A50" s="12" t="s">
        <v>101</v>
      </c>
      <c r="B50" s="10" t="s">
        <v>102</v>
      </c>
      <c r="C50" s="13">
        <v>4650000</v>
      </c>
      <c r="D50" s="13">
        <v>16778426</v>
      </c>
      <c r="E50" s="13">
        <v>16778426</v>
      </c>
    </row>
    <row r="51" spans="1:5" ht="25.5">
      <c r="A51" s="12" t="s">
        <v>103</v>
      </c>
      <c r="B51" s="10" t="s">
        <v>104</v>
      </c>
      <c r="C51" s="13">
        <v>0</v>
      </c>
      <c r="D51" s="13">
        <v>0</v>
      </c>
      <c r="E51" s="13">
        <v>320694</v>
      </c>
    </row>
    <row r="52" spans="1:5" ht="25.5">
      <c r="A52" s="12" t="s">
        <v>105</v>
      </c>
      <c r="B52" s="10" t="s">
        <v>106</v>
      </c>
      <c r="C52" s="13">
        <v>0</v>
      </c>
      <c r="D52" s="13">
        <v>0</v>
      </c>
      <c r="E52" s="13">
        <v>5290732</v>
      </c>
    </row>
    <row r="53" spans="1:5" ht="38.25">
      <c r="A53" s="12" t="s">
        <v>107</v>
      </c>
      <c r="B53" s="10" t="s">
        <v>108</v>
      </c>
      <c r="C53" s="13">
        <v>0</v>
      </c>
      <c r="D53" s="13">
        <v>0</v>
      </c>
      <c r="E53" s="13">
        <v>11167000</v>
      </c>
    </row>
    <row r="54" spans="1:5" ht="51">
      <c r="A54" s="14" t="s">
        <v>109</v>
      </c>
      <c r="B54" s="11" t="s">
        <v>110</v>
      </c>
      <c r="C54" s="15">
        <v>234905000</v>
      </c>
      <c r="D54" s="15">
        <v>238657193</v>
      </c>
      <c r="E54" s="15">
        <v>238657193</v>
      </c>
    </row>
    <row r="55" spans="1:5" ht="25.5">
      <c r="A55" s="12" t="s">
        <v>111</v>
      </c>
      <c r="B55" s="10" t="s">
        <v>112</v>
      </c>
      <c r="C55" s="13">
        <v>263250000</v>
      </c>
      <c r="D55" s="13">
        <v>255900000</v>
      </c>
      <c r="E55" s="13">
        <v>4100000</v>
      </c>
    </row>
    <row r="56" spans="1:5" ht="25.5">
      <c r="A56" s="12" t="s">
        <v>113</v>
      </c>
      <c r="B56" s="10" t="s">
        <v>114</v>
      </c>
      <c r="C56" s="13">
        <v>1200000</v>
      </c>
      <c r="D56" s="13">
        <v>5000000</v>
      </c>
      <c r="E56" s="13">
        <v>3469367</v>
      </c>
    </row>
    <row r="57" spans="1:5" ht="38.25">
      <c r="A57" s="12" t="s">
        <v>115</v>
      </c>
      <c r="B57" s="10" t="s">
        <v>116</v>
      </c>
      <c r="C57" s="13">
        <v>71395000</v>
      </c>
      <c r="D57" s="13">
        <v>70705000</v>
      </c>
      <c r="E57" s="13">
        <v>1557729</v>
      </c>
    </row>
    <row r="58" spans="1:5" ht="25.5">
      <c r="A58" s="14" t="s">
        <v>117</v>
      </c>
      <c r="B58" s="11" t="s">
        <v>118</v>
      </c>
      <c r="C58" s="15">
        <v>335845000</v>
      </c>
      <c r="D58" s="15">
        <v>331605000</v>
      </c>
      <c r="E58" s="15">
        <v>9127096</v>
      </c>
    </row>
    <row r="59" spans="1:5" ht="25.5">
      <c r="A59" s="12" t="s">
        <v>119</v>
      </c>
      <c r="B59" s="10" t="s">
        <v>120</v>
      </c>
      <c r="C59" s="13">
        <v>0</v>
      </c>
      <c r="D59" s="13">
        <v>3730000</v>
      </c>
      <c r="E59" s="13">
        <v>3726782</v>
      </c>
    </row>
    <row r="60" spans="1:5" ht="38.25">
      <c r="A60" s="12" t="s">
        <v>121</v>
      </c>
      <c r="B60" s="10" t="s">
        <v>122</v>
      </c>
      <c r="C60" s="13">
        <v>0</v>
      </c>
      <c r="D60" s="13">
        <v>1010000</v>
      </c>
      <c r="E60" s="13">
        <v>1006232</v>
      </c>
    </row>
    <row r="61" spans="1:5" ht="12.75">
      <c r="A61" s="14" t="s">
        <v>123</v>
      </c>
      <c r="B61" s="11" t="s">
        <v>124</v>
      </c>
      <c r="C61" s="15">
        <v>0</v>
      </c>
      <c r="D61" s="15">
        <v>4740000</v>
      </c>
      <c r="E61" s="15">
        <v>4733014</v>
      </c>
    </row>
    <row r="62" spans="1:5" ht="38.25">
      <c r="A62" s="14" t="s">
        <v>125</v>
      </c>
      <c r="B62" s="11" t="s">
        <v>126</v>
      </c>
      <c r="C62" s="15">
        <v>865618000</v>
      </c>
      <c r="D62" s="15">
        <v>887197264</v>
      </c>
      <c r="E62" s="15">
        <v>537369523</v>
      </c>
    </row>
    <row r="63" spans="1:5" ht="38.25">
      <c r="A63" s="12">
        <v>1</v>
      </c>
      <c r="B63" s="10" t="s">
        <v>205</v>
      </c>
      <c r="C63" s="13">
        <v>0</v>
      </c>
      <c r="D63" s="13">
        <v>11007310</v>
      </c>
      <c r="E63" s="13">
        <v>11007310</v>
      </c>
    </row>
    <row r="64" spans="1:5" ht="25.5">
      <c r="A64" s="12">
        <v>2</v>
      </c>
      <c r="B64" s="10" t="s">
        <v>206</v>
      </c>
      <c r="C64" s="13">
        <v>59723000</v>
      </c>
      <c r="D64" s="13">
        <v>55191588</v>
      </c>
      <c r="E64" s="13">
        <v>55191588</v>
      </c>
    </row>
    <row r="65" spans="1:5" ht="25.5">
      <c r="A65" s="12">
        <v>3</v>
      </c>
      <c r="B65" s="10" t="s">
        <v>207</v>
      </c>
      <c r="C65" s="13">
        <v>59723000</v>
      </c>
      <c r="D65" s="13">
        <v>66198898</v>
      </c>
      <c r="E65" s="13">
        <v>66198898</v>
      </c>
    </row>
    <row r="66" spans="1:5" ht="25.5">
      <c r="A66" s="14">
        <v>4</v>
      </c>
      <c r="B66" s="11" t="s">
        <v>208</v>
      </c>
      <c r="C66" s="15">
        <v>59723000</v>
      </c>
      <c r="D66" s="15">
        <v>66198898</v>
      </c>
      <c r="E66" s="15">
        <v>66198898</v>
      </c>
    </row>
    <row r="67" spans="1:5" ht="27.75" customHeight="1">
      <c r="A67" s="20"/>
      <c r="B67" s="21" t="s">
        <v>312</v>
      </c>
      <c r="C67" s="22">
        <f>C62+C66</f>
        <v>925341000</v>
      </c>
      <c r="D67" s="22">
        <f>D62+D66</f>
        <v>953396162</v>
      </c>
      <c r="E67" s="22">
        <f>E62+E66</f>
        <v>603568421</v>
      </c>
    </row>
  </sheetData>
  <sheetProtection/>
  <mergeCells count="1">
    <mergeCell ref="A1:E1"/>
  </mergeCells>
  <printOptions/>
  <pageMargins left="0.25" right="0.25" top="0.75" bottom="0.75" header="0.3" footer="0.3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5.00390625" style="275" customWidth="1"/>
    <col min="2" max="2" width="47.00390625" style="257" customWidth="1"/>
    <col min="3" max="3" width="15.125" style="257" customWidth="1"/>
    <col min="4" max="4" width="13.75390625" style="257" customWidth="1"/>
    <col min="5" max="16384" width="9.125" style="257" customWidth="1"/>
  </cols>
  <sheetData>
    <row r="1" spans="1:4" s="245" customFormat="1" ht="15.75" thickBot="1">
      <c r="A1" s="244"/>
      <c r="D1" s="27"/>
    </row>
    <row r="2" spans="1:4" s="249" customFormat="1" ht="48" customHeight="1" thickBot="1">
      <c r="A2" s="246" t="s">
        <v>471</v>
      </c>
      <c r="B2" s="247" t="s">
        <v>510</v>
      </c>
      <c r="C2" s="247" t="s">
        <v>511</v>
      </c>
      <c r="D2" s="248" t="s">
        <v>512</v>
      </c>
    </row>
    <row r="3" spans="1:4" s="249" customFormat="1" ht="13.5" customHeight="1" thickBot="1">
      <c r="A3" s="250">
        <v>1</v>
      </c>
      <c r="B3" s="251">
        <v>2</v>
      </c>
      <c r="C3" s="251">
        <v>3</v>
      </c>
      <c r="D3" s="252">
        <v>4</v>
      </c>
    </row>
    <row r="4" spans="1:4" ht="18" customHeight="1">
      <c r="A4" s="253" t="s">
        <v>322</v>
      </c>
      <c r="B4" s="254" t="s">
        <v>513</v>
      </c>
      <c r="C4" s="255" t="s">
        <v>514</v>
      </c>
      <c r="D4" s="256" t="s">
        <v>514</v>
      </c>
    </row>
    <row r="5" spans="1:4" ht="18" customHeight="1">
      <c r="A5" s="258" t="s">
        <v>325</v>
      </c>
      <c r="B5" s="259" t="s">
        <v>515</v>
      </c>
      <c r="C5" s="255" t="s">
        <v>514</v>
      </c>
      <c r="D5" s="260" t="s">
        <v>514</v>
      </c>
    </row>
    <row r="6" spans="1:4" ht="18" customHeight="1">
      <c r="A6" s="258" t="s">
        <v>328</v>
      </c>
      <c r="B6" s="259" t="s">
        <v>516</v>
      </c>
      <c r="C6" s="255" t="s">
        <v>514</v>
      </c>
      <c r="D6" s="260" t="s">
        <v>514</v>
      </c>
    </row>
    <row r="7" spans="1:4" ht="18" customHeight="1">
      <c r="A7" s="258" t="s">
        <v>331</v>
      </c>
      <c r="B7" s="259" t="s">
        <v>517</v>
      </c>
      <c r="C7" s="255" t="s">
        <v>514</v>
      </c>
      <c r="D7" s="260" t="s">
        <v>514</v>
      </c>
    </row>
    <row r="8" spans="1:4" ht="18" customHeight="1">
      <c r="A8" s="258" t="s">
        <v>334</v>
      </c>
      <c r="B8" s="259" t="s">
        <v>518</v>
      </c>
      <c r="C8" s="255" t="s">
        <v>514</v>
      </c>
      <c r="D8" s="260" t="s">
        <v>514</v>
      </c>
    </row>
    <row r="9" spans="1:4" ht="18" customHeight="1">
      <c r="A9" s="258" t="s">
        <v>336</v>
      </c>
      <c r="B9" s="259" t="s">
        <v>519</v>
      </c>
      <c r="C9" s="255" t="s">
        <v>514</v>
      </c>
      <c r="D9" s="260" t="s">
        <v>514</v>
      </c>
    </row>
    <row r="10" spans="1:4" ht="18" customHeight="1">
      <c r="A10" s="258" t="s">
        <v>338</v>
      </c>
      <c r="B10" s="261" t="s">
        <v>520</v>
      </c>
      <c r="C10" s="255" t="s">
        <v>514</v>
      </c>
      <c r="D10" s="260" t="s">
        <v>514</v>
      </c>
    </row>
    <row r="11" spans="1:4" ht="18" customHeight="1">
      <c r="A11" s="258" t="s">
        <v>339</v>
      </c>
      <c r="B11" s="261" t="s">
        <v>521</v>
      </c>
      <c r="C11" s="255" t="s">
        <v>514</v>
      </c>
      <c r="D11" s="260" t="s">
        <v>514</v>
      </c>
    </row>
    <row r="12" spans="1:4" ht="18" customHeight="1">
      <c r="A12" s="258" t="s">
        <v>340</v>
      </c>
      <c r="B12" s="261" t="s">
        <v>522</v>
      </c>
      <c r="C12" s="255" t="s">
        <v>514</v>
      </c>
      <c r="D12" s="260" t="s">
        <v>514</v>
      </c>
    </row>
    <row r="13" spans="1:4" ht="18" customHeight="1">
      <c r="A13" s="258" t="s">
        <v>341</v>
      </c>
      <c r="B13" s="261" t="s">
        <v>523</v>
      </c>
      <c r="C13" s="255" t="s">
        <v>514</v>
      </c>
      <c r="D13" s="260" t="s">
        <v>514</v>
      </c>
    </row>
    <row r="14" spans="1:4" ht="18" customHeight="1">
      <c r="A14" s="258" t="s">
        <v>342</v>
      </c>
      <c r="B14" s="261" t="s">
        <v>524</v>
      </c>
      <c r="C14" s="255" t="s">
        <v>514</v>
      </c>
      <c r="D14" s="260" t="s">
        <v>514</v>
      </c>
    </row>
    <row r="15" spans="1:4" ht="22.5" customHeight="1">
      <c r="A15" s="258" t="s">
        <v>343</v>
      </c>
      <c r="B15" s="261" t="s">
        <v>525</v>
      </c>
      <c r="C15" s="255" t="s">
        <v>514</v>
      </c>
      <c r="D15" s="260" t="s">
        <v>514</v>
      </c>
    </row>
    <row r="16" spans="1:4" ht="18" customHeight="1">
      <c r="A16" s="258" t="s">
        <v>344</v>
      </c>
      <c r="B16" s="259" t="s">
        <v>526</v>
      </c>
      <c r="C16" s="255" t="s">
        <v>514</v>
      </c>
      <c r="D16" s="260" t="s">
        <v>514</v>
      </c>
    </row>
    <row r="17" spans="1:4" ht="18" customHeight="1">
      <c r="A17" s="258" t="s">
        <v>347</v>
      </c>
      <c r="B17" s="259" t="s">
        <v>527</v>
      </c>
      <c r="C17" s="255" t="s">
        <v>514</v>
      </c>
      <c r="D17" s="260" t="s">
        <v>514</v>
      </c>
    </row>
    <row r="18" spans="1:4" ht="18" customHeight="1">
      <c r="A18" s="258" t="s">
        <v>350</v>
      </c>
      <c r="B18" s="259" t="s">
        <v>528</v>
      </c>
      <c r="C18" s="255" t="s">
        <v>514</v>
      </c>
      <c r="D18" s="260" t="s">
        <v>514</v>
      </c>
    </row>
    <row r="19" spans="1:4" ht="18" customHeight="1">
      <c r="A19" s="258" t="s">
        <v>353</v>
      </c>
      <c r="B19" s="259" t="s">
        <v>529</v>
      </c>
      <c r="C19" s="255" t="s">
        <v>514</v>
      </c>
      <c r="D19" s="260" t="s">
        <v>514</v>
      </c>
    </row>
    <row r="20" spans="1:4" ht="18" customHeight="1">
      <c r="A20" s="258" t="s">
        <v>356</v>
      </c>
      <c r="B20" s="259" t="s">
        <v>530</v>
      </c>
      <c r="C20" s="255" t="s">
        <v>514</v>
      </c>
      <c r="D20" s="260" t="s">
        <v>514</v>
      </c>
    </row>
    <row r="21" spans="1:4" ht="18" customHeight="1">
      <c r="A21" s="258" t="s">
        <v>359</v>
      </c>
      <c r="B21" s="262"/>
      <c r="C21" s="263"/>
      <c r="D21" s="264"/>
    </row>
    <row r="22" spans="1:4" ht="18" customHeight="1">
      <c r="A22" s="258" t="s">
        <v>362</v>
      </c>
      <c r="B22" s="265"/>
      <c r="C22" s="263"/>
      <c r="D22" s="264"/>
    </row>
    <row r="23" spans="1:4" ht="18" customHeight="1">
      <c r="A23" s="258" t="s">
        <v>365</v>
      </c>
      <c r="B23" s="265"/>
      <c r="C23" s="263"/>
      <c r="D23" s="264"/>
    </row>
    <row r="24" spans="1:4" ht="18" customHeight="1">
      <c r="A24" s="258" t="s">
        <v>368</v>
      </c>
      <c r="B24" s="265"/>
      <c r="C24" s="263"/>
      <c r="D24" s="264"/>
    </row>
    <row r="25" spans="1:4" ht="18" customHeight="1">
      <c r="A25" s="258" t="s">
        <v>371</v>
      </c>
      <c r="B25" s="265"/>
      <c r="C25" s="263"/>
      <c r="D25" s="264"/>
    </row>
    <row r="26" spans="1:4" ht="18" customHeight="1">
      <c r="A26" s="258" t="s">
        <v>373</v>
      </c>
      <c r="B26" s="265"/>
      <c r="C26" s="263"/>
      <c r="D26" s="264"/>
    </row>
    <row r="27" spans="1:4" ht="18" customHeight="1">
      <c r="A27" s="258" t="s">
        <v>374</v>
      </c>
      <c r="B27" s="265"/>
      <c r="C27" s="263"/>
      <c r="D27" s="264"/>
    </row>
    <row r="28" spans="1:4" ht="18" customHeight="1">
      <c r="A28" s="258" t="s">
        <v>375</v>
      </c>
      <c r="B28" s="265"/>
      <c r="C28" s="263"/>
      <c r="D28" s="264"/>
    </row>
    <row r="29" spans="1:4" ht="18" customHeight="1" thickBot="1">
      <c r="A29" s="266" t="s">
        <v>378</v>
      </c>
      <c r="B29" s="267"/>
      <c r="C29" s="268"/>
      <c r="D29" s="269"/>
    </row>
    <row r="30" spans="1:4" ht="18" customHeight="1" thickBot="1">
      <c r="A30" s="270" t="s">
        <v>381</v>
      </c>
      <c r="B30" s="271" t="s">
        <v>508</v>
      </c>
      <c r="C30" s="272">
        <f>SUM(C4:C29)</f>
        <v>0</v>
      </c>
      <c r="D30" s="273">
        <f>SUM(D4:D29)</f>
        <v>0</v>
      </c>
    </row>
    <row r="31" spans="1:4" ht="8.25" customHeight="1">
      <c r="A31" s="274"/>
      <c r="B31" s="421"/>
      <c r="C31" s="421"/>
      <c r="D31" s="421"/>
    </row>
  </sheetData>
  <sheetProtection/>
  <mergeCells count="1">
    <mergeCell ref="B31:D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G1" sqref="G1:G20"/>
    </sheetView>
  </sheetViews>
  <sheetFormatPr defaultColWidth="9.00390625" defaultRowHeight="12.75"/>
  <cols>
    <col min="1" max="1" width="40.375" style="26" customWidth="1"/>
    <col min="2" max="2" width="13.375" style="23" customWidth="1"/>
    <col min="3" max="3" width="11.875" style="23" customWidth="1"/>
    <col min="4" max="4" width="12.875" style="23" customWidth="1"/>
    <col min="5" max="5" width="11.75390625" style="23" customWidth="1"/>
    <col min="6" max="6" width="16.125" style="277" customWidth="1"/>
    <col min="7" max="8" width="11.00390625" style="23" customWidth="1"/>
    <col min="9" max="9" width="11.875" style="23" customWidth="1"/>
    <col min="10" max="16384" width="9.125" style="23" customWidth="1"/>
  </cols>
  <sheetData>
    <row r="1" spans="1:7" ht="35.25" customHeight="1" thickBot="1">
      <c r="A1" s="276"/>
      <c r="B1" s="277"/>
      <c r="C1" s="277"/>
      <c r="D1" s="277"/>
      <c r="E1" s="277"/>
      <c r="F1" s="278"/>
      <c r="G1" s="399" t="s">
        <v>531</v>
      </c>
    </row>
    <row r="2" spans="1:7" s="35" customFormat="1" ht="44.25" customHeight="1" thickBot="1">
      <c r="A2" s="279" t="s">
        <v>532</v>
      </c>
      <c r="B2" s="280" t="s">
        <v>533</v>
      </c>
      <c r="C2" s="280" t="s">
        <v>534</v>
      </c>
      <c r="D2" s="280" t="s">
        <v>607</v>
      </c>
      <c r="E2" s="280" t="s">
        <v>537</v>
      </c>
      <c r="F2" s="281" t="s">
        <v>383</v>
      </c>
      <c r="G2" s="399"/>
    </row>
    <row r="3" spans="1:7" s="277" customFormat="1" ht="12" customHeight="1" thickBot="1">
      <c r="A3" s="282">
        <v>1</v>
      </c>
      <c r="B3" s="283">
        <v>2</v>
      </c>
      <c r="C3" s="283">
        <v>3</v>
      </c>
      <c r="D3" s="283">
        <v>4</v>
      </c>
      <c r="E3" s="283">
        <v>5</v>
      </c>
      <c r="F3" s="284" t="s">
        <v>535</v>
      </c>
      <c r="G3" s="399"/>
    </row>
    <row r="4" spans="1:7" ht="15.75" customHeight="1">
      <c r="A4" s="50" t="s">
        <v>606</v>
      </c>
      <c r="B4" s="52">
        <v>1600000</v>
      </c>
      <c r="C4" s="285">
        <v>2015</v>
      </c>
      <c r="D4" s="52">
        <v>800000</v>
      </c>
      <c r="E4" s="52">
        <v>800000</v>
      </c>
      <c r="F4" s="286">
        <v>800000</v>
      </c>
      <c r="G4" s="399"/>
    </row>
    <row r="5" spans="1:7" ht="15.75" customHeight="1">
      <c r="A5" s="50" t="s">
        <v>608</v>
      </c>
      <c r="B5" s="52">
        <v>1000000</v>
      </c>
      <c r="C5" s="285">
        <v>2016</v>
      </c>
      <c r="D5" s="52"/>
      <c r="E5" s="52">
        <v>1000000</v>
      </c>
      <c r="F5" s="286">
        <v>1000000</v>
      </c>
      <c r="G5" s="399"/>
    </row>
    <row r="6" spans="1:7" ht="15.75" customHeight="1">
      <c r="A6" s="50" t="s">
        <v>609</v>
      </c>
      <c r="B6" s="52">
        <v>210000</v>
      </c>
      <c r="C6" s="285">
        <v>2016</v>
      </c>
      <c r="D6" s="52"/>
      <c r="E6" s="52">
        <v>210000</v>
      </c>
      <c r="F6" s="286">
        <v>210000</v>
      </c>
      <c r="G6" s="399"/>
    </row>
    <row r="7" spans="1:7" ht="15.75" customHeight="1">
      <c r="A7" s="50" t="s">
        <v>610</v>
      </c>
      <c r="B7" s="52">
        <v>400000</v>
      </c>
      <c r="C7" s="285">
        <v>2015</v>
      </c>
      <c r="D7" s="52"/>
      <c r="E7" s="52">
        <v>400000</v>
      </c>
      <c r="F7" s="286">
        <v>400000</v>
      </c>
      <c r="G7" s="399"/>
    </row>
    <row r="8" spans="1:7" ht="15.75" customHeight="1">
      <c r="A8" s="50" t="s">
        <v>611</v>
      </c>
      <c r="B8" s="52">
        <v>1651000</v>
      </c>
      <c r="C8" s="285">
        <v>2016</v>
      </c>
      <c r="D8" s="52"/>
      <c r="E8" s="52">
        <v>1651000</v>
      </c>
      <c r="F8" s="286">
        <v>1651000</v>
      </c>
      <c r="G8" s="399"/>
    </row>
    <row r="9" spans="1:7" ht="39.75" customHeight="1">
      <c r="A9" s="50" t="s">
        <v>612</v>
      </c>
      <c r="B9" s="52">
        <v>1348064</v>
      </c>
      <c r="C9" s="285">
        <v>2016</v>
      </c>
      <c r="D9" s="52"/>
      <c r="E9" s="52">
        <v>1348064</v>
      </c>
      <c r="F9" s="286">
        <v>1348064</v>
      </c>
      <c r="G9" s="399"/>
    </row>
    <row r="10" spans="1:7" ht="15.75" customHeight="1">
      <c r="A10" s="50" t="s">
        <v>613</v>
      </c>
      <c r="B10" s="52">
        <v>1350772</v>
      </c>
      <c r="C10" s="285">
        <v>2016</v>
      </c>
      <c r="D10" s="52"/>
      <c r="E10" s="52">
        <v>1350772</v>
      </c>
      <c r="F10" s="286">
        <v>1350772</v>
      </c>
      <c r="G10" s="399"/>
    </row>
    <row r="11" spans="1:7" ht="15.75" customHeight="1">
      <c r="A11" s="50" t="s">
        <v>614</v>
      </c>
      <c r="B11" s="52">
        <v>157780</v>
      </c>
      <c r="C11" s="285">
        <v>2016</v>
      </c>
      <c r="D11" s="52"/>
      <c r="E11" s="52">
        <v>157480</v>
      </c>
      <c r="F11" s="286">
        <v>157480</v>
      </c>
      <c r="G11" s="399"/>
    </row>
    <row r="12" spans="1:7" ht="15.75" customHeight="1">
      <c r="A12" s="50" t="s">
        <v>615</v>
      </c>
      <c r="B12" s="52">
        <v>3233014</v>
      </c>
      <c r="C12" s="285">
        <v>2016</v>
      </c>
      <c r="D12" s="52"/>
      <c r="E12" s="52">
        <v>3233014</v>
      </c>
      <c r="F12" s="286">
        <v>3233014</v>
      </c>
      <c r="G12" s="399"/>
    </row>
    <row r="13" spans="1:7" ht="15.75" customHeight="1">
      <c r="A13" s="50" t="s">
        <v>616</v>
      </c>
      <c r="B13" s="52">
        <v>3709670</v>
      </c>
      <c r="C13" s="285">
        <v>2016</v>
      </c>
      <c r="D13" s="52"/>
      <c r="E13" s="52">
        <v>3709670</v>
      </c>
      <c r="F13" s="286">
        <v>3709670</v>
      </c>
      <c r="G13" s="399"/>
    </row>
    <row r="14" spans="1:7" ht="15.75" customHeight="1">
      <c r="A14" s="50"/>
      <c r="B14" s="52"/>
      <c r="C14" s="285"/>
      <c r="D14" s="52"/>
      <c r="E14" s="52"/>
      <c r="F14" s="286">
        <f aca="true" t="shared" si="0" ref="F14:F19">B14-D14-E14</f>
        <v>0</v>
      </c>
      <c r="G14" s="399"/>
    </row>
    <row r="15" spans="1:7" ht="15.75" customHeight="1">
      <c r="A15" s="50"/>
      <c r="B15" s="52"/>
      <c r="C15" s="285"/>
      <c r="D15" s="52"/>
      <c r="E15" s="52"/>
      <c r="F15" s="286">
        <f t="shared" si="0"/>
        <v>0</v>
      </c>
      <c r="G15" s="399"/>
    </row>
    <row r="16" spans="1:7" ht="15.75" customHeight="1">
      <c r="A16" s="50"/>
      <c r="B16" s="52"/>
      <c r="C16" s="285"/>
      <c r="D16" s="52"/>
      <c r="E16" s="52"/>
      <c r="F16" s="286">
        <f t="shared" si="0"/>
        <v>0</v>
      </c>
      <c r="G16" s="399"/>
    </row>
    <row r="17" spans="1:7" ht="15.75" customHeight="1">
      <c r="A17" s="50"/>
      <c r="B17" s="52"/>
      <c r="C17" s="285"/>
      <c r="D17" s="52"/>
      <c r="E17" s="52"/>
      <c r="F17" s="286">
        <f t="shared" si="0"/>
        <v>0</v>
      </c>
      <c r="G17" s="399"/>
    </row>
    <row r="18" spans="1:7" ht="15.75" customHeight="1">
      <c r="A18" s="50"/>
      <c r="B18" s="52"/>
      <c r="C18" s="285"/>
      <c r="D18" s="52"/>
      <c r="E18" s="52"/>
      <c r="F18" s="286">
        <f t="shared" si="0"/>
        <v>0</v>
      </c>
      <c r="G18" s="399"/>
    </row>
    <row r="19" spans="1:7" ht="15.75" customHeight="1" thickBot="1">
      <c r="A19" s="50"/>
      <c r="B19" s="61"/>
      <c r="C19" s="287"/>
      <c r="D19" s="61"/>
      <c r="E19" s="61"/>
      <c r="F19" s="288">
        <f t="shared" si="0"/>
        <v>0</v>
      </c>
      <c r="G19" s="399"/>
    </row>
    <row r="20" spans="1:7" s="293" customFormat="1" ht="18" customHeight="1" thickBot="1">
      <c r="A20" s="289" t="s">
        <v>536</v>
      </c>
      <c r="B20" s="290">
        <f>SUM(B4:B19)</f>
        <v>14660300</v>
      </c>
      <c r="C20" s="291"/>
      <c r="D20" s="290">
        <f>SUM(D4:D19)</f>
        <v>800000</v>
      </c>
      <c r="E20" s="290">
        <f>SUM(E4:E19)</f>
        <v>13860000</v>
      </c>
      <c r="F20" s="292">
        <f>SUM(F4:F19)</f>
        <v>13860000</v>
      </c>
      <c r="G20" s="399"/>
    </row>
  </sheetData>
  <sheetProtection/>
  <mergeCells count="1">
    <mergeCell ref="G1:G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8"/>
  <sheetViews>
    <sheetView zoomScalePageLayoutView="0" workbookViewId="0" topLeftCell="A96">
      <selection activeCell="B85" sqref="B85"/>
    </sheetView>
  </sheetViews>
  <sheetFormatPr defaultColWidth="9.00390625" defaultRowHeight="12.75"/>
  <cols>
    <col min="1" max="1" width="7.00390625" style="0" customWidth="1"/>
    <col min="2" max="2" width="29.375" style="0" customWidth="1"/>
    <col min="3" max="3" width="12.125" style="0" customWidth="1"/>
    <col min="4" max="4" width="14.75390625" style="0" customWidth="1"/>
    <col min="5" max="5" width="16.875" style="0" customWidth="1"/>
  </cols>
  <sheetData>
    <row r="1" spans="1:5" ht="15.75" thickBot="1">
      <c r="A1" s="343"/>
      <c r="B1" s="344"/>
      <c r="C1" s="344"/>
      <c r="D1" s="344"/>
      <c r="E1" s="345" t="s">
        <v>598</v>
      </c>
    </row>
    <row r="2" spans="1:5" ht="14.25">
      <c r="A2" s="424" t="s">
        <v>599</v>
      </c>
      <c r="B2" s="425"/>
      <c r="C2" s="346"/>
      <c r="D2" s="346"/>
      <c r="E2" s="347" t="s">
        <v>0</v>
      </c>
    </row>
    <row r="3" spans="1:5" ht="15" thickBot="1">
      <c r="A3" s="359"/>
      <c r="B3" s="348" t="s">
        <v>600</v>
      </c>
      <c r="C3" s="349"/>
      <c r="D3" s="349"/>
      <c r="E3" s="350" t="s">
        <v>539</v>
      </c>
    </row>
    <row r="4" spans="1:5" ht="14.25">
      <c r="A4" s="351"/>
      <c r="B4" s="352"/>
      <c r="C4" s="352"/>
      <c r="D4" s="352"/>
      <c r="E4" s="353"/>
    </row>
    <row r="5" spans="1:5" ht="15.75" thickBot="1">
      <c r="A5" s="354"/>
      <c r="B5" s="355"/>
      <c r="C5" s="355"/>
      <c r="D5" s="355"/>
      <c r="E5" s="356" t="s">
        <v>601</v>
      </c>
    </row>
    <row r="6" spans="1:5" ht="25.5">
      <c r="A6" s="422" t="s">
        <v>541</v>
      </c>
      <c r="B6" s="423"/>
      <c r="C6" s="357" t="s">
        <v>7</v>
      </c>
      <c r="D6" s="357" t="s">
        <v>8</v>
      </c>
      <c r="E6" s="358" t="s">
        <v>9</v>
      </c>
    </row>
    <row r="7" spans="1:5" ht="12.75">
      <c r="A7" s="14" t="s">
        <v>27</v>
      </c>
      <c r="B7" s="380" t="s">
        <v>619</v>
      </c>
      <c r="C7" s="15">
        <v>100380000</v>
      </c>
      <c r="D7" s="15">
        <v>116402000</v>
      </c>
      <c r="E7" s="15">
        <v>99300200</v>
      </c>
    </row>
    <row r="8" spans="1:5" ht="51">
      <c r="A8" s="14" t="s">
        <v>29</v>
      </c>
      <c r="B8" s="11" t="s">
        <v>30</v>
      </c>
      <c r="C8" s="15">
        <v>17560000</v>
      </c>
      <c r="D8" s="15">
        <v>17560000</v>
      </c>
      <c r="E8" s="15">
        <v>17395975</v>
      </c>
    </row>
    <row r="9" spans="1:5" ht="12.75">
      <c r="A9" s="12" t="s">
        <v>35</v>
      </c>
      <c r="B9" s="10" t="s">
        <v>620</v>
      </c>
      <c r="C9" s="13">
        <v>1800000</v>
      </c>
      <c r="D9" s="13">
        <v>1800000</v>
      </c>
      <c r="E9" s="13">
        <v>1178603</v>
      </c>
    </row>
    <row r="10" spans="1:5" ht="25.5">
      <c r="A10" s="12" t="s">
        <v>37</v>
      </c>
      <c r="B10" s="10" t="s">
        <v>621</v>
      </c>
      <c r="C10" s="13">
        <v>16020000</v>
      </c>
      <c r="D10" s="13">
        <v>11570000</v>
      </c>
      <c r="E10" s="13">
        <v>9405518</v>
      </c>
    </row>
    <row r="11" spans="1:5" ht="12.75">
      <c r="A11" s="12" t="s">
        <v>39</v>
      </c>
      <c r="B11" s="10" t="s">
        <v>622</v>
      </c>
      <c r="C11" s="13">
        <v>17820000</v>
      </c>
      <c r="D11" s="13">
        <v>13370000</v>
      </c>
      <c r="E11" s="13">
        <v>10584121</v>
      </c>
    </row>
    <row r="12" spans="1:5" ht="25.5">
      <c r="A12" s="12" t="s">
        <v>45</v>
      </c>
      <c r="B12" s="10" t="s">
        <v>46</v>
      </c>
      <c r="C12" s="13">
        <v>880000</v>
      </c>
      <c r="D12" s="13">
        <v>880000</v>
      </c>
      <c r="E12" s="13">
        <v>867013</v>
      </c>
    </row>
    <row r="13" spans="1:5" ht="12.75">
      <c r="A13" s="12" t="s">
        <v>47</v>
      </c>
      <c r="B13" s="10" t="s">
        <v>48</v>
      </c>
      <c r="C13" s="13">
        <v>10430000</v>
      </c>
      <c r="D13" s="13">
        <v>9049553</v>
      </c>
      <c r="E13" s="13">
        <v>7904830</v>
      </c>
    </row>
    <row r="14" spans="1:5" ht="12.75">
      <c r="A14" s="12" t="s">
        <v>49</v>
      </c>
      <c r="B14" s="10" t="s">
        <v>50</v>
      </c>
      <c r="C14" s="13">
        <v>4600000</v>
      </c>
      <c r="D14" s="13">
        <v>8134000</v>
      </c>
      <c r="E14" s="13">
        <v>8133707</v>
      </c>
    </row>
    <row r="15" spans="1:5" ht="12.75">
      <c r="A15" s="12" t="s">
        <v>51</v>
      </c>
      <c r="B15" s="10" t="s">
        <v>623</v>
      </c>
      <c r="C15" s="13">
        <v>0</v>
      </c>
      <c r="D15" s="13">
        <v>230000</v>
      </c>
      <c r="E15" s="13">
        <v>230000</v>
      </c>
    </row>
    <row r="16" spans="1:5" ht="25.5">
      <c r="A16" s="12" t="s">
        <v>53</v>
      </c>
      <c r="B16" s="10" t="s">
        <v>624</v>
      </c>
      <c r="C16" s="13">
        <v>2970000</v>
      </c>
      <c r="D16" s="13">
        <v>2629500</v>
      </c>
      <c r="E16" s="13">
        <v>2020512</v>
      </c>
    </row>
    <row r="17" spans="1:5" ht="25.5">
      <c r="A17" s="12" t="s">
        <v>55</v>
      </c>
      <c r="B17" s="10" t="s">
        <v>56</v>
      </c>
      <c r="C17" s="13">
        <v>7500000</v>
      </c>
      <c r="D17" s="13">
        <v>4800000</v>
      </c>
      <c r="E17" s="13">
        <v>0</v>
      </c>
    </row>
    <row r="18" spans="1:5" ht="25.5">
      <c r="A18" s="12" t="s">
        <v>57</v>
      </c>
      <c r="B18" s="10" t="s">
        <v>58</v>
      </c>
      <c r="C18" s="13">
        <v>16000000</v>
      </c>
      <c r="D18" s="13">
        <v>10871804</v>
      </c>
      <c r="E18" s="13">
        <v>10871804</v>
      </c>
    </row>
    <row r="19" spans="1:5" ht="12.75">
      <c r="A19" s="12" t="s">
        <v>59</v>
      </c>
      <c r="B19" s="10" t="s">
        <v>60</v>
      </c>
      <c r="C19" s="13">
        <v>6010000</v>
      </c>
      <c r="D19" s="13">
        <v>16309000</v>
      </c>
      <c r="E19" s="13">
        <v>16308473</v>
      </c>
    </row>
    <row r="20" spans="1:5" ht="12.75">
      <c r="A20" s="12" t="s">
        <v>61</v>
      </c>
      <c r="B20" s="10" t="s">
        <v>62</v>
      </c>
      <c r="C20" s="13">
        <v>0</v>
      </c>
      <c r="D20" s="13">
        <v>0</v>
      </c>
      <c r="E20" s="13">
        <v>1022568</v>
      </c>
    </row>
    <row r="21" spans="1:5" ht="25.5">
      <c r="A21" s="12" t="s">
        <v>63</v>
      </c>
      <c r="B21" s="10" t="s">
        <v>625</v>
      </c>
      <c r="C21" s="13">
        <v>47510000</v>
      </c>
      <c r="D21" s="13">
        <v>52023857</v>
      </c>
      <c r="E21" s="13">
        <v>45469326</v>
      </c>
    </row>
    <row r="22" spans="1:5" ht="25.5">
      <c r="A22" s="12" t="s">
        <v>67</v>
      </c>
      <c r="B22" s="10" t="s">
        <v>626</v>
      </c>
      <c r="C22" s="13">
        <v>150000</v>
      </c>
      <c r="D22" s="13">
        <v>394000</v>
      </c>
      <c r="E22" s="13">
        <v>393770</v>
      </c>
    </row>
    <row r="23" spans="1:5" ht="22.5">
      <c r="A23" s="12" t="s">
        <v>69</v>
      </c>
      <c r="B23" s="381" t="s">
        <v>627</v>
      </c>
      <c r="C23" s="13">
        <v>17355000</v>
      </c>
      <c r="D23" s="13">
        <v>13989311</v>
      </c>
      <c r="E23" s="13">
        <v>13339305</v>
      </c>
    </row>
    <row r="24" spans="1:5" ht="25.5">
      <c r="A24" s="12" t="s">
        <v>71</v>
      </c>
      <c r="B24" s="10" t="s">
        <v>72</v>
      </c>
      <c r="C24" s="13">
        <v>0</v>
      </c>
      <c r="D24" s="13">
        <v>504138</v>
      </c>
      <c r="E24" s="13">
        <v>431000</v>
      </c>
    </row>
    <row r="25" spans="1:5" ht="12.75">
      <c r="A25" s="12" t="s">
        <v>73</v>
      </c>
      <c r="B25" s="10" t="s">
        <v>74</v>
      </c>
      <c r="C25" s="13">
        <v>400000</v>
      </c>
      <c r="D25" s="13">
        <v>587187</v>
      </c>
      <c r="E25" s="13">
        <v>587187</v>
      </c>
    </row>
    <row r="26" spans="1:5" ht="38.25">
      <c r="A26" s="12" t="s">
        <v>75</v>
      </c>
      <c r="B26" s="10" t="s">
        <v>76</v>
      </c>
      <c r="C26" s="13">
        <v>17755000</v>
      </c>
      <c r="D26" s="13">
        <v>15080636</v>
      </c>
      <c r="E26" s="13">
        <v>14357492</v>
      </c>
    </row>
    <row r="27" spans="1:5" ht="25.5">
      <c r="A27" s="14" t="s">
        <v>77</v>
      </c>
      <c r="B27" s="11" t="s">
        <v>78</v>
      </c>
      <c r="C27" s="15">
        <v>84115000</v>
      </c>
      <c r="D27" s="15">
        <v>81748493</v>
      </c>
      <c r="E27" s="15">
        <v>71671722</v>
      </c>
    </row>
    <row r="28" spans="1:5" ht="25.5">
      <c r="A28" s="12" t="s">
        <v>79</v>
      </c>
      <c r="B28" s="10" t="s">
        <v>628</v>
      </c>
      <c r="C28" s="13">
        <v>0</v>
      </c>
      <c r="D28" s="13">
        <v>5017000</v>
      </c>
      <c r="E28" s="13">
        <v>5017000</v>
      </c>
    </row>
    <row r="29" spans="1:5" ht="38.25">
      <c r="A29" s="12" t="s">
        <v>81</v>
      </c>
      <c r="B29" s="10" t="s">
        <v>82</v>
      </c>
      <c r="C29" s="13">
        <v>0</v>
      </c>
      <c r="D29" s="13">
        <v>0</v>
      </c>
      <c r="E29" s="13">
        <v>5017000</v>
      </c>
    </row>
    <row r="30" spans="1:5" ht="28.5" customHeight="1">
      <c r="A30" s="12" t="s">
        <v>83</v>
      </c>
      <c r="B30" s="10" t="s">
        <v>84</v>
      </c>
      <c r="C30" s="13">
        <v>33090000</v>
      </c>
      <c r="D30" s="13">
        <v>34800590</v>
      </c>
      <c r="E30" s="13">
        <v>34800335</v>
      </c>
    </row>
    <row r="31" spans="1:5" ht="22.5">
      <c r="A31" s="12" t="s">
        <v>85</v>
      </c>
      <c r="B31" s="381" t="s">
        <v>629</v>
      </c>
      <c r="C31" s="13">
        <v>0</v>
      </c>
      <c r="D31" s="13">
        <v>0</v>
      </c>
      <c r="E31" s="13">
        <v>109745</v>
      </c>
    </row>
    <row r="32" spans="1:5" ht="25.5">
      <c r="A32" s="12" t="s">
        <v>87</v>
      </c>
      <c r="B32" s="10" t="s">
        <v>88</v>
      </c>
      <c r="C32" s="13">
        <v>0</v>
      </c>
      <c r="D32" s="13">
        <v>0</v>
      </c>
      <c r="E32" s="13">
        <v>2180000</v>
      </c>
    </row>
    <row r="33" spans="1:5" ht="45">
      <c r="A33" s="12" t="s">
        <v>89</v>
      </c>
      <c r="B33" s="381" t="s">
        <v>90</v>
      </c>
      <c r="C33" s="13">
        <v>0</v>
      </c>
      <c r="D33" s="13">
        <v>0</v>
      </c>
      <c r="E33" s="13">
        <v>32510590</v>
      </c>
    </row>
    <row r="34" spans="1:5" ht="24">
      <c r="A34" s="14" t="s">
        <v>91</v>
      </c>
      <c r="B34" s="383" t="s">
        <v>630</v>
      </c>
      <c r="C34" s="15">
        <v>33090000</v>
      </c>
      <c r="D34" s="15">
        <v>39817590</v>
      </c>
      <c r="E34" s="15">
        <v>39817335</v>
      </c>
    </row>
    <row r="35" spans="1:5" ht="38.25">
      <c r="A35" s="12" t="s">
        <v>93</v>
      </c>
      <c r="B35" s="10" t="s">
        <v>94</v>
      </c>
      <c r="C35" s="13">
        <v>0</v>
      </c>
      <c r="D35" s="13">
        <v>2359020</v>
      </c>
      <c r="E35" s="13">
        <v>2359020</v>
      </c>
    </row>
    <row r="36" spans="1:5" ht="25.5">
      <c r="A36" s="12" t="s">
        <v>95</v>
      </c>
      <c r="B36" s="10" t="s">
        <v>96</v>
      </c>
      <c r="C36" s="13">
        <v>0</v>
      </c>
      <c r="D36" s="13">
        <v>2359020</v>
      </c>
      <c r="E36" s="13">
        <v>2359020</v>
      </c>
    </row>
    <row r="37" spans="1:5" ht="38.25">
      <c r="A37" s="12" t="s">
        <v>97</v>
      </c>
      <c r="B37" s="10" t="s">
        <v>98</v>
      </c>
      <c r="C37" s="13">
        <v>230255000</v>
      </c>
      <c r="D37" s="13">
        <v>219519747</v>
      </c>
      <c r="E37" s="13">
        <v>219519747</v>
      </c>
    </row>
    <row r="38" spans="1:5" ht="25.5">
      <c r="A38" s="12" t="s">
        <v>99</v>
      </c>
      <c r="B38" s="10" t="s">
        <v>100</v>
      </c>
      <c r="C38" s="13">
        <v>0</v>
      </c>
      <c r="D38" s="13">
        <v>0</v>
      </c>
      <c r="E38" s="13">
        <v>219519747</v>
      </c>
    </row>
    <row r="39" spans="1:5" ht="38.25">
      <c r="A39" s="12" t="s">
        <v>101</v>
      </c>
      <c r="B39" s="10" t="s">
        <v>102</v>
      </c>
      <c r="C39" s="13">
        <v>4650000</v>
      </c>
      <c r="D39" s="13">
        <v>16778426</v>
      </c>
      <c r="E39" s="13">
        <v>16778426</v>
      </c>
    </row>
    <row r="40" spans="1:5" ht="12.75">
      <c r="A40" s="12" t="s">
        <v>103</v>
      </c>
      <c r="B40" s="10" t="s">
        <v>631</v>
      </c>
      <c r="C40" s="13">
        <v>0</v>
      </c>
      <c r="D40" s="13">
        <v>0</v>
      </c>
      <c r="E40" s="13">
        <v>320694</v>
      </c>
    </row>
    <row r="41" spans="1:5" ht="12.75">
      <c r="A41" s="12" t="s">
        <v>105</v>
      </c>
      <c r="B41" s="10" t="s">
        <v>632</v>
      </c>
      <c r="C41" s="13">
        <v>0</v>
      </c>
      <c r="D41" s="13">
        <v>0</v>
      </c>
      <c r="E41" s="13">
        <v>5290732</v>
      </c>
    </row>
    <row r="42" spans="1:5" ht="38.25">
      <c r="A42" s="12" t="s">
        <v>107</v>
      </c>
      <c r="B42" s="10" t="s">
        <v>108</v>
      </c>
      <c r="C42" s="13">
        <v>0</v>
      </c>
      <c r="D42" s="13">
        <v>0</v>
      </c>
      <c r="E42" s="13">
        <v>11167000</v>
      </c>
    </row>
    <row r="43" spans="1:5" ht="33.75">
      <c r="A43" s="14" t="s">
        <v>109</v>
      </c>
      <c r="B43" s="382" t="s">
        <v>633</v>
      </c>
      <c r="C43" s="15">
        <v>234905000</v>
      </c>
      <c r="D43" s="15">
        <v>238657193</v>
      </c>
      <c r="E43" s="15">
        <v>238657193</v>
      </c>
    </row>
    <row r="44" spans="1:5" ht="25.5">
      <c r="A44" s="12" t="s">
        <v>111</v>
      </c>
      <c r="B44" s="10" t="s">
        <v>112</v>
      </c>
      <c r="C44" s="13">
        <v>263250000</v>
      </c>
      <c r="D44" s="13">
        <v>255900000</v>
      </c>
      <c r="E44" s="13">
        <v>4100000</v>
      </c>
    </row>
    <row r="45" spans="1:5" ht="25.5">
      <c r="A45" s="12" t="s">
        <v>113</v>
      </c>
      <c r="B45" s="10" t="s">
        <v>114</v>
      </c>
      <c r="C45" s="13">
        <v>1200000</v>
      </c>
      <c r="D45" s="13">
        <v>5000000</v>
      </c>
      <c r="E45" s="13">
        <v>3469367</v>
      </c>
    </row>
    <row r="46" spans="1:5" ht="27.75" customHeight="1">
      <c r="A46" s="12" t="s">
        <v>115</v>
      </c>
      <c r="B46" s="10" t="s">
        <v>634</v>
      </c>
      <c r="C46" s="13">
        <v>71395000</v>
      </c>
      <c r="D46" s="13">
        <v>70705000</v>
      </c>
      <c r="E46" s="13">
        <v>1557729</v>
      </c>
    </row>
    <row r="47" spans="1:5" ht="25.5">
      <c r="A47" s="14" t="s">
        <v>117</v>
      </c>
      <c r="B47" s="11" t="s">
        <v>118</v>
      </c>
      <c r="C47" s="15">
        <v>335845000</v>
      </c>
      <c r="D47" s="15">
        <v>331605000</v>
      </c>
      <c r="E47" s="15">
        <v>9127096</v>
      </c>
    </row>
    <row r="48" spans="1:5" ht="12.75">
      <c r="A48" s="12" t="s">
        <v>119</v>
      </c>
      <c r="B48" s="10" t="s">
        <v>635</v>
      </c>
      <c r="C48" s="13">
        <v>0</v>
      </c>
      <c r="D48" s="13">
        <v>3730000</v>
      </c>
      <c r="E48" s="13">
        <v>3726782</v>
      </c>
    </row>
    <row r="49" spans="1:5" ht="27.75" customHeight="1">
      <c r="A49" s="12" t="s">
        <v>121</v>
      </c>
      <c r="B49" s="10" t="s">
        <v>636</v>
      </c>
      <c r="C49" s="13">
        <v>0</v>
      </c>
      <c r="D49" s="13">
        <v>1010000</v>
      </c>
      <c r="E49" s="13">
        <v>1006232</v>
      </c>
    </row>
    <row r="50" spans="1:5" ht="15" customHeight="1">
      <c r="A50" s="14" t="s">
        <v>123</v>
      </c>
      <c r="B50" s="11" t="s">
        <v>124</v>
      </c>
      <c r="C50" s="15">
        <v>0</v>
      </c>
      <c r="D50" s="15">
        <v>4740000</v>
      </c>
      <c r="E50" s="15">
        <v>4733014</v>
      </c>
    </row>
    <row r="51" spans="1:5" ht="12.75">
      <c r="A51" s="14" t="s">
        <v>125</v>
      </c>
      <c r="B51" s="383" t="s">
        <v>637</v>
      </c>
      <c r="C51" s="15">
        <v>805895000</v>
      </c>
      <c r="D51" s="15">
        <v>830530276</v>
      </c>
      <c r="E51" s="15">
        <v>480702535</v>
      </c>
    </row>
    <row r="52" spans="1:5" ht="25.5">
      <c r="A52" s="12" t="s">
        <v>29</v>
      </c>
      <c r="B52" s="10" t="s">
        <v>372</v>
      </c>
      <c r="C52" s="13">
        <v>0</v>
      </c>
      <c r="D52" s="13">
        <v>11007310</v>
      </c>
      <c r="E52" s="13">
        <v>11007310</v>
      </c>
    </row>
    <row r="53" spans="1:5" ht="25.5">
      <c r="A53" s="12" t="s">
        <v>31</v>
      </c>
      <c r="B53" s="10" t="s">
        <v>206</v>
      </c>
      <c r="C53" s="13">
        <v>59723000</v>
      </c>
      <c r="D53" s="13">
        <v>55191588</v>
      </c>
      <c r="E53" s="13">
        <v>55191588</v>
      </c>
    </row>
    <row r="54" spans="1:5" ht="25.5">
      <c r="A54" s="12" t="s">
        <v>35</v>
      </c>
      <c r="B54" s="10" t="s">
        <v>207</v>
      </c>
      <c r="C54" s="13">
        <v>59723000</v>
      </c>
      <c r="D54" s="13">
        <v>66198898</v>
      </c>
      <c r="E54" s="13">
        <v>66198898</v>
      </c>
    </row>
    <row r="55" spans="1:5" ht="12.75">
      <c r="A55" s="14" t="s">
        <v>53</v>
      </c>
      <c r="B55" s="380" t="s">
        <v>638</v>
      </c>
      <c r="C55" s="15">
        <v>59723000</v>
      </c>
      <c r="D55" s="15">
        <v>66198898</v>
      </c>
      <c r="E55" s="15">
        <v>66198898</v>
      </c>
    </row>
    <row r="56" spans="1:5" ht="38.25">
      <c r="A56" s="12" t="s">
        <v>0</v>
      </c>
      <c r="B56" s="10" t="s">
        <v>127</v>
      </c>
      <c r="C56" s="13">
        <v>108908012</v>
      </c>
      <c r="D56" s="13">
        <v>113247380</v>
      </c>
      <c r="E56" s="13">
        <v>113247380</v>
      </c>
    </row>
    <row r="57" spans="1:5" ht="38.25">
      <c r="A57" s="12" t="s">
        <v>1</v>
      </c>
      <c r="B57" s="10" t="s">
        <v>128</v>
      </c>
      <c r="C57" s="13">
        <v>95715100</v>
      </c>
      <c r="D57" s="13">
        <v>98374933</v>
      </c>
      <c r="E57" s="13">
        <v>98374933</v>
      </c>
    </row>
    <row r="58" spans="1:5" ht="51">
      <c r="A58" s="12" t="s">
        <v>2</v>
      </c>
      <c r="B58" s="10" t="s">
        <v>129</v>
      </c>
      <c r="C58" s="13">
        <v>111129892</v>
      </c>
      <c r="D58" s="13">
        <v>114335769</v>
      </c>
      <c r="E58" s="13">
        <v>114335769</v>
      </c>
    </row>
    <row r="59" spans="1:5" ht="38.25">
      <c r="A59" s="12" t="s">
        <v>3</v>
      </c>
      <c r="B59" s="10" t="s">
        <v>130</v>
      </c>
      <c r="C59" s="13">
        <v>4143900</v>
      </c>
      <c r="D59" s="13">
        <v>4143900</v>
      </c>
      <c r="E59" s="13">
        <v>4143900</v>
      </c>
    </row>
    <row r="60" spans="1:5" ht="38.25">
      <c r="A60" s="12" t="s">
        <v>131</v>
      </c>
      <c r="B60" s="10" t="s">
        <v>132</v>
      </c>
      <c r="C60" s="13">
        <v>0</v>
      </c>
      <c r="D60" s="13">
        <v>16412735</v>
      </c>
      <c r="E60" s="13">
        <v>16412735</v>
      </c>
    </row>
    <row r="61" spans="1:5" ht="25.5">
      <c r="A61" s="12" t="s">
        <v>11</v>
      </c>
      <c r="B61" s="10" t="s">
        <v>133</v>
      </c>
      <c r="C61" s="13">
        <v>319896904</v>
      </c>
      <c r="D61" s="13">
        <v>346514717</v>
      </c>
      <c r="E61" s="13">
        <v>346514717</v>
      </c>
    </row>
    <row r="62" spans="1:5" ht="38.25">
      <c r="A62" s="12" t="s">
        <v>39</v>
      </c>
      <c r="B62" s="10" t="s">
        <v>640</v>
      </c>
      <c r="C62" s="13">
        <v>99340000</v>
      </c>
      <c r="D62" s="13">
        <v>111224869</v>
      </c>
      <c r="E62" s="13">
        <v>111224869</v>
      </c>
    </row>
    <row r="63" spans="1:5" ht="38.25">
      <c r="A63" s="12" t="s">
        <v>45</v>
      </c>
      <c r="B63" s="10" t="s">
        <v>639</v>
      </c>
      <c r="C63" s="13">
        <v>0</v>
      </c>
      <c r="D63" s="13">
        <v>0</v>
      </c>
      <c r="E63" s="13">
        <v>7000000</v>
      </c>
    </row>
    <row r="64" spans="1:5" ht="25.5">
      <c r="A64" s="12" t="s">
        <v>47</v>
      </c>
      <c r="B64" s="10" t="s">
        <v>136</v>
      </c>
      <c r="C64" s="13">
        <v>0</v>
      </c>
      <c r="D64" s="13">
        <v>0</v>
      </c>
      <c r="E64" s="13">
        <v>11262115</v>
      </c>
    </row>
    <row r="65" spans="1:5" ht="25.5">
      <c r="A65" s="12" t="s">
        <v>49</v>
      </c>
      <c r="B65" s="10" t="s">
        <v>137</v>
      </c>
      <c r="C65" s="13">
        <v>0</v>
      </c>
      <c r="D65" s="13">
        <v>0</v>
      </c>
      <c r="E65" s="13">
        <v>9772600</v>
      </c>
    </row>
    <row r="66" spans="1:5" ht="25.5">
      <c r="A66" s="12" t="s">
        <v>51</v>
      </c>
      <c r="B66" s="10" t="s">
        <v>138</v>
      </c>
      <c r="C66" s="13">
        <v>0</v>
      </c>
      <c r="D66" s="13">
        <v>0</v>
      </c>
      <c r="E66" s="13">
        <v>82581194</v>
      </c>
    </row>
    <row r="67" spans="1:5" ht="25.5">
      <c r="A67" s="12" t="s">
        <v>139</v>
      </c>
      <c r="B67" s="10" t="s">
        <v>140</v>
      </c>
      <c r="C67" s="13">
        <v>0</v>
      </c>
      <c r="D67" s="13">
        <v>0</v>
      </c>
      <c r="E67" s="13">
        <v>608960</v>
      </c>
    </row>
    <row r="68" spans="1:5" ht="25.5">
      <c r="A68" s="14" t="s">
        <v>57</v>
      </c>
      <c r="B68" s="380" t="s">
        <v>641</v>
      </c>
      <c r="C68" s="15">
        <v>419236904</v>
      </c>
      <c r="D68" s="15">
        <v>457739586</v>
      </c>
      <c r="E68" s="15">
        <v>457739586</v>
      </c>
    </row>
    <row r="69" spans="1:5" ht="38.25">
      <c r="A69" s="12" t="s">
        <v>142</v>
      </c>
      <c r="B69" s="10" t="s">
        <v>642</v>
      </c>
      <c r="C69" s="13">
        <v>335845000</v>
      </c>
      <c r="D69" s="13">
        <v>326797928</v>
      </c>
      <c r="E69" s="13">
        <v>9094761</v>
      </c>
    </row>
    <row r="70" spans="1:5" ht="25.5">
      <c r="A70" s="12" t="s">
        <v>144</v>
      </c>
      <c r="B70" s="10" t="s">
        <v>145</v>
      </c>
      <c r="C70" s="13">
        <v>0</v>
      </c>
      <c r="D70" s="13">
        <v>0</v>
      </c>
      <c r="E70" s="13">
        <v>9094761</v>
      </c>
    </row>
    <row r="71" spans="1:5" ht="27" customHeight="1">
      <c r="A71" s="14" t="s">
        <v>146</v>
      </c>
      <c r="B71" s="380" t="s">
        <v>643</v>
      </c>
      <c r="C71" s="15">
        <v>335845000</v>
      </c>
      <c r="D71" s="15">
        <v>326797928</v>
      </c>
      <c r="E71" s="15">
        <v>9094761</v>
      </c>
    </row>
    <row r="72" spans="1:5" ht="25.5">
      <c r="A72" s="12" t="s">
        <v>148</v>
      </c>
      <c r="B72" s="10" t="s">
        <v>149</v>
      </c>
      <c r="C72" s="13">
        <v>0</v>
      </c>
      <c r="D72" s="13">
        <v>19578</v>
      </c>
      <c r="E72" s="13">
        <v>19578</v>
      </c>
    </row>
    <row r="73" spans="1:5" ht="38.25">
      <c r="A73" s="12" t="s">
        <v>150</v>
      </c>
      <c r="B73" s="10" t="s">
        <v>151</v>
      </c>
      <c r="C73" s="13">
        <v>0</v>
      </c>
      <c r="D73" s="13">
        <v>0</v>
      </c>
      <c r="E73" s="13">
        <v>19578</v>
      </c>
    </row>
    <row r="74" spans="1:5" ht="12.75">
      <c r="A74" s="12" t="s">
        <v>152</v>
      </c>
      <c r="B74" s="10" t="s">
        <v>153</v>
      </c>
      <c r="C74" s="13">
        <v>0</v>
      </c>
      <c r="D74" s="13">
        <v>19578</v>
      </c>
      <c r="E74" s="13">
        <v>19578</v>
      </c>
    </row>
    <row r="75" spans="1:5" ht="25.5">
      <c r="A75" s="12" t="s">
        <v>154</v>
      </c>
      <c r="B75" s="10" t="s">
        <v>155</v>
      </c>
      <c r="C75" s="13">
        <v>19000000</v>
      </c>
      <c r="D75" s="13">
        <v>31343879</v>
      </c>
      <c r="E75" s="13">
        <v>31343879</v>
      </c>
    </row>
    <row r="76" spans="1:5" ht="40.5" customHeight="1">
      <c r="A76" s="12" t="s">
        <v>93</v>
      </c>
      <c r="B76" s="10" t="s">
        <v>156</v>
      </c>
      <c r="C76" s="13">
        <v>0</v>
      </c>
      <c r="D76" s="13">
        <v>0</v>
      </c>
      <c r="E76" s="13">
        <v>31103879</v>
      </c>
    </row>
    <row r="77" spans="1:5" ht="33.75" customHeight="1">
      <c r="A77" s="12" t="s">
        <v>157</v>
      </c>
      <c r="B77" s="10" t="s">
        <v>158</v>
      </c>
      <c r="C77" s="13">
        <v>0</v>
      </c>
      <c r="D77" s="13">
        <v>0</v>
      </c>
      <c r="E77" s="13">
        <v>240000</v>
      </c>
    </row>
    <row r="78" spans="1:5" ht="12.75">
      <c r="A78" s="12" t="s">
        <v>159</v>
      </c>
      <c r="B78" s="10" t="s">
        <v>644</v>
      </c>
      <c r="C78" s="13">
        <v>6000000</v>
      </c>
      <c r="D78" s="13">
        <v>6880146</v>
      </c>
      <c r="E78" s="13">
        <v>6705036</v>
      </c>
    </row>
    <row r="79" spans="1:5" ht="40.5" customHeight="1">
      <c r="A79" s="12" t="s">
        <v>161</v>
      </c>
      <c r="B79" s="10" t="s">
        <v>162</v>
      </c>
      <c r="C79" s="13">
        <v>0</v>
      </c>
      <c r="D79" s="13">
        <v>0</v>
      </c>
      <c r="E79" s="13">
        <v>6705036</v>
      </c>
    </row>
    <row r="80" spans="1:5" ht="38.25">
      <c r="A80" s="12" t="s">
        <v>163</v>
      </c>
      <c r="B80" s="10" t="s">
        <v>164</v>
      </c>
      <c r="C80" s="13">
        <v>1000000</v>
      </c>
      <c r="D80" s="13">
        <v>0</v>
      </c>
      <c r="E80" s="13">
        <v>0</v>
      </c>
    </row>
    <row r="81" spans="1:5" ht="12.75">
      <c r="A81" s="12" t="s">
        <v>165</v>
      </c>
      <c r="B81" s="10" t="s">
        <v>645</v>
      </c>
      <c r="C81" s="13">
        <v>26000000</v>
      </c>
      <c r="D81" s="13">
        <v>38224025</v>
      </c>
      <c r="E81" s="13">
        <v>38048915</v>
      </c>
    </row>
    <row r="82" spans="1:5" ht="12.75">
      <c r="A82" s="12" t="s">
        <v>167</v>
      </c>
      <c r="B82" s="10" t="s">
        <v>646</v>
      </c>
      <c r="C82" s="13">
        <v>900000</v>
      </c>
      <c r="D82" s="13">
        <v>1652463</v>
      </c>
      <c r="E82" s="13">
        <v>1079426</v>
      </c>
    </row>
    <row r="83" spans="1:5" ht="76.5">
      <c r="A83" s="12" t="s">
        <v>103</v>
      </c>
      <c r="B83" s="10" t="s">
        <v>169</v>
      </c>
      <c r="C83" s="13">
        <v>0</v>
      </c>
      <c r="D83" s="13">
        <v>0</v>
      </c>
      <c r="E83" s="13">
        <v>127367</v>
      </c>
    </row>
    <row r="84" spans="1:5" ht="12.75">
      <c r="A84" s="14" t="s">
        <v>170</v>
      </c>
      <c r="B84" s="380" t="s">
        <v>329</v>
      </c>
      <c r="C84" s="15">
        <v>26900000</v>
      </c>
      <c r="D84" s="15">
        <v>39896066</v>
      </c>
      <c r="E84" s="15">
        <v>39147919</v>
      </c>
    </row>
    <row r="85" spans="1:5" ht="25.5">
      <c r="A85" s="12" t="s">
        <v>172</v>
      </c>
      <c r="B85" s="10" t="s">
        <v>173</v>
      </c>
      <c r="C85" s="13">
        <v>29086096</v>
      </c>
      <c r="D85" s="13">
        <v>14885482</v>
      </c>
      <c r="E85" s="13">
        <v>10108788</v>
      </c>
    </row>
    <row r="86" spans="1:5" ht="38.25">
      <c r="A86" s="12" t="s">
        <v>174</v>
      </c>
      <c r="B86" s="10" t="s">
        <v>175</v>
      </c>
      <c r="C86" s="13">
        <v>0</v>
      </c>
      <c r="D86" s="13">
        <v>0</v>
      </c>
      <c r="E86" s="13">
        <v>3938</v>
      </c>
    </row>
    <row r="87" spans="1:5" ht="25.5">
      <c r="A87" s="12" t="s">
        <v>176</v>
      </c>
      <c r="B87" s="10" t="s">
        <v>177</v>
      </c>
      <c r="C87" s="13">
        <v>7770000</v>
      </c>
      <c r="D87" s="13">
        <v>933142</v>
      </c>
      <c r="E87" s="13">
        <v>932266</v>
      </c>
    </row>
    <row r="88" spans="1:5" ht="25.5">
      <c r="A88" s="12" t="s">
        <v>117</v>
      </c>
      <c r="B88" s="10" t="s">
        <v>178</v>
      </c>
      <c r="C88" s="13">
        <v>7780000</v>
      </c>
      <c r="D88" s="13">
        <v>1384163</v>
      </c>
      <c r="E88" s="13">
        <v>476787</v>
      </c>
    </row>
    <row r="89" spans="1:5" ht="25.5">
      <c r="A89" s="12" t="s">
        <v>179</v>
      </c>
      <c r="B89" s="10" t="s">
        <v>180</v>
      </c>
      <c r="C89" s="13">
        <v>0</v>
      </c>
      <c r="D89" s="13">
        <v>44205</v>
      </c>
      <c r="E89" s="13">
        <v>44205</v>
      </c>
    </row>
    <row r="90" spans="1:5" ht="25.5">
      <c r="A90" s="12" t="s">
        <v>181</v>
      </c>
      <c r="B90" s="10" t="s">
        <v>182</v>
      </c>
      <c r="C90" s="13">
        <v>0</v>
      </c>
      <c r="D90" s="13">
        <v>2</v>
      </c>
      <c r="E90" s="13">
        <v>1</v>
      </c>
    </row>
    <row r="91" spans="1:5" ht="38.25">
      <c r="A91" s="14" t="s">
        <v>185</v>
      </c>
      <c r="B91" s="11" t="s">
        <v>186</v>
      </c>
      <c r="C91" s="15">
        <v>44636096</v>
      </c>
      <c r="D91" s="15">
        <v>17246994</v>
      </c>
      <c r="E91" s="15">
        <v>11562047</v>
      </c>
    </row>
    <row r="92" spans="1:5" ht="25.5">
      <c r="A92" s="12" t="s">
        <v>187</v>
      </c>
      <c r="B92" s="10" t="s">
        <v>188</v>
      </c>
      <c r="C92" s="13">
        <v>0</v>
      </c>
      <c r="D92" s="13">
        <v>0</v>
      </c>
      <c r="E92" s="13">
        <v>1000000</v>
      </c>
    </row>
    <row r="93" spans="1:5" ht="25.5">
      <c r="A93" s="14" t="s">
        <v>189</v>
      </c>
      <c r="B93" s="11" t="s">
        <v>190</v>
      </c>
      <c r="C93" s="15">
        <v>0</v>
      </c>
      <c r="D93" s="15">
        <v>0</v>
      </c>
      <c r="E93" s="15">
        <v>1000000</v>
      </c>
    </row>
    <row r="94" spans="1:5" ht="48.75" customHeight="1">
      <c r="A94" s="12" t="s">
        <v>191</v>
      </c>
      <c r="B94" s="10" t="s">
        <v>192</v>
      </c>
      <c r="C94" s="13">
        <v>0</v>
      </c>
      <c r="D94" s="13">
        <v>55600</v>
      </c>
      <c r="E94" s="13">
        <v>55600</v>
      </c>
    </row>
    <row r="95" spans="1:5" ht="38.25">
      <c r="A95" s="12" t="s">
        <v>193</v>
      </c>
      <c r="B95" s="10" t="s">
        <v>194</v>
      </c>
      <c r="C95" s="13">
        <v>0</v>
      </c>
      <c r="D95" s="13">
        <v>0</v>
      </c>
      <c r="E95" s="13">
        <v>55600</v>
      </c>
    </row>
    <row r="96" spans="1:5" ht="38.25">
      <c r="A96" s="14" t="s">
        <v>195</v>
      </c>
      <c r="B96" s="11" t="s">
        <v>196</v>
      </c>
      <c r="C96" s="15">
        <v>0</v>
      </c>
      <c r="D96" s="15">
        <v>55600</v>
      </c>
      <c r="E96" s="15">
        <v>55600</v>
      </c>
    </row>
    <row r="97" spans="1:5" ht="38.25">
      <c r="A97" s="12" t="s">
        <v>197</v>
      </c>
      <c r="B97" s="10" t="s">
        <v>198</v>
      </c>
      <c r="C97" s="13">
        <v>0</v>
      </c>
      <c r="D97" s="13">
        <v>1000000</v>
      </c>
      <c r="E97" s="13">
        <v>1000000</v>
      </c>
    </row>
    <row r="98" spans="1:5" ht="25.5">
      <c r="A98" s="12" t="s">
        <v>199</v>
      </c>
      <c r="B98" s="10" t="s">
        <v>200</v>
      </c>
      <c r="C98" s="13">
        <v>0</v>
      </c>
      <c r="D98" s="13">
        <v>0</v>
      </c>
      <c r="E98" s="13">
        <v>1000000</v>
      </c>
    </row>
    <row r="99" spans="1:5" ht="38.25">
      <c r="A99" s="14" t="s">
        <v>201</v>
      </c>
      <c r="B99" s="11" t="s">
        <v>202</v>
      </c>
      <c r="C99" s="15">
        <v>0</v>
      </c>
      <c r="D99" s="15">
        <v>1000000</v>
      </c>
      <c r="E99" s="15">
        <v>1000000</v>
      </c>
    </row>
    <row r="100" spans="1:5" ht="38.25">
      <c r="A100" s="14" t="s">
        <v>203</v>
      </c>
      <c r="B100" s="11" t="s">
        <v>204</v>
      </c>
      <c r="C100" s="15">
        <v>826618000</v>
      </c>
      <c r="D100" s="15">
        <v>842736174</v>
      </c>
      <c r="E100" s="15">
        <v>519599913</v>
      </c>
    </row>
    <row r="101" spans="1:5" ht="38.25">
      <c r="A101" s="12" t="s">
        <v>209</v>
      </c>
      <c r="B101" s="10" t="s">
        <v>210</v>
      </c>
      <c r="C101" s="13">
        <v>39000000</v>
      </c>
      <c r="D101" s="13">
        <v>53993000</v>
      </c>
      <c r="E101" s="13">
        <v>53993000</v>
      </c>
    </row>
    <row r="102" spans="1:5" ht="25.5">
      <c r="A102" s="12" t="s">
        <v>211</v>
      </c>
      <c r="B102" s="10" t="s">
        <v>212</v>
      </c>
      <c r="C102" s="13">
        <v>39000000</v>
      </c>
      <c r="D102" s="13">
        <v>53993000</v>
      </c>
      <c r="E102" s="13">
        <v>53993000</v>
      </c>
    </row>
    <row r="103" spans="1:5" ht="25.5">
      <c r="A103" s="12" t="s">
        <v>17</v>
      </c>
      <c r="B103" s="10" t="s">
        <v>213</v>
      </c>
      <c r="C103" s="13">
        <v>0</v>
      </c>
      <c r="D103" s="13">
        <v>0</v>
      </c>
      <c r="E103" s="13">
        <v>11574632</v>
      </c>
    </row>
    <row r="104" spans="1:5" ht="25.5">
      <c r="A104" s="12" t="s">
        <v>215</v>
      </c>
      <c r="B104" s="10" t="s">
        <v>216</v>
      </c>
      <c r="C104" s="13">
        <v>39000000</v>
      </c>
      <c r="D104" s="13">
        <v>53993000</v>
      </c>
      <c r="E104" s="13">
        <v>65567632</v>
      </c>
    </row>
    <row r="105" spans="1:5" ht="25.5">
      <c r="A105" s="14" t="s">
        <v>39</v>
      </c>
      <c r="B105" s="11" t="s">
        <v>217</v>
      </c>
      <c r="C105" s="15">
        <v>39000000</v>
      </c>
      <c r="D105" s="15">
        <v>53993000</v>
      </c>
      <c r="E105" s="15">
        <v>65567632</v>
      </c>
    </row>
    <row r="106" spans="2:5" ht="15.75">
      <c r="B106" s="18" t="s">
        <v>602</v>
      </c>
      <c r="C106" s="17"/>
      <c r="D106" s="17"/>
      <c r="E106" s="19">
        <f>E51+E55</f>
        <v>546901433</v>
      </c>
    </row>
    <row r="107" spans="2:5" ht="15.75">
      <c r="B107" s="18" t="s">
        <v>603</v>
      </c>
      <c r="C107" s="17"/>
      <c r="D107" s="17"/>
      <c r="E107" s="19">
        <f>E100+E105</f>
        <v>585167545</v>
      </c>
    </row>
    <row r="108" spans="2:5" ht="15.75">
      <c r="B108" s="18" t="s">
        <v>604</v>
      </c>
      <c r="C108" s="17"/>
      <c r="D108" s="17"/>
      <c r="E108" s="19">
        <f>E107-E106</f>
        <v>38266112</v>
      </c>
    </row>
  </sheetData>
  <sheetProtection/>
  <mergeCells count="2">
    <mergeCell ref="A6:B6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6.75390625" style="9" customWidth="1"/>
    <col min="2" max="2" width="39.875" style="9" customWidth="1"/>
    <col min="3" max="3" width="14.875" style="9" customWidth="1"/>
    <col min="4" max="5" width="15.75390625" style="9" customWidth="1"/>
    <col min="6" max="16384" width="9.125" style="9" customWidth="1"/>
  </cols>
  <sheetData>
    <row r="1" spans="1:5" ht="12.75" customHeight="1" thickBot="1">
      <c r="A1" s="294"/>
      <c r="B1" s="295"/>
      <c r="C1" s="296"/>
      <c r="D1" s="296"/>
      <c r="E1" s="296"/>
    </row>
    <row r="2" spans="1:5" ht="12.75">
      <c r="A2" s="304"/>
      <c r="B2" s="426" t="s">
        <v>538</v>
      </c>
      <c r="C2" s="426"/>
      <c r="D2" s="426"/>
      <c r="E2" s="427"/>
    </row>
    <row r="3" spans="1:5" ht="13.5" thickBot="1">
      <c r="A3" s="305"/>
      <c r="B3" s="306"/>
      <c r="C3" s="297"/>
      <c r="D3" s="298"/>
      <c r="E3" s="360"/>
    </row>
    <row r="4" spans="1:5" ht="15" thickBot="1">
      <c r="A4" s="299"/>
      <c r="B4" s="300"/>
      <c r="C4" s="301"/>
      <c r="D4" s="301"/>
      <c r="E4" s="361"/>
    </row>
    <row r="5" spans="1:5" ht="26.25" thickBot="1">
      <c r="A5" s="307" t="s">
        <v>540</v>
      </c>
      <c r="B5" s="362" t="s">
        <v>541</v>
      </c>
      <c r="C5" s="363" t="s">
        <v>7</v>
      </c>
      <c r="D5" s="363" t="s">
        <v>8</v>
      </c>
      <c r="E5" s="364" t="s">
        <v>9</v>
      </c>
    </row>
    <row r="6" spans="1:5" ht="14.25">
      <c r="A6" s="308">
        <v>1</v>
      </c>
      <c r="B6" s="309">
        <v>2</v>
      </c>
      <c r="C6" s="302">
        <v>3</v>
      </c>
      <c r="D6" s="303">
        <v>4</v>
      </c>
      <c r="E6" s="303">
        <v>5</v>
      </c>
    </row>
    <row r="7" spans="1:5" ht="12.75">
      <c r="A7" s="14" t="s">
        <v>27</v>
      </c>
      <c r="B7" s="11" t="s">
        <v>28</v>
      </c>
      <c r="C7" s="15">
        <v>40860000</v>
      </c>
      <c r="D7" s="15">
        <v>39241831</v>
      </c>
      <c r="E7" s="15">
        <v>39241831</v>
      </c>
    </row>
    <row r="8" spans="1:5" ht="38.25">
      <c r="A8" s="14" t="s">
        <v>29</v>
      </c>
      <c r="B8" s="11" t="s">
        <v>30</v>
      </c>
      <c r="C8" s="15">
        <v>11500000</v>
      </c>
      <c r="D8" s="15">
        <v>10559615</v>
      </c>
      <c r="E8" s="15">
        <v>10559615</v>
      </c>
    </row>
    <row r="9" spans="1:5" ht="12.75">
      <c r="A9" s="12" t="s">
        <v>37</v>
      </c>
      <c r="B9" s="10" t="s">
        <v>38</v>
      </c>
      <c r="C9" s="13">
        <v>410000</v>
      </c>
      <c r="D9" s="13">
        <v>412791</v>
      </c>
      <c r="E9" s="13">
        <v>412791</v>
      </c>
    </row>
    <row r="10" spans="1:5" ht="12.75">
      <c r="A10" s="12" t="s">
        <v>39</v>
      </c>
      <c r="B10" s="10" t="s">
        <v>40</v>
      </c>
      <c r="C10" s="13">
        <v>410000</v>
      </c>
      <c r="D10" s="13">
        <v>412791</v>
      </c>
      <c r="E10" s="13">
        <v>412791</v>
      </c>
    </row>
    <row r="11" spans="1:5" ht="25.5">
      <c r="A11" s="12" t="s">
        <v>45</v>
      </c>
      <c r="B11" s="10" t="s">
        <v>46</v>
      </c>
      <c r="C11" s="13">
        <v>500000</v>
      </c>
      <c r="D11" s="13">
        <v>377638</v>
      </c>
      <c r="E11" s="13">
        <v>377638</v>
      </c>
    </row>
    <row r="12" spans="1:5" ht="12.75">
      <c r="A12" s="12" t="s">
        <v>47</v>
      </c>
      <c r="B12" s="10" t="s">
        <v>48</v>
      </c>
      <c r="C12" s="13">
        <v>950000</v>
      </c>
      <c r="D12" s="13">
        <v>778038</v>
      </c>
      <c r="E12" s="13">
        <v>778038</v>
      </c>
    </row>
    <row r="13" spans="1:5" ht="25.5">
      <c r="A13" s="12" t="s">
        <v>57</v>
      </c>
      <c r="B13" s="10" t="s">
        <v>58</v>
      </c>
      <c r="C13" s="13">
        <v>500000</v>
      </c>
      <c r="D13" s="13">
        <v>666582</v>
      </c>
      <c r="E13" s="13">
        <v>666582</v>
      </c>
    </row>
    <row r="14" spans="1:5" ht="12.75">
      <c r="A14" s="12" t="s">
        <v>59</v>
      </c>
      <c r="B14" s="10" t="s">
        <v>60</v>
      </c>
      <c r="C14" s="13">
        <v>2961000</v>
      </c>
      <c r="D14" s="13">
        <v>3073951</v>
      </c>
      <c r="E14" s="13">
        <v>3073951</v>
      </c>
    </row>
    <row r="15" spans="1:5" ht="33.75" customHeight="1">
      <c r="A15" s="12" t="s">
        <v>63</v>
      </c>
      <c r="B15" s="10" t="s">
        <v>64</v>
      </c>
      <c r="C15" s="13">
        <v>4411000</v>
      </c>
      <c r="D15" s="13">
        <v>4518571</v>
      </c>
      <c r="E15" s="13">
        <v>4518571</v>
      </c>
    </row>
    <row r="16" spans="1:5" ht="25.5">
      <c r="A16" s="12" t="s">
        <v>67</v>
      </c>
      <c r="B16" s="10" t="s">
        <v>68</v>
      </c>
      <c r="C16" s="13">
        <v>700000</v>
      </c>
      <c r="D16" s="13">
        <v>467230</v>
      </c>
      <c r="E16" s="13">
        <v>467230</v>
      </c>
    </row>
    <row r="17" spans="1:5" ht="33.75" customHeight="1">
      <c r="A17" s="12" t="s">
        <v>69</v>
      </c>
      <c r="B17" s="10" t="s">
        <v>70</v>
      </c>
      <c r="C17" s="13">
        <v>1342000</v>
      </c>
      <c r="D17" s="13">
        <v>1089311</v>
      </c>
      <c r="E17" s="13">
        <v>1089311</v>
      </c>
    </row>
    <row r="18" spans="1:5" ht="12" customHeight="1">
      <c r="A18" s="12" t="s">
        <v>73</v>
      </c>
      <c r="B18" s="10" t="s">
        <v>74</v>
      </c>
      <c r="C18" s="13">
        <v>0</v>
      </c>
      <c r="D18" s="13">
        <v>1</v>
      </c>
      <c r="E18" s="13">
        <v>1</v>
      </c>
    </row>
    <row r="19" spans="1:5" ht="25.5">
      <c r="A19" s="12" t="s">
        <v>75</v>
      </c>
      <c r="B19" s="10" t="s">
        <v>76</v>
      </c>
      <c r="C19" s="13">
        <v>1342000</v>
      </c>
      <c r="D19" s="13">
        <v>1089312</v>
      </c>
      <c r="E19" s="13">
        <v>1089312</v>
      </c>
    </row>
    <row r="20" spans="1:5" ht="12.75">
      <c r="A20" s="14" t="s">
        <v>77</v>
      </c>
      <c r="B20" s="11" t="s">
        <v>78</v>
      </c>
      <c r="C20" s="15">
        <v>7363000</v>
      </c>
      <c r="D20" s="15">
        <v>6865542</v>
      </c>
      <c r="E20" s="15">
        <v>6865542</v>
      </c>
    </row>
    <row r="21" spans="1:5" ht="38.25">
      <c r="A21" s="14" t="s">
        <v>125</v>
      </c>
      <c r="B21" s="11" t="s">
        <v>126</v>
      </c>
      <c r="C21" s="15">
        <v>59723000</v>
      </c>
      <c r="D21" s="15">
        <v>56666988</v>
      </c>
      <c r="E21" s="15">
        <v>56666988</v>
      </c>
    </row>
    <row r="22" spans="1:5" ht="25.5">
      <c r="A22" s="12" t="s">
        <v>39</v>
      </c>
      <c r="B22" s="10" t="s">
        <v>134</v>
      </c>
      <c r="C22" s="13">
        <v>0</v>
      </c>
      <c r="D22" s="13">
        <v>826911</v>
      </c>
      <c r="E22" s="13">
        <v>826911</v>
      </c>
    </row>
    <row r="23" spans="1:5" ht="25.5">
      <c r="A23" s="12" t="s">
        <v>47</v>
      </c>
      <c r="B23" s="10" t="s">
        <v>136</v>
      </c>
      <c r="C23" s="13">
        <v>0</v>
      </c>
      <c r="D23" s="13">
        <v>0</v>
      </c>
      <c r="E23" s="13">
        <v>826911</v>
      </c>
    </row>
    <row r="24" spans="1:5" ht="38.25">
      <c r="A24" s="14" t="s">
        <v>57</v>
      </c>
      <c r="B24" s="11" t="s">
        <v>141</v>
      </c>
      <c r="C24" s="15">
        <v>0</v>
      </c>
      <c r="D24" s="15">
        <v>826911</v>
      </c>
      <c r="E24" s="15">
        <v>826911</v>
      </c>
    </row>
    <row r="25" spans="1:5" ht="25.5">
      <c r="A25" s="12" t="s">
        <v>181</v>
      </c>
      <c r="B25" s="10" t="s">
        <v>182</v>
      </c>
      <c r="C25" s="13">
        <v>0</v>
      </c>
      <c r="D25" s="13">
        <v>468489</v>
      </c>
      <c r="E25" s="13">
        <v>468489</v>
      </c>
    </row>
    <row r="26" spans="1:5" ht="12.75">
      <c r="A26" s="12" t="s">
        <v>183</v>
      </c>
      <c r="B26" s="10" t="s">
        <v>184</v>
      </c>
      <c r="C26" s="13">
        <v>0</v>
      </c>
      <c r="D26" s="13">
        <v>0</v>
      </c>
      <c r="E26" s="13">
        <v>468489</v>
      </c>
    </row>
    <row r="27" spans="1:5" ht="38.25">
      <c r="A27" s="14" t="s">
        <v>185</v>
      </c>
      <c r="B27" s="11" t="s">
        <v>186</v>
      </c>
      <c r="C27" s="15">
        <v>0</v>
      </c>
      <c r="D27" s="15">
        <v>468489</v>
      </c>
      <c r="E27" s="15">
        <v>468489</v>
      </c>
    </row>
    <row r="28" spans="1:5" ht="25.5">
      <c r="A28" s="14" t="s">
        <v>203</v>
      </c>
      <c r="B28" s="11" t="s">
        <v>204</v>
      </c>
      <c r="C28" s="15">
        <v>0</v>
      </c>
      <c r="D28" s="15">
        <v>1295400</v>
      </c>
      <c r="E28" s="15">
        <v>1295400</v>
      </c>
    </row>
    <row r="29" spans="1:5" ht="25.5">
      <c r="A29" s="12" t="s">
        <v>209</v>
      </c>
      <c r="B29" s="10" t="s">
        <v>210</v>
      </c>
      <c r="C29" s="13">
        <v>0</v>
      </c>
      <c r="D29" s="13">
        <v>180000</v>
      </c>
      <c r="E29" s="13">
        <v>180000</v>
      </c>
    </row>
    <row r="30" spans="1:5" ht="12.75">
      <c r="A30" s="12" t="s">
        <v>211</v>
      </c>
      <c r="B30" s="10" t="s">
        <v>212</v>
      </c>
      <c r="C30" s="13">
        <v>0</v>
      </c>
      <c r="D30" s="13">
        <v>180000</v>
      </c>
      <c r="E30" s="13">
        <v>180000</v>
      </c>
    </row>
    <row r="31" spans="1:5" ht="12.75">
      <c r="A31" s="12" t="s">
        <v>21</v>
      </c>
      <c r="B31" s="10" t="s">
        <v>214</v>
      </c>
      <c r="C31" s="13">
        <v>59723000</v>
      </c>
      <c r="D31" s="13">
        <v>55191588</v>
      </c>
      <c r="E31" s="13">
        <v>55191588</v>
      </c>
    </row>
    <row r="32" spans="1:5" ht="25.5">
      <c r="A32" s="12" t="s">
        <v>215</v>
      </c>
      <c r="B32" s="10" t="s">
        <v>216</v>
      </c>
      <c r="C32" s="13">
        <v>59723000</v>
      </c>
      <c r="D32" s="13">
        <v>55371588</v>
      </c>
      <c r="E32" s="13">
        <v>55371588</v>
      </c>
    </row>
    <row r="33" spans="1:5" ht="25.5">
      <c r="A33" s="14" t="s">
        <v>39</v>
      </c>
      <c r="B33" s="11" t="s">
        <v>217</v>
      </c>
      <c r="C33" s="15">
        <v>59723000</v>
      </c>
      <c r="D33" s="15">
        <v>55371588</v>
      </c>
      <c r="E33" s="15">
        <v>55371588</v>
      </c>
    </row>
    <row r="34" spans="1:5" ht="14.25">
      <c r="A34" s="310" t="s">
        <v>41</v>
      </c>
      <c r="B34" s="311" t="s">
        <v>542</v>
      </c>
      <c r="C34" s="312">
        <f>C21</f>
        <v>59723000</v>
      </c>
      <c r="D34" s="312">
        <f>D21</f>
        <v>56666988</v>
      </c>
      <c r="E34" s="312">
        <f>E21</f>
        <v>56666988</v>
      </c>
    </row>
    <row r="35" spans="1:5" ht="14.25">
      <c r="A35" s="310" t="s">
        <v>43</v>
      </c>
      <c r="B35" s="311" t="s">
        <v>543</v>
      </c>
      <c r="C35" s="312">
        <f>C33</f>
        <v>59723000</v>
      </c>
      <c r="D35" s="312">
        <f>D28+D33</f>
        <v>56666988</v>
      </c>
      <c r="E35" s="312">
        <f>E28+E33</f>
        <v>56666988</v>
      </c>
    </row>
    <row r="36" spans="1:5" ht="15">
      <c r="A36" s="313" t="s">
        <v>45</v>
      </c>
      <c r="B36" s="314" t="s">
        <v>544</v>
      </c>
      <c r="C36" s="315">
        <v>13</v>
      </c>
      <c r="D36" s="315">
        <v>13</v>
      </c>
      <c r="E36" s="315">
        <v>13</v>
      </c>
    </row>
  </sheetData>
  <sheetProtection/>
  <mergeCells count="1">
    <mergeCell ref="B2:E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F19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.25390625" style="316" customWidth="1"/>
    <col min="2" max="2" width="69.00390625" style="316" customWidth="1"/>
    <col min="3" max="3" width="14.00390625" style="316" customWidth="1"/>
    <col min="4" max="5" width="11.25390625" style="316" customWidth="1"/>
    <col min="6" max="6" width="3.625" style="316" customWidth="1"/>
    <col min="7" max="16384" width="9.125" style="316" customWidth="1"/>
  </cols>
  <sheetData>
    <row r="2" spans="2:5" ht="12.75">
      <c r="B2" s="428" t="s">
        <v>545</v>
      </c>
      <c r="C2" s="428"/>
      <c r="D2" s="428"/>
      <c r="E2" s="428"/>
    </row>
    <row r="3" spans="2:5" ht="19.5" customHeight="1">
      <c r="B3" s="429" t="s">
        <v>560</v>
      </c>
      <c r="C3" s="429"/>
      <c r="D3" s="429"/>
      <c r="E3" s="317"/>
    </row>
    <row r="4" spans="2:5" s="319" customFormat="1" ht="22.5" customHeight="1">
      <c r="B4" s="318" t="s">
        <v>321</v>
      </c>
      <c r="C4" s="318" t="s">
        <v>546</v>
      </c>
      <c r="D4" s="318" t="s">
        <v>547</v>
      </c>
      <c r="E4" s="318" t="s">
        <v>218</v>
      </c>
    </row>
    <row r="5" spans="2:5" ht="24.75" customHeight="1">
      <c r="B5" s="320" t="s">
        <v>548</v>
      </c>
      <c r="C5" s="321"/>
      <c r="D5" s="321"/>
      <c r="E5" s="321"/>
    </row>
    <row r="6" spans="2:5" ht="24.75" customHeight="1">
      <c r="B6" s="322" t="s">
        <v>549</v>
      </c>
      <c r="C6" s="323">
        <v>506085852</v>
      </c>
      <c r="D6" s="365">
        <v>56666988</v>
      </c>
      <c r="E6" s="323">
        <f>SUM(C6:D6)</f>
        <v>562752840</v>
      </c>
    </row>
    <row r="7" spans="2:5" ht="24.75" customHeight="1">
      <c r="B7" s="324" t="s">
        <v>550</v>
      </c>
      <c r="C7" s="323">
        <v>13860110</v>
      </c>
      <c r="D7" s="323">
        <v>0</v>
      </c>
      <c r="E7" s="323">
        <f>SUM(C7:D7)</f>
        <v>13860110</v>
      </c>
    </row>
    <row r="8" spans="2:5" s="319" customFormat="1" ht="24.75" customHeight="1">
      <c r="B8" s="325" t="s">
        <v>551</v>
      </c>
      <c r="C8" s="326">
        <f>SUM(C6:C7)</f>
        <v>519945962</v>
      </c>
      <c r="D8" s="326">
        <f>SUM(D6:D7)</f>
        <v>56666988</v>
      </c>
      <c r="E8" s="326">
        <f>SUM(E6:E7)</f>
        <v>576612950</v>
      </c>
    </row>
    <row r="9" spans="2:5" ht="24.75" customHeight="1">
      <c r="B9" s="327" t="s">
        <v>552</v>
      </c>
      <c r="C9" s="323"/>
      <c r="D9" s="323"/>
      <c r="E9" s="323"/>
    </row>
    <row r="10" spans="2:5" ht="26.25" customHeight="1">
      <c r="B10" s="328" t="s">
        <v>553</v>
      </c>
      <c r="C10" s="323">
        <v>26955471</v>
      </c>
      <c r="D10" s="323">
        <v>0</v>
      </c>
      <c r="E10" s="323">
        <f>SUM(C10:D10)</f>
        <v>26955471</v>
      </c>
    </row>
    <row r="11" spans="2:5" ht="24.75" customHeight="1">
      <c r="B11" s="324" t="s">
        <v>550</v>
      </c>
      <c r="C11" s="323">
        <v>0</v>
      </c>
      <c r="D11" s="323">
        <v>0</v>
      </c>
      <c r="E11" s="323">
        <f>SUM(C11:D11)</f>
        <v>0</v>
      </c>
    </row>
    <row r="12" spans="2:5" s="319" customFormat="1" ht="24.75" customHeight="1">
      <c r="B12" s="325" t="s">
        <v>554</v>
      </c>
      <c r="C12" s="326">
        <f>SUM(C10:C11)</f>
        <v>26955471</v>
      </c>
      <c r="D12" s="326">
        <f>SUM(D10:D11)</f>
        <v>0</v>
      </c>
      <c r="E12" s="326">
        <f>SUM(E10:E11)</f>
        <v>26955471</v>
      </c>
    </row>
    <row r="13" spans="2:6" ht="24.75" customHeight="1">
      <c r="B13" s="327" t="s">
        <v>555</v>
      </c>
      <c r="C13" s="323"/>
      <c r="D13" s="323"/>
      <c r="E13" s="323"/>
      <c r="F13" s="430" t="s">
        <v>556</v>
      </c>
    </row>
    <row r="14" spans="2:6" ht="24.75" customHeight="1">
      <c r="B14" s="328" t="s">
        <v>557</v>
      </c>
      <c r="C14" s="323">
        <v>0</v>
      </c>
      <c r="D14" s="323">
        <v>0</v>
      </c>
      <c r="E14" s="323">
        <f>SUM(C14:D14)</f>
        <v>0</v>
      </c>
      <c r="F14" s="430"/>
    </row>
    <row r="15" spans="2:6" ht="24.75" customHeight="1">
      <c r="B15" s="324" t="s">
        <v>550</v>
      </c>
      <c r="C15" s="323">
        <v>0</v>
      </c>
      <c r="D15" s="323">
        <v>0</v>
      </c>
      <c r="E15" s="323">
        <f>SUM(C15:D15)</f>
        <v>0</v>
      </c>
      <c r="F15" s="430"/>
    </row>
    <row r="16" spans="2:6" s="319" customFormat="1" ht="24.75" customHeight="1">
      <c r="B16" s="325" t="s">
        <v>558</v>
      </c>
      <c r="C16" s="326">
        <f>SUM(C14:C15)</f>
        <v>0</v>
      </c>
      <c r="D16" s="326">
        <f>SUM(D14:D15)</f>
        <v>0</v>
      </c>
      <c r="E16" s="326">
        <f>SUM(E14:E15)</f>
        <v>0</v>
      </c>
      <c r="F16" s="430"/>
    </row>
    <row r="17" spans="2:6" s="319" customFormat="1" ht="24.75" customHeight="1">
      <c r="B17" s="329" t="s">
        <v>559</v>
      </c>
      <c r="C17" s="326">
        <f>C8+C12+C16</f>
        <v>546901433</v>
      </c>
      <c r="D17" s="326">
        <f>D8+D12+D16</f>
        <v>56666988</v>
      </c>
      <c r="E17" s="326">
        <f>E8+E12+E16</f>
        <v>603568421</v>
      </c>
      <c r="F17" s="430"/>
    </row>
    <row r="18" spans="2:6" s="319" customFormat="1" ht="24.75" customHeight="1">
      <c r="B18" s="330"/>
      <c r="C18" s="331"/>
      <c r="D18" s="331"/>
      <c r="E18" s="331"/>
      <c r="F18" s="332"/>
    </row>
    <row r="19" spans="2:6" s="319" customFormat="1" ht="24.75" customHeight="1">
      <c r="B19" s="333"/>
      <c r="C19" s="334"/>
      <c r="D19" s="334"/>
      <c r="E19" s="334"/>
      <c r="F19" s="332"/>
    </row>
  </sheetData>
  <sheetProtection/>
  <mergeCells count="3">
    <mergeCell ref="B2:E2"/>
    <mergeCell ref="B3:D3"/>
    <mergeCell ref="F13:F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J14" sqref="J14"/>
    </sheetView>
  </sheetViews>
  <sheetFormatPr defaultColWidth="9.00390625" defaultRowHeight="12.75"/>
  <cols>
    <col min="1" max="1" width="4.875" style="335" customWidth="1"/>
    <col min="2" max="2" width="35.375" style="336" customWidth="1"/>
    <col min="3" max="3" width="4.875" style="335" customWidth="1"/>
    <col min="4" max="6" width="9.875" style="337" customWidth="1"/>
    <col min="7" max="7" width="8.875" style="339" customWidth="1"/>
    <col min="8" max="16384" width="9.125" style="335" customWidth="1"/>
  </cols>
  <sheetData>
    <row r="1" spans="6:7" ht="12.75">
      <c r="F1" s="338" t="s">
        <v>561</v>
      </c>
      <c r="G1" s="335"/>
    </row>
    <row r="2" spans="1:7" ht="29.25" customHeight="1">
      <c r="A2" s="431" t="s">
        <v>597</v>
      </c>
      <c r="B2" s="431"/>
      <c r="C2" s="431"/>
      <c r="D2" s="431"/>
      <c r="E2" s="431"/>
      <c r="F2" s="431"/>
      <c r="G2" s="431"/>
    </row>
    <row r="3" spans="1:7" ht="22.5" customHeight="1">
      <c r="A3" s="432" t="s">
        <v>6</v>
      </c>
      <c r="B3" s="432"/>
      <c r="C3" s="384" t="s">
        <v>562</v>
      </c>
      <c r="D3" s="385" t="s">
        <v>563</v>
      </c>
      <c r="E3" s="385" t="s">
        <v>564</v>
      </c>
      <c r="F3" s="385" t="s">
        <v>565</v>
      </c>
      <c r="G3" s="386" t="s">
        <v>218</v>
      </c>
    </row>
    <row r="4" spans="1:7" ht="16.5" customHeight="1">
      <c r="A4" s="387" t="s">
        <v>322</v>
      </c>
      <c r="B4" s="388" t="s">
        <v>566</v>
      </c>
      <c r="C4" s="389">
        <v>0</v>
      </c>
      <c r="D4" s="390"/>
      <c r="E4" s="390"/>
      <c r="F4" s="390"/>
      <c r="G4" s="391">
        <f aca="true" t="shared" si="0" ref="G4:G33">SUM(D4:F4)</f>
        <v>0</v>
      </c>
    </row>
    <row r="5" spans="1:7" ht="16.5" customHeight="1">
      <c r="A5" s="387" t="s">
        <v>325</v>
      </c>
      <c r="B5" s="388" t="s">
        <v>567</v>
      </c>
      <c r="C5" s="389">
        <v>0</v>
      </c>
      <c r="D5" s="390"/>
      <c r="E5" s="390"/>
      <c r="F5" s="390"/>
      <c r="G5" s="391">
        <f t="shared" si="0"/>
        <v>0</v>
      </c>
    </row>
    <row r="6" spans="1:7" ht="16.5" customHeight="1">
      <c r="A6" s="387" t="s">
        <v>328</v>
      </c>
      <c r="B6" s="388" t="s">
        <v>568</v>
      </c>
      <c r="C6" s="389">
        <v>0</v>
      </c>
      <c r="D6" s="390"/>
      <c r="E6" s="390"/>
      <c r="F6" s="390"/>
      <c r="G6" s="391">
        <f t="shared" si="0"/>
        <v>0</v>
      </c>
    </row>
    <row r="7" spans="1:7" ht="16.5" customHeight="1">
      <c r="A7" s="387" t="s">
        <v>331</v>
      </c>
      <c r="B7" s="388" t="s">
        <v>569</v>
      </c>
      <c r="C7" s="389">
        <v>12</v>
      </c>
      <c r="D7" s="390"/>
      <c r="E7" s="390">
        <v>3478</v>
      </c>
      <c r="F7" s="390"/>
      <c r="G7" s="391">
        <f t="shared" si="0"/>
        <v>3478</v>
      </c>
    </row>
    <row r="8" spans="1:7" ht="16.5" customHeight="1">
      <c r="A8" s="387" t="s">
        <v>334</v>
      </c>
      <c r="B8" s="388" t="s">
        <v>570</v>
      </c>
      <c r="C8" s="389">
        <v>0</v>
      </c>
      <c r="D8" s="390"/>
      <c r="E8" s="390"/>
      <c r="F8" s="390"/>
      <c r="G8" s="391">
        <f t="shared" si="0"/>
        <v>0</v>
      </c>
    </row>
    <row r="9" spans="1:7" ht="16.5" customHeight="1">
      <c r="A9" s="387" t="s">
        <v>336</v>
      </c>
      <c r="B9" s="388" t="s">
        <v>571</v>
      </c>
      <c r="C9" s="389">
        <v>0</v>
      </c>
      <c r="D9" s="390"/>
      <c r="E9" s="390"/>
      <c r="F9" s="390"/>
      <c r="G9" s="391">
        <f t="shared" si="0"/>
        <v>0</v>
      </c>
    </row>
    <row r="10" spans="1:7" s="342" customFormat="1" ht="16.5" customHeight="1">
      <c r="A10" s="386" t="s">
        <v>416</v>
      </c>
      <c r="B10" s="392" t="s">
        <v>572</v>
      </c>
      <c r="C10" s="394">
        <f>SUM(C4:C9)</f>
        <v>12</v>
      </c>
      <c r="D10" s="391">
        <f>SUM(D4:D9)</f>
        <v>0</v>
      </c>
      <c r="E10" s="391">
        <f>SUM(E4:E9)</f>
        <v>3478</v>
      </c>
      <c r="F10" s="391">
        <f>SUM(F4:F9)</f>
        <v>0</v>
      </c>
      <c r="G10" s="391">
        <f t="shared" si="0"/>
        <v>3478</v>
      </c>
    </row>
    <row r="11" spans="1:7" ht="16.5" customHeight="1">
      <c r="A11" s="387" t="s">
        <v>322</v>
      </c>
      <c r="B11" s="388" t="s">
        <v>573</v>
      </c>
      <c r="C11" s="389">
        <v>456</v>
      </c>
      <c r="D11" s="390">
        <v>1168226</v>
      </c>
      <c r="E11" s="390">
        <v>714807</v>
      </c>
      <c r="F11" s="390"/>
      <c r="G11" s="391">
        <f t="shared" si="0"/>
        <v>1883033</v>
      </c>
    </row>
    <row r="12" spans="1:7" ht="16.5" customHeight="1">
      <c r="A12" s="387" t="s">
        <v>325</v>
      </c>
      <c r="B12" s="388" t="s">
        <v>574</v>
      </c>
      <c r="C12" s="389">
        <v>302</v>
      </c>
      <c r="D12" s="390">
        <v>11726</v>
      </c>
      <c r="E12" s="390">
        <v>114385</v>
      </c>
      <c r="F12" s="390">
        <v>10561</v>
      </c>
      <c r="G12" s="391">
        <f t="shared" si="0"/>
        <v>136672</v>
      </c>
    </row>
    <row r="13" spans="1:7" ht="16.5" customHeight="1">
      <c r="A13" s="387" t="s">
        <v>328</v>
      </c>
      <c r="B13" s="388" t="s">
        <v>575</v>
      </c>
      <c r="C13" s="389">
        <v>5</v>
      </c>
      <c r="D13" s="390"/>
      <c r="E13" s="390">
        <v>17682</v>
      </c>
      <c r="F13" s="390"/>
      <c r="G13" s="391">
        <f t="shared" si="0"/>
        <v>17682</v>
      </c>
    </row>
    <row r="14" spans="1:7" ht="16.5" customHeight="1">
      <c r="A14" s="387" t="s">
        <v>331</v>
      </c>
      <c r="B14" s="388" t="s">
        <v>311</v>
      </c>
      <c r="C14" s="389">
        <v>0</v>
      </c>
      <c r="D14" s="390"/>
      <c r="E14" s="390"/>
      <c r="F14" s="390"/>
      <c r="G14" s="391">
        <f t="shared" si="0"/>
        <v>0</v>
      </c>
    </row>
    <row r="15" spans="1:7" ht="16.5" customHeight="1">
      <c r="A15" s="387" t="s">
        <v>334</v>
      </c>
      <c r="B15" s="388" t="s">
        <v>576</v>
      </c>
      <c r="C15" s="389">
        <v>0</v>
      </c>
      <c r="D15" s="390"/>
      <c r="E15" s="390"/>
      <c r="F15" s="390"/>
      <c r="G15" s="391">
        <f t="shared" si="0"/>
        <v>0</v>
      </c>
    </row>
    <row r="16" spans="1:7" ht="16.5" customHeight="1">
      <c r="A16" s="387" t="s">
        <v>336</v>
      </c>
      <c r="B16" s="388" t="s">
        <v>577</v>
      </c>
      <c r="C16" s="389"/>
      <c r="D16" s="390"/>
      <c r="E16" s="390"/>
      <c r="F16" s="390"/>
      <c r="G16" s="391">
        <f t="shared" si="0"/>
        <v>0</v>
      </c>
    </row>
    <row r="17" spans="1:7" ht="16.5" customHeight="1">
      <c r="A17" s="387" t="s">
        <v>338</v>
      </c>
      <c r="B17" s="388" t="s">
        <v>578</v>
      </c>
      <c r="C17" s="389">
        <v>0</v>
      </c>
      <c r="D17" s="390"/>
      <c r="E17" s="390"/>
      <c r="F17" s="390"/>
      <c r="G17" s="391">
        <f t="shared" si="0"/>
        <v>0</v>
      </c>
    </row>
    <row r="18" spans="1:7" ht="16.5" customHeight="1">
      <c r="A18" s="387" t="s">
        <v>339</v>
      </c>
      <c r="B18" s="388" t="s">
        <v>579</v>
      </c>
      <c r="C18" s="389">
        <v>0</v>
      </c>
      <c r="D18" s="390"/>
      <c r="E18" s="390"/>
      <c r="F18" s="390"/>
      <c r="G18" s="391">
        <f t="shared" si="0"/>
        <v>0</v>
      </c>
    </row>
    <row r="19" spans="1:7" s="342" customFormat="1" ht="16.5" customHeight="1">
      <c r="A19" s="386" t="s">
        <v>417</v>
      </c>
      <c r="B19" s="392" t="s">
        <v>580</v>
      </c>
      <c r="C19" s="394">
        <f>SUM(C11:C18)</f>
        <v>763</v>
      </c>
      <c r="D19" s="391">
        <f>SUM(D11:D18)</f>
        <v>1179952</v>
      </c>
      <c r="E19" s="391">
        <f>SUM(E11:E18)</f>
        <v>846874</v>
      </c>
      <c r="F19" s="391">
        <f>SUM(F11:F18)</f>
        <v>10561</v>
      </c>
      <c r="G19" s="391">
        <f t="shared" si="0"/>
        <v>2037387</v>
      </c>
    </row>
    <row r="20" spans="1:7" ht="15.75" customHeight="1">
      <c r="A20" s="387" t="s">
        <v>322</v>
      </c>
      <c r="B20" s="388" t="s">
        <v>581</v>
      </c>
      <c r="C20" s="389">
        <v>1</v>
      </c>
      <c r="D20" s="390"/>
      <c r="E20" s="390">
        <v>18950</v>
      </c>
      <c r="F20" s="390"/>
      <c r="G20" s="391">
        <f t="shared" si="0"/>
        <v>18950</v>
      </c>
    </row>
    <row r="21" spans="1:7" ht="27.75" customHeight="1">
      <c r="A21" s="387" t="s">
        <v>325</v>
      </c>
      <c r="B21" s="388" t="s">
        <v>582</v>
      </c>
      <c r="C21" s="389">
        <v>0</v>
      </c>
      <c r="D21" s="390"/>
      <c r="E21" s="390"/>
      <c r="F21" s="390"/>
      <c r="G21" s="391">
        <f t="shared" si="0"/>
        <v>0</v>
      </c>
    </row>
    <row r="22" spans="1:7" ht="16.5" customHeight="1">
      <c r="A22" s="387" t="s">
        <v>328</v>
      </c>
      <c r="B22" s="388" t="s">
        <v>583</v>
      </c>
      <c r="C22" s="389">
        <v>1</v>
      </c>
      <c r="D22" s="390"/>
      <c r="E22" s="390">
        <v>0</v>
      </c>
      <c r="F22" s="390"/>
      <c r="G22" s="391">
        <f t="shared" si="0"/>
        <v>0</v>
      </c>
    </row>
    <row r="23" spans="1:7" ht="16.5" customHeight="1">
      <c r="A23" s="387" t="s">
        <v>331</v>
      </c>
      <c r="B23" s="388" t="s">
        <v>584</v>
      </c>
      <c r="C23" s="389">
        <v>1</v>
      </c>
      <c r="D23" s="390"/>
      <c r="E23" s="390"/>
      <c r="F23" s="390">
        <v>0</v>
      </c>
      <c r="G23" s="391">
        <f t="shared" si="0"/>
        <v>0</v>
      </c>
    </row>
    <row r="24" spans="1:7" ht="16.5" customHeight="1">
      <c r="A24" s="387" t="s">
        <v>334</v>
      </c>
      <c r="B24" s="388" t="s">
        <v>585</v>
      </c>
      <c r="C24" s="389">
        <v>0</v>
      </c>
      <c r="D24" s="390"/>
      <c r="E24" s="390"/>
      <c r="F24" s="390"/>
      <c r="G24" s="391">
        <f t="shared" si="0"/>
        <v>0</v>
      </c>
    </row>
    <row r="25" spans="1:7" ht="24.75" customHeight="1">
      <c r="A25" s="387" t="s">
        <v>336</v>
      </c>
      <c r="B25" s="388" t="s">
        <v>586</v>
      </c>
      <c r="C25" s="389">
        <v>0</v>
      </c>
      <c r="D25" s="390"/>
      <c r="E25" s="390"/>
      <c r="F25" s="390"/>
      <c r="G25" s="391">
        <f t="shared" si="0"/>
        <v>0</v>
      </c>
    </row>
    <row r="26" spans="1:7" s="342" customFormat="1" ht="29.25" customHeight="1">
      <c r="A26" s="386" t="s">
        <v>418</v>
      </c>
      <c r="B26" s="392" t="s">
        <v>587</v>
      </c>
      <c r="C26" s="394">
        <f>SUM(C20:C25)</f>
        <v>3</v>
      </c>
      <c r="D26" s="391">
        <f>SUM(D20:D25)</f>
        <v>0</v>
      </c>
      <c r="E26" s="391">
        <f>SUM(E20:E25)</f>
        <v>18950</v>
      </c>
      <c r="F26" s="391">
        <f>SUM(F20:F25)</f>
        <v>0</v>
      </c>
      <c r="G26" s="391">
        <f t="shared" si="0"/>
        <v>18950</v>
      </c>
    </row>
    <row r="27" spans="1:7" ht="27" customHeight="1">
      <c r="A27" s="387" t="s">
        <v>322</v>
      </c>
      <c r="B27" s="388" t="s">
        <v>588</v>
      </c>
      <c r="C27" s="389">
        <v>2</v>
      </c>
      <c r="D27" s="390"/>
      <c r="E27" s="390">
        <v>317201</v>
      </c>
      <c r="F27" s="390"/>
      <c r="G27" s="391">
        <f t="shared" si="0"/>
        <v>317201</v>
      </c>
    </row>
    <row r="28" spans="1:7" ht="16.5" customHeight="1">
      <c r="A28" s="387" t="s">
        <v>325</v>
      </c>
      <c r="B28" s="388" t="s">
        <v>589</v>
      </c>
      <c r="C28" s="389">
        <v>0</v>
      </c>
      <c r="D28" s="390"/>
      <c r="E28" s="390"/>
      <c r="F28" s="390"/>
      <c r="G28" s="391">
        <f t="shared" si="0"/>
        <v>0</v>
      </c>
    </row>
    <row r="29" spans="1:7" ht="16.5" customHeight="1">
      <c r="A29" s="387" t="s">
        <v>328</v>
      </c>
      <c r="B29" s="388" t="s">
        <v>590</v>
      </c>
      <c r="C29" s="389">
        <v>0</v>
      </c>
      <c r="D29" s="390"/>
      <c r="E29" s="390"/>
      <c r="F29" s="390"/>
      <c r="G29" s="391">
        <f t="shared" si="0"/>
        <v>0</v>
      </c>
    </row>
    <row r="30" spans="1:7" ht="16.5" customHeight="1">
      <c r="A30" s="387" t="s">
        <v>331</v>
      </c>
      <c r="B30" s="388" t="s">
        <v>591</v>
      </c>
      <c r="C30" s="389">
        <v>0</v>
      </c>
      <c r="D30" s="390"/>
      <c r="E30" s="390"/>
      <c r="F30" s="390"/>
      <c r="G30" s="391">
        <f t="shared" si="0"/>
        <v>0</v>
      </c>
    </row>
    <row r="31" spans="1:7" ht="13.5" customHeight="1">
      <c r="A31" s="387" t="s">
        <v>334</v>
      </c>
      <c r="B31" s="388" t="s">
        <v>592</v>
      </c>
      <c r="C31" s="389">
        <v>0</v>
      </c>
      <c r="D31" s="390"/>
      <c r="E31" s="390"/>
      <c r="F31" s="390"/>
      <c r="G31" s="391">
        <f t="shared" si="0"/>
        <v>0</v>
      </c>
    </row>
    <row r="32" spans="1:7" s="342" customFormat="1" ht="24.75" customHeight="1">
      <c r="A32" s="386" t="s">
        <v>419</v>
      </c>
      <c r="B32" s="392" t="s">
        <v>593</v>
      </c>
      <c r="C32" s="394">
        <f>SUM(C27:C31)</f>
        <v>2</v>
      </c>
      <c r="D32" s="391">
        <f>SUM(D27:D31)</f>
        <v>0</v>
      </c>
      <c r="E32" s="391">
        <f>SUM(E27:E31)</f>
        <v>317201</v>
      </c>
      <c r="F32" s="391">
        <f>SUM(F27:F31)</f>
        <v>0</v>
      </c>
      <c r="G32" s="391">
        <f t="shared" si="0"/>
        <v>317201</v>
      </c>
    </row>
    <row r="33" spans="1:7" s="342" customFormat="1" ht="19.5" customHeight="1">
      <c r="A33" s="393" t="s">
        <v>594</v>
      </c>
      <c r="B33" s="392" t="s">
        <v>595</v>
      </c>
      <c r="C33" s="394">
        <f>C10+C19+C26+C32</f>
        <v>780</v>
      </c>
      <c r="D33" s="391">
        <f>D32+D26+D19+D10</f>
        <v>1179952</v>
      </c>
      <c r="E33" s="391">
        <f>E32+E26+E19+E10</f>
        <v>1186503</v>
      </c>
      <c r="F33" s="391">
        <f>F10+F19+F26+F32</f>
        <v>10561</v>
      </c>
      <c r="G33" s="391">
        <f t="shared" si="0"/>
        <v>2377016</v>
      </c>
    </row>
    <row r="34" spans="2:7" s="342" customFormat="1" ht="19.5" customHeight="1">
      <c r="B34" s="341"/>
      <c r="D34" s="340"/>
      <c r="E34" s="340"/>
      <c r="F34" s="340"/>
      <c r="G34" s="340"/>
    </row>
    <row r="35" spans="1:11" s="336" customFormat="1" ht="30.75" customHeight="1">
      <c r="A35" s="433" t="s">
        <v>617</v>
      </c>
      <c r="B35" s="434"/>
      <c r="C35" s="434"/>
      <c r="D35" s="434"/>
      <c r="E35" s="434"/>
      <c r="F35" s="434"/>
      <c r="G35" s="434"/>
      <c r="H35" s="341"/>
      <c r="I35" s="341"/>
      <c r="J35" s="341"/>
      <c r="K35" s="341"/>
    </row>
    <row r="36" spans="1:11" s="336" customFormat="1" ht="43.5" customHeight="1">
      <c r="A36" s="434" t="s">
        <v>596</v>
      </c>
      <c r="B36" s="434"/>
      <c r="C36" s="434"/>
      <c r="D36" s="434"/>
      <c r="E36" s="434"/>
      <c r="F36" s="434"/>
      <c r="G36" s="434"/>
      <c r="H36" s="341"/>
      <c r="I36" s="341"/>
      <c r="J36" s="341"/>
      <c r="K36" s="341"/>
    </row>
    <row r="37" spans="1:11" ht="12.75">
      <c r="A37" s="341"/>
      <c r="B37" s="341"/>
      <c r="C37" s="341"/>
      <c r="D37" s="341"/>
      <c r="E37" s="341"/>
      <c r="F37" s="341"/>
      <c r="G37" s="341"/>
      <c r="H37" s="341"/>
      <c r="I37" s="341"/>
      <c r="J37" s="341"/>
      <c r="K37" s="341"/>
    </row>
  </sheetData>
  <sheetProtection/>
  <mergeCells count="4">
    <mergeCell ref="A2:G2"/>
    <mergeCell ref="A3:B3"/>
    <mergeCell ref="A35:G35"/>
    <mergeCell ref="A36:G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pane ySplit="3" topLeftCell="A43" activePane="bottomLeft" state="frozen"/>
      <selection pane="topLeft" activeCell="A1" sqref="A1"/>
      <selection pane="bottomLeft" activeCell="H7" sqref="H7"/>
    </sheetView>
  </sheetViews>
  <sheetFormatPr defaultColWidth="9.00390625" defaultRowHeight="12.75"/>
  <cols>
    <col min="1" max="1" width="8.125" style="9" customWidth="1"/>
    <col min="2" max="2" width="41.00390625" style="9" customWidth="1"/>
    <col min="3" max="4" width="14.125" style="9" bestFit="1" customWidth="1"/>
    <col min="5" max="5" width="19.00390625" style="9" customWidth="1"/>
    <col min="6" max="16384" width="9.125" style="9" customWidth="1"/>
  </cols>
  <sheetData>
    <row r="1" spans="1:5" ht="12.75">
      <c r="A1" s="395" t="s">
        <v>315</v>
      </c>
      <c r="B1" s="396"/>
      <c r="C1" s="396"/>
      <c r="D1" s="396"/>
      <c r="E1" s="396"/>
    </row>
    <row r="2" spans="1:5" ht="25.5">
      <c r="A2" s="8" t="s">
        <v>5</v>
      </c>
      <c r="B2" s="8" t="s">
        <v>6</v>
      </c>
      <c r="C2" s="8" t="s">
        <v>7</v>
      </c>
      <c r="D2" s="8" t="s">
        <v>8</v>
      </c>
      <c r="E2" s="8" t="s">
        <v>9</v>
      </c>
    </row>
    <row r="3" spans="1:5" ht="12.75">
      <c r="A3" s="8">
        <v>2</v>
      </c>
      <c r="B3" s="8">
        <v>3</v>
      </c>
      <c r="C3" s="8">
        <v>4</v>
      </c>
      <c r="D3" s="8">
        <v>5</v>
      </c>
      <c r="E3" s="8">
        <v>8</v>
      </c>
    </row>
    <row r="4" spans="1:5" ht="25.5">
      <c r="A4" s="12" t="s">
        <v>0</v>
      </c>
      <c r="B4" s="10" t="s">
        <v>127</v>
      </c>
      <c r="C4" s="13">
        <v>108908012</v>
      </c>
      <c r="D4" s="13">
        <v>113247380</v>
      </c>
      <c r="E4" s="13">
        <v>113247380</v>
      </c>
    </row>
    <row r="5" spans="1:5" ht="25.5">
      <c r="A5" s="12" t="s">
        <v>1</v>
      </c>
      <c r="B5" s="10" t="s">
        <v>128</v>
      </c>
      <c r="C5" s="13">
        <v>95715100</v>
      </c>
      <c r="D5" s="13">
        <v>98374933</v>
      </c>
      <c r="E5" s="13">
        <v>98374933</v>
      </c>
    </row>
    <row r="6" spans="1:5" ht="38.25">
      <c r="A6" s="12" t="s">
        <v>2</v>
      </c>
      <c r="B6" s="10" t="s">
        <v>129</v>
      </c>
      <c r="C6" s="13">
        <v>111129892</v>
      </c>
      <c r="D6" s="13">
        <v>114335769</v>
      </c>
      <c r="E6" s="13">
        <v>114335769</v>
      </c>
    </row>
    <row r="7" spans="1:5" ht="25.5">
      <c r="A7" s="12" t="s">
        <v>3</v>
      </c>
      <c r="B7" s="10" t="s">
        <v>130</v>
      </c>
      <c r="C7" s="13">
        <v>4143900</v>
      </c>
      <c r="D7" s="13">
        <v>4143900</v>
      </c>
      <c r="E7" s="13">
        <v>4143900</v>
      </c>
    </row>
    <row r="8" spans="1:5" ht="25.5">
      <c r="A8" s="12" t="s">
        <v>131</v>
      </c>
      <c r="B8" s="10" t="s">
        <v>132</v>
      </c>
      <c r="C8" s="13">
        <v>0</v>
      </c>
      <c r="D8" s="13">
        <v>16412735</v>
      </c>
      <c r="E8" s="13">
        <v>16412735</v>
      </c>
    </row>
    <row r="9" spans="1:5" ht="25.5">
      <c r="A9" s="12" t="s">
        <v>11</v>
      </c>
      <c r="B9" s="10" t="s">
        <v>133</v>
      </c>
      <c r="C9" s="13">
        <v>319896904</v>
      </c>
      <c r="D9" s="13">
        <v>346514717</v>
      </c>
      <c r="E9" s="13">
        <v>346514717</v>
      </c>
    </row>
    <row r="10" spans="1:5" ht="25.5">
      <c r="A10" s="12" t="s">
        <v>39</v>
      </c>
      <c r="B10" s="10" t="s">
        <v>134</v>
      </c>
      <c r="C10" s="13">
        <v>99340000</v>
      </c>
      <c r="D10" s="13">
        <v>111741543</v>
      </c>
      <c r="E10" s="13">
        <v>112051780</v>
      </c>
    </row>
    <row r="11" spans="1:5" ht="38.25">
      <c r="A11" s="12" t="s">
        <v>45</v>
      </c>
      <c r="B11" s="10" t="s">
        <v>135</v>
      </c>
      <c r="C11" s="13">
        <v>0</v>
      </c>
      <c r="D11" s="13">
        <v>0</v>
      </c>
      <c r="E11" s="13">
        <v>7000000</v>
      </c>
    </row>
    <row r="12" spans="1:5" ht="25.5">
      <c r="A12" s="12" t="s">
        <v>47</v>
      </c>
      <c r="B12" s="10" t="s">
        <v>136</v>
      </c>
      <c r="C12" s="13">
        <v>0</v>
      </c>
      <c r="D12" s="13">
        <v>0</v>
      </c>
      <c r="E12" s="13">
        <v>12089026</v>
      </c>
    </row>
    <row r="13" spans="1:5" ht="25.5">
      <c r="A13" s="12" t="s">
        <v>49</v>
      </c>
      <c r="B13" s="10" t="s">
        <v>137</v>
      </c>
      <c r="C13" s="13">
        <v>0</v>
      </c>
      <c r="D13" s="13">
        <v>0</v>
      </c>
      <c r="E13" s="13">
        <v>9772600</v>
      </c>
    </row>
    <row r="14" spans="1:5" ht="12.75">
      <c r="A14" s="12" t="s">
        <v>51</v>
      </c>
      <c r="B14" s="10" t="s">
        <v>138</v>
      </c>
      <c r="C14" s="13">
        <v>0</v>
      </c>
      <c r="D14" s="13">
        <v>0</v>
      </c>
      <c r="E14" s="13">
        <v>82581194</v>
      </c>
    </row>
    <row r="15" spans="1:5" ht="25.5">
      <c r="A15" s="12" t="s">
        <v>139</v>
      </c>
      <c r="B15" s="10" t="s">
        <v>140</v>
      </c>
      <c r="C15" s="13">
        <v>0</v>
      </c>
      <c r="D15" s="13">
        <v>0</v>
      </c>
      <c r="E15" s="13">
        <v>608960</v>
      </c>
    </row>
    <row r="16" spans="1:5" ht="38.25">
      <c r="A16" s="14" t="s">
        <v>57</v>
      </c>
      <c r="B16" s="11" t="s">
        <v>141</v>
      </c>
      <c r="C16" s="15">
        <v>419236904</v>
      </c>
      <c r="D16" s="15">
        <v>458256260</v>
      </c>
      <c r="E16" s="15">
        <v>458566497</v>
      </c>
    </row>
    <row r="17" spans="1:5" ht="38.25">
      <c r="A17" s="12" t="s">
        <v>142</v>
      </c>
      <c r="B17" s="10" t="s">
        <v>143</v>
      </c>
      <c r="C17" s="13">
        <v>335845000</v>
      </c>
      <c r="D17" s="13">
        <v>326797928</v>
      </c>
      <c r="E17" s="13">
        <v>9094761</v>
      </c>
    </row>
    <row r="18" spans="1:5" ht="12.75">
      <c r="A18" s="12" t="s">
        <v>144</v>
      </c>
      <c r="B18" s="10" t="s">
        <v>145</v>
      </c>
      <c r="C18" s="13">
        <v>0</v>
      </c>
      <c r="D18" s="13">
        <v>0</v>
      </c>
      <c r="E18" s="13">
        <v>9094761</v>
      </c>
    </row>
    <row r="19" spans="1:5" ht="38.25">
      <c r="A19" s="14" t="s">
        <v>146</v>
      </c>
      <c r="B19" s="11" t="s">
        <v>147</v>
      </c>
      <c r="C19" s="15">
        <v>335845000</v>
      </c>
      <c r="D19" s="15">
        <v>326797928</v>
      </c>
      <c r="E19" s="15">
        <v>9094761</v>
      </c>
    </row>
    <row r="20" spans="1:5" ht="25.5">
      <c r="A20" s="12" t="s">
        <v>148</v>
      </c>
      <c r="B20" s="10" t="s">
        <v>149</v>
      </c>
      <c r="C20" s="13">
        <v>0</v>
      </c>
      <c r="D20" s="13">
        <v>19578</v>
      </c>
      <c r="E20" s="13">
        <v>19578</v>
      </c>
    </row>
    <row r="21" spans="1:5" ht="25.5">
      <c r="A21" s="12" t="s">
        <v>150</v>
      </c>
      <c r="B21" s="10" t="s">
        <v>151</v>
      </c>
      <c r="C21" s="13">
        <v>0</v>
      </c>
      <c r="D21" s="13">
        <v>0</v>
      </c>
      <c r="E21" s="13">
        <v>19578</v>
      </c>
    </row>
    <row r="22" spans="1:5" ht="12.75">
      <c r="A22" s="12" t="s">
        <v>152</v>
      </c>
      <c r="B22" s="10" t="s">
        <v>153</v>
      </c>
      <c r="C22" s="13">
        <v>0</v>
      </c>
      <c r="D22" s="13">
        <v>19578</v>
      </c>
      <c r="E22" s="13">
        <v>19578</v>
      </c>
    </row>
    <row r="23" spans="1:5" ht="25.5">
      <c r="A23" s="12" t="s">
        <v>154</v>
      </c>
      <c r="B23" s="10" t="s">
        <v>155</v>
      </c>
      <c r="C23" s="13">
        <v>19000000</v>
      </c>
      <c r="D23" s="13">
        <v>30000000</v>
      </c>
      <c r="E23" s="13">
        <v>31343879</v>
      </c>
    </row>
    <row r="24" spans="1:5" ht="38.25">
      <c r="A24" s="12" t="s">
        <v>93</v>
      </c>
      <c r="B24" s="10" t="s">
        <v>156</v>
      </c>
      <c r="C24" s="13">
        <v>0</v>
      </c>
      <c r="D24" s="13">
        <v>0</v>
      </c>
      <c r="E24" s="13">
        <v>31103879</v>
      </c>
    </row>
    <row r="25" spans="1:5" ht="25.5">
      <c r="A25" s="12" t="s">
        <v>157</v>
      </c>
      <c r="B25" s="10" t="s">
        <v>158</v>
      </c>
      <c r="C25" s="13">
        <v>0</v>
      </c>
      <c r="D25" s="13">
        <v>0</v>
      </c>
      <c r="E25" s="13">
        <v>240000</v>
      </c>
    </row>
    <row r="26" spans="1:5" ht="12.75">
      <c r="A26" s="12" t="s">
        <v>159</v>
      </c>
      <c r="B26" s="10" t="s">
        <v>160</v>
      </c>
      <c r="C26" s="13">
        <v>6000000</v>
      </c>
      <c r="D26" s="13">
        <v>8534262</v>
      </c>
      <c r="E26" s="13">
        <v>6705036</v>
      </c>
    </row>
    <row r="27" spans="1:5" ht="25.5">
      <c r="A27" s="12" t="s">
        <v>161</v>
      </c>
      <c r="B27" s="10" t="s">
        <v>162</v>
      </c>
      <c r="C27" s="13">
        <v>0</v>
      </c>
      <c r="D27" s="13">
        <v>0</v>
      </c>
      <c r="E27" s="13">
        <v>6705036</v>
      </c>
    </row>
    <row r="28" spans="1:5" ht="25.5">
      <c r="A28" s="12" t="s">
        <v>163</v>
      </c>
      <c r="B28" s="10" t="s">
        <v>164</v>
      </c>
      <c r="C28" s="13">
        <v>1000000</v>
      </c>
      <c r="D28" s="13">
        <v>0</v>
      </c>
      <c r="E28" s="13">
        <v>0</v>
      </c>
    </row>
    <row r="29" spans="1:5" ht="25.5">
      <c r="A29" s="12" t="s">
        <v>165</v>
      </c>
      <c r="B29" s="10" t="s">
        <v>166</v>
      </c>
      <c r="C29" s="13">
        <v>26000000</v>
      </c>
      <c r="D29" s="13">
        <v>38534262</v>
      </c>
      <c r="E29" s="13">
        <v>38048915</v>
      </c>
    </row>
    <row r="30" spans="1:5" ht="25.5">
      <c r="A30" s="12" t="s">
        <v>167</v>
      </c>
      <c r="B30" s="10" t="s">
        <v>168</v>
      </c>
      <c r="C30" s="13">
        <v>900000</v>
      </c>
      <c r="D30" s="13">
        <v>1652463</v>
      </c>
      <c r="E30" s="13">
        <v>1079426</v>
      </c>
    </row>
    <row r="31" spans="1:5" ht="51">
      <c r="A31" s="12" t="s">
        <v>103</v>
      </c>
      <c r="B31" s="10" t="s">
        <v>169</v>
      </c>
      <c r="C31" s="13">
        <v>0</v>
      </c>
      <c r="D31" s="13">
        <v>0</v>
      </c>
      <c r="E31" s="13">
        <v>127367</v>
      </c>
    </row>
    <row r="32" spans="1:5" ht="25.5">
      <c r="A32" s="14" t="s">
        <v>170</v>
      </c>
      <c r="B32" s="11" t="s">
        <v>171</v>
      </c>
      <c r="C32" s="15">
        <v>26900000</v>
      </c>
      <c r="D32" s="15">
        <v>40206303</v>
      </c>
      <c r="E32" s="15">
        <v>39147919</v>
      </c>
    </row>
    <row r="33" spans="1:5" ht="12.75">
      <c r="A33" s="12" t="s">
        <v>172</v>
      </c>
      <c r="B33" s="10" t="s">
        <v>173</v>
      </c>
      <c r="C33" s="13">
        <v>29086096</v>
      </c>
      <c r="D33" s="13">
        <v>14885482</v>
      </c>
      <c r="E33" s="13">
        <v>10108788</v>
      </c>
    </row>
    <row r="34" spans="1:5" ht="25.5">
      <c r="A34" s="12" t="s">
        <v>174</v>
      </c>
      <c r="B34" s="10" t="s">
        <v>175</v>
      </c>
      <c r="C34" s="13">
        <v>0</v>
      </c>
      <c r="D34" s="13">
        <v>0</v>
      </c>
      <c r="E34" s="13">
        <v>3938</v>
      </c>
    </row>
    <row r="35" spans="1:5" ht="25.5">
      <c r="A35" s="12" t="s">
        <v>176</v>
      </c>
      <c r="B35" s="10" t="s">
        <v>177</v>
      </c>
      <c r="C35" s="13">
        <v>7770000</v>
      </c>
      <c r="D35" s="13">
        <v>933142</v>
      </c>
      <c r="E35" s="13">
        <v>932266</v>
      </c>
    </row>
    <row r="36" spans="1:5" ht="12.75">
      <c r="A36" s="12" t="s">
        <v>117</v>
      </c>
      <c r="B36" s="10" t="s">
        <v>178</v>
      </c>
      <c r="C36" s="13">
        <v>7780000</v>
      </c>
      <c r="D36" s="13">
        <v>1384163</v>
      </c>
      <c r="E36" s="13">
        <v>476787</v>
      </c>
    </row>
    <row r="37" spans="1:5" ht="12.75">
      <c r="A37" s="12" t="s">
        <v>179</v>
      </c>
      <c r="B37" s="10" t="s">
        <v>180</v>
      </c>
      <c r="C37" s="13">
        <v>0</v>
      </c>
      <c r="D37" s="13">
        <v>44205</v>
      </c>
      <c r="E37" s="13">
        <v>44205</v>
      </c>
    </row>
    <row r="38" spans="1:5" ht="25.5">
      <c r="A38" s="12" t="s">
        <v>181</v>
      </c>
      <c r="B38" s="10" t="s">
        <v>182</v>
      </c>
      <c r="C38" s="13">
        <v>0</v>
      </c>
      <c r="D38" s="13">
        <v>468491</v>
      </c>
      <c r="E38" s="13">
        <v>468490</v>
      </c>
    </row>
    <row r="39" spans="1:5" ht="12.75">
      <c r="A39" s="12" t="s">
        <v>183</v>
      </c>
      <c r="B39" s="10" t="s">
        <v>184</v>
      </c>
      <c r="C39" s="13">
        <v>0</v>
      </c>
      <c r="D39" s="13">
        <v>0</v>
      </c>
      <c r="E39" s="13">
        <v>468489</v>
      </c>
    </row>
    <row r="40" spans="1:5" ht="38.25">
      <c r="A40" s="14" t="s">
        <v>185</v>
      </c>
      <c r="B40" s="11" t="s">
        <v>186</v>
      </c>
      <c r="C40" s="15">
        <v>44636096</v>
      </c>
      <c r="D40" s="15">
        <v>17715483</v>
      </c>
      <c r="E40" s="15">
        <v>12030536</v>
      </c>
    </row>
    <row r="41" spans="1:5" ht="12.75">
      <c r="A41" s="12" t="s">
        <v>187</v>
      </c>
      <c r="B41" s="10" t="s">
        <v>188</v>
      </c>
      <c r="C41" s="13">
        <v>0</v>
      </c>
      <c r="D41" s="13">
        <v>0</v>
      </c>
      <c r="E41" s="13">
        <v>1000000</v>
      </c>
    </row>
    <row r="42" spans="1:5" ht="25.5">
      <c r="A42" s="14" t="s">
        <v>189</v>
      </c>
      <c r="B42" s="11" t="s">
        <v>190</v>
      </c>
      <c r="C42" s="15">
        <v>0</v>
      </c>
      <c r="D42" s="15">
        <v>0</v>
      </c>
      <c r="E42" s="15">
        <v>1000000</v>
      </c>
    </row>
    <row r="43" spans="1:5" ht="38.25">
      <c r="A43" s="12" t="s">
        <v>191</v>
      </c>
      <c r="B43" s="10" t="s">
        <v>192</v>
      </c>
      <c r="C43" s="13">
        <v>0</v>
      </c>
      <c r="D43" s="13">
        <v>55600</v>
      </c>
      <c r="E43" s="13">
        <v>55600</v>
      </c>
    </row>
    <row r="44" spans="1:5" ht="25.5">
      <c r="A44" s="12" t="s">
        <v>193</v>
      </c>
      <c r="B44" s="10" t="s">
        <v>194</v>
      </c>
      <c r="C44" s="13">
        <v>0</v>
      </c>
      <c r="D44" s="13">
        <v>0</v>
      </c>
      <c r="E44" s="13">
        <v>55600</v>
      </c>
    </row>
    <row r="45" spans="1:5" ht="25.5">
      <c r="A45" s="14" t="s">
        <v>195</v>
      </c>
      <c r="B45" s="11" t="s">
        <v>196</v>
      </c>
      <c r="C45" s="15">
        <v>0</v>
      </c>
      <c r="D45" s="15">
        <v>55600</v>
      </c>
      <c r="E45" s="15">
        <v>55600</v>
      </c>
    </row>
    <row r="46" spans="1:5" ht="25.5">
      <c r="A46" s="12" t="s">
        <v>197</v>
      </c>
      <c r="B46" s="10" t="s">
        <v>198</v>
      </c>
      <c r="C46" s="13">
        <v>0</v>
      </c>
      <c r="D46" s="13">
        <v>1000000</v>
      </c>
      <c r="E46" s="13">
        <v>1000000</v>
      </c>
    </row>
    <row r="47" spans="1:5" ht="12.75">
      <c r="A47" s="12" t="s">
        <v>199</v>
      </c>
      <c r="B47" s="10" t="s">
        <v>200</v>
      </c>
      <c r="C47" s="13">
        <v>0</v>
      </c>
      <c r="D47" s="13">
        <v>0</v>
      </c>
      <c r="E47" s="13">
        <v>1000000</v>
      </c>
    </row>
    <row r="48" spans="1:5" ht="25.5">
      <c r="A48" s="14" t="s">
        <v>201</v>
      </c>
      <c r="B48" s="11" t="s">
        <v>202</v>
      </c>
      <c r="C48" s="15">
        <v>0</v>
      </c>
      <c r="D48" s="15">
        <v>1000000</v>
      </c>
      <c r="E48" s="15">
        <v>1000000</v>
      </c>
    </row>
    <row r="49" spans="1:5" ht="25.5">
      <c r="A49" s="14" t="s">
        <v>203</v>
      </c>
      <c r="B49" s="11" t="s">
        <v>204</v>
      </c>
      <c r="C49" s="15">
        <v>826618000</v>
      </c>
      <c r="D49" s="15">
        <v>844031574</v>
      </c>
      <c r="E49" s="15">
        <v>520895313</v>
      </c>
    </row>
    <row r="50" spans="1:5" ht="25.5">
      <c r="A50" s="2">
        <v>1</v>
      </c>
      <c r="B50" s="3" t="s">
        <v>210</v>
      </c>
      <c r="C50" s="4">
        <v>39000000</v>
      </c>
      <c r="D50" s="4">
        <v>54173000</v>
      </c>
      <c r="E50" s="4">
        <v>54173000</v>
      </c>
    </row>
    <row r="51" spans="1:5" ht="12.75">
      <c r="A51" s="2">
        <v>2</v>
      </c>
      <c r="B51" s="3" t="s">
        <v>212</v>
      </c>
      <c r="C51" s="4">
        <v>39000000</v>
      </c>
      <c r="D51" s="4">
        <v>54173000</v>
      </c>
      <c r="E51" s="4">
        <v>54173000</v>
      </c>
    </row>
    <row r="52" spans="1:5" ht="25.5">
      <c r="A52" s="2">
        <v>3</v>
      </c>
      <c r="B52" s="3" t="s">
        <v>213</v>
      </c>
      <c r="C52" s="4">
        <v>0</v>
      </c>
      <c r="D52" s="4">
        <v>0</v>
      </c>
      <c r="E52" s="4">
        <v>11574632</v>
      </c>
    </row>
    <row r="53" spans="1:5" ht="12.75">
      <c r="A53" s="2">
        <v>4</v>
      </c>
      <c r="B53" s="3" t="s">
        <v>214</v>
      </c>
      <c r="C53" s="4">
        <v>59723000</v>
      </c>
      <c r="D53" s="4">
        <v>55191588</v>
      </c>
      <c r="E53" s="4">
        <v>55191588</v>
      </c>
    </row>
    <row r="54" spans="1:5" ht="25.5">
      <c r="A54" s="2">
        <v>5</v>
      </c>
      <c r="B54" s="3" t="s">
        <v>216</v>
      </c>
      <c r="C54" s="4">
        <v>98723000</v>
      </c>
      <c r="D54" s="4">
        <v>109364588</v>
      </c>
      <c r="E54" s="4">
        <v>120939220</v>
      </c>
    </row>
    <row r="55" spans="1:5" ht="25.5">
      <c r="A55" s="5">
        <v>6</v>
      </c>
      <c r="B55" s="6" t="s">
        <v>217</v>
      </c>
      <c r="C55" s="7">
        <v>98723000</v>
      </c>
      <c r="D55" s="7">
        <v>109364588</v>
      </c>
      <c r="E55" s="7">
        <v>120939220</v>
      </c>
    </row>
    <row r="56" spans="1:5" ht="32.25" customHeight="1">
      <c r="A56" s="16"/>
      <c r="B56" s="21" t="s">
        <v>313</v>
      </c>
      <c r="C56" s="22">
        <f>C49+C55</f>
        <v>925341000</v>
      </c>
      <c r="D56" s="22">
        <f>D49+D55</f>
        <v>953396162</v>
      </c>
      <c r="E56" s="22">
        <f>E49+E55</f>
        <v>641834533</v>
      </c>
    </row>
  </sheetData>
  <sheetProtection/>
  <mergeCells count="1">
    <mergeCell ref="A1:E1"/>
  </mergeCells>
  <printOptions/>
  <pageMargins left="0.25" right="0.25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pane ySplit="3" topLeftCell="A51" activePane="bottomLeft" state="frozen"/>
      <selection pane="topLeft" activeCell="A1" sqref="A1"/>
      <selection pane="bottomLeft" activeCell="J45" sqref="J45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18.75390625" style="0" customWidth="1"/>
    <col min="4" max="4" width="12.00390625" style="0" customWidth="1"/>
    <col min="5" max="5" width="19.125" style="0" customWidth="1"/>
  </cols>
  <sheetData>
    <row r="1" spans="1:5" ht="20.25" customHeight="1">
      <c r="A1" s="398" t="s">
        <v>316</v>
      </c>
      <c r="B1" s="397"/>
      <c r="C1" s="397"/>
      <c r="D1" s="397"/>
      <c r="E1" s="397"/>
    </row>
    <row r="2" spans="1:5" ht="30">
      <c r="A2" s="1" t="s">
        <v>5</v>
      </c>
      <c r="B2" s="1" t="s">
        <v>6</v>
      </c>
      <c r="C2" s="1" t="s">
        <v>231</v>
      </c>
      <c r="D2" s="1" t="s">
        <v>232</v>
      </c>
      <c r="E2" s="1" t="s">
        <v>233</v>
      </c>
    </row>
    <row r="3" spans="1:5" ht="15">
      <c r="A3" s="1">
        <v>1</v>
      </c>
      <c r="B3" s="1">
        <v>2</v>
      </c>
      <c r="C3" s="1">
        <v>3</v>
      </c>
      <c r="D3" s="1">
        <v>4</v>
      </c>
      <c r="E3" s="1">
        <v>5</v>
      </c>
    </row>
    <row r="4" spans="1:5" ht="12.75">
      <c r="A4" s="2" t="s">
        <v>1</v>
      </c>
      <c r="B4" s="3" t="s">
        <v>234</v>
      </c>
      <c r="C4" s="4">
        <v>412570</v>
      </c>
      <c r="D4" s="4">
        <v>0</v>
      </c>
      <c r="E4" s="4">
        <v>264070</v>
      </c>
    </row>
    <row r="5" spans="1:5" ht="12.75">
      <c r="A5" s="5" t="s">
        <v>3</v>
      </c>
      <c r="B5" s="6" t="s">
        <v>235</v>
      </c>
      <c r="C5" s="7">
        <v>412570</v>
      </c>
      <c r="D5" s="7">
        <v>0</v>
      </c>
      <c r="E5" s="7">
        <v>264070</v>
      </c>
    </row>
    <row r="6" spans="1:5" ht="25.5">
      <c r="A6" s="2" t="s">
        <v>131</v>
      </c>
      <c r="B6" s="3" t="s">
        <v>236</v>
      </c>
      <c r="C6" s="4">
        <v>1395736972</v>
      </c>
      <c r="D6" s="4">
        <v>0</v>
      </c>
      <c r="E6" s="4">
        <v>1360286790</v>
      </c>
    </row>
    <row r="7" spans="1:5" ht="25.5">
      <c r="A7" s="2" t="s">
        <v>219</v>
      </c>
      <c r="B7" s="3" t="s">
        <v>237</v>
      </c>
      <c r="C7" s="4">
        <v>31982041</v>
      </c>
      <c r="D7" s="4">
        <v>0</v>
      </c>
      <c r="E7" s="4">
        <v>28419611</v>
      </c>
    </row>
    <row r="8" spans="1:5" ht="12.75">
      <c r="A8" s="2" t="s">
        <v>4</v>
      </c>
      <c r="B8" s="3" t="s">
        <v>238</v>
      </c>
      <c r="C8" s="4">
        <v>800000</v>
      </c>
      <c r="D8" s="4">
        <v>0</v>
      </c>
      <c r="E8" s="4">
        <v>0</v>
      </c>
    </row>
    <row r="9" spans="1:5" ht="12.75">
      <c r="A9" s="5" t="s">
        <v>13</v>
      </c>
      <c r="B9" s="6" t="s">
        <v>239</v>
      </c>
      <c r="C9" s="7">
        <v>1428519013</v>
      </c>
      <c r="D9" s="7">
        <v>0</v>
      </c>
      <c r="E9" s="7">
        <v>1388706401</v>
      </c>
    </row>
    <row r="10" spans="1:5" ht="25.5">
      <c r="A10" s="2" t="s">
        <v>230</v>
      </c>
      <c r="B10" s="3" t="s">
        <v>240</v>
      </c>
      <c r="C10" s="4">
        <v>18950000</v>
      </c>
      <c r="D10" s="4">
        <v>0</v>
      </c>
      <c r="E10" s="4">
        <v>18950000</v>
      </c>
    </row>
    <row r="11" spans="1:5" ht="25.5">
      <c r="A11" s="2" t="s">
        <v>15</v>
      </c>
      <c r="B11" s="3" t="s">
        <v>241</v>
      </c>
      <c r="C11" s="4">
        <v>18950000</v>
      </c>
      <c r="D11" s="4">
        <v>0</v>
      </c>
      <c r="E11" s="4">
        <v>18950000</v>
      </c>
    </row>
    <row r="12" spans="1:5" ht="25.5">
      <c r="A12" s="5" t="s">
        <v>29</v>
      </c>
      <c r="B12" s="6" t="s">
        <v>242</v>
      </c>
      <c r="C12" s="7">
        <v>18950000</v>
      </c>
      <c r="D12" s="7">
        <v>0</v>
      </c>
      <c r="E12" s="7">
        <v>18950000</v>
      </c>
    </row>
    <row r="13" spans="1:5" ht="25.5">
      <c r="A13" s="2" t="s">
        <v>31</v>
      </c>
      <c r="B13" s="3" t="s">
        <v>243</v>
      </c>
      <c r="C13" s="4">
        <v>187153323</v>
      </c>
      <c r="D13" s="4">
        <v>0</v>
      </c>
      <c r="E13" s="4">
        <v>177637303</v>
      </c>
    </row>
    <row r="14" spans="1:5" ht="12.75">
      <c r="A14" s="2" t="s">
        <v>244</v>
      </c>
      <c r="B14" s="3" t="s">
        <v>245</v>
      </c>
      <c r="C14" s="4">
        <v>187153323</v>
      </c>
      <c r="D14" s="4">
        <v>0</v>
      </c>
      <c r="E14" s="4">
        <v>177637303</v>
      </c>
    </row>
    <row r="15" spans="1:5" ht="25.5">
      <c r="A15" s="5" t="s">
        <v>33</v>
      </c>
      <c r="B15" s="6" t="s">
        <v>246</v>
      </c>
      <c r="C15" s="7">
        <v>187153323</v>
      </c>
      <c r="D15" s="7">
        <v>0</v>
      </c>
      <c r="E15" s="7">
        <v>177637303</v>
      </c>
    </row>
    <row r="16" spans="1:5" ht="38.25">
      <c r="A16" s="5" t="s">
        <v>220</v>
      </c>
      <c r="B16" s="6" t="s">
        <v>247</v>
      </c>
      <c r="C16" s="7">
        <v>1635034906</v>
      </c>
      <c r="D16" s="7">
        <v>0</v>
      </c>
      <c r="E16" s="7">
        <v>1585557774</v>
      </c>
    </row>
    <row r="17" spans="1:5" ht="12.75">
      <c r="A17" s="2" t="s">
        <v>65</v>
      </c>
      <c r="B17" s="3" t="s">
        <v>248</v>
      </c>
      <c r="C17" s="4">
        <v>519770</v>
      </c>
      <c r="D17" s="4">
        <v>0</v>
      </c>
      <c r="E17" s="4">
        <v>944630</v>
      </c>
    </row>
    <row r="18" spans="1:5" ht="25.5">
      <c r="A18" s="5" t="s">
        <v>69</v>
      </c>
      <c r="B18" s="6" t="s">
        <v>249</v>
      </c>
      <c r="C18" s="7">
        <v>519770</v>
      </c>
      <c r="D18" s="7">
        <v>0</v>
      </c>
      <c r="E18" s="7">
        <v>944630</v>
      </c>
    </row>
    <row r="19" spans="1:5" ht="12.75">
      <c r="A19" s="2" t="s">
        <v>71</v>
      </c>
      <c r="B19" s="3" t="s">
        <v>250</v>
      </c>
      <c r="C19" s="4">
        <v>39152913</v>
      </c>
      <c r="D19" s="4">
        <v>0</v>
      </c>
      <c r="E19" s="4">
        <v>36940341</v>
      </c>
    </row>
    <row r="20" spans="1:5" ht="12.75">
      <c r="A20" s="5" t="s">
        <v>221</v>
      </c>
      <c r="B20" s="6" t="s">
        <v>251</v>
      </c>
      <c r="C20" s="7">
        <v>39152913</v>
      </c>
      <c r="D20" s="7">
        <v>0</v>
      </c>
      <c r="E20" s="7">
        <v>36940341</v>
      </c>
    </row>
    <row r="21" spans="1:5" ht="12.75">
      <c r="A21" s="5" t="s">
        <v>222</v>
      </c>
      <c r="B21" s="6" t="s">
        <v>252</v>
      </c>
      <c r="C21" s="7">
        <v>39672683</v>
      </c>
      <c r="D21" s="7">
        <v>0</v>
      </c>
      <c r="E21" s="7">
        <v>37884971</v>
      </c>
    </row>
    <row r="22" spans="1:5" ht="38.25">
      <c r="A22" s="2" t="s">
        <v>253</v>
      </c>
      <c r="B22" s="3" t="s">
        <v>254</v>
      </c>
      <c r="C22" s="4">
        <v>4966871</v>
      </c>
      <c r="D22" s="4">
        <v>0</v>
      </c>
      <c r="E22" s="4">
        <v>6657844</v>
      </c>
    </row>
    <row r="23" spans="1:5" ht="25.5">
      <c r="A23" s="2" t="s">
        <v>255</v>
      </c>
      <c r="B23" s="3" t="s">
        <v>256</v>
      </c>
      <c r="C23" s="4">
        <v>3578550</v>
      </c>
      <c r="D23" s="4">
        <v>0</v>
      </c>
      <c r="E23" s="4">
        <v>5012356</v>
      </c>
    </row>
    <row r="24" spans="1:5" ht="25.5">
      <c r="A24" s="2" t="s">
        <v>142</v>
      </c>
      <c r="B24" s="3" t="s">
        <v>257</v>
      </c>
      <c r="C24" s="4">
        <v>1388321</v>
      </c>
      <c r="D24" s="4">
        <v>0</v>
      </c>
      <c r="E24" s="4">
        <v>1645488</v>
      </c>
    </row>
    <row r="25" spans="1:5" ht="38.25">
      <c r="A25" s="2" t="s">
        <v>258</v>
      </c>
      <c r="B25" s="3" t="s">
        <v>259</v>
      </c>
      <c r="C25" s="4">
        <v>409745</v>
      </c>
      <c r="D25" s="4">
        <v>0</v>
      </c>
      <c r="E25" s="4">
        <v>2214910</v>
      </c>
    </row>
    <row r="26" spans="1:5" ht="51">
      <c r="A26" s="2" t="s">
        <v>260</v>
      </c>
      <c r="B26" s="3" t="s">
        <v>261</v>
      </c>
      <c r="C26" s="4">
        <v>311043</v>
      </c>
      <c r="D26" s="4">
        <v>0</v>
      </c>
      <c r="E26" s="4">
        <v>1746652</v>
      </c>
    </row>
    <row r="27" spans="1:5" ht="25.5">
      <c r="A27" s="2" t="s">
        <v>223</v>
      </c>
      <c r="B27" s="3" t="s">
        <v>262</v>
      </c>
      <c r="C27" s="4">
        <v>11630</v>
      </c>
      <c r="D27" s="4">
        <v>0</v>
      </c>
      <c r="E27" s="4">
        <v>0</v>
      </c>
    </row>
    <row r="28" spans="1:5" ht="38.25">
      <c r="A28" s="2" t="s">
        <v>81</v>
      </c>
      <c r="B28" s="3" t="s">
        <v>263</v>
      </c>
      <c r="C28" s="4">
        <v>87072</v>
      </c>
      <c r="D28" s="4">
        <v>0</v>
      </c>
      <c r="E28" s="4">
        <v>468258</v>
      </c>
    </row>
    <row r="29" spans="1:5" ht="25.5">
      <c r="A29" s="5" t="s">
        <v>83</v>
      </c>
      <c r="B29" s="6" t="s">
        <v>264</v>
      </c>
      <c r="C29" s="7">
        <v>5376616</v>
      </c>
      <c r="D29" s="7">
        <v>0</v>
      </c>
      <c r="E29" s="7">
        <v>8872754</v>
      </c>
    </row>
    <row r="30" spans="1:5" ht="12.75">
      <c r="A30" s="2" t="s">
        <v>229</v>
      </c>
      <c r="B30" s="3" t="s">
        <v>265</v>
      </c>
      <c r="C30" s="4">
        <v>262620</v>
      </c>
      <c r="D30" s="4">
        <v>0</v>
      </c>
      <c r="E30" s="4">
        <v>0</v>
      </c>
    </row>
    <row r="31" spans="1:5" ht="25.5">
      <c r="A31" s="2" t="s">
        <v>266</v>
      </c>
      <c r="B31" s="3" t="s">
        <v>267</v>
      </c>
      <c r="C31" s="4">
        <v>180000</v>
      </c>
      <c r="D31" s="4">
        <v>0</v>
      </c>
      <c r="E31" s="4">
        <v>0</v>
      </c>
    </row>
    <row r="32" spans="1:5" ht="25.5">
      <c r="A32" s="2" t="s">
        <v>268</v>
      </c>
      <c r="B32" s="3" t="s">
        <v>269</v>
      </c>
      <c r="C32" s="4">
        <v>82620</v>
      </c>
      <c r="D32" s="4">
        <v>0</v>
      </c>
      <c r="E32" s="4">
        <v>0</v>
      </c>
    </row>
    <row r="33" spans="1:5" ht="12.75">
      <c r="A33" s="2" t="s">
        <v>270</v>
      </c>
      <c r="B33" s="3" t="s">
        <v>271</v>
      </c>
      <c r="C33" s="4">
        <v>550000</v>
      </c>
      <c r="D33" s="4">
        <v>0</v>
      </c>
      <c r="E33" s="4">
        <v>550000</v>
      </c>
    </row>
    <row r="34" spans="1:5" ht="25.5">
      <c r="A34" s="5" t="s">
        <v>272</v>
      </c>
      <c r="B34" s="6" t="s">
        <v>273</v>
      </c>
      <c r="C34" s="7">
        <v>812620</v>
      </c>
      <c r="D34" s="7">
        <v>0</v>
      </c>
      <c r="E34" s="7">
        <v>550000</v>
      </c>
    </row>
    <row r="35" spans="1:5" ht="12.75">
      <c r="A35" s="5" t="s">
        <v>99</v>
      </c>
      <c r="B35" s="6" t="s">
        <v>274</v>
      </c>
      <c r="C35" s="7">
        <v>6189236</v>
      </c>
      <c r="D35" s="7">
        <v>0</v>
      </c>
      <c r="E35" s="7">
        <v>9422754</v>
      </c>
    </row>
    <row r="36" spans="1:5" ht="25.5">
      <c r="A36" s="2" t="s">
        <v>165</v>
      </c>
      <c r="B36" s="3" t="s">
        <v>275</v>
      </c>
      <c r="C36" s="4">
        <v>13433948</v>
      </c>
      <c r="D36" s="4">
        <v>0</v>
      </c>
      <c r="E36" s="4">
        <v>0</v>
      </c>
    </row>
    <row r="37" spans="1:5" ht="25.5">
      <c r="A37" s="5" t="s">
        <v>276</v>
      </c>
      <c r="B37" s="6" t="s">
        <v>277</v>
      </c>
      <c r="C37" s="7">
        <v>13433948</v>
      </c>
      <c r="D37" s="7">
        <v>0</v>
      </c>
      <c r="E37" s="7">
        <v>0</v>
      </c>
    </row>
    <row r="38" spans="1:5" ht="25.5">
      <c r="A38" s="5" t="s">
        <v>278</v>
      </c>
      <c r="B38" s="6" t="s">
        <v>279</v>
      </c>
      <c r="C38" s="7">
        <v>13433948</v>
      </c>
      <c r="D38" s="7">
        <v>0</v>
      </c>
      <c r="E38" s="7">
        <v>0</v>
      </c>
    </row>
    <row r="39" spans="1:5" ht="25.5">
      <c r="A39" s="2" t="s">
        <v>280</v>
      </c>
      <c r="B39" s="3" t="s">
        <v>281</v>
      </c>
      <c r="C39" s="4">
        <v>3773015</v>
      </c>
      <c r="D39" s="4">
        <v>0</v>
      </c>
      <c r="E39" s="4">
        <v>0</v>
      </c>
    </row>
    <row r="40" spans="1:5" ht="25.5">
      <c r="A40" s="2" t="s">
        <v>224</v>
      </c>
      <c r="B40" s="3" t="s">
        <v>282</v>
      </c>
      <c r="C40" s="4">
        <v>330042</v>
      </c>
      <c r="D40" s="4">
        <v>0</v>
      </c>
      <c r="E40" s="4">
        <v>277004</v>
      </c>
    </row>
    <row r="41" spans="1:5" ht="25.5">
      <c r="A41" s="5" t="s">
        <v>225</v>
      </c>
      <c r="B41" s="6" t="s">
        <v>283</v>
      </c>
      <c r="C41" s="7">
        <v>4103057</v>
      </c>
      <c r="D41" s="7">
        <v>0</v>
      </c>
      <c r="E41" s="7">
        <v>277004</v>
      </c>
    </row>
    <row r="42" spans="1:5" ht="12.75">
      <c r="A42" s="5" t="s">
        <v>226</v>
      </c>
      <c r="B42" s="6" t="s">
        <v>284</v>
      </c>
      <c r="C42" s="7">
        <v>1698433830</v>
      </c>
      <c r="D42" s="7">
        <v>0</v>
      </c>
      <c r="E42" s="7">
        <v>1633142503</v>
      </c>
    </row>
    <row r="43" spans="1:5" ht="12.75">
      <c r="A43" s="2" t="s">
        <v>285</v>
      </c>
      <c r="B43" s="3" t="s">
        <v>286</v>
      </c>
      <c r="C43" s="4">
        <v>2304031205</v>
      </c>
      <c r="D43" s="4">
        <v>0</v>
      </c>
      <c r="E43" s="4">
        <v>2304151205</v>
      </c>
    </row>
    <row r="44" spans="1:5" ht="25.5">
      <c r="A44" s="2" t="s">
        <v>287</v>
      </c>
      <c r="B44" s="3" t="s">
        <v>288</v>
      </c>
      <c r="C44" s="4">
        <v>42120000</v>
      </c>
      <c r="D44" s="4">
        <v>0</v>
      </c>
      <c r="E44" s="4">
        <v>42016266</v>
      </c>
    </row>
    <row r="45" spans="1:5" ht="25.5">
      <c r="A45" s="5" t="s">
        <v>105</v>
      </c>
      <c r="B45" s="6" t="s">
        <v>289</v>
      </c>
      <c r="C45" s="7">
        <v>42120000</v>
      </c>
      <c r="D45" s="7">
        <v>0</v>
      </c>
      <c r="E45" s="7">
        <v>42016266</v>
      </c>
    </row>
    <row r="46" spans="1:5" ht="12.75">
      <c r="A46" s="2" t="s">
        <v>227</v>
      </c>
      <c r="B46" s="3" t="s">
        <v>290</v>
      </c>
      <c r="C46" s="4">
        <v>-642988801</v>
      </c>
      <c r="D46" s="4">
        <v>0</v>
      </c>
      <c r="E46" s="4">
        <v>-675466409</v>
      </c>
    </row>
    <row r="47" spans="1:5" ht="12.75">
      <c r="A47" s="2" t="s">
        <v>170</v>
      </c>
      <c r="B47" s="3" t="s">
        <v>291</v>
      </c>
      <c r="C47" s="4">
        <v>-32477608</v>
      </c>
      <c r="D47" s="4">
        <v>0</v>
      </c>
      <c r="E47" s="4">
        <v>-95493742</v>
      </c>
    </row>
    <row r="48" spans="1:5" ht="12.75">
      <c r="A48" s="5" t="s">
        <v>107</v>
      </c>
      <c r="B48" s="6" t="s">
        <v>292</v>
      </c>
      <c r="C48" s="7">
        <v>1670684796</v>
      </c>
      <c r="D48" s="7">
        <v>0</v>
      </c>
      <c r="E48" s="7">
        <v>1575207320</v>
      </c>
    </row>
    <row r="49" spans="1:5" ht="38.25">
      <c r="A49" s="2" t="s">
        <v>293</v>
      </c>
      <c r="B49" s="3" t="s">
        <v>294</v>
      </c>
      <c r="C49" s="4">
        <v>11007310</v>
      </c>
      <c r="D49" s="4">
        <v>0</v>
      </c>
      <c r="E49" s="4">
        <v>11574632</v>
      </c>
    </row>
    <row r="50" spans="1:5" ht="38.25">
      <c r="A50" s="2" t="s">
        <v>189</v>
      </c>
      <c r="B50" s="3" t="s">
        <v>295</v>
      </c>
      <c r="C50" s="4">
        <v>11007310</v>
      </c>
      <c r="D50" s="4">
        <v>0</v>
      </c>
      <c r="E50" s="4">
        <v>11574632</v>
      </c>
    </row>
    <row r="51" spans="1:5" ht="25.5">
      <c r="A51" s="5" t="s">
        <v>296</v>
      </c>
      <c r="B51" s="6" t="s">
        <v>297</v>
      </c>
      <c r="C51" s="7">
        <v>11007310</v>
      </c>
      <c r="D51" s="7">
        <v>0</v>
      </c>
      <c r="E51" s="7">
        <v>11574632</v>
      </c>
    </row>
    <row r="52" spans="1:5" ht="12.75">
      <c r="A52" s="2" t="s">
        <v>298</v>
      </c>
      <c r="B52" s="3" t="s">
        <v>299</v>
      </c>
      <c r="C52" s="4">
        <v>1132113</v>
      </c>
      <c r="D52" s="4">
        <v>0</v>
      </c>
      <c r="E52" s="4">
        <v>1554721</v>
      </c>
    </row>
    <row r="53" spans="1:5" ht="25.5">
      <c r="A53" s="5" t="s">
        <v>300</v>
      </c>
      <c r="B53" s="6" t="s">
        <v>301</v>
      </c>
      <c r="C53" s="7">
        <v>1132113</v>
      </c>
      <c r="D53" s="7">
        <v>0</v>
      </c>
      <c r="E53" s="7">
        <v>1554721</v>
      </c>
    </row>
    <row r="54" spans="1:5" ht="12.75">
      <c r="A54" s="5" t="s">
        <v>302</v>
      </c>
      <c r="B54" s="6" t="s">
        <v>303</v>
      </c>
      <c r="C54" s="7">
        <v>12139423</v>
      </c>
      <c r="D54" s="7">
        <v>0</v>
      </c>
      <c r="E54" s="7">
        <v>13129353</v>
      </c>
    </row>
    <row r="55" spans="1:5" ht="25.5">
      <c r="A55" s="2" t="s">
        <v>228</v>
      </c>
      <c r="B55" s="3" t="s">
        <v>304</v>
      </c>
      <c r="C55" s="4">
        <v>0</v>
      </c>
      <c r="D55" s="4">
        <v>0</v>
      </c>
      <c r="E55" s="4">
        <v>5659983</v>
      </c>
    </row>
    <row r="56" spans="1:5" ht="25.5">
      <c r="A56" s="2" t="s">
        <v>305</v>
      </c>
      <c r="B56" s="3" t="s">
        <v>306</v>
      </c>
      <c r="C56" s="4">
        <v>15609611</v>
      </c>
      <c r="D56" s="4">
        <v>0</v>
      </c>
      <c r="E56" s="4">
        <v>39145847</v>
      </c>
    </row>
    <row r="57" spans="1:5" ht="25.5">
      <c r="A57" s="5" t="s">
        <v>307</v>
      </c>
      <c r="B57" s="6" t="s">
        <v>308</v>
      </c>
      <c r="C57" s="7">
        <v>15609611</v>
      </c>
      <c r="D57" s="7">
        <v>0</v>
      </c>
      <c r="E57" s="7">
        <v>44805830</v>
      </c>
    </row>
    <row r="58" spans="1:5" ht="12.75">
      <c r="A58" s="5" t="s">
        <v>309</v>
      </c>
      <c r="B58" s="6" t="s">
        <v>310</v>
      </c>
      <c r="C58" s="7">
        <v>1698433830</v>
      </c>
      <c r="D58" s="7">
        <v>0</v>
      </c>
      <c r="E58" s="7">
        <v>1633142503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G29" sqref="G29"/>
    </sheetView>
  </sheetViews>
  <sheetFormatPr defaultColWidth="9.00390625" defaultRowHeight="12.75"/>
  <cols>
    <col min="1" max="1" width="5.875" style="23" customWidth="1"/>
    <col min="2" max="2" width="37.125" style="26" customWidth="1"/>
    <col min="3" max="3" width="12.00390625" style="26" customWidth="1"/>
    <col min="4" max="4" width="12.00390625" style="23" customWidth="1"/>
    <col min="5" max="5" width="32.875" style="23" customWidth="1"/>
    <col min="6" max="7" width="12.00390625" style="23" customWidth="1"/>
    <col min="8" max="16384" width="9.125" style="23" customWidth="1"/>
  </cols>
  <sheetData>
    <row r="1" spans="2:8" ht="31.5" customHeight="1">
      <c r="B1" s="24" t="s">
        <v>317</v>
      </c>
      <c r="C1" s="24"/>
      <c r="D1" s="25"/>
      <c r="E1" s="25"/>
      <c r="F1" s="25"/>
      <c r="G1" s="25"/>
      <c r="H1" s="399" t="s">
        <v>318</v>
      </c>
    </row>
    <row r="2" spans="7:8" ht="14.25" thickBot="1">
      <c r="G2" s="27"/>
      <c r="H2" s="399"/>
    </row>
    <row r="3" spans="1:8" ht="18" customHeight="1" thickBot="1">
      <c r="A3" s="400" t="s">
        <v>319</v>
      </c>
      <c r="B3" s="28" t="s">
        <v>320</v>
      </c>
      <c r="C3" s="29"/>
      <c r="D3" s="30"/>
      <c r="E3" s="28" t="s">
        <v>321</v>
      </c>
      <c r="F3" s="31"/>
      <c r="G3" s="32"/>
      <c r="H3" s="399"/>
    </row>
    <row r="4" spans="1:8" s="35" customFormat="1" ht="35.25" customHeight="1" thickBot="1">
      <c r="A4" s="401"/>
      <c r="B4" s="33" t="s">
        <v>6</v>
      </c>
      <c r="C4" s="34" t="s">
        <v>382</v>
      </c>
      <c r="D4" s="34" t="s">
        <v>383</v>
      </c>
      <c r="E4" s="33" t="s">
        <v>6</v>
      </c>
      <c r="F4" s="34" t="s">
        <v>382</v>
      </c>
      <c r="G4" s="34" t="s">
        <v>383</v>
      </c>
      <c r="H4" s="399"/>
    </row>
    <row r="5" spans="1:8" s="42" customFormat="1" ht="12" customHeight="1" thickBot="1">
      <c r="A5" s="36">
        <v>1</v>
      </c>
      <c r="B5" s="37">
        <v>2</v>
      </c>
      <c r="C5" s="38">
        <v>3</v>
      </c>
      <c r="D5" s="39">
        <v>4</v>
      </c>
      <c r="E5" s="37">
        <v>5</v>
      </c>
      <c r="F5" s="40">
        <v>6</v>
      </c>
      <c r="G5" s="41">
        <v>7</v>
      </c>
      <c r="H5" s="399"/>
    </row>
    <row r="6" spans="1:8" ht="12.75" customHeight="1">
      <c r="A6" s="43" t="s">
        <v>322</v>
      </c>
      <c r="B6" s="44" t="s">
        <v>323</v>
      </c>
      <c r="C6" s="45">
        <v>346514717</v>
      </c>
      <c r="D6" s="46">
        <v>346514717</v>
      </c>
      <c r="E6" s="44" t="s">
        <v>324</v>
      </c>
      <c r="F6" s="47">
        <v>116402000</v>
      </c>
      <c r="G6" s="48">
        <v>99300200</v>
      </c>
      <c r="H6" s="399"/>
    </row>
    <row r="7" spans="1:8" ht="21.75" customHeight="1">
      <c r="A7" s="49" t="s">
        <v>325</v>
      </c>
      <c r="B7" s="50" t="s">
        <v>326</v>
      </c>
      <c r="C7" s="51">
        <v>111224869</v>
      </c>
      <c r="D7" s="52">
        <v>111224869</v>
      </c>
      <c r="E7" s="50" t="s">
        <v>327</v>
      </c>
      <c r="F7" s="53">
        <v>17560000</v>
      </c>
      <c r="G7" s="54">
        <v>17395975</v>
      </c>
      <c r="H7" s="399"/>
    </row>
    <row r="8" spans="1:8" ht="12.75" customHeight="1">
      <c r="A8" s="49" t="s">
        <v>328</v>
      </c>
      <c r="B8" s="44" t="s">
        <v>329</v>
      </c>
      <c r="C8" s="45">
        <v>39896066</v>
      </c>
      <c r="D8" s="52">
        <v>39147919</v>
      </c>
      <c r="E8" s="50" t="s">
        <v>330</v>
      </c>
      <c r="F8" s="53">
        <v>81748493</v>
      </c>
      <c r="G8" s="54">
        <v>71671722</v>
      </c>
      <c r="H8" s="399"/>
    </row>
    <row r="9" spans="1:8" ht="12.75" customHeight="1">
      <c r="A9" s="49" t="s">
        <v>331</v>
      </c>
      <c r="B9" s="55" t="s">
        <v>332</v>
      </c>
      <c r="C9" s="56">
        <v>17246994</v>
      </c>
      <c r="D9" s="52">
        <v>11562047</v>
      </c>
      <c r="E9" s="50" t="s">
        <v>333</v>
      </c>
      <c r="F9" s="53">
        <v>39817590</v>
      </c>
      <c r="G9" s="54">
        <v>39817335</v>
      </c>
      <c r="H9" s="399"/>
    </row>
    <row r="10" spans="1:8" ht="22.5" customHeight="1">
      <c r="A10" s="49" t="s">
        <v>334</v>
      </c>
      <c r="B10" s="50" t="s">
        <v>647</v>
      </c>
      <c r="C10" s="51">
        <v>55600</v>
      </c>
      <c r="D10" s="52">
        <v>55600</v>
      </c>
      <c r="E10" s="50" t="s">
        <v>335</v>
      </c>
      <c r="F10" s="53">
        <v>238657193</v>
      </c>
      <c r="G10" s="54">
        <v>238657193</v>
      </c>
      <c r="H10" s="399"/>
    </row>
    <row r="11" spans="1:8" ht="12.75" customHeight="1">
      <c r="A11" s="49" t="s">
        <v>336</v>
      </c>
      <c r="B11" s="50"/>
      <c r="C11" s="53"/>
      <c r="D11" s="57"/>
      <c r="E11" s="50"/>
      <c r="F11" s="53"/>
      <c r="G11" s="54">
        <v>0</v>
      </c>
      <c r="H11" s="399"/>
    </row>
    <row r="12" spans="1:8" ht="12.75" customHeight="1">
      <c r="A12" s="49" t="s">
        <v>338</v>
      </c>
      <c r="B12" s="50"/>
      <c r="C12" s="58"/>
      <c r="D12" s="52"/>
      <c r="E12" s="50"/>
      <c r="F12" s="53"/>
      <c r="G12" s="54"/>
      <c r="H12" s="399"/>
    </row>
    <row r="13" spans="1:8" ht="12.75" customHeight="1">
      <c r="A13" s="49" t="s">
        <v>339</v>
      </c>
      <c r="B13" s="50"/>
      <c r="C13" s="58"/>
      <c r="D13" s="52"/>
      <c r="E13" s="50"/>
      <c r="F13" s="53"/>
      <c r="G13" s="54"/>
      <c r="H13" s="399"/>
    </row>
    <row r="14" spans="1:8" ht="12.75" customHeight="1">
      <c r="A14" s="49" t="s">
        <v>340</v>
      </c>
      <c r="B14" s="50"/>
      <c r="C14" s="53"/>
      <c r="D14" s="57"/>
      <c r="E14" s="50"/>
      <c r="F14" s="53"/>
      <c r="G14" s="54"/>
      <c r="H14" s="399"/>
    </row>
    <row r="15" spans="1:8" ht="12.75" customHeight="1">
      <c r="A15" s="49" t="s">
        <v>341</v>
      </c>
      <c r="B15" s="50"/>
      <c r="C15" s="58"/>
      <c r="D15" s="52"/>
      <c r="E15" s="50"/>
      <c r="F15" s="53"/>
      <c r="G15" s="54"/>
      <c r="H15" s="399"/>
    </row>
    <row r="16" spans="1:8" ht="12.75" customHeight="1">
      <c r="A16" s="49" t="s">
        <v>342</v>
      </c>
      <c r="B16" s="50"/>
      <c r="C16" s="58"/>
      <c r="D16" s="52"/>
      <c r="E16" s="50"/>
      <c r="F16" s="53"/>
      <c r="G16" s="54"/>
      <c r="H16" s="399"/>
    </row>
    <row r="17" spans="1:8" ht="12.75" customHeight="1" thickBot="1">
      <c r="A17" s="49" t="s">
        <v>343</v>
      </c>
      <c r="B17" s="59"/>
      <c r="C17" s="60"/>
      <c r="D17" s="61"/>
      <c r="E17" s="50"/>
      <c r="F17" s="62"/>
      <c r="G17" s="63"/>
      <c r="H17" s="399"/>
    </row>
    <row r="18" spans="1:8" ht="15.75" customHeight="1" thickBot="1">
      <c r="A18" s="64" t="s">
        <v>344</v>
      </c>
      <c r="B18" s="65" t="s">
        <v>345</v>
      </c>
      <c r="C18" s="66">
        <f>SUM(C6:C17)</f>
        <v>514938246</v>
      </c>
      <c r="D18" s="66">
        <f>SUM(D6:D17)</f>
        <v>508505152</v>
      </c>
      <c r="E18" s="67" t="s">
        <v>346</v>
      </c>
      <c r="F18" s="68">
        <f>SUM(F6:F17)</f>
        <v>494185276</v>
      </c>
      <c r="G18" s="68">
        <f>SUM(G6:G17)</f>
        <v>466842425</v>
      </c>
      <c r="H18" s="399"/>
    </row>
    <row r="19" spans="1:8" ht="12.75" customHeight="1">
      <c r="A19" s="69" t="s">
        <v>347</v>
      </c>
      <c r="B19" s="70" t="s">
        <v>348</v>
      </c>
      <c r="C19" s="71">
        <v>53993000</v>
      </c>
      <c r="D19" s="72">
        <v>53993000</v>
      </c>
      <c r="E19" s="73" t="s">
        <v>349</v>
      </c>
      <c r="F19" s="74"/>
      <c r="G19" s="75"/>
      <c r="H19" s="399"/>
    </row>
    <row r="20" spans="1:8" ht="12.75" customHeight="1">
      <c r="A20" s="76" t="s">
        <v>350</v>
      </c>
      <c r="B20" s="77" t="s">
        <v>351</v>
      </c>
      <c r="C20" s="78"/>
      <c r="D20" s="79"/>
      <c r="E20" s="73" t="s">
        <v>352</v>
      </c>
      <c r="F20" s="80"/>
      <c r="G20" s="81"/>
      <c r="H20" s="399"/>
    </row>
    <row r="21" spans="1:8" ht="12.75" customHeight="1">
      <c r="A21" s="82" t="s">
        <v>353</v>
      </c>
      <c r="B21" s="73" t="s">
        <v>354</v>
      </c>
      <c r="C21" s="83"/>
      <c r="D21" s="84"/>
      <c r="E21" s="73" t="s">
        <v>355</v>
      </c>
      <c r="F21" s="80"/>
      <c r="G21" s="81"/>
      <c r="H21" s="399"/>
    </row>
    <row r="22" spans="1:8" ht="12.75" customHeight="1">
      <c r="A22" s="82" t="s">
        <v>356</v>
      </c>
      <c r="B22" s="73" t="s">
        <v>357</v>
      </c>
      <c r="C22" s="83"/>
      <c r="D22" s="84"/>
      <c r="E22" s="73" t="s">
        <v>358</v>
      </c>
      <c r="F22" s="80"/>
      <c r="G22" s="81"/>
      <c r="H22" s="399"/>
    </row>
    <row r="23" spans="1:8" ht="17.25" customHeight="1">
      <c r="A23" s="82" t="s">
        <v>359</v>
      </c>
      <c r="B23" s="73" t="s">
        <v>360</v>
      </c>
      <c r="C23" s="85"/>
      <c r="D23" s="84">
        <v>11574632</v>
      </c>
      <c r="E23" s="86" t="s">
        <v>361</v>
      </c>
      <c r="F23" s="74"/>
      <c r="G23" s="81"/>
      <c r="H23" s="399"/>
    </row>
    <row r="24" spans="1:8" ht="20.25" customHeight="1">
      <c r="A24" s="82" t="s">
        <v>362</v>
      </c>
      <c r="B24" s="73" t="s">
        <v>363</v>
      </c>
      <c r="C24" s="83"/>
      <c r="D24" s="84"/>
      <c r="E24" s="73" t="s">
        <v>364</v>
      </c>
      <c r="F24" s="80"/>
      <c r="G24" s="81"/>
      <c r="H24" s="399"/>
    </row>
    <row r="25" spans="1:8" ht="18" customHeight="1">
      <c r="A25" s="87" t="s">
        <v>365</v>
      </c>
      <c r="B25" s="86" t="s">
        <v>366</v>
      </c>
      <c r="C25" s="88"/>
      <c r="D25" s="89"/>
      <c r="E25" s="44" t="s">
        <v>367</v>
      </c>
      <c r="F25" s="90"/>
      <c r="G25" s="75"/>
      <c r="H25" s="399"/>
    </row>
    <row r="26" spans="1:8" ht="12.75" customHeight="1">
      <c r="A26" s="82" t="s">
        <v>368</v>
      </c>
      <c r="B26" s="73" t="s">
        <v>369</v>
      </c>
      <c r="C26" s="83"/>
      <c r="D26" s="84"/>
      <c r="E26" s="50" t="s">
        <v>370</v>
      </c>
      <c r="F26" s="53"/>
      <c r="G26" s="81"/>
      <c r="H26" s="399"/>
    </row>
    <row r="27" spans="1:8" ht="18.75" customHeight="1">
      <c r="A27" s="43" t="s">
        <v>371</v>
      </c>
      <c r="B27" s="44"/>
      <c r="C27" s="91"/>
      <c r="D27" s="92"/>
      <c r="E27" s="44" t="s">
        <v>372</v>
      </c>
      <c r="F27" s="93">
        <v>11007310</v>
      </c>
      <c r="G27" s="94">
        <v>11007310</v>
      </c>
      <c r="H27" s="399"/>
    </row>
    <row r="28" spans="1:8" ht="12.75" customHeight="1">
      <c r="A28" s="95" t="s">
        <v>373</v>
      </c>
      <c r="B28" s="59"/>
      <c r="C28" s="60"/>
      <c r="D28" s="96"/>
      <c r="E28" s="59" t="s">
        <v>649</v>
      </c>
      <c r="F28" s="62">
        <v>55191588</v>
      </c>
      <c r="G28" s="97">
        <v>55191588</v>
      </c>
      <c r="H28" s="399"/>
    </row>
    <row r="29" spans="1:8" ht="12.75" customHeight="1" thickBot="1">
      <c r="A29" s="98" t="s">
        <v>374</v>
      </c>
      <c r="B29" s="99"/>
      <c r="C29" s="100"/>
      <c r="D29" s="101"/>
      <c r="E29" s="99"/>
      <c r="F29" s="102"/>
      <c r="G29" s="103"/>
      <c r="H29" s="399"/>
    </row>
    <row r="30" spans="1:8" ht="15.75" customHeight="1" thickBot="1">
      <c r="A30" s="64" t="s">
        <v>375</v>
      </c>
      <c r="B30" s="65" t="s">
        <v>376</v>
      </c>
      <c r="C30" s="66">
        <f>SUM(C19:C29)</f>
        <v>53993000</v>
      </c>
      <c r="D30" s="66">
        <f>SUM(D19:D29)</f>
        <v>65567632</v>
      </c>
      <c r="E30" s="65" t="s">
        <v>377</v>
      </c>
      <c r="F30" s="68">
        <f>SUM(F19:F29)</f>
        <v>66198898</v>
      </c>
      <c r="G30" s="68">
        <f>SUM(G19:G29)</f>
        <v>66198898</v>
      </c>
      <c r="H30" s="399"/>
    </row>
    <row r="31" spans="1:8" ht="18" customHeight="1" thickBot="1">
      <c r="A31" s="64" t="s">
        <v>378</v>
      </c>
      <c r="B31" s="104" t="s">
        <v>379</v>
      </c>
      <c r="C31" s="66">
        <f>+C18+C30</f>
        <v>568931246</v>
      </c>
      <c r="D31" s="66">
        <f>+D18+D30</f>
        <v>574072784</v>
      </c>
      <c r="E31" s="104" t="s">
        <v>380</v>
      </c>
      <c r="F31" s="68">
        <f>+F18+F30</f>
        <v>560384174</v>
      </c>
      <c r="G31" s="68">
        <f>+G18+G30</f>
        <v>533041323</v>
      </c>
      <c r="H31" s="399"/>
    </row>
    <row r="34" spans="2:3" ht="15.75">
      <c r="B34" s="105"/>
      <c r="C34" s="105"/>
    </row>
  </sheetData>
  <sheetProtection/>
  <mergeCells count="2">
    <mergeCell ref="H1:H31"/>
    <mergeCell ref="A3:A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7">
      <selection activeCell="C18" sqref="C18"/>
    </sheetView>
  </sheetViews>
  <sheetFormatPr defaultColWidth="9.00390625" defaultRowHeight="12.75"/>
  <cols>
    <col min="1" max="1" width="5.875" style="23" customWidth="1"/>
    <col min="2" max="2" width="35.375" style="26" customWidth="1"/>
    <col min="3" max="3" width="9.75390625" style="26" customWidth="1"/>
    <col min="4" max="4" width="9.75390625" style="23" customWidth="1"/>
    <col min="5" max="5" width="41.375" style="23" customWidth="1"/>
    <col min="6" max="7" width="9.75390625" style="23" customWidth="1"/>
    <col min="8" max="16384" width="9.125" style="23" customWidth="1"/>
  </cols>
  <sheetData>
    <row r="1" spans="2:8" ht="39.75" customHeight="1">
      <c r="B1" s="402" t="s">
        <v>384</v>
      </c>
      <c r="C1" s="402"/>
      <c r="D1" s="402"/>
      <c r="E1" s="402"/>
      <c r="F1" s="402"/>
      <c r="G1" s="25"/>
      <c r="H1" s="399" t="s">
        <v>385</v>
      </c>
    </row>
    <row r="2" spans="7:8" ht="14.25" thickBot="1">
      <c r="G2" s="27"/>
      <c r="H2" s="399"/>
    </row>
    <row r="3" spans="1:8" ht="24" customHeight="1" thickBot="1">
      <c r="A3" s="403" t="s">
        <v>319</v>
      </c>
      <c r="B3" s="33" t="s">
        <v>320</v>
      </c>
      <c r="C3" s="29"/>
      <c r="D3" s="30"/>
      <c r="E3" s="28" t="s">
        <v>321</v>
      </c>
      <c r="F3" s="31"/>
      <c r="G3" s="32"/>
      <c r="H3" s="399"/>
    </row>
    <row r="4" spans="1:8" s="35" customFormat="1" ht="35.25" customHeight="1" thickBot="1">
      <c r="A4" s="404"/>
      <c r="B4" s="33" t="s">
        <v>6</v>
      </c>
      <c r="C4" s="34" t="s">
        <v>382</v>
      </c>
      <c r="D4" s="34" t="s">
        <v>383</v>
      </c>
      <c r="E4" s="33" t="s">
        <v>6</v>
      </c>
      <c r="F4" s="106" t="s">
        <v>382</v>
      </c>
      <c r="G4" s="106" t="s">
        <v>383</v>
      </c>
      <c r="H4" s="399"/>
    </row>
    <row r="5" spans="1:8" s="35" customFormat="1" ht="12" customHeight="1" thickBot="1">
      <c r="A5" s="36">
        <v>1</v>
      </c>
      <c r="B5" s="37">
        <v>2</v>
      </c>
      <c r="C5" s="39">
        <v>3</v>
      </c>
      <c r="D5" s="39">
        <v>3</v>
      </c>
      <c r="E5" s="37">
        <v>4</v>
      </c>
      <c r="F5" s="41">
        <v>5</v>
      </c>
      <c r="G5" s="41">
        <v>5</v>
      </c>
      <c r="H5" s="399"/>
    </row>
    <row r="6" spans="1:8" ht="12.75" customHeight="1">
      <c r="A6" s="43" t="s">
        <v>322</v>
      </c>
      <c r="B6" s="107" t="s">
        <v>386</v>
      </c>
      <c r="C6" s="46"/>
      <c r="D6" s="46"/>
      <c r="E6" s="44" t="s">
        <v>387</v>
      </c>
      <c r="F6" s="48">
        <v>331605000</v>
      </c>
      <c r="G6" s="48">
        <v>9127096</v>
      </c>
      <c r="H6" s="399"/>
    </row>
    <row r="7" spans="1:8" ht="12.75" customHeight="1">
      <c r="A7" s="49" t="s">
        <v>325</v>
      </c>
      <c r="B7" s="108" t="s">
        <v>388</v>
      </c>
      <c r="C7" s="52">
        <v>1000000</v>
      </c>
      <c r="D7" s="52">
        <v>1000000</v>
      </c>
      <c r="E7" s="50" t="s">
        <v>389</v>
      </c>
      <c r="F7" s="54">
        <v>4740000</v>
      </c>
      <c r="G7" s="54">
        <v>4733014</v>
      </c>
      <c r="H7" s="399"/>
    </row>
    <row r="8" spans="1:8" ht="12.75" customHeight="1">
      <c r="A8" s="49" t="s">
        <v>328</v>
      </c>
      <c r="B8" s="108" t="s">
        <v>390</v>
      </c>
      <c r="C8" s="52"/>
      <c r="D8" s="52"/>
      <c r="E8" s="50" t="s">
        <v>391</v>
      </c>
      <c r="F8" s="54"/>
      <c r="G8" s="54"/>
      <c r="H8" s="399"/>
    </row>
    <row r="9" spans="1:8" ht="15" customHeight="1">
      <c r="A9" s="49" t="s">
        <v>331</v>
      </c>
      <c r="B9" s="108" t="s">
        <v>392</v>
      </c>
      <c r="C9" s="52"/>
      <c r="D9" s="52"/>
      <c r="E9" s="50" t="s">
        <v>393</v>
      </c>
      <c r="F9" s="54"/>
      <c r="G9" s="54"/>
      <c r="H9" s="399"/>
    </row>
    <row r="10" spans="1:8" ht="21.75" customHeight="1">
      <c r="A10" s="49" t="s">
        <v>334</v>
      </c>
      <c r="B10" s="108" t="s">
        <v>394</v>
      </c>
      <c r="C10" s="52"/>
      <c r="D10" s="52"/>
      <c r="E10" s="50" t="s">
        <v>395</v>
      </c>
      <c r="F10" s="54"/>
      <c r="G10" s="54"/>
      <c r="H10" s="399"/>
    </row>
    <row r="11" spans="1:8" ht="23.25" customHeight="1">
      <c r="A11" s="49" t="s">
        <v>336</v>
      </c>
      <c r="B11" s="108" t="s">
        <v>396</v>
      </c>
      <c r="C11" s="57"/>
      <c r="D11" s="57"/>
      <c r="E11" s="50" t="s">
        <v>397</v>
      </c>
      <c r="F11" s="54"/>
      <c r="G11" s="54"/>
      <c r="H11" s="399"/>
    </row>
    <row r="12" spans="1:8" ht="25.5" customHeight="1">
      <c r="A12" s="49" t="s">
        <v>338</v>
      </c>
      <c r="B12" s="108" t="s">
        <v>648</v>
      </c>
      <c r="C12" s="52">
        <v>1000000</v>
      </c>
      <c r="D12" s="52">
        <v>1000000</v>
      </c>
      <c r="E12" s="50" t="s">
        <v>398</v>
      </c>
      <c r="F12" s="54"/>
      <c r="G12" s="54"/>
      <c r="H12" s="399"/>
    </row>
    <row r="13" spans="1:8" ht="24" customHeight="1">
      <c r="A13" s="49" t="s">
        <v>339</v>
      </c>
      <c r="B13" s="108" t="s">
        <v>399</v>
      </c>
      <c r="C13" s="52">
        <v>9094761</v>
      </c>
      <c r="D13" s="52">
        <v>9094761</v>
      </c>
      <c r="E13" s="73" t="s">
        <v>337</v>
      </c>
      <c r="F13" s="54"/>
      <c r="G13" s="54"/>
      <c r="H13" s="399"/>
    </row>
    <row r="14" spans="1:8" ht="12.75" customHeight="1">
      <c r="A14" s="49" t="s">
        <v>340</v>
      </c>
      <c r="B14" s="108"/>
      <c r="C14" s="57"/>
      <c r="D14" s="57"/>
      <c r="E14" s="50"/>
      <c r="F14" s="54"/>
      <c r="G14" s="54"/>
      <c r="H14" s="399"/>
    </row>
    <row r="15" spans="1:8" ht="12.75" customHeight="1" thickBot="1">
      <c r="A15" s="49" t="s">
        <v>341</v>
      </c>
      <c r="B15" s="108"/>
      <c r="C15" s="54"/>
      <c r="D15" s="54"/>
      <c r="E15" s="50"/>
      <c r="F15" s="54"/>
      <c r="G15" s="54"/>
      <c r="H15" s="399"/>
    </row>
    <row r="16" spans="1:8" ht="15.75" customHeight="1" thickBot="1">
      <c r="A16" s="64" t="s">
        <v>342</v>
      </c>
      <c r="B16" s="109" t="s">
        <v>345</v>
      </c>
      <c r="C16" s="66">
        <f>SUM(C6:C15)</f>
        <v>11094761</v>
      </c>
      <c r="D16" s="66">
        <f>SUM(D6:D15)</f>
        <v>11094761</v>
      </c>
      <c r="E16" s="65" t="s">
        <v>346</v>
      </c>
      <c r="F16" s="68">
        <f>SUM(F6:F15)</f>
        <v>336345000</v>
      </c>
      <c r="G16" s="68">
        <f>SUM(G6:G15)</f>
        <v>13860110</v>
      </c>
      <c r="H16" s="399"/>
    </row>
    <row r="17" spans="1:8" ht="12.75" customHeight="1">
      <c r="A17" s="110" t="s">
        <v>343</v>
      </c>
      <c r="B17" s="111" t="s">
        <v>400</v>
      </c>
      <c r="C17" s="112">
        <v>0</v>
      </c>
      <c r="D17" s="112">
        <v>0</v>
      </c>
      <c r="E17" s="73" t="s">
        <v>349</v>
      </c>
      <c r="F17" s="94"/>
      <c r="G17" s="94"/>
      <c r="H17" s="399"/>
    </row>
    <row r="18" spans="1:8" ht="12.75" customHeight="1">
      <c r="A18" s="49" t="s">
        <v>344</v>
      </c>
      <c r="B18" s="113" t="s">
        <v>354</v>
      </c>
      <c r="C18" s="84"/>
      <c r="D18" s="84"/>
      <c r="E18" s="73" t="s">
        <v>401</v>
      </c>
      <c r="F18" s="81"/>
      <c r="G18" s="81"/>
      <c r="H18" s="399"/>
    </row>
    <row r="19" spans="1:8" ht="12.75" customHeight="1">
      <c r="A19" s="49" t="s">
        <v>347</v>
      </c>
      <c r="B19" s="113" t="s">
        <v>402</v>
      </c>
      <c r="C19" s="84"/>
      <c r="D19" s="84"/>
      <c r="E19" s="73" t="s">
        <v>403</v>
      </c>
      <c r="F19" s="81"/>
      <c r="G19" s="81"/>
      <c r="H19" s="399"/>
    </row>
    <row r="20" spans="1:8" ht="12.75" customHeight="1">
      <c r="A20" s="49" t="s">
        <v>350</v>
      </c>
      <c r="B20" s="113" t="s">
        <v>404</v>
      </c>
      <c r="C20" s="84"/>
      <c r="D20" s="84"/>
      <c r="E20" s="73" t="s">
        <v>358</v>
      </c>
      <c r="F20" s="81"/>
      <c r="G20" s="81"/>
      <c r="H20" s="399"/>
    </row>
    <row r="21" spans="1:8" ht="12.75" customHeight="1">
      <c r="A21" s="49" t="s">
        <v>353</v>
      </c>
      <c r="B21" s="113" t="s">
        <v>405</v>
      </c>
      <c r="C21" s="84"/>
      <c r="D21" s="84"/>
      <c r="E21" s="86" t="s">
        <v>361</v>
      </c>
      <c r="F21" s="81"/>
      <c r="G21" s="81"/>
      <c r="H21" s="399"/>
    </row>
    <row r="22" spans="1:8" ht="12.75" customHeight="1">
      <c r="A22" s="49" t="s">
        <v>356</v>
      </c>
      <c r="B22" s="114" t="s">
        <v>406</v>
      </c>
      <c r="C22" s="84"/>
      <c r="D22" s="84"/>
      <c r="E22" s="73" t="s">
        <v>407</v>
      </c>
      <c r="F22" s="81"/>
      <c r="G22" s="81"/>
      <c r="H22" s="399"/>
    </row>
    <row r="23" spans="1:8" ht="12.75" customHeight="1">
      <c r="A23" s="49" t="s">
        <v>359</v>
      </c>
      <c r="B23" s="113" t="s">
        <v>366</v>
      </c>
      <c r="C23" s="84"/>
      <c r="D23" s="84"/>
      <c r="E23" s="44" t="s">
        <v>370</v>
      </c>
      <c r="F23" s="81"/>
      <c r="G23" s="81"/>
      <c r="H23" s="399"/>
    </row>
    <row r="24" spans="1:8" ht="12.75" customHeight="1">
      <c r="A24" s="49" t="s">
        <v>362</v>
      </c>
      <c r="B24" s="107" t="s">
        <v>408</v>
      </c>
      <c r="C24" s="84"/>
      <c r="D24" s="84"/>
      <c r="E24" s="50" t="s">
        <v>409</v>
      </c>
      <c r="F24" s="81"/>
      <c r="G24" s="81"/>
      <c r="H24" s="399"/>
    </row>
    <row r="25" spans="1:8" ht="12.75" customHeight="1">
      <c r="A25" s="49" t="s">
        <v>365</v>
      </c>
      <c r="B25" s="115"/>
      <c r="C25" s="84"/>
      <c r="D25" s="84"/>
      <c r="E25" s="44"/>
      <c r="F25" s="81"/>
      <c r="G25" s="81"/>
      <c r="H25" s="399"/>
    </row>
    <row r="26" spans="1:8" ht="12.75" customHeight="1" thickBot="1">
      <c r="A26" s="95" t="s">
        <v>368</v>
      </c>
      <c r="B26" s="116"/>
      <c r="C26" s="96"/>
      <c r="D26" s="96"/>
      <c r="E26" s="59"/>
      <c r="F26" s="97"/>
      <c r="G26" s="97"/>
      <c r="H26" s="399"/>
    </row>
    <row r="27" spans="1:8" ht="15.75" customHeight="1" thickBot="1">
      <c r="A27" s="64" t="s">
        <v>371</v>
      </c>
      <c r="B27" s="109" t="s">
        <v>410</v>
      </c>
      <c r="C27" s="66">
        <f>SUM(C18:C26)</f>
        <v>0</v>
      </c>
      <c r="D27" s="66">
        <f>SUM(D18:D26)</f>
        <v>0</v>
      </c>
      <c r="E27" s="65" t="s">
        <v>411</v>
      </c>
      <c r="F27" s="117">
        <f>SUM(F17:F26)</f>
        <v>0</v>
      </c>
      <c r="G27" s="117">
        <f>SUM(G17:G26)</f>
        <v>0</v>
      </c>
      <c r="H27" s="399"/>
    </row>
    <row r="28" spans="1:8" ht="18" customHeight="1" thickBot="1">
      <c r="A28" s="64" t="s">
        <v>373</v>
      </c>
      <c r="B28" s="118" t="s">
        <v>412</v>
      </c>
      <c r="C28" s="119">
        <f>+C16+C17+C27</f>
        <v>11094761</v>
      </c>
      <c r="D28" s="119">
        <f>+D16+D17+D27</f>
        <v>11094761</v>
      </c>
      <c r="E28" s="104" t="s">
        <v>413</v>
      </c>
      <c r="F28" s="120">
        <f>+F16+F27</f>
        <v>336345000</v>
      </c>
      <c r="G28" s="120">
        <f>+G16+G27</f>
        <v>13860110</v>
      </c>
      <c r="H28" s="399"/>
    </row>
    <row r="29" spans="1:8" ht="18" customHeight="1" thickBot="1">
      <c r="A29" s="64" t="s">
        <v>374</v>
      </c>
      <c r="B29" s="121"/>
      <c r="C29" s="122"/>
      <c r="D29" s="122"/>
      <c r="E29" s="123"/>
      <c r="F29" s="124"/>
      <c r="G29" s="124"/>
      <c r="H29" s="399"/>
    </row>
    <row r="30" ht="12.75">
      <c r="H30" s="125"/>
    </row>
    <row r="31" ht="12.75">
      <c r="H31" s="125"/>
    </row>
    <row r="32" spans="2:8" ht="15.75">
      <c r="B32" s="105"/>
      <c r="C32" s="105"/>
      <c r="H32" s="125"/>
    </row>
  </sheetData>
  <sheetProtection/>
  <mergeCells count="3">
    <mergeCell ref="B1:F1"/>
    <mergeCell ref="H1:H29"/>
    <mergeCell ref="A3:A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Q60" sqref="Q60"/>
    </sheetView>
  </sheetViews>
  <sheetFormatPr defaultColWidth="9.00390625" defaultRowHeight="12.75"/>
  <cols>
    <col min="1" max="1" width="25.375" style="128" customWidth="1"/>
    <col min="2" max="13" width="9.125" style="127" customWidth="1"/>
    <col min="14" max="14" width="11.125" style="127" customWidth="1"/>
    <col min="15" max="15" width="9.125" style="126" customWidth="1"/>
    <col min="16" max="16" width="9.125" style="127" customWidth="1"/>
    <col min="17" max="17" width="15.00390625" style="127" customWidth="1"/>
    <col min="18" max="16384" width="9.125" style="127" customWidth="1"/>
  </cols>
  <sheetData>
    <row r="1" spans="1:14" ht="12.75">
      <c r="A1" s="405" t="s">
        <v>469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</row>
    <row r="2" ht="12.75">
      <c r="M2" s="129" t="s">
        <v>414</v>
      </c>
    </row>
    <row r="3" ht="13.5" thickBot="1"/>
    <row r="4" spans="1:14" ht="25.5" customHeight="1">
      <c r="A4" s="130" t="s">
        <v>415</v>
      </c>
      <c r="B4" s="131" t="s">
        <v>416</v>
      </c>
      <c r="C4" s="131" t="s">
        <v>417</v>
      </c>
      <c r="D4" s="131" t="s">
        <v>418</v>
      </c>
      <c r="E4" s="131" t="s">
        <v>419</v>
      </c>
      <c r="F4" s="131" t="s">
        <v>420</v>
      </c>
      <c r="G4" s="131" t="s">
        <v>421</v>
      </c>
      <c r="H4" s="131" t="s">
        <v>422</v>
      </c>
      <c r="I4" s="131" t="s">
        <v>423</v>
      </c>
      <c r="J4" s="131" t="s">
        <v>424</v>
      </c>
      <c r="K4" s="131" t="s">
        <v>425</v>
      </c>
      <c r="L4" s="131" t="s">
        <v>426</v>
      </c>
      <c r="M4" s="131" t="s">
        <v>427</v>
      </c>
      <c r="N4" s="132" t="s">
        <v>428</v>
      </c>
    </row>
    <row r="5" spans="1:14" ht="18" customHeight="1">
      <c r="A5" s="133" t="s">
        <v>429</v>
      </c>
      <c r="B5" s="134">
        <v>39673</v>
      </c>
      <c r="C5" s="134">
        <f>+B61</f>
        <v>36325</v>
      </c>
      <c r="D5" s="134">
        <f aca="true" t="shared" si="0" ref="D5:M5">+C61</f>
        <v>22564</v>
      </c>
      <c r="E5" s="134">
        <f t="shared" si="0"/>
        <v>52149</v>
      </c>
      <c r="F5" s="134">
        <f t="shared" si="0"/>
        <v>48444</v>
      </c>
      <c r="G5" s="134">
        <f t="shared" si="0"/>
        <v>43186</v>
      </c>
      <c r="H5" s="134">
        <f t="shared" si="0"/>
        <v>32328</v>
      </c>
      <c r="I5" s="134">
        <f t="shared" si="0"/>
        <v>28040</v>
      </c>
      <c r="J5" s="134">
        <f t="shared" si="0"/>
        <v>34038</v>
      </c>
      <c r="K5" s="134">
        <f t="shared" si="0"/>
        <v>31639</v>
      </c>
      <c r="L5" s="134">
        <f t="shared" si="0"/>
        <v>26083</v>
      </c>
      <c r="M5" s="134">
        <f t="shared" si="0"/>
        <v>13467</v>
      </c>
      <c r="N5" s="135"/>
    </row>
    <row r="6" spans="1:14" ht="22.5">
      <c r="A6" s="136" t="s">
        <v>430</v>
      </c>
      <c r="B6" s="137">
        <v>40909</v>
      </c>
      <c r="C6" s="137">
        <v>28822</v>
      </c>
      <c r="D6" s="137">
        <v>41541</v>
      </c>
      <c r="E6" s="137">
        <v>42499</v>
      </c>
      <c r="F6" s="137">
        <v>33994</v>
      </c>
      <c r="G6" s="137">
        <v>33038</v>
      </c>
      <c r="H6" s="137">
        <v>37926</v>
      </c>
      <c r="I6" s="137">
        <v>46065</v>
      </c>
      <c r="J6" s="137">
        <v>36529</v>
      </c>
      <c r="K6" s="137">
        <v>35438</v>
      </c>
      <c r="L6" s="137">
        <v>33710</v>
      </c>
      <c r="M6" s="137">
        <v>48095</v>
      </c>
      <c r="N6" s="138">
        <f>SUM(B6:M6)</f>
        <v>458566</v>
      </c>
    </row>
    <row r="7" spans="1:14" ht="15" customHeight="1">
      <c r="A7" s="139" t="s">
        <v>431</v>
      </c>
      <c r="B7" s="137">
        <v>19</v>
      </c>
      <c r="C7" s="137">
        <v>631</v>
      </c>
      <c r="D7" s="137">
        <v>12105</v>
      </c>
      <c r="E7" s="137">
        <v>978</v>
      </c>
      <c r="F7" s="137">
        <v>141</v>
      </c>
      <c r="G7" s="137">
        <v>4845</v>
      </c>
      <c r="H7" s="137">
        <v>500</v>
      </c>
      <c r="I7" s="137">
        <v>2329</v>
      </c>
      <c r="J7" s="137">
        <v>13244</v>
      </c>
      <c r="K7" s="137">
        <v>710</v>
      </c>
      <c r="L7" s="137">
        <v>579</v>
      </c>
      <c r="M7" s="137">
        <v>3067</v>
      </c>
      <c r="N7" s="138">
        <f aca="true" t="shared" si="1" ref="N7:N58">SUM(B7:M7)</f>
        <v>39148</v>
      </c>
    </row>
    <row r="8" spans="1:14" ht="12.75">
      <c r="A8" s="140" t="s">
        <v>432</v>
      </c>
      <c r="B8" s="137">
        <v>668</v>
      </c>
      <c r="C8" s="137">
        <v>921</v>
      </c>
      <c r="D8" s="137">
        <v>1595</v>
      </c>
      <c r="E8" s="137">
        <v>551</v>
      </c>
      <c r="F8" s="137">
        <v>755</v>
      </c>
      <c r="G8" s="137">
        <v>1048</v>
      </c>
      <c r="H8" s="137">
        <v>1863</v>
      </c>
      <c r="I8" s="137">
        <v>894</v>
      </c>
      <c r="J8" s="137">
        <v>812</v>
      </c>
      <c r="K8" s="137">
        <v>823</v>
      </c>
      <c r="L8" s="137">
        <v>1285</v>
      </c>
      <c r="M8" s="137">
        <v>816</v>
      </c>
      <c r="N8" s="138">
        <f t="shared" si="1"/>
        <v>12031</v>
      </c>
    </row>
    <row r="9" spans="1:14" ht="22.5">
      <c r="A9" s="140" t="s">
        <v>433</v>
      </c>
      <c r="B9" s="137"/>
      <c r="C9" s="137"/>
      <c r="D9" s="137">
        <v>56</v>
      </c>
      <c r="E9" s="137"/>
      <c r="F9" s="137"/>
      <c r="G9" s="137"/>
      <c r="H9" s="137"/>
      <c r="I9" s="137"/>
      <c r="J9" s="137"/>
      <c r="K9" s="137"/>
      <c r="L9" s="137"/>
      <c r="M9" s="137"/>
      <c r="N9" s="138">
        <f t="shared" si="1"/>
        <v>56</v>
      </c>
    </row>
    <row r="10" spans="1:15" s="142" customFormat="1" ht="10.5" customHeight="1">
      <c r="A10" s="140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38">
        <f t="shared" si="1"/>
        <v>0</v>
      </c>
      <c r="O10" s="126"/>
    </row>
    <row r="11" spans="1:15" s="142" customFormat="1" ht="24.75" customHeight="1">
      <c r="A11" s="143" t="s">
        <v>434</v>
      </c>
      <c r="B11" s="141">
        <f aca="true" t="shared" si="2" ref="B11:M11">SUM(B6:B10)</f>
        <v>41596</v>
      </c>
      <c r="C11" s="141">
        <f t="shared" si="2"/>
        <v>30374</v>
      </c>
      <c r="D11" s="141">
        <f t="shared" si="2"/>
        <v>55297</v>
      </c>
      <c r="E11" s="141">
        <f t="shared" si="2"/>
        <v>44028</v>
      </c>
      <c r="F11" s="141">
        <f t="shared" si="2"/>
        <v>34890</v>
      </c>
      <c r="G11" s="141">
        <f t="shared" si="2"/>
        <v>38931</v>
      </c>
      <c r="H11" s="141">
        <f t="shared" si="2"/>
        <v>40289</v>
      </c>
      <c r="I11" s="141">
        <f t="shared" si="2"/>
        <v>49288</v>
      </c>
      <c r="J11" s="141">
        <f t="shared" si="2"/>
        <v>50585</v>
      </c>
      <c r="K11" s="141">
        <f t="shared" si="2"/>
        <v>36971</v>
      </c>
      <c r="L11" s="141">
        <f t="shared" si="2"/>
        <v>35574</v>
      </c>
      <c r="M11" s="141">
        <f t="shared" si="2"/>
        <v>51978</v>
      </c>
      <c r="N11" s="138">
        <f t="shared" si="1"/>
        <v>509801</v>
      </c>
      <c r="O11" s="126"/>
    </row>
    <row r="12" spans="1:15" s="142" customFormat="1" ht="14.25" customHeight="1">
      <c r="A12" s="140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38">
        <f t="shared" si="1"/>
        <v>0</v>
      </c>
      <c r="O12" s="126"/>
    </row>
    <row r="13" spans="1:17" s="142" customFormat="1" ht="22.5" customHeight="1">
      <c r="A13" s="144" t="s">
        <v>435</v>
      </c>
      <c r="B13" s="141">
        <v>4521</v>
      </c>
      <c r="C13" s="141">
        <v>4307</v>
      </c>
      <c r="D13" s="141">
        <v>4278</v>
      </c>
      <c r="E13" s="141">
        <v>4860</v>
      </c>
      <c r="F13" s="141">
        <v>59212</v>
      </c>
      <c r="G13" s="141">
        <v>5439</v>
      </c>
      <c r="H13" s="141">
        <v>4834</v>
      </c>
      <c r="I13" s="141">
        <v>4675</v>
      </c>
      <c r="J13" s="141">
        <v>4585</v>
      </c>
      <c r="K13" s="141">
        <v>4646</v>
      </c>
      <c r="L13" s="141">
        <v>3097</v>
      </c>
      <c r="M13" s="141">
        <v>16485</v>
      </c>
      <c r="N13" s="138">
        <f t="shared" si="1"/>
        <v>120939</v>
      </c>
      <c r="O13" s="126"/>
      <c r="Q13" s="145"/>
    </row>
    <row r="14" spans="1:17" s="142" customFormat="1" ht="13.5" customHeight="1">
      <c r="A14" s="140" t="s">
        <v>436</v>
      </c>
      <c r="B14" s="137">
        <v>0</v>
      </c>
      <c r="C14" s="137"/>
      <c r="D14" s="137"/>
      <c r="E14" s="137"/>
      <c r="F14" s="137">
        <v>0</v>
      </c>
      <c r="G14" s="137"/>
      <c r="H14" s="137"/>
      <c r="I14" s="137"/>
      <c r="J14" s="137"/>
      <c r="K14" s="137"/>
      <c r="L14" s="137"/>
      <c r="M14" s="137">
        <v>11575</v>
      </c>
      <c r="N14" s="138">
        <f t="shared" si="1"/>
        <v>11575</v>
      </c>
      <c r="O14" s="126"/>
      <c r="Q14" s="145"/>
    </row>
    <row r="15" spans="1:14" ht="27.75" customHeight="1">
      <c r="A15" s="146" t="s">
        <v>437</v>
      </c>
      <c r="B15" s="137">
        <v>0</v>
      </c>
      <c r="C15" s="137">
        <v>0</v>
      </c>
      <c r="D15" s="137"/>
      <c r="E15" s="137"/>
      <c r="F15" s="137">
        <v>54173</v>
      </c>
      <c r="G15" s="137"/>
      <c r="H15" s="137"/>
      <c r="I15" s="137"/>
      <c r="J15" s="137"/>
      <c r="K15" s="137"/>
      <c r="L15" s="137"/>
      <c r="M15" s="137"/>
      <c r="N15" s="138">
        <f t="shared" si="1"/>
        <v>54173</v>
      </c>
    </row>
    <row r="16" spans="1:14" ht="22.5" customHeight="1">
      <c r="A16" s="147" t="s">
        <v>438</v>
      </c>
      <c r="B16" s="148">
        <f>+B11+B13</f>
        <v>46117</v>
      </c>
      <c r="C16" s="148">
        <f aca="true" t="shared" si="3" ref="C16:M16">+C11+C13</f>
        <v>34681</v>
      </c>
      <c r="D16" s="148">
        <f t="shared" si="3"/>
        <v>59575</v>
      </c>
      <c r="E16" s="148">
        <f t="shared" si="3"/>
        <v>48888</v>
      </c>
      <c r="F16" s="148">
        <f t="shared" si="3"/>
        <v>94102</v>
      </c>
      <c r="G16" s="148">
        <f t="shared" si="3"/>
        <v>44370</v>
      </c>
      <c r="H16" s="148">
        <f t="shared" si="3"/>
        <v>45123</v>
      </c>
      <c r="I16" s="148">
        <f t="shared" si="3"/>
        <v>53963</v>
      </c>
      <c r="J16" s="148">
        <f t="shared" si="3"/>
        <v>55170</v>
      </c>
      <c r="K16" s="148">
        <f t="shared" si="3"/>
        <v>41617</v>
      </c>
      <c r="L16" s="148">
        <f t="shared" si="3"/>
        <v>38671</v>
      </c>
      <c r="M16" s="148">
        <f t="shared" si="3"/>
        <v>68463</v>
      </c>
      <c r="N16" s="138">
        <f t="shared" si="1"/>
        <v>630740</v>
      </c>
    </row>
    <row r="17" spans="1:14" ht="10.5" customHeight="1">
      <c r="A17" s="149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8">
        <f t="shared" si="1"/>
        <v>0</v>
      </c>
    </row>
    <row r="18" spans="1:14" ht="26.25" customHeight="1">
      <c r="A18" s="139" t="s">
        <v>439</v>
      </c>
      <c r="B18" s="137"/>
      <c r="C18" s="137"/>
      <c r="D18" s="137">
        <v>7342</v>
      </c>
      <c r="E18" s="137"/>
      <c r="F18" s="137"/>
      <c r="G18" s="137"/>
      <c r="H18" s="137">
        <v>0</v>
      </c>
      <c r="I18" s="137">
        <v>1753</v>
      </c>
      <c r="J18" s="137">
        <v>0</v>
      </c>
      <c r="K18" s="137"/>
      <c r="L18" s="137"/>
      <c r="M18" s="137"/>
      <c r="N18" s="138">
        <f t="shared" si="1"/>
        <v>9095</v>
      </c>
    </row>
    <row r="19" spans="1:14" ht="14.25" customHeight="1">
      <c r="A19" s="139" t="s">
        <v>440</v>
      </c>
      <c r="B19" s="137"/>
      <c r="C19" s="137"/>
      <c r="D19" s="137"/>
      <c r="E19" s="137"/>
      <c r="F19" s="137">
        <v>1000</v>
      </c>
      <c r="G19" s="137"/>
      <c r="H19" s="137"/>
      <c r="I19" s="137"/>
      <c r="J19" s="137"/>
      <c r="K19" s="137"/>
      <c r="L19" s="137"/>
      <c r="M19" s="137"/>
      <c r="N19" s="138">
        <f t="shared" si="1"/>
        <v>1000</v>
      </c>
    </row>
    <row r="20" spans="1:14" ht="14.25" customHeight="1">
      <c r="A20" s="136" t="s">
        <v>441</v>
      </c>
      <c r="B20" s="141"/>
      <c r="C20" s="141"/>
      <c r="D20" s="141"/>
      <c r="E20" s="141"/>
      <c r="F20" s="141"/>
      <c r="G20" s="141">
        <v>1000</v>
      </c>
      <c r="H20" s="141"/>
      <c r="I20" s="141"/>
      <c r="J20" s="141"/>
      <c r="K20" s="141"/>
      <c r="L20" s="141"/>
      <c r="M20" s="141"/>
      <c r="N20" s="138">
        <f t="shared" si="1"/>
        <v>1000</v>
      </c>
    </row>
    <row r="21" spans="1:14" ht="24.75" customHeight="1">
      <c r="A21" s="143" t="s">
        <v>442</v>
      </c>
      <c r="B21" s="150">
        <f>+B18+B19+B20</f>
        <v>0</v>
      </c>
      <c r="C21" s="150">
        <f>+C18+C19+C20</f>
        <v>0</v>
      </c>
      <c r="D21" s="150">
        <f>+D18+D19+D20</f>
        <v>7342</v>
      </c>
      <c r="E21" s="150">
        <f>+E18+E19+E20</f>
        <v>0</v>
      </c>
      <c r="F21" s="150">
        <f>+F18+F19+F20</f>
        <v>1000</v>
      </c>
      <c r="G21" s="150">
        <f aca="true" t="shared" si="4" ref="G21:M21">+G18+G19+G20</f>
        <v>1000</v>
      </c>
      <c r="H21" s="150">
        <f t="shared" si="4"/>
        <v>0</v>
      </c>
      <c r="I21" s="150">
        <f t="shared" si="4"/>
        <v>1753</v>
      </c>
      <c r="J21" s="150">
        <f t="shared" si="4"/>
        <v>0</v>
      </c>
      <c r="K21" s="150">
        <f t="shared" si="4"/>
        <v>0</v>
      </c>
      <c r="L21" s="150">
        <f t="shared" si="4"/>
        <v>0</v>
      </c>
      <c r="M21" s="150">
        <f t="shared" si="4"/>
        <v>0</v>
      </c>
      <c r="N21" s="138">
        <f t="shared" si="1"/>
        <v>11095</v>
      </c>
    </row>
    <row r="22" spans="1:14" ht="14.25" customHeight="1">
      <c r="A22" s="136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38">
        <f t="shared" si="1"/>
        <v>0</v>
      </c>
    </row>
    <row r="23" spans="1:14" ht="24.75" customHeight="1" hidden="1">
      <c r="A23" s="144" t="s">
        <v>443</v>
      </c>
      <c r="B23" s="141">
        <f>B25+B24</f>
        <v>0</v>
      </c>
      <c r="C23" s="141">
        <f aca="true" t="shared" si="5" ref="C23:M23">C25+C24</f>
        <v>0</v>
      </c>
      <c r="D23" s="141">
        <f t="shared" si="5"/>
        <v>0</v>
      </c>
      <c r="E23" s="141">
        <f t="shared" si="5"/>
        <v>0</v>
      </c>
      <c r="F23" s="141">
        <f t="shared" si="5"/>
        <v>0</v>
      </c>
      <c r="G23" s="141">
        <f t="shared" si="5"/>
        <v>0</v>
      </c>
      <c r="H23" s="141">
        <f t="shared" si="5"/>
        <v>0</v>
      </c>
      <c r="I23" s="141">
        <f t="shared" si="5"/>
        <v>0</v>
      </c>
      <c r="J23" s="141">
        <f t="shared" si="5"/>
        <v>0</v>
      </c>
      <c r="K23" s="141">
        <f t="shared" si="5"/>
        <v>0</v>
      </c>
      <c r="L23" s="141">
        <f t="shared" si="5"/>
        <v>0</v>
      </c>
      <c r="M23" s="141">
        <f t="shared" si="5"/>
        <v>0</v>
      </c>
      <c r="N23" s="138">
        <f t="shared" si="1"/>
        <v>0</v>
      </c>
    </row>
    <row r="24" spans="1:14" ht="22.5" customHeight="1" hidden="1">
      <c r="A24" s="151" t="s">
        <v>437</v>
      </c>
      <c r="B24" s="137"/>
      <c r="C24" s="137"/>
      <c r="D24" s="137">
        <v>0</v>
      </c>
      <c r="E24" s="137"/>
      <c r="F24" s="137"/>
      <c r="G24" s="137"/>
      <c r="H24" s="137">
        <v>0</v>
      </c>
      <c r="I24" s="137"/>
      <c r="J24" s="137"/>
      <c r="K24" s="137"/>
      <c r="L24" s="137"/>
      <c r="M24" s="137"/>
      <c r="N24" s="138">
        <f t="shared" si="1"/>
        <v>0</v>
      </c>
    </row>
    <row r="25" spans="1:14" ht="14.25" customHeight="1" hidden="1">
      <c r="A25" s="136" t="s">
        <v>444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38">
        <f t="shared" si="1"/>
        <v>0</v>
      </c>
    </row>
    <row r="26" spans="1:14" ht="21.75" customHeight="1">
      <c r="A26" s="147" t="s">
        <v>445</v>
      </c>
      <c r="B26" s="152">
        <f aca="true" t="shared" si="6" ref="B26:M26">B21+B23</f>
        <v>0</v>
      </c>
      <c r="C26" s="152">
        <f t="shared" si="6"/>
        <v>0</v>
      </c>
      <c r="D26" s="152">
        <f t="shared" si="6"/>
        <v>7342</v>
      </c>
      <c r="E26" s="152">
        <f t="shared" si="6"/>
        <v>0</v>
      </c>
      <c r="F26" s="152">
        <f t="shared" si="6"/>
        <v>1000</v>
      </c>
      <c r="G26" s="152">
        <f t="shared" si="6"/>
        <v>1000</v>
      </c>
      <c r="H26" s="152">
        <f t="shared" si="6"/>
        <v>0</v>
      </c>
      <c r="I26" s="152">
        <f t="shared" si="6"/>
        <v>1753</v>
      </c>
      <c r="J26" s="152">
        <f t="shared" si="6"/>
        <v>0</v>
      </c>
      <c r="K26" s="152">
        <f t="shared" si="6"/>
        <v>0</v>
      </c>
      <c r="L26" s="152">
        <f t="shared" si="6"/>
        <v>0</v>
      </c>
      <c r="M26" s="152">
        <f t="shared" si="6"/>
        <v>0</v>
      </c>
      <c r="N26" s="138">
        <f t="shared" si="1"/>
        <v>11095</v>
      </c>
    </row>
    <row r="27" spans="1:14" ht="14.25" customHeight="1">
      <c r="A27" s="136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38">
        <f t="shared" si="1"/>
        <v>0</v>
      </c>
    </row>
    <row r="28" spans="1:15" s="370" customFormat="1" ht="24" customHeight="1">
      <c r="A28" s="366" t="s">
        <v>446</v>
      </c>
      <c r="B28" s="367">
        <f aca="true" t="shared" si="7" ref="B28:M28">+B11+B21</f>
        <v>41596</v>
      </c>
      <c r="C28" s="367">
        <f t="shared" si="7"/>
        <v>30374</v>
      </c>
      <c r="D28" s="367">
        <f t="shared" si="7"/>
        <v>62639</v>
      </c>
      <c r="E28" s="367">
        <f t="shared" si="7"/>
        <v>44028</v>
      </c>
      <c r="F28" s="367">
        <f t="shared" si="7"/>
        <v>35890</v>
      </c>
      <c r="G28" s="367">
        <f t="shared" si="7"/>
        <v>39931</v>
      </c>
      <c r="H28" s="367">
        <f t="shared" si="7"/>
        <v>40289</v>
      </c>
      <c r="I28" s="367">
        <f t="shared" si="7"/>
        <v>51041</v>
      </c>
      <c r="J28" s="367">
        <f t="shared" si="7"/>
        <v>50585</v>
      </c>
      <c r="K28" s="367">
        <f t="shared" si="7"/>
        <v>36971</v>
      </c>
      <c r="L28" s="367">
        <f t="shared" si="7"/>
        <v>35574</v>
      </c>
      <c r="M28" s="367">
        <f t="shared" si="7"/>
        <v>51978</v>
      </c>
      <c r="N28" s="368">
        <f t="shared" si="1"/>
        <v>520896</v>
      </c>
      <c r="O28" s="369"/>
    </row>
    <row r="29" spans="1:14" ht="14.25" customHeight="1">
      <c r="A29" s="153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38">
        <f t="shared" si="1"/>
        <v>0</v>
      </c>
    </row>
    <row r="30" spans="1:14" ht="21.75" customHeight="1">
      <c r="A30" s="155" t="s">
        <v>447</v>
      </c>
      <c r="B30" s="154">
        <f aca="true" t="shared" si="8" ref="B30:M30">+B13+B23</f>
        <v>4521</v>
      </c>
      <c r="C30" s="154">
        <f t="shared" si="8"/>
        <v>4307</v>
      </c>
      <c r="D30" s="154">
        <f t="shared" si="8"/>
        <v>4278</v>
      </c>
      <c r="E30" s="154">
        <f t="shared" si="8"/>
        <v>4860</v>
      </c>
      <c r="F30" s="154">
        <f t="shared" si="8"/>
        <v>59212</v>
      </c>
      <c r="G30" s="154">
        <f t="shared" si="8"/>
        <v>5439</v>
      </c>
      <c r="H30" s="154">
        <f t="shared" si="8"/>
        <v>4834</v>
      </c>
      <c r="I30" s="154">
        <f t="shared" si="8"/>
        <v>4675</v>
      </c>
      <c r="J30" s="154">
        <f t="shared" si="8"/>
        <v>4585</v>
      </c>
      <c r="K30" s="154">
        <f t="shared" si="8"/>
        <v>4646</v>
      </c>
      <c r="L30" s="154">
        <f t="shared" si="8"/>
        <v>3097</v>
      </c>
      <c r="M30" s="154">
        <f t="shared" si="8"/>
        <v>16485</v>
      </c>
      <c r="N30" s="138">
        <f t="shared" si="1"/>
        <v>120939</v>
      </c>
    </row>
    <row r="31" spans="1:14" ht="14.25" customHeight="1">
      <c r="A31" s="13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38">
        <f t="shared" si="1"/>
        <v>0</v>
      </c>
    </row>
    <row r="32" spans="1:14" ht="14.25" customHeight="1">
      <c r="A32" s="371" t="s">
        <v>448</v>
      </c>
      <c r="B32" s="372">
        <f aca="true" t="shared" si="9" ref="B32:M32">+B16+B26</f>
        <v>46117</v>
      </c>
      <c r="C32" s="372">
        <f t="shared" si="9"/>
        <v>34681</v>
      </c>
      <c r="D32" s="372">
        <f t="shared" si="9"/>
        <v>66917</v>
      </c>
      <c r="E32" s="372">
        <f t="shared" si="9"/>
        <v>48888</v>
      </c>
      <c r="F32" s="372">
        <f t="shared" si="9"/>
        <v>95102</v>
      </c>
      <c r="G32" s="372">
        <f t="shared" si="9"/>
        <v>45370</v>
      </c>
      <c r="H32" s="372">
        <f t="shared" si="9"/>
        <v>45123</v>
      </c>
      <c r="I32" s="372">
        <f t="shared" si="9"/>
        <v>55716</v>
      </c>
      <c r="J32" s="372">
        <f t="shared" si="9"/>
        <v>55170</v>
      </c>
      <c r="K32" s="372">
        <f t="shared" si="9"/>
        <v>41617</v>
      </c>
      <c r="L32" s="372">
        <f t="shared" si="9"/>
        <v>38671</v>
      </c>
      <c r="M32" s="372">
        <f t="shared" si="9"/>
        <v>68463</v>
      </c>
      <c r="N32" s="373">
        <f t="shared" si="1"/>
        <v>641835</v>
      </c>
    </row>
    <row r="33" spans="1:14" ht="14.25" customHeight="1">
      <c r="A33" s="136" t="s">
        <v>449</v>
      </c>
      <c r="B33" s="157">
        <v>8350</v>
      </c>
      <c r="C33" s="157">
        <v>8015</v>
      </c>
      <c r="D33" s="157">
        <v>7973</v>
      </c>
      <c r="E33" s="157">
        <v>11641</v>
      </c>
      <c r="F33" s="157">
        <v>13343</v>
      </c>
      <c r="G33" s="157">
        <v>13605</v>
      </c>
      <c r="H33" s="157">
        <v>13109</v>
      </c>
      <c r="I33" s="157">
        <v>12310</v>
      </c>
      <c r="J33" s="157">
        <v>11550</v>
      </c>
      <c r="K33" s="157">
        <v>12165</v>
      </c>
      <c r="L33" s="157">
        <v>13583</v>
      </c>
      <c r="M33" s="157">
        <v>12898</v>
      </c>
      <c r="N33" s="138">
        <f t="shared" si="1"/>
        <v>138542</v>
      </c>
    </row>
    <row r="34" spans="1:14" ht="27.75" customHeight="1">
      <c r="A34" s="149" t="s">
        <v>450</v>
      </c>
      <c r="B34" s="158">
        <v>1899</v>
      </c>
      <c r="C34" s="158">
        <v>1775</v>
      </c>
      <c r="D34" s="158">
        <v>1797</v>
      </c>
      <c r="E34" s="158">
        <v>2442</v>
      </c>
      <c r="F34" s="158">
        <v>2640</v>
      </c>
      <c r="G34" s="158">
        <v>2551</v>
      </c>
      <c r="H34" s="158">
        <v>2523</v>
      </c>
      <c r="I34" s="158">
        <v>2450</v>
      </c>
      <c r="J34" s="158">
        <v>2389</v>
      </c>
      <c r="K34" s="158">
        <v>2511</v>
      </c>
      <c r="L34" s="158">
        <v>2596</v>
      </c>
      <c r="M34" s="158">
        <v>2383</v>
      </c>
      <c r="N34" s="138">
        <f t="shared" si="1"/>
        <v>27956</v>
      </c>
    </row>
    <row r="35" spans="1:14" ht="14.25" customHeight="1">
      <c r="A35" s="136" t="s">
        <v>451</v>
      </c>
      <c r="B35" s="137">
        <v>3413</v>
      </c>
      <c r="C35" s="137">
        <v>3644</v>
      </c>
      <c r="D35" s="137">
        <v>3955</v>
      </c>
      <c r="E35" s="137">
        <v>14199</v>
      </c>
      <c r="F35" s="137">
        <v>4184</v>
      </c>
      <c r="G35" s="137">
        <v>8366</v>
      </c>
      <c r="H35" s="137">
        <v>5804</v>
      </c>
      <c r="I35" s="137">
        <v>8923</v>
      </c>
      <c r="J35" s="137">
        <v>9336</v>
      </c>
      <c r="K35" s="137">
        <v>3197</v>
      </c>
      <c r="L35" s="137">
        <v>4072</v>
      </c>
      <c r="M35" s="137">
        <v>9444</v>
      </c>
      <c r="N35" s="138">
        <f t="shared" si="1"/>
        <v>78537</v>
      </c>
    </row>
    <row r="36" spans="1:14" ht="14.25" customHeight="1">
      <c r="A36" s="136" t="s">
        <v>452</v>
      </c>
      <c r="B36" s="148">
        <v>490</v>
      </c>
      <c r="C36" s="148">
        <v>10134</v>
      </c>
      <c r="D36" s="148">
        <v>277</v>
      </c>
      <c r="E36" s="148">
        <v>702</v>
      </c>
      <c r="F36" s="148">
        <v>50</v>
      </c>
      <c r="G36" s="148">
        <v>5000</v>
      </c>
      <c r="H36" s="148">
        <v>153</v>
      </c>
      <c r="I36" s="148">
        <v>208</v>
      </c>
      <c r="J36" s="148">
        <v>1453</v>
      </c>
      <c r="K36" s="148">
        <v>3154</v>
      </c>
      <c r="L36" s="148">
        <v>9583</v>
      </c>
      <c r="M36" s="148">
        <v>8613</v>
      </c>
      <c r="N36" s="138">
        <f t="shared" si="1"/>
        <v>39817</v>
      </c>
    </row>
    <row r="37" spans="1:16" s="142" customFormat="1" ht="14.25" customHeight="1">
      <c r="A37" s="136" t="s">
        <v>453</v>
      </c>
      <c r="B37" s="137">
        <v>18374</v>
      </c>
      <c r="C37" s="137">
        <v>19567</v>
      </c>
      <c r="D37" s="137">
        <v>18788</v>
      </c>
      <c r="E37" s="137">
        <v>18749</v>
      </c>
      <c r="F37" s="137">
        <v>19280</v>
      </c>
      <c r="G37" s="137">
        <v>19542</v>
      </c>
      <c r="H37" s="137">
        <v>17058</v>
      </c>
      <c r="I37" s="137">
        <v>21152</v>
      </c>
      <c r="J37" s="137">
        <v>28256</v>
      </c>
      <c r="K37" s="137">
        <v>20000</v>
      </c>
      <c r="L37" s="137">
        <v>18356</v>
      </c>
      <c r="M37" s="137">
        <v>19535</v>
      </c>
      <c r="N37" s="138">
        <f t="shared" si="1"/>
        <v>238657</v>
      </c>
      <c r="O37" s="126"/>
      <c r="P37" s="159"/>
    </row>
    <row r="38" spans="1:16" s="142" customFormat="1" ht="14.25" customHeight="1">
      <c r="A38" s="160" t="s">
        <v>454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8">
        <f t="shared" si="1"/>
        <v>0</v>
      </c>
      <c r="O38" s="126"/>
      <c r="P38" s="159"/>
    </row>
    <row r="39" spans="1:16" s="142" customFormat="1" ht="14.25" customHeight="1">
      <c r="A39" s="140" t="s">
        <v>455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8">
        <f t="shared" si="1"/>
        <v>0</v>
      </c>
      <c r="O39" s="126"/>
      <c r="P39" s="159"/>
    </row>
    <row r="40" spans="1:16" s="142" customFormat="1" ht="14.25" customHeight="1">
      <c r="A40" s="16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38">
        <f t="shared" si="1"/>
        <v>0</v>
      </c>
      <c r="O40" s="126"/>
      <c r="P40" s="159"/>
    </row>
    <row r="41" spans="1:16" s="142" customFormat="1" ht="24" customHeight="1">
      <c r="A41" s="144" t="s">
        <v>456</v>
      </c>
      <c r="B41" s="150">
        <f>+B33+B34+B35+B36+B37</f>
        <v>32526</v>
      </c>
      <c r="C41" s="150">
        <f>+C33+C34+C35+C36+C37</f>
        <v>43135</v>
      </c>
      <c r="D41" s="150">
        <f>+D33+D34+D35+D36+D37</f>
        <v>32790</v>
      </c>
      <c r="E41" s="150">
        <f>+E33+E34+E35+E36+E37</f>
        <v>47733</v>
      </c>
      <c r="F41" s="150">
        <f>+F33+F34+F35+F36+F37</f>
        <v>39497</v>
      </c>
      <c r="G41" s="150">
        <f aca="true" t="shared" si="10" ref="G41:M41">+G33+G34+G35+G36+G37</f>
        <v>49064</v>
      </c>
      <c r="H41" s="150">
        <f t="shared" si="10"/>
        <v>38647</v>
      </c>
      <c r="I41" s="150">
        <f t="shared" si="10"/>
        <v>45043</v>
      </c>
      <c r="J41" s="150">
        <f t="shared" si="10"/>
        <v>52984</v>
      </c>
      <c r="K41" s="150">
        <f t="shared" si="10"/>
        <v>41027</v>
      </c>
      <c r="L41" s="150">
        <f t="shared" si="10"/>
        <v>48190</v>
      </c>
      <c r="M41" s="150">
        <f t="shared" si="10"/>
        <v>52873</v>
      </c>
      <c r="N41" s="138">
        <f t="shared" si="1"/>
        <v>523509</v>
      </c>
      <c r="O41" s="126"/>
      <c r="P41" s="159"/>
    </row>
    <row r="42" spans="1:16" s="142" customFormat="1" ht="14.25" customHeight="1">
      <c r="A42" s="140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38">
        <f t="shared" si="1"/>
        <v>0</v>
      </c>
      <c r="O42" s="126"/>
      <c r="P42" s="159"/>
    </row>
    <row r="43" spans="1:18" s="142" customFormat="1" ht="21.75" customHeight="1">
      <c r="A43" s="144" t="s">
        <v>457</v>
      </c>
      <c r="B43" s="162">
        <v>15529</v>
      </c>
      <c r="C43" s="162">
        <v>4307</v>
      </c>
      <c r="D43" s="162">
        <v>4542</v>
      </c>
      <c r="E43" s="162">
        <v>4860</v>
      </c>
      <c r="F43" s="162">
        <v>5039</v>
      </c>
      <c r="G43" s="162">
        <v>5176</v>
      </c>
      <c r="H43" s="162">
        <v>4834</v>
      </c>
      <c r="I43" s="162">
        <v>4675</v>
      </c>
      <c r="J43" s="162">
        <v>4585</v>
      </c>
      <c r="K43" s="162">
        <v>4646</v>
      </c>
      <c r="L43" s="162">
        <v>3097</v>
      </c>
      <c r="M43" s="162">
        <v>4909</v>
      </c>
      <c r="N43" s="138">
        <f t="shared" si="1"/>
        <v>66199</v>
      </c>
      <c r="O43" s="126"/>
      <c r="P43" s="163"/>
      <c r="Q43" s="145"/>
      <c r="R43" s="145"/>
    </row>
    <row r="44" spans="1:18" s="142" customFormat="1" ht="14.25" customHeight="1">
      <c r="A44" s="164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38">
        <f t="shared" si="1"/>
        <v>0</v>
      </c>
      <c r="O44" s="126"/>
      <c r="P44" s="163"/>
      <c r="Q44" s="145"/>
      <c r="R44" s="145"/>
    </row>
    <row r="45" spans="1:18" s="142" customFormat="1" ht="24" customHeight="1">
      <c r="A45" s="144" t="s">
        <v>458</v>
      </c>
      <c r="B45" s="162">
        <f>+B41+B43</f>
        <v>48055</v>
      </c>
      <c r="C45" s="162">
        <f>+C41+C43</f>
        <v>47442</v>
      </c>
      <c r="D45" s="162">
        <f>+D41+D43</f>
        <v>37332</v>
      </c>
      <c r="E45" s="162">
        <f>+E41+E43</f>
        <v>52593</v>
      </c>
      <c r="F45" s="162">
        <f>+F41+F43</f>
        <v>44536</v>
      </c>
      <c r="G45" s="162">
        <f aca="true" t="shared" si="11" ref="G45:M45">+G41+G43</f>
        <v>54240</v>
      </c>
      <c r="H45" s="162">
        <f t="shared" si="11"/>
        <v>43481</v>
      </c>
      <c r="I45" s="162">
        <f t="shared" si="11"/>
        <v>49718</v>
      </c>
      <c r="J45" s="162">
        <f t="shared" si="11"/>
        <v>57569</v>
      </c>
      <c r="K45" s="162">
        <f t="shared" si="11"/>
        <v>45673</v>
      </c>
      <c r="L45" s="162">
        <f t="shared" si="11"/>
        <v>51287</v>
      </c>
      <c r="M45" s="162">
        <f t="shared" si="11"/>
        <v>57782</v>
      </c>
      <c r="N45" s="138">
        <f t="shared" si="1"/>
        <v>589708</v>
      </c>
      <c r="O45" s="126"/>
      <c r="P45" s="163"/>
      <c r="Q45" s="145"/>
      <c r="R45" s="145"/>
    </row>
    <row r="46" spans="1:18" s="142" customFormat="1" ht="14.25" customHeight="1">
      <c r="A46" s="140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38">
        <f t="shared" si="1"/>
        <v>0</v>
      </c>
      <c r="O46" s="126"/>
      <c r="P46" s="163"/>
      <c r="Q46" s="145"/>
      <c r="R46" s="145"/>
    </row>
    <row r="47" spans="1:18" s="142" customFormat="1" ht="14.25" customHeight="1">
      <c r="A47" s="140" t="s">
        <v>459</v>
      </c>
      <c r="B47" s="162">
        <v>1410</v>
      </c>
      <c r="C47" s="162">
        <v>1000</v>
      </c>
      <c r="D47" s="162">
        <v>0</v>
      </c>
      <c r="E47" s="162"/>
      <c r="F47" s="162">
        <v>1651</v>
      </c>
      <c r="G47" s="162">
        <v>1988</v>
      </c>
      <c r="H47" s="162">
        <v>2697</v>
      </c>
      <c r="I47" s="162"/>
      <c r="J47" s="162">
        <v>0</v>
      </c>
      <c r="K47" s="162"/>
      <c r="L47" s="162"/>
      <c r="M47" s="162">
        <v>381</v>
      </c>
      <c r="N47" s="138">
        <f t="shared" si="1"/>
        <v>9127</v>
      </c>
      <c r="O47" s="126"/>
      <c r="P47" s="163"/>
      <c r="Q47" s="145"/>
      <c r="R47" s="145"/>
    </row>
    <row r="48" spans="1:18" s="142" customFormat="1" ht="14.25" customHeight="1">
      <c r="A48" s="140" t="s">
        <v>460</v>
      </c>
      <c r="B48" s="162"/>
      <c r="C48" s="162"/>
      <c r="D48" s="162"/>
      <c r="E48" s="162"/>
      <c r="F48" s="162"/>
      <c r="G48" s="162"/>
      <c r="H48" s="162">
        <v>3233</v>
      </c>
      <c r="I48" s="162"/>
      <c r="J48" s="162"/>
      <c r="K48" s="162">
        <v>1500</v>
      </c>
      <c r="L48" s="162"/>
      <c r="M48" s="162">
        <v>0</v>
      </c>
      <c r="N48" s="138">
        <f t="shared" si="1"/>
        <v>4733</v>
      </c>
      <c r="O48" s="126"/>
      <c r="P48" s="163"/>
      <c r="Q48" s="145"/>
      <c r="R48" s="145"/>
    </row>
    <row r="49" spans="1:18" s="142" customFormat="1" ht="14.25" customHeight="1">
      <c r="A49" s="140" t="s">
        <v>461</v>
      </c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38">
        <f t="shared" si="1"/>
        <v>0</v>
      </c>
      <c r="O49" s="126"/>
      <c r="P49" s="163"/>
      <c r="Q49" s="145"/>
      <c r="R49" s="145"/>
    </row>
    <row r="50" spans="1:18" s="142" customFormat="1" ht="22.5" customHeight="1">
      <c r="A50" s="144" t="s">
        <v>462</v>
      </c>
      <c r="B50" s="162">
        <f>+B47+B48+B49</f>
        <v>1410</v>
      </c>
      <c r="C50" s="162">
        <f>+C47+C48+C49</f>
        <v>1000</v>
      </c>
      <c r="D50" s="162">
        <f>+D47+D48+D49</f>
        <v>0</v>
      </c>
      <c r="E50" s="162">
        <f>+E47+E48+E49</f>
        <v>0</v>
      </c>
      <c r="F50" s="162">
        <f>+F47+F48+F49</f>
        <v>1651</v>
      </c>
      <c r="G50" s="162">
        <f aca="true" t="shared" si="12" ref="G50:M50">+G47+G48+G49</f>
        <v>1988</v>
      </c>
      <c r="H50" s="162">
        <f t="shared" si="12"/>
        <v>5930</v>
      </c>
      <c r="I50" s="162">
        <f t="shared" si="12"/>
        <v>0</v>
      </c>
      <c r="J50" s="162">
        <f t="shared" si="12"/>
        <v>0</v>
      </c>
      <c r="K50" s="162">
        <f t="shared" si="12"/>
        <v>1500</v>
      </c>
      <c r="L50" s="162">
        <f t="shared" si="12"/>
        <v>0</v>
      </c>
      <c r="M50" s="162">
        <f t="shared" si="12"/>
        <v>381</v>
      </c>
      <c r="N50" s="138">
        <f t="shared" si="1"/>
        <v>13860</v>
      </c>
      <c r="O50" s="126"/>
      <c r="P50" s="163"/>
      <c r="Q50" s="145"/>
      <c r="R50" s="145"/>
    </row>
    <row r="51" spans="1:18" s="142" customFormat="1" ht="21" customHeight="1" hidden="1">
      <c r="A51" s="144" t="s">
        <v>463</v>
      </c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38">
        <f t="shared" si="1"/>
        <v>0</v>
      </c>
      <c r="O51" s="126"/>
      <c r="P51" s="163"/>
      <c r="Q51" s="145"/>
      <c r="R51" s="145"/>
    </row>
    <row r="52" spans="1:18" s="142" customFormat="1" ht="14.25" customHeight="1" hidden="1">
      <c r="A52" s="144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38">
        <f t="shared" si="1"/>
        <v>0</v>
      </c>
      <c r="O52" s="126"/>
      <c r="P52" s="163"/>
      <c r="Q52" s="145"/>
      <c r="R52" s="145"/>
    </row>
    <row r="53" spans="1:18" s="142" customFormat="1" ht="14.25" customHeight="1" hidden="1">
      <c r="A53" s="140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38">
        <f t="shared" si="1"/>
        <v>0</v>
      </c>
      <c r="O53" s="126"/>
      <c r="P53" s="163"/>
      <c r="Q53" s="145"/>
      <c r="R53" s="145"/>
    </row>
    <row r="54" spans="1:18" s="142" customFormat="1" ht="25.5" customHeight="1">
      <c r="A54" s="144" t="s">
        <v>618</v>
      </c>
      <c r="B54" s="162">
        <f aca="true" t="shared" si="13" ref="B54:M54">+B50+B51</f>
        <v>1410</v>
      </c>
      <c r="C54" s="162">
        <f t="shared" si="13"/>
        <v>1000</v>
      </c>
      <c r="D54" s="162">
        <f t="shared" si="13"/>
        <v>0</v>
      </c>
      <c r="E54" s="162">
        <f t="shared" si="13"/>
        <v>0</v>
      </c>
      <c r="F54" s="162">
        <f t="shared" si="13"/>
        <v>1651</v>
      </c>
      <c r="G54" s="162">
        <f t="shared" si="13"/>
        <v>1988</v>
      </c>
      <c r="H54" s="162">
        <f t="shared" si="13"/>
        <v>5930</v>
      </c>
      <c r="I54" s="162">
        <f t="shared" si="13"/>
        <v>0</v>
      </c>
      <c r="J54" s="162">
        <f t="shared" si="13"/>
        <v>0</v>
      </c>
      <c r="K54" s="162">
        <f t="shared" si="13"/>
        <v>1500</v>
      </c>
      <c r="L54" s="162">
        <f t="shared" si="13"/>
        <v>0</v>
      </c>
      <c r="M54" s="162">
        <f t="shared" si="13"/>
        <v>381</v>
      </c>
      <c r="N54" s="138">
        <f t="shared" si="1"/>
        <v>13860</v>
      </c>
      <c r="O54" s="126"/>
      <c r="P54" s="163"/>
      <c r="Q54" s="145"/>
      <c r="R54" s="145"/>
    </row>
    <row r="55" spans="1:18" s="142" customFormat="1" ht="14.25" customHeight="1">
      <c r="A55" s="161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38">
        <f t="shared" si="1"/>
        <v>0</v>
      </c>
      <c r="O55" s="126"/>
      <c r="P55" s="163"/>
      <c r="Q55" s="145"/>
      <c r="R55" s="145"/>
    </row>
    <row r="56" spans="1:18" s="378" customFormat="1" ht="25.5" customHeight="1">
      <c r="A56" s="374" t="s">
        <v>464</v>
      </c>
      <c r="B56" s="375">
        <f aca="true" t="shared" si="14" ref="B56:M56">+B41+B50</f>
        <v>33936</v>
      </c>
      <c r="C56" s="375">
        <f t="shared" si="14"/>
        <v>44135</v>
      </c>
      <c r="D56" s="375">
        <f t="shared" si="14"/>
        <v>32790</v>
      </c>
      <c r="E56" s="375">
        <f t="shared" si="14"/>
        <v>47733</v>
      </c>
      <c r="F56" s="375">
        <f t="shared" si="14"/>
        <v>41148</v>
      </c>
      <c r="G56" s="375">
        <f t="shared" si="14"/>
        <v>51052</v>
      </c>
      <c r="H56" s="375">
        <f t="shared" si="14"/>
        <v>44577</v>
      </c>
      <c r="I56" s="375">
        <f t="shared" si="14"/>
        <v>45043</v>
      </c>
      <c r="J56" s="375">
        <f t="shared" si="14"/>
        <v>52984</v>
      </c>
      <c r="K56" s="375">
        <f t="shared" si="14"/>
        <v>42527</v>
      </c>
      <c r="L56" s="375">
        <f t="shared" si="14"/>
        <v>48190</v>
      </c>
      <c r="M56" s="375">
        <f t="shared" si="14"/>
        <v>53254</v>
      </c>
      <c r="N56" s="368">
        <f t="shared" si="1"/>
        <v>537369</v>
      </c>
      <c r="O56" s="369"/>
      <c r="P56" s="376"/>
      <c r="Q56" s="377"/>
      <c r="R56" s="377"/>
    </row>
    <row r="57" spans="1:18" s="142" customFormat="1" ht="26.25" customHeight="1">
      <c r="A57" s="144" t="s">
        <v>465</v>
      </c>
      <c r="B57" s="162">
        <f aca="true" t="shared" si="15" ref="B57:M57">+B43+B51</f>
        <v>15529</v>
      </c>
      <c r="C57" s="162">
        <f t="shared" si="15"/>
        <v>4307</v>
      </c>
      <c r="D57" s="162">
        <f t="shared" si="15"/>
        <v>4542</v>
      </c>
      <c r="E57" s="162">
        <f t="shared" si="15"/>
        <v>4860</v>
      </c>
      <c r="F57" s="162">
        <f t="shared" si="15"/>
        <v>5039</v>
      </c>
      <c r="G57" s="162">
        <f t="shared" si="15"/>
        <v>5176</v>
      </c>
      <c r="H57" s="162">
        <f t="shared" si="15"/>
        <v>4834</v>
      </c>
      <c r="I57" s="162">
        <f t="shared" si="15"/>
        <v>4675</v>
      </c>
      <c r="J57" s="162">
        <f t="shared" si="15"/>
        <v>4585</v>
      </c>
      <c r="K57" s="162">
        <f t="shared" si="15"/>
        <v>4646</v>
      </c>
      <c r="L57" s="162">
        <f t="shared" si="15"/>
        <v>3097</v>
      </c>
      <c r="M57" s="162">
        <f t="shared" si="15"/>
        <v>4909</v>
      </c>
      <c r="N57" s="138">
        <f t="shared" si="1"/>
        <v>66199</v>
      </c>
      <c r="O57" s="126"/>
      <c r="P57" s="163"/>
      <c r="Q57" s="145"/>
      <c r="R57" s="145"/>
    </row>
    <row r="58" spans="1:18" s="142" customFormat="1" ht="14.25" customHeight="1">
      <c r="A58" s="161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38">
        <f t="shared" si="1"/>
        <v>0</v>
      </c>
      <c r="O58" s="126"/>
      <c r="P58" s="163"/>
      <c r="Q58" s="145"/>
      <c r="R58" s="145"/>
    </row>
    <row r="59" spans="1:18" s="142" customFormat="1" ht="27" customHeight="1">
      <c r="A59" s="371" t="s">
        <v>466</v>
      </c>
      <c r="B59" s="379">
        <f aca="true" t="shared" si="16" ref="B59:M59">+B45+B54</f>
        <v>49465</v>
      </c>
      <c r="C59" s="379">
        <f t="shared" si="16"/>
        <v>48442</v>
      </c>
      <c r="D59" s="379">
        <f t="shared" si="16"/>
        <v>37332</v>
      </c>
      <c r="E59" s="379">
        <f t="shared" si="16"/>
        <v>52593</v>
      </c>
      <c r="F59" s="379">
        <f t="shared" si="16"/>
        <v>46187</v>
      </c>
      <c r="G59" s="379">
        <f t="shared" si="16"/>
        <v>56228</v>
      </c>
      <c r="H59" s="379">
        <f t="shared" si="16"/>
        <v>49411</v>
      </c>
      <c r="I59" s="379">
        <f t="shared" si="16"/>
        <v>49718</v>
      </c>
      <c r="J59" s="379">
        <f t="shared" si="16"/>
        <v>57569</v>
      </c>
      <c r="K59" s="379">
        <f t="shared" si="16"/>
        <v>47173</v>
      </c>
      <c r="L59" s="379">
        <f t="shared" si="16"/>
        <v>51287</v>
      </c>
      <c r="M59" s="379">
        <f t="shared" si="16"/>
        <v>58163</v>
      </c>
      <c r="N59" s="373">
        <f>SUM(B59:M59)</f>
        <v>603568</v>
      </c>
      <c r="O59" s="126"/>
      <c r="P59" s="163"/>
      <c r="Q59" s="145"/>
      <c r="R59" s="145"/>
    </row>
    <row r="60" spans="1:14" ht="14.25" customHeight="1">
      <c r="A60" s="165" t="s">
        <v>467</v>
      </c>
      <c r="B60" s="166">
        <f aca="true" t="shared" si="17" ref="B60:M60">+B32-B59</f>
        <v>-3348</v>
      </c>
      <c r="C60" s="166">
        <f t="shared" si="17"/>
        <v>-13761</v>
      </c>
      <c r="D60" s="166">
        <f t="shared" si="17"/>
        <v>29585</v>
      </c>
      <c r="E60" s="166">
        <f t="shared" si="17"/>
        <v>-3705</v>
      </c>
      <c r="F60" s="166">
        <f t="shared" si="17"/>
        <v>48915</v>
      </c>
      <c r="G60" s="166">
        <f t="shared" si="17"/>
        <v>-10858</v>
      </c>
      <c r="H60" s="166">
        <f t="shared" si="17"/>
        <v>-4288</v>
      </c>
      <c r="I60" s="166">
        <f t="shared" si="17"/>
        <v>5998</v>
      </c>
      <c r="J60" s="166">
        <f t="shared" si="17"/>
        <v>-2399</v>
      </c>
      <c r="K60" s="166">
        <f t="shared" si="17"/>
        <v>-5556</v>
      </c>
      <c r="L60" s="166">
        <f t="shared" si="17"/>
        <v>-12616</v>
      </c>
      <c r="M60" s="166">
        <f t="shared" si="17"/>
        <v>10300</v>
      </c>
      <c r="N60" s="138">
        <f>SUM(B60:M60)</f>
        <v>38267</v>
      </c>
    </row>
    <row r="61" spans="1:14" ht="14.25" customHeight="1" thickBot="1">
      <c r="A61" s="167" t="s">
        <v>468</v>
      </c>
      <c r="B61" s="168">
        <f aca="true" t="shared" si="18" ref="B61:M61">+B5+B60-B24-B15</f>
        <v>36325</v>
      </c>
      <c r="C61" s="168">
        <f t="shared" si="18"/>
        <v>22564</v>
      </c>
      <c r="D61" s="168">
        <f t="shared" si="18"/>
        <v>52149</v>
      </c>
      <c r="E61" s="168">
        <f t="shared" si="18"/>
        <v>48444</v>
      </c>
      <c r="F61" s="168">
        <f t="shared" si="18"/>
        <v>43186</v>
      </c>
      <c r="G61" s="168">
        <f t="shared" si="18"/>
        <v>32328</v>
      </c>
      <c r="H61" s="168">
        <f t="shared" si="18"/>
        <v>28040</v>
      </c>
      <c r="I61" s="168">
        <f t="shared" si="18"/>
        <v>34038</v>
      </c>
      <c r="J61" s="168">
        <f t="shared" si="18"/>
        <v>31639</v>
      </c>
      <c r="K61" s="168">
        <f t="shared" si="18"/>
        <v>26083</v>
      </c>
      <c r="L61" s="168">
        <f t="shared" si="18"/>
        <v>13467</v>
      </c>
      <c r="M61" s="168">
        <f t="shared" si="18"/>
        <v>23767</v>
      </c>
      <c r="N61" s="138">
        <v>38267</v>
      </c>
    </row>
    <row r="62" spans="2:14" ht="12.75"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</row>
    <row r="63" spans="2:14" ht="12.75"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</row>
    <row r="64" spans="2:14" ht="12.75"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</row>
    <row r="65" spans="2:14" ht="12.75"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</row>
    <row r="66" spans="2:14" ht="12.75"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</row>
    <row r="67" spans="2:14" ht="12.75"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</row>
    <row r="68" spans="2:14" ht="12.75"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</row>
    <row r="69" spans="2:14" ht="12.75"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</row>
  </sheetData>
  <sheetProtection/>
  <mergeCells count="1">
    <mergeCell ref="A1:N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4.875" style="171" customWidth="1"/>
    <col min="2" max="2" width="25.875" style="171" customWidth="1"/>
    <col min="3" max="5" width="10.00390625" style="171" customWidth="1"/>
    <col min="6" max="6" width="11.125" style="171" customWidth="1"/>
    <col min="7" max="7" width="13.00390625" style="171" customWidth="1"/>
    <col min="8" max="16384" width="9.125" style="171" customWidth="1"/>
  </cols>
  <sheetData>
    <row r="1" spans="1:7" ht="33" customHeight="1">
      <c r="A1" s="407" t="s">
        <v>470</v>
      </c>
      <c r="B1" s="407"/>
      <c r="C1" s="407"/>
      <c r="D1" s="407"/>
      <c r="E1" s="407"/>
      <c r="F1" s="407"/>
      <c r="G1" s="407"/>
    </row>
    <row r="2" spans="1:8" ht="15.75" customHeight="1" thickBot="1">
      <c r="A2" s="172"/>
      <c r="B2" s="172"/>
      <c r="C2" s="172"/>
      <c r="D2" s="408"/>
      <c r="E2" s="408"/>
      <c r="F2" s="409"/>
      <c r="G2" s="409"/>
      <c r="H2" s="173"/>
    </row>
    <row r="3" spans="1:7" ht="63" customHeight="1">
      <c r="A3" s="410" t="s">
        <v>471</v>
      </c>
      <c r="B3" s="412" t="s">
        <v>472</v>
      </c>
      <c r="C3" s="412" t="s">
        <v>473</v>
      </c>
      <c r="D3" s="412"/>
      <c r="E3" s="412"/>
      <c r="F3" s="412"/>
      <c r="G3" s="414" t="s">
        <v>474</v>
      </c>
    </row>
    <row r="4" spans="1:7" ht="15.75" thickBot="1">
      <c r="A4" s="411"/>
      <c r="B4" s="413"/>
      <c r="C4" s="174" t="s">
        <v>475</v>
      </c>
      <c r="D4" s="174" t="s">
        <v>476</v>
      </c>
      <c r="E4" s="174" t="s">
        <v>477</v>
      </c>
      <c r="F4" s="174" t="s">
        <v>478</v>
      </c>
      <c r="G4" s="415"/>
    </row>
    <row r="5" spans="1:7" ht="15.75" thickBot="1">
      <c r="A5" s="175">
        <v>1</v>
      </c>
      <c r="B5" s="176">
        <v>2</v>
      </c>
      <c r="C5" s="176">
        <v>3</v>
      </c>
      <c r="D5" s="176">
        <v>4</v>
      </c>
      <c r="E5" s="176">
        <v>5</v>
      </c>
      <c r="F5" s="176">
        <v>6</v>
      </c>
      <c r="G5" s="177">
        <v>7</v>
      </c>
    </row>
    <row r="6" spans="1:7" ht="15">
      <c r="A6" s="178" t="s">
        <v>322</v>
      </c>
      <c r="B6" s="179"/>
      <c r="C6" s="180">
        <v>0</v>
      </c>
      <c r="D6" s="180">
        <v>0</v>
      </c>
      <c r="E6" s="180">
        <v>0</v>
      </c>
      <c r="F6" s="180">
        <v>0</v>
      </c>
      <c r="G6" s="181">
        <f>SUM(C6:F6)</f>
        <v>0</v>
      </c>
    </row>
    <row r="7" spans="1:7" ht="15">
      <c r="A7" s="182" t="s">
        <v>325</v>
      </c>
      <c r="B7" s="183"/>
      <c r="C7" s="184"/>
      <c r="D7" s="184"/>
      <c r="E7" s="184"/>
      <c r="F7" s="184"/>
      <c r="G7" s="185">
        <f>SUM(C7:F7)</f>
        <v>0</v>
      </c>
    </row>
    <row r="8" spans="1:7" ht="15">
      <c r="A8" s="182" t="s">
        <v>328</v>
      </c>
      <c r="B8" s="183"/>
      <c r="C8" s="184"/>
      <c r="D8" s="184"/>
      <c r="E8" s="184"/>
      <c r="F8" s="184"/>
      <c r="G8" s="185">
        <f>SUM(C8:F8)</f>
        <v>0</v>
      </c>
    </row>
    <row r="9" spans="1:7" ht="15">
      <c r="A9" s="182" t="s">
        <v>331</v>
      </c>
      <c r="B9" s="183"/>
      <c r="C9" s="184"/>
      <c r="D9" s="184"/>
      <c r="E9" s="184"/>
      <c r="F9" s="184"/>
      <c r="G9" s="185">
        <f>SUM(C9:F9)</f>
        <v>0</v>
      </c>
    </row>
    <row r="10" spans="1:7" ht="15.75" thickBot="1">
      <c r="A10" s="186" t="s">
        <v>334</v>
      </c>
      <c r="B10" s="187"/>
      <c r="C10" s="188"/>
      <c r="D10" s="188"/>
      <c r="E10" s="188"/>
      <c r="F10" s="188"/>
      <c r="G10" s="185">
        <f>SUM(C10:F10)</f>
        <v>0</v>
      </c>
    </row>
    <row r="11" spans="1:7" ht="15.75" thickBot="1">
      <c r="A11" s="175" t="s">
        <v>336</v>
      </c>
      <c r="B11" s="189" t="s">
        <v>479</v>
      </c>
      <c r="C11" s="190">
        <f>SUM(C6:C10)</f>
        <v>0</v>
      </c>
      <c r="D11" s="190">
        <f>SUM(D6:D10)</f>
        <v>0</v>
      </c>
      <c r="E11" s="190">
        <f>SUM(E6:E10)</f>
        <v>0</v>
      </c>
      <c r="F11" s="190">
        <f>SUM(F6:F10)</f>
        <v>0</v>
      </c>
      <c r="G11" s="191">
        <f>SUM(G6:G10)</f>
        <v>0</v>
      </c>
    </row>
    <row r="14" spans="1:7" ht="15">
      <c r="A14" s="406" t="s">
        <v>480</v>
      </c>
      <c r="B14" s="406"/>
      <c r="C14" s="406"/>
      <c r="D14" s="406"/>
      <c r="E14" s="406"/>
      <c r="F14" s="406"/>
      <c r="G14" s="406"/>
    </row>
    <row r="15" spans="1:7" ht="15">
      <c r="A15" s="406"/>
      <c r="B15" s="406"/>
      <c r="C15" s="406"/>
      <c r="D15" s="406"/>
      <c r="E15" s="406"/>
      <c r="F15" s="406"/>
      <c r="G15" s="406"/>
    </row>
  </sheetData>
  <sheetProtection/>
  <mergeCells count="8">
    <mergeCell ref="A14:G15"/>
    <mergeCell ref="A1:G1"/>
    <mergeCell ref="D2:E2"/>
    <mergeCell ref="F2:G2"/>
    <mergeCell ref="A3:A4"/>
    <mergeCell ref="B3:B4"/>
    <mergeCell ref="C3:F3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4.875" style="171" customWidth="1"/>
    <col min="2" max="2" width="35.375" style="171" customWidth="1"/>
    <col min="3" max="6" width="9.375" style="171" customWidth="1"/>
    <col min="7" max="7" width="11.75390625" style="171" bestFit="1" customWidth="1"/>
    <col min="8" max="16384" width="9.125" style="171" customWidth="1"/>
  </cols>
  <sheetData>
    <row r="1" spans="1:7" ht="33" customHeight="1">
      <c r="A1" s="407" t="s">
        <v>481</v>
      </c>
      <c r="B1" s="407"/>
      <c r="C1" s="407"/>
      <c r="D1" s="407"/>
      <c r="E1" s="407"/>
      <c r="F1" s="407"/>
      <c r="G1" s="407"/>
    </row>
    <row r="2" spans="1:8" ht="15.75" customHeight="1" thickBot="1">
      <c r="A2" s="172"/>
      <c r="B2" s="172"/>
      <c r="C2" s="172"/>
      <c r="D2" s="172"/>
      <c r="E2" s="172"/>
      <c r="F2" s="172"/>
      <c r="G2" s="192"/>
      <c r="H2" s="173"/>
    </row>
    <row r="3" spans="1:7" ht="45.75" customHeight="1" thickBot="1">
      <c r="A3" s="193" t="s">
        <v>471</v>
      </c>
      <c r="B3" s="194" t="s">
        <v>482</v>
      </c>
      <c r="C3" s="195" t="s">
        <v>483</v>
      </c>
      <c r="D3" s="195" t="s">
        <v>383</v>
      </c>
      <c r="E3" s="195" t="s">
        <v>484</v>
      </c>
      <c r="F3" s="195" t="s">
        <v>485</v>
      </c>
      <c r="G3" s="196" t="s">
        <v>605</v>
      </c>
    </row>
    <row r="4" spans="1:7" ht="15.75" thickBot="1">
      <c r="A4" s="197">
        <v>1</v>
      </c>
      <c r="B4" s="198">
        <v>2</v>
      </c>
      <c r="C4" s="199">
        <v>3</v>
      </c>
      <c r="D4" s="199">
        <v>4</v>
      </c>
      <c r="E4" s="199">
        <v>5</v>
      </c>
      <c r="F4" s="199">
        <v>6</v>
      </c>
      <c r="G4" s="200">
        <v>7</v>
      </c>
    </row>
    <row r="5" spans="1:7" ht="15">
      <c r="A5" s="201" t="s">
        <v>322</v>
      </c>
      <c r="B5" s="202" t="s">
        <v>486</v>
      </c>
      <c r="C5" s="203">
        <v>19000000</v>
      </c>
      <c r="D5" s="204">
        <v>33343879</v>
      </c>
      <c r="E5" s="204">
        <v>19000000</v>
      </c>
      <c r="F5" s="204">
        <v>19000000</v>
      </c>
      <c r="G5" s="205">
        <v>19000000</v>
      </c>
    </row>
    <row r="6" spans="1:7" ht="15">
      <c r="A6" s="206" t="s">
        <v>325</v>
      </c>
      <c r="B6" s="207" t="s">
        <v>487</v>
      </c>
      <c r="C6" s="208">
        <v>600000</v>
      </c>
      <c r="D6" s="209">
        <v>1079426</v>
      </c>
      <c r="E6" s="209">
        <v>600000</v>
      </c>
      <c r="F6" s="209">
        <v>600000</v>
      </c>
      <c r="G6" s="210">
        <v>600000</v>
      </c>
    </row>
    <row r="7" spans="1:7" ht="43.5" customHeight="1">
      <c r="A7" s="206" t="s">
        <v>328</v>
      </c>
      <c r="B7" s="211" t="s">
        <v>488</v>
      </c>
      <c r="C7" s="212"/>
      <c r="D7" s="213"/>
      <c r="E7" s="213"/>
      <c r="F7" s="213"/>
      <c r="G7" s="210"/>
    </row>
    <row r="8" spans="1:7" ht="15">
      <c r="A8" s="206" t="s">
        <v>331</v>
      </c>
      <c r="B8" s="214" t="s">
        <v>489</v>
      </c>
      <c r="C8" s="215"/>
      <c r="D8" s="216"/>
      <c r="E8" s="216"/>
      <c r="F8" s="216"/>
      <c r="G8" s="217"/>
    </row>
    <row r="9" spans="1:7" ht="15">
      <c r="A9" s="206" t="s">
        <v>334</v>
      </c>
      <c r="B9" s="207" t="s">
        <v>490</v>
      </c>
      <c r="C9" s="208"/>
      <c r="D9" s="209"/>
      <c r="E9" s="209"/>
      <c r="F9" s="209"/>
      <c r="G9" s="210"/>
    </row>
    <row r="10" spans="1:7" ht="15.75" thickBot="1">
      <c r="A10" s="218" t="s">
        <v>336</v>
      </c>
      <c r="B10" s="214" t="s">
        <v>491</v>
      </c>
      <c r="C10" s="215"/>
      <c r="D10" s="216"/>
      <c r="E10" s="216"/>
      <c r="F10" s="216"/>
      <c r="G10" s="217"/>
    </row>
    <row r="11" spans="1:7" ht="15.75" thickBot="1">
      <c r="A11" s="416" t="s">
        <v>492</v>
      </c>
      <c r="B11" s="417"/>
      <c r="C11" s="219">
        <v>19600000</v>
      </c>
      <c r="D11" s="219">
        <f>SUM(D5:D10)</f>
        <v>34423305</v>
      </c>
      <c r="E11" s="219">
        <v>19600000</v>
      </c>
      <c r="F11" s="219">
        <f>SUM(F5:F10)</f>
        <v>19600000</v>
      </c>
      <c r="G11" s="220">
        <f>SUM(G5:G10)</f>
        <v>19600000</v>
      </c>
    </row>
    <row r="12" spans="1:7" ht="23.25" customHeight="1">
      <c r="A12" s="418" t="s">
        <v>493</v>
      </c>
      <c r="B12" s="418"/>
      <c r="C12" s="418"/>
      <c r="D12" s="418"/>
      <c r="E12" s="418"/>
      <c r="F12" s="418"/>
      <c r="G12" s="418"/>
    </row>
  </sheetData>
  <sheetProtection/>
  <mergeCells count="3">
    <mergeCell ref="A1:G1"/>
    <mergeCell ref="A11:B11"/>
    <mergeCell ref="A12:G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33.125" style="127" customWidth="1"/>
    <col min="2" max="5" width="11.875" style="127" customWidth="1"/>
    <col min="6" max="16384" width="9.125" style="127" customWidth="1"/>
  </cols>
  <sheetData>
    <row r="1" spans="1:5" ht="12.75">
      <c r="A1" s="221"/>
      <c r="B1" s="221"/>
      <c r="C1" s="221"/>
      <c r="D1" s="221"/>
      <c r="E1" s="221"/>
    </row>
    <row r="2" spans="1:6" ht="30" customHeight="1">
      <c r="A2" s="222" t="s">
        <v>494</v>
      </c>
      <c r="B2" s="419"/>
      <c r="C2" s="419"/>
      <c r="D2" s="419"/>
      <c r="E2" s="419"/>
      <c r="F2" s="419"/>
    </row>
    <row r="3" spans="1:5" ht="15" customHeight="1" thickBot="1">
      <c r="A3" s="221"/>
      <c r="B3" s="221"/>
      <c r="C3" s="221"/>
      <c r="D3" s="420"/>
      <c r="E3" s="420"/>
    </row>
    <row r="4" spans="1:5" ht="13.5" thickBot="1">
      <c r="A4" s="223" t="s">
        <v>495</v>
      </c>
      <c r="B4" s="224" t="s">
        <v>476</v>
      </c>
      <c r="C4" s="224" t="s">
        <v>477</v>
      </c>
      <c r="D4" s="224" t="s">
        <v>509</v>
      </c>
      <c r="E4" s="225" t="s">
        <v>218</v>
      </c>
    </row>
    <row r="5" spans="1:5" ht="12.75">
      <c r="A5" s="226" t="s">
        <v>496</v>
      </c>
      <c r="B5" s="227"/>
      <c r="C5" s="227"/>
      <c r="D5" s="227"/>
      <c r="E5" s="228">
        <f aca="true" t="shared" si="0" ref="E5:E11">SUM(B5:D5)</f>
        <v>0</v>
      </c>
    </row>
    <row r="6" spans="1:5" ht="12.75">
      <c r="A6" s="229" t="s">
        <v>497</v>
      </c>
      <c r="B6" s="230"/>
      <c r="C6" s="230"/>
      <c r="D6" s="230"/>
      <c r="E6" s="231">
        <f t="shared" si="0"/>
        <v>0</v>
      </c>
    </row>
    <row r="7" spans="1:5" ht="12.75">
      <c r="A7" s="232" t="s">
        <v>498</v>
      </c>
      <c r="B7" s="233"/>
      <c r="C7" s="233"/>
      <c r="D7" s="233"/>
      <c r="E7" s="234">
        <f>SUM(B7:D7)</f>
        <v>0</v>
      </c>
    </row>
    <row r="8" spans="1:5" ht="12.75">
      <c r="A8" s="232" t="s">
        <v>499</v>
      </c>
      <c r="B8" s="233"/>
      <c r="C8" s="233"/>
      <c r="D8" s="233"/>
      <c r="E8" s="234">
        <f>SUM(B8:D8)</f>
        <v>0</v>
      </c>
    </row>
    <row r="9" spans="1:5" ht="12.75">
      <c r="A9" s="232" t="s">
        <v>500</v>
      </c>
      <c r="B9" s="233"/>
      <c r="C9" s="233"/>
      <c r="D9" s="233"/>
      <c r="E9" s="234">
        <f>SUM(B9:D9)</f>
        <v>0</v>
      </c>
    </row>
    <row r="10" spans="1:5" ht="12.75">
      <c r="A10" s="232" t="s">
        <v>501</v>
      </c>
      <c r="B10" s="233"/>
      <c r="C10" s="233"/>
      <c r="D10" s="233"/>
      <c r="E10" s="234">
        <f>SUM(B10:D10)</f>
        <v>0</v>
      </c>
    </row>
    <row r="11" spans="1:5" ht="13.5" thickBot="1">
      <c r="A11" s="235"/>
      <c r="B11" s="236"/>
      <c r="C11" s="236"/>
      <c r="D11" s="236"/>
      <c r="E11" s="234">
        <f t="shared" si="0"/>
        <v>0</v>
      </c>
    </row>
    <row r="12" spans="1:5" ht="13.5" thickBot="1">
      <c r="A12" s="237" t="s">
        <v>502</v>
      </c>
      <c r="B12" s="238">
        <f>B5+SUM(B7:B11)</f>
        <v>0</v>
      </c>
      <c r="C12" s="238">
        <f>C5+SUM(C7:C11)</f>
        <v>0</v>
      </c>
      <c r="D12" s="238">
        <f>D5+SUM(D7:D11)</f>
        <v>0</v>
      </c>
      <c r="E12" s="239">
        <f>E5+SUM(E7:E11)</f>
        <v>0</v>
      </c>
    </row>
    <row r="13" spans="1:5" ht="15" customHeight="1" thickBot="1">
      <c r="A13" s="240"/>
      <c r="B13" s="240"/>
      <c r="C13" s="240"/>
      <c r="D13" s="240"/>
      <c r="E13" s="240"/>
    </row>
    <row r="14" spans="1:5" ht="13.5" thickBot="1">
      <c r="A14" s="223" t="s">
        <v>503</v>
      </c>
      <c r="B14" s="224" t="s">
        <v>476</v>
      </c>
      <c r="C14" s="224" t="s">
        <v>477</v>
      </c>
      <c r="D14" s="224" t="s">
        <v>509</v>
      </c>
      <c r="E14" s="225" t="s">
        <v>218</v>
      </c>
    </row>
    <row r="15" spans="1:5" ht="12.75">
      <c r="A15" s="226" t="s">
        <v>504</v>
      </c>
      <c r="B15" s="227"/>
      <c r="C15" s="227"/>
      <c r="D15" s="227"/>
      <c r="E15" s="228">
        <f>SUM(B15:D15)</f>
        <v>0</v>
      </c>
    </row>
    <row r="16" spans="1:5" ht="12.75">
      <c r="A16" s="241" t="s">
        <v>505</v>
      </c>
      <c r="B16" s="233"/>
      <c r="C16" s="233"/>
      <c r="D16" s="233"/>
      <c r="E16" s="234">
        <f>SUM(B16:D16)</f>
        <v>0</v>
      </c>
    </row>
    <row r="17" spans="1:5" ht="12.75">
      <c r="A17" s="232" t="s">
        <v>506</v>
      </c>
      <c r="B17" s="233"/>
      <c r="C17" s="233"/>
      <c r="D17" s="233"/>
      <c r="E17" s="234">
        <f>SUM(B17:D17)</f>
        <v>0</v>
      </c>
    </row>
    <row r="18" spans="1:5" ht="12.75">
      <c r="A18" s="232" t="s">
        <v>507</v>
      </c>
      <c r="B18" s="233"/>
      <c r="C18" s="233"/>
      <c r="D18" s="233"/>
      <c r="E18" s="234">
        <f>SUM(B18:D18)</f>
        <v>0</v>
      </c>
    </row>
    <row r="19" spans="1:5" ht="13.5" thickBot="1">
      <c r="A19" s="235"/>
      <c r="B19" s="236"/>
      <c r="C19" s="236"/>
      <c r="D19" s="236"/>
      <c r="E19" s="242">
        <f>SUM(B19:D19)</f>
        <v>0</v>
      </c>
    </row>
    <row r="20" spans="1:5" ht="13.5" thickBot="1">
      <c r="A20" s="237" t="s">
        <v>508</v>
      </c>
      <c r="B20" s="238">
        <f>SUM(B15:B19)</f>
        <v>0</v>
      </c>
      <c r="C20" s="238">
        <f>SUM(C15:C19)</f>
        <v>0</v>
      </c>
      <c r="D20" s="238">
        <f>SUM(D15:D19)</f>
        <v>0</v>
      </c>
      <c r="E20" s="239">
        <f>SUM(E15:E19)</f>
        <v>0</v>
      </c>
    </row>
    <row r="21" spans="1:5" ht="12.75">
      <c r="A21" s="221"/>
      <c r="B21" s="221"/>
      <c r="C21" s="221"/>
      <c r="D21" s="221"/>
      <c r="E21" s="221"/>
    </row>
    <row r="23" ht="15" customHeight="1"/>
    <row r="32" ht="12.75">
      <c r="H32" s="243"/>
    </row>
  </sheetData>
  <sheetProtection/>
  <mergeCells count="2">
    <mergeCell ref="B2:F2"/>
    <mergeCell ref="D3:E3"/>
  </mergeCells>
  <conditionalFormatting sqref="B20:D20 B12:D12 E15:E20 E5:E12">
    <cfRule type="cellIs" priority="1" dxfId="1" operator="equal" stopIfTrue="1">
      <formula>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Alapszolg_7</cp:lastModifiedBy>
  <cp:lastPrinted>2017-05-23T06:39:28Z</cp:lastPrinted>
  <dcterms:created xsi:type="dcterms:W3CDTF">2010-05-29T08:47:41Z</dcterms:created>
  <dcterms:modified xsi:type="dcterms:W3CDTF">2017-05-23T06:40:34Z</dcterms:modified>
  <cp:category/>
  <cp:version/>
  <cp:contentType/>
  <cp:contentStatus/>
</cp:coreProperties>
</file>