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" activeTab="10"/>
  </bookViews>
  <sheets>
    <sheet name="Tartalom" sheetId="1" r:id="rId1"/>
    <sheet name="1.1.sz.mell." sheetId="2" r:id="rId2"/>
    <sheet name="2.1.sz.mell  " sheetId="3" r:id="rId3"/>
    <sheet name="2.2.sz.mell  " sheetId="4" r:id="rId4"/>
    <sheet name="3.sz.mell." sheetId="5" r:id="rId5"/>
    <sheet name="4.sz.mell." sheetId="6" r:id="rId6"/>
    <sheet name="5. sz. mell" sheetId="7" r:id="rId7"/>
    <sheet name="6. sz. mell" sheetId="8" r:id="rId8"/>
    <sheet name="7. sz. mell." sheetId="9" r:id="rId9"/>
    <sheet name="7.1..sz.mell" sheetId="10" r:id="rId10"/>
    <sheet name="7.2..sz.mell " sheetId="11" r:id="rId11"/>
    <sheet name="1. sz tájékoztató t." sheetId="12" r:id="rId12"/>
    <sheet name="2.sz. tájékoztató" sheetId="13" r:id="rId13"/>
    <sheet name="3.sz tájékoztató t." sheetId="14" r:id="rId14"/>
  </sheets>
  <definedNames>
    <definedName name="_xlnm.Print_Titles" localSheetId="6">'5. sz. mell'!$1:$6</definedName>
    <definedName name="_xlnm.Print_Titles" localSheetId="7">'6. sz. mell'!$1:$6</definedName>
    <definedName name="_xlnm.Print_Titles" localSheetId="8">'7. sz. mell.'!$1:$6</definedName>
    <definedName name="_xlnm.Print_Titles" localSheetId="9">'7.1..sz.mell'!$1:$6</definedName>
    <definedName name="_xlnm.Print_Titles" localSheetId="10">'7.2..sz.mell '!$1:$6</definedName>
    <definedName name="_xlnm.Print_Area" localSheetId="11">'1. sz tájékoztató t.'!$A$1:$F$122</definedName>
    <definedName name="_xlnm.Print_Area" localSheetId="1">'1.1.sz.mell.'!$A$1:$E$142</definedName>
    <definedName name="_xlnm.Print_Area" localSheetId="0">'Tartalom'!$A$1:$B$27</definedName>
  </definedNames>
  <calcPr fullCalcOnLoad="1"/>
</workbook>
</file>

<file path=xl/sharedStrings.xml><?xml version="1.0" encoding="utf-8"?>
<sst xmlns="http://schemas.openxmlformats.org/spreadsheetml/2006/main" count="1487" uniqueCount="537">
  <si>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</si>
  <si>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</si>
  <si>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</si>
  <si>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</si>
  <si>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</si>
  <si>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</si>
  <si>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</si>
  <si>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</si>
  <si>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</si>
  <si>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</si>
  <si>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</si>
  <si>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</si>
  <si>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</si>
  <si>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</si>
  <si>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</si>
  <si>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</si>
  <si>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</si>
  <si>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</si>
  <si>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</si>
  <si>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</si>
  <si>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</si>
  <si>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</si>
  <si>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</si>
  <si>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</si>
  <si>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</si>
  <si>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</si>
  <si>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</si>
  <si>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</si>
  <si>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</si>
  <si>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</si>
  <si>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</si>
  <si>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</si>
  <si>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</si>
  <si>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</si>
  <si>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</si>
  <si>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</si>
  <si>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</si>
  <si>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</si>
  <si>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</si>
  <si>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</si>
  <si>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</si>
  <si>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</si>
  <si>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</si>
  <si>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</si>
  <si>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</si>
  <si>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</si>
  <si>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</si>
  <si>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</si>
  <si>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2011. évi tény</t>
  </si>
  <si>
    <t>2012. évi 
várható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</si>
  <si>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</si>
  <si>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</si>
  <si>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</si>
  <si>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</si>
  <si>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</si>
  <si>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</si>
  <si>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</si>
  <si>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</si>
  <si>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</si>
  <si>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</si>
  <si>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A 2013. évi általános működés és ágazati feladatok támogatásának alakulása jogcímenként</t>
  </si>
  <si>
    <t>2013. évi támogatás összesen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</si>
  <si>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</si>
  <si>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</si>
  <si>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</si>
  <si>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</si>
  <si>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</si>
  <si>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</si>
  <si>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</si>
  <si>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</si>
  <si>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</si>
  <si>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</si>
  <si>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</si>
  <si>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</si>
  <si>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</si>
  <si>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</si>
  <si>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</si>
  <si>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</si>
  <si>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</si>
  <si>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</si>
  <si>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</si>
  <si>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</si>
  <si>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</si>
  <si>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</si>
  <si>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</si>
  <si>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</si>
  <si>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</si>
  <si>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</si>
  <si>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</si>
  <si>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</si>
  <si>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</si>
  <si>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</si>
  <si>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</si>
  <si>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</si>
  <si>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</si>
  <si>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</si>
  <si>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</si>
  <si>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</si>
  <si>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</si>
  <si>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</si>
  <si>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</si>
  <si>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</si>
  <si>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</si>
  <si>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</si>
  <si>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</si>
  <si>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</si>
  <si>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</si>
  <si>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</si>
  <si>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</si>
  <si>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</si>
  <si>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</si>
  <si>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</si>
  <si>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</si>
  <si>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</si>
  <si>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</si>
  <si>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</si>
  <si>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</si>
  <si>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</si>
  <si>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</si>
  <si>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</si>
  <si>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</si>
  <si>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</si>
  <si>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</si>
  <si>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</si>
  <si>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</si>
  <si>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</si>
  <si>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</si>
  <si>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</si>
  <si>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</si>
  <si>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</si>
  <si>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</si>
  <si>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</si>
  <si>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</si>
  <si>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</si>
  <si>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</si>
  <si>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</si>
  <si>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</si>
  <si>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</si>
  <si>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</si>
  <si>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</si>
  <si>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</si>
  <si>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</si>
  <si>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</si>
  <si>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</si>
  <si>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</si>
  <si>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</si>
  <si>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</si>
  <si>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</si>
  <si>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</si>
  <si>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</si>
  <si>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</si>
  <si>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</si>
  <si>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</si>
  <si>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</si>
  <si>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</si>
  <si>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</si>
  <si>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</si>
  <si>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</si>
  <si>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</si>
  <si>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</si>
  <si>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</si>
  <si>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</si>
  <si>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</si>
  <si>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</si>
  <si>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</si>
  <si>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</si>
  <si>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</si>
  <si>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</si>
  <si>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</si>
  <si>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</si>
  <si>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</si>
  <si>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</si>
  <si>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</si>
  <si>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</si>
  <si>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</si>
  <si>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</si>
  <si>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</si>
  <si>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</si>
  <si>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</si>
  <si>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</si>
  <si>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</si>
  <si>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</si>
  <si>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</si>
  <si>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</si>
  <si>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</si>
  <si>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</si>
  <si>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</si>
  <si>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</si>
  <si>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</si>
  <si>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</si>
  <si>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</si>
  <si>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</si>
  <si>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</si>
  <si>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</si>
  <si>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</si>
  <si>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</si>
  <si>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</si>
  <si>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</si>
  <si>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</si>
  <si>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</si>
  <si>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</si>
  <si>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</si>
  <si>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</si>
  <si>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</si>
  <si>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</si>
  <si>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</si>
  <si>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</si>
  <si>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</si>
  <si>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</si>
  <si>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</si>
  <si>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</si>
  <si>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</si>
  <si>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</si>
  <si>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</si>
  <si>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</si>
  <si>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</si>
  <si>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</si>
  <si>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</si>
  <si>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</si>
  <si>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</si>
  <si>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</si>
  <si>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</si>
  <si>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</si>
  <si>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</si>
  <si>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</si>
  <si>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</si>
  <si>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</si>
  <si>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</si>
  <si>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</si>
  <si>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</si>
  <si>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</si>
  <si>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</si>
  <si>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</si>
  <si>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</si>
  <si>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</si>
  <si>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</si>
  <si>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</si>
  <si>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</si>
  <si>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</si>
  <si>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</si>
  <si>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</si>
  <si>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</si>
  <si>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</si>
  <si>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</si>
  <si>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</si>
  <si>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</si>
  <si>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</si>
  <si>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</si>
  <si>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</si>
  <si>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</si>
  <si>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</si>
  <si>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</si>
  <si>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</si>
  <si>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</si>
  <si>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</si>
  <si>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</si>
  <si>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</si>
  <si>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</si>
  <si>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</si>
  <si>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</si>
  <si>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</si>
  <si>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</si>
  <si>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</si>
  <si>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</si>
  <si>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</si>
  <si>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</si>
  <si>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</si>
  <si>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</si>
  <si>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</si>
  <si>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</si>
  <si>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Kamatkiadások</t>
  </si>
  <si>
    <t xml:space="preserve">   - Pénzforgalom nélküli kiadások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</si>
  <si>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</si>
  <si>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</si>
  <si>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</si>
  <si>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</si>
  <si>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</si>
  <si>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</si>
  <si>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</si>
  <si>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</si>
  <si>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</si>
  <si>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</si>
  <si>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Önkormányzati hivatal</t>
  </si>
  <si>
    <t>Költségvetési szerv I.</t>
  </si>
  <si>
    <t>Önkormányzat</t>
  </si>
  <si>
    <t>megnevezése</t>
  </si>
  <si>
    <t>7.1</t>
  </si>
  <si>
    <t>V. Költségvetési szervek finanszírozása</t>
  </si>
  <si>
    <t>KIADÁSOK ÖSSZESEN: (6+7)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</si>
  <si>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</si>
  <si>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</si>
  <si>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</si>
  <si>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</si>
  <si>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</si>
  <si>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</si>
  <si>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</si>
  <si>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</si>
  <si>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</si>
  <si>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</si>
  <si>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</si>
  <si>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</si>
  <si>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</si>
  <si>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</si>
  <si>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</si>
  <si>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</si>
  <si>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</si>
  <si>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</si>
  <si>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</si>
  <si>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</si>
  <si>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</si>
  <si>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</si>
  <si>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</si>
  <si>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</si>
  <si>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</si>
  <si>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</si>
  <si>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</si>
  <si>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</si>
  <si>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</si>
  <si>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</si>
  <si>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</si>
  <si>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</si>
  <si>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</si>
  <si>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</si>
  <si>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</si>
  <si>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</si>
  <si>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</si>
  <si>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</si>
  <si>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</si>
  <si>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</si>
  <si>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</si>
  <si>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</si>
  <si>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</si>
  <si>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</si>
  <si>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</si>
  <si>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</si>
  <si>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</si>
  <si>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</si>
  <si>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</si>
  <si>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</si>
  <si>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</si>
  <si>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</si>
  <si>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</si>
  <si>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</si>
  <si>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</si>
  <si>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</si>
  <si>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</si>
  <si>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</si>
  <si>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</si>
  <si>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</si>
  <si>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</si>
  <si>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</si>
  <si>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</si>
  <si>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</si>
  <si>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</si>
  <si>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</si>
  <si>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</si>
  <si>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</si>
  <si>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</si>
  <si>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</si>
  <si>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</si>
  <si>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</si>
  <si>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</si>
  <si>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</si>
  <si>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</si>
  <si>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</si>
  <si>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</si>
  <si>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</si>
  <si>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</si>
  <si>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</si>
  <si>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</si>
  <si>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</si>
  <si>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</si>
  <si>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</si>
  <si>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</si>
  <si>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</si>
  <si>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</si>
  <si>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</si>
  <si>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</si>
  <si>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</si>
  <si>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</si>
  <si>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</si>
  <si>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</si>
  <si>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</si>
  <si>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</si>
  <si>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</si>
  <si>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</si>
  <si>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</si>
  <si>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</si>
  <si>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</si>
  <si>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</si>
  <si>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</si>
  <si>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</si>
  <si>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</si>
  <si>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</si>
  <si>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</si>
  <si>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</si>
  <si>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</si>
  <si>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</si>
  <si>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</si>
  <si>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</si>
  <si>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</si>
  <si>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</si>
  <si>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</si>
  <si>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</si>
  <si>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</si>
  <si>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</si>
  <si>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</si>
  <si>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</si>
  <si>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</si>
  <si>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</si>
  <si>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</si>
  <si>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</si>
  <si>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</si>
  <si>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</si>
  <si>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</si>
  <si>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</si>
  <si>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</si>
  <si>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</si>
  <si>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</si>
  <si>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</si>
  <si>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</si>
  <si>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</si>
  <si>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</si>
  <si>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</si>
  <si>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</si>
  <si>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</si>
  <si>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</si>
  <si>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</si>
  <si>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</si>
  <si>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</si>
  <si>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</si>
  <si>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</si>
  <si>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</si>
  <si>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</si>
  <si>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</si>
  <si>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</si>
  <si>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</si>
  <si>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</si>
  <si>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</si>
  <si>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</si>
  <si>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</si>
  <si>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Ingatlanok létesítése</t>
  </si>
  <si>
    <t>Felumúzeum berendezése</t>
  </si>
  <si>
    <t>Áfa-ja</t>
  </si>
  <si>
    <t>Ingatlanok felújítása</t>
  </si>
  <si>
    <t>Falumúzeum rekonstrukciója</t>
  </si>
  <si>
    <t>Ája-ja</t>
  </si>
  <si>
    <t xml:space="preserve"> Rábapatona      </t>
  </si>
  <si>
    <t>Rábapatona</t>
  </si>
  <si>
    <t>Polgármesteri Hivatal</t>
  </si>
  <si>
    <t>Katica Óvoda</t>
  </si>
  <si>
    <t>Katica Óvoda Rábapatona</t>
  </si>
  <si>
    <t>Tulipános Óvoda Koroncó</t>
  </si>
  <si>
    <t>Immateriális javak</t>
  </si>
  <si>
    <t>CD jogtár</t>
  </si>
  <si>
    <t>Takarnet program</t>
  </si>
  <si>
    <t>Avast vírusírtó</t>
  </si>
  <si>
    <t>Caminus Zrt: rekonstrukciós beruházás</t>
  </si>
  <si>
    <t>Belső világítási rendszer</t>
  </si>
  <si>
    <t>Koroncó</t>
  </si>
  <si>
    <t>Önkormányzati Hivatal</t>
  </si>
  <si>
    <t xml:space="preserve">   Gépek, berendezések, és felszerelések </t>
  </si>
  <si>
    <t>Rendezési terv módosítása</t>
  </si>
  <si>
    <t>2013. évi költségvetés mellékletei</t>
  </si>
  <si>
    <t>Összevont mérleg</t>
  </si>
  <si>
    <t>Működési célú bevételek és kiadások mérlege</t>
  </si>
  <si>
    <t>Fejlesztési célú bevételek és kiadások mérlege</t>
  </si>
  <si>
    <t>2010, bef.2015</t>
  </si>
  <si>
    <t>2007, bef. 2017</t>
  </si>
  <si>
    <t>2012.bef.2013.</t>
  </si>
  <si>
    <t>2011.bef.2013.</t>
  </si>
  <si>
    <t>I. Helyi önkormányzatok működésének általános támogatása</t>
  </si>
  <si>
    <t>I.a. Önkormányzati hivatal működésének támogatása</t>
  </si>
  <si>
    <t>I.b. Település üzemeltetéséhez kapcsolódó feladatellátás támogatása</t>
  </si>
  <si>
    <t>I.bb. Közvilágítás fenntartásának támogatása</t>
  </si>
  <si>
    <t>I.bd. Közutak fenntartásának támogatása</t>
  </si>
  <si>
    <t>Beszámítási összeg</t>
  </si>
  <si>
    <t>II. Telepüési önkormányzatok egyes köznevelési feladatinak támogatása</t>
  </si>
  <si>
    <t>II.1. Óvodapedagógusok, és az óvodapedagógusok nevelő munkáját közvetlenül segítők bértámogatása</t>
  </si>
  <si>
    <t>II.1.l.Óvodapedagógusok bértámogatása elismert létszám alapján 2013. 8 hónapra</t>
  </si>
  <si>
    <t>II.1.l.Óvodapedagógusok bértámogatása elismert létszám alapján 2013. 4 hónapra</t>
  </si>
  <si>
    <t xml:space="preserve">II.l.2. Óvodapedagógusok nevelő munkáját közvetlenül segítők száma alapján a Közokt.tv. 1. sz. melléklete </t>
  </si>
  <si>
    <t>II.l.2. Óvodapedagógusok nevelő munkáját közvetlenül segítők száma alapján a Köznevelési tv.</t>
  </si>
  <si>
    <t>II.2. Óvodaműködtetési támogatás 8 hóra</t>
  </si>
  <si>
    <t>II.2. Óvodaműködtetési támogatás 4 hóra</t>
  </si>
  <si>
    <t>II.3. Ingyenes és kedvezményes gyernek (óvodai, iskolai ) étkeztetés támogatás</t>
  </si>
  <si>
    <t>III. Teleülési önkormányzatok szociális és gyermekjóléti feladatinak támogatása</t>
  </si>
  <si>
    <t>III.2. Hozzájárulás a pénzbeli szociális ellátásohoz</t>
  </si>
  <si>
    <t>III.3.c. Szociális étkeztetés</t>
  </si>
  <si>
    <t>IV. Település Önkormányzatok kulturális feladatainak támogatása</t>
  </si>
  <si>
    <t>I.d. Egyéb kötelező önkormányzati feladatok támogatása</t>
  </si>
  <si>
    <t>Polgármesteri Hivatal költségvetés</t>
  </si>
  <si>
    <t>Katica Óvoda költségvetése</t>
  </si>
  <si>
    <t>Tájékoztató táblák</t>
  </si>
  <si>
    <t xml:space="preserve">(összes bevételét, kiadást), </t>
  </si>
  <si>
    <t xml:space="preserve">Az önkormányzat költségvetési mérlegét közgazdasági tagolásban </t>
  </si>
  <si>
    <t>alakulása jogcímenként</t>
  </si>
  <si>
    <t xml:space="preserve">A 2013. évi általános működés és ágazati feladatok támogatásának </t>
  </si>
  <si>
    <t>Katica Óvoda Rábapatona költségvetése</t>
  </si>
  <si>
    <t>Tulipános Óvoda Koroncó ( tagintézmény) költségvetése</t>
  </si>
  <si>
    <t>Külterületen élő állandó lakónépesség alapján</t>
  </si>
  <si>
    <t>2013. évi módosíott előirányzat</t>
  </si>
  <si>
    <t>2013. évi módosított előirányzat</t>
  </si>
  <si>
    <t xml:space="preserve">   - Működési célú kölcsön nyújtása államháztartáson kíülre</t>
  </si>
  <si>
    <t xml:space="preserve">   - Műödési célú kölcsön nyújtása államháztartáson kívülre</t>
  </si>
  <si>
    <t>Igazgatási szolgáltatási díjbevételek</t>
  </si>
  <si>
    <t xml:space="preserve">     - Működési célú kölcsön nyújtása államháztartáson kívülre </t>
  </si>
  <si>
    <t>Win-menza program beszerzés Rábapatona</t>
  </si>
  <si>
    <t xml:space="preserve">Ártéri út helyreállítása </t>
  </si>
  <si>
    <t>2013. évi támogatás módosított összege</t>
  </si>
  <si>
    <t>Szerkezetátalakítási tartalék</t>
  </si>
  <si>
    <t xml:space="preserve">Egyéb működési célú központi támogatás </t>
  </si>
  <si>
    <t>Módosított</t>
  </si>
  <si>
    <t>2013.évi módostott</t>
  </si>
  <si>
    <t>2013.évi előirányzat</t>
  </si>
  <si>
    <t>-</t>
  </si>
  <si>
    <t>Számítógép beszerzés</t>
  </si>
  <si>
    <t>Rábapatona Iskola</t>
  </si>
  <si>
    <t>Falukép koncepció</t>
  </si>
  <si>
    <t>Besenyő Kalandpark</t>
  </si>
  <si>
    <t>Besenyő hagyományok projekt</t>
  </si>
  <si>
    <t>Helytörténeti bemutató terv</t>
  </si>
  <si>
    <t>Alkotóház terv</t>
  </si>
  <si>
    <t>Szabadtéri színpad terv</t>
  </si>
  <si>
    <t>Informatikai csomag</t>
  </si>
  <si>
    <t>Napelemes KEOP pályázat</t>
  </si>
  <si>
    <t>Fűnyíró beszerzés</t>
  </si>
  <si>
    <t>Széchenyi - K. Imre utca</t>
  </si>
  <si>
    <t>Utak felújítása</t>
  </si>
  <si>
    <t>Működőképesség megőrzését szolg. Központi támogtás</t>
  </si>
  <si>
    <t xml:space="preserve">2.1. melléklet az 1/2014. (II.27.) önkormányzati rendelethez     </t>
  </si>
  <si>
    <t xml:space="preserve">2.2. melléklet az 1/2014. (II.27.) önkormányzati rendelethez     </t>
  </si>
  <si>
    <t>5. melléklet az 1/2014. (II.27.) önkormányzati rendelethez</t>
  </si>
  <si>
    <t>6. melléklet az 1/2014. (II.27.) önkormányzati rendelethez</t>
  </si>
  <si>
    <t>7. melléklet az 1/2014. (II.27.) önkormányzati rendelethez</t>
  </si>
  <si>
    <t>7.1. melléklet az 1/2014. (II.27.) önkormányzati rendelethez</t>
  </si>
  <si>
    <t>7.2.  melléklet az 1/2014. (II.27.)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</si>
</sst>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\ &quot;Ft&quot;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#,##0_ ;[Red]\-#,##0\ "/>
    <numFmt numFmtId="182" formatCode="#,##0.0"/>
    <numFmt numFmtId="183" formatCode="0.000%"/>
    <numFmt numFmtId="184" formatCode="#,##0.00\ &quot;Ft&quot;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3" xfId="59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0" fontId="14" fillId="0" borderId="16" xfId="59" applyFont="1" applyFill="1" applyBorder="1" applyAlignment="1" applyProtection="1">
      <alignment horizontal="left" vertical="center" wrapText="1" indent="1"/>
      <protection/>
    </xf>
    <xf numFmtId="49" fontId="14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9" applyFont="1" applyFill="1" applyBorder="1" applyAlignment="1" applyProtection="1">
      <alignment horizontal="left" vertical="center" wrapText="1" indent="1"/>
      <protection/>
    </xf>
    <xf numFmtId="0" fontId="12" fillId="0" borderId="24" xfId="59" applyFont="1" applyFill="1" applyBorder="1" applyAlignment="1" applyProtection="1">
      <alignment horizontal="left" vertical="center" wrapText="1" indent="1"/>
      <protection/>
    </xf>
    <xf numFmtId="0" fontId="12" fillId="0" borderId="25" xfId="59" applyFont="1" applyFill="1" applyBorder="1" applyAlignment="1" applyProtection="1">
      <alignment horizontal="left" vertical="center" wrapText="1" indent="1"/>
      <protection/>
    </xf>
    <xf numFmtId="0" fontId="12" fillId="0" borderId="26" xfId="59" applyFont="1" applyFill="1" applyBorder="1" applyAlignment="1" applyProtection="1">
      <alignment horizontal="left" vertical="center" wrapText="1" indent="1"/>
      <protection/>
    </xf>
    <xf numFmtId="0" fontId="12" fillId="0" borderId="27" xfId="59" applyFont="1" applyFill="1" applyBorder="1" applyAlignment="1" applyProtection="1">
      <alignment horizontal="left" vertical="center" wrapText="1" indent="1"/>
      <protection/>
    </xf>
    <xf numFmtId="0" fontId="15" fillId="0" borderId="25" xfId="59" applyFont="1" applyFill="1" applyBorder="1" applyAlignment="1" applyProtection="1">
      <alignment horizontal="left" vertical="center" wrapText="1" indent="1"/>
      <protection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vertical="center" wrapText="1"/>
      <protection/>
    </xf>
    <xf numFmtId="0" fontId="12" fillId="0" borderId="27" xfId="59" applyFont="1" applyFill="1" applyBorder="1" applyAlignment="1" applyProtection="1">
      <alignment vertical="center" wrapText="1"/>
      <protection/>
    </xf>
    <xf numFmtId="0" fontId="12" fillId="0" borderId="24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horizontal="center" vertical="center" wrapText="1"/>
      <protection/>
    </xf>
    <xf numFmtId="0" fontId="12" fillId="0" borderId="28" xfId="59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6" fillId="0" borderId="25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0" fontId="14" fillId="0" borderId="0" xfId="59" applyFont="1" applyFill="1">
      <alignment/>
      <protection/>
    </xf>
    <xf numFmtId="0" fontId="16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164" fontId="19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/>
      <protection/>
    </xf>
    <xf numFmtId="0" fontId="6" fillId="0" borderId="33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4" fillId="0" borderId="24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4" fillId="0" borderId="17" xfId="60" applyFont="1" applyFill="1" applyBorder="1" applyAlignment="1" applyProtection="1">
      <alignment horizontal="left" vertical="center" indent="1"/>
      <protection/>
    </xf>
    <xf numFmtId="0" fontId="14" fillId="0" borderId="10" xfId="60" applyFont="1" applyFill="1" applyBorder="1" applyAlignment="1" applyProtection="1">
      <alignment horizontal="left" vertical="center" indent="1"/>
      <protection/>
    </xf>
    <xf numFmtId="164" fontId="14" fillId="0" borderId="10" xfId="60" applyNumberFormat="1" applyFont="1" applyFill="1" applyBorder="1" applyAlignment="1" applyProtection="1">
      <alignment vertical="center"/>
      <protection locked="0"/>
    </xf>
    <xf numFmtId="164" fontId="14" fillId="0" borderId="34" xfId="60" applyNumberFormat="1" applyFont="1" applyFill="1" applyBorder="1" applyAlignment="1" applyProtection="1">
      <alignment vertical="center"/>
      <protection/>
    </xf>
    <xf numFmtId="0" fontId="14" fillId="0" borderId="18" xfId="60" applyFont="1" applyFill="1" applyBorder="1" applyAlignment="1" applyProtection="1">
      <alignment horizontal="left" vertical="center" indent="1"/>
      <protection/>
    </xf>
    <xf numFmtId="164" fontId="14" fillId="0" borderId="11" xfId="60" applyNumberFormat="1" applyFont="1" applyFill="1" applyBorder="1" applyAlignment="1" applyProtection="1">
      <alignment vertical="center"/>
      <protection locked="0"/>
    </xf>
    <xf numFmtId="164" fontId="14" fillId="0" borderId="31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4" fillId="0" borderId="13" xfId="60" applyNumberFormat="1" applyFont="1" applyFill="1" applyBorder="1" applyAlignment="1" applyProtection="1">
      <alignment vertical="center"/>
      <protection locked="0"/>
    </xf>
    <xf numFmtId="164" fontId="14" fillId="0" borderId="30" xfId="60" applyNumberFormat="1" applyFont="1" applyFill="1" applyBorder="1" applyAlignment="1" applyProtection="1">
      <alignment vertical="center"/>
      <protection/>
    </xf>
    <xf numFmtId="164" fontId="12" fillId="0" borderId="25" xfId="60" applyNumberFormat="1" applyFont="1" applyFill="1" applyBorder="1" applyAlignment="1" applyProtection="1">
      <alignment vertical="center"/>
      <protection/>
    </xf>
    <xf numFmtId="164" fontId="12" fillId="0" borderId="28" xfId="60" applyNumberFormat="1" applyFont="1" applyFill="1" applyBorder="1" applyAlignment="1" applyProtection="1">
      <alignment vertical="center"/>
      <protection/>
    </xf>
    <xf numFmtId="0" fontId="14" fillId="0" borderId="20" xfId="60" applyFont="1" applyFill="1" applyBorder="1" applyAlignment="1" applyProtection="1">
      <alignment horizontal="left" vertical="center" indent="1"/>
      <protection/>
    </xf>
    <xf numFmtId="0" fontId="12" fillId="0" borderId="24" xfId="60" applyFont="1" applyFill="1" applyBorder="1" applyAlignment="1" applyProtection="1">
      <alignment horizontal="left" vertical="center" indent="1"/>
      <protection/>
    </xf>
    <xf numFmtId="164" fontId="12" fillId="0" borderId="25" xfId="60" applyNumberFormat="1" applyFont="1" applyFill="1" applyBorder="1" applyProtection="1">
      <alignment/>
      <protection/>
    </xf>
    <xf numFmtId="164" fontId="12" fillId="0" borderId="28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21" fillId="0" borderId="0" xfId="60" applyFont="1" applyFill="1" applyProtection="1">
      <alignment/>
      <protection locked="0"/>
    </xf>
    <xf numFmtId="0" fontId="5" fillId="0" borderId="0" xfId="60" applyFont="1" applyFill="1" applyProtection="1">
      <alignment/>
      <protection locked="0"/>
    </xf>
    <xf numFmtId="0" fontId="18" fillId="0" borderId="35" xfId="0" applyFont="1" applyFill="1" applyBorder="1" applyAlignment="1" applyProtection="1">
      <alignment horizontal="left" vertical="center" wrapText="1"/>
      <protection locked="0"/>
    </xf>
    <xf numFmtId="0" fontId="18" fillId="0" borderId="36" xfId="0" applyFont="1" applyFill="1" applyBorder="1" applyAlignment="1" applyProtection="1">
      <alignment horizontal="left" vertical="center" wrapText="1"/>
      <protection locked="0"/>
    </xf>
    <xf numFmtId="0" fontId="18" fillId="0" borderId="37" xfId="0" applyFont="1" applyFill="1" applyBorder="1" applyAlignment="1" applyProtection="1">
      <alignment horizontal="lef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59" applyFont="1" applyFill="1" applyBorder="1" applyAlignment="1" applyProtection="1">
      <alignment horizontal="left" vertical="center" wrapText="1" indent="1"/>
      <protection/>
    </xf>
    <xf numFmtId="0" fontId="5" fillId="0" borderId="0" xfId="59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8" xfId="0" applyFont="1" applyFill="1" applyBorder="1" applyAlignment="1" applyProtection="1">
      <alignment horizontal="right"/>
      <protection/>
    </xf>
    <xf numFmtId="164" fontId="13" fillId="0" borderId="38" xfId="59" applyNumberFormat="1" applyFont="1" applyFill="1" applyBorder="1" applyAlignment="1" applyProtection="1">
      <alignment horizontal="left" vertical="center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indent="6"/>
      <protection/>
    </xf>
    <xf numFmtId="0" fontId="14" fillId="0" borderId="11" xfId="59" applyFont="1" applyFill="1" applyBorder="1" applyAlignment="1" applyProtection="1">
      <alignment horizontal="left" vertical="center" wrapText="1" indent="6"/>
      <protection/>
    </xf>
    <xf numFmtId="0" fontId="14" fillId="0" borderId="16" xfId="59" applyFont="1" applyFill="1" applyBorder="1" applyAlignment="1" applyProtection="1">
      <alignment horizontal="left" vertical="center" wrapText="1" indent="6"/>
      <protection/>
    </xf>
    <xf numFmtId="0" fontId="14" fillId="0" borderId="39" xfId="59" applyFont="1" applyFill="1" applyBorder="1" applyAlignment="1" applyProtection="1">
      <alignment horizontal="left" vertical="center" wrapText="1" indent="6"/>
      <protection/>
    </xf>
    <xf numFmtId="49" fontId="14" fillId="0" borderId="11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3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39" xfId="59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6" xfId="59" applyNumberFormat="1" applyFont="1" applyFill="1" applyBorder="1" applyAlignment="1" applyProtection="1">
      <alignment horizontal="left" vertical="center" wrapText="1" indent="1"/>
      <protection/>
    </xf>
    <xf numFmtId="0" fontId="6" fillId="0" borderId="40" xfId="59" applyFont="1" applyFill="1" applyBorder="1" applyAlignment="1" applyProtection="1">
      <alignment horizontal="center" vertical="center" wrapText="1"/>
      <protection/>
    </xf>
    <xf numFmtId="49" fontId="14" fillId="0" borderId="25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3" fillId="0" borderId="46" xfId="0" applyFont="1" applyBorder="1" applyAlignment="1" applyProtection="1">
      <alignment horizontal="center" wrapText="1"/>
      <protection/>
    </xf>
    <xf numFmtId="0" fontId="24" fillId="0" borderId="46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 wrapText="1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16" fontId="0" fillId="0" borderId="0" xfId="0" applyNumberFormat="1" applyFill="1" applyAlignment="1">
      <alignment vertical="center" wrapText="1"/>
    </xf>
    <xf numFmtId="49" fontId="6" fillId="0" borderId="49" xfId="0" applyNumberFormat="1" applyFont="1" applyFill="1" applyBorder="1" applyAlignment="1" applyProtection="1">
      <alignment horizontal="right" vertical="center"/>
      <protection locked="0"/>
    </xf>
    <xf numFmtId="49" fontId="6" fillId="0" borderId="50" xfId="0" applyNumberFormat="1" applyFont="1" applyFill="1" applyBorder="1" applyAlignment="1" applyProtection="1">
      <alignment horizontal="right" vertical="center"/>
      <protection locked="0"/>
    </xf>
    <xf numFmtId="164" fontId="12" fillId="0" borderId="4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60" applyFont="1" applyFill="1" applyBorder="1" applyAlignment="1" applyProtection="1">
      <alignment horizontal="left" vertical="center" indent="1"/>
      <protection/>
    </xf>
    <xf numFmtId="0" fontId="14" fillId="0" borderId="13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13" xfId="60" applyFont="1" applyFill="1" applyBorder="1" applyAlignment="1" applyProtection="1">
      <alignment horizontal="left" vertical="center" indent="1"/>
      <protection/>
    </xf>
    <xf numFmtId="0" fontId="6" fillId="0" borderId="25" xfId="60" applyFont="1" applyFill="1" applyBorder="1" applyAlignment="1" applyProtection="1">
      <alignment horizontal="left" indent="1"/>
      <protection/>
    </xf>
    <xf numFmtId="164" fontId="20" fillId="0" borderId="51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53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2" fillId="0" borderId="47" xfId="59" applyFont="1" applyFill="1" applyBorder="1" applyAlignment="1" applyProtection="1">
      <alignment horizontal="left" vertical="center" wrapText="1" indent="1"/>
      <protection/>
    </xf>
    <xf numFmtId="49" fontId="14" fillId="0" borderId="54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55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43" xfId="59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59" applyFont="1" applyFill="1" applyBorder="1" applyAlignment="1" applyProtection="1">
      <alignment horizontal="left" vertical="center" wrapText="1" indent="1"/>
      <protection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2" fillId="0" borderId="0" xfId="59" applyFill="1" applyAlignment="1">
      <alignment horizontal="left" vertical="center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26" fillId="0" borderId="11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indent="1"/>
      <protection/>
    </xf>
    <xf numFmtId="0" fontId="18" fillId="0" borderId="39" xfId="0" applyFont="1" applyBorder="1" applyAlignment="1" applyProtection="1">
      <alignment horizontal="left" vertical="center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49" fontId="18" fillId="0" borderId="18" xfId="0" applyNumberFormat="1" applyFont="1" applyBorder="1" applyAlignment="1" applyProtection="1">
      <alignment horizontal="left" vertical="center" wrapText="1" indent="2"/>
      <protection/>
    </xf>
    <xf numFmtId="49" fontId="19" fillId="0" borderId="18" xfId="0" applyNumberFormat="1" applyFont="1" applyBorder="1" applyAlignment="1" applyProtection="1">
      <alignment horizontal="left" vertical="center" wrapText="1" indent="1"/>
      <protection/>
    </xf>
    <xf numFmtId="49" fontId="18" fillId="0" borderId="23" xfId="0" applyNumberFormat="1" applyFont="1" applyBorder="1" applyAlignment="1" applyProtection="1">
      <alignment horizontal="left" vertical="center" wrapText="1" indent="2"/>
      <protection/>
    </xf>
    <xf numFmtId="0" fontId="18" fillId="0" borderId="39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2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lef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26" fillId="0" borderId="24" xfId="0" applyNumberFormat="1" applyFont="1" applyBorder="1" applyAlignment="1" applyProtection="1">
      <alignment horizontal="left" vertical="center" wrapText="1" indent="1"/>
      <protection/>
    </xf>
    <xf numFmtId="164" fontId="12" fillId="0" borderId="33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30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31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17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57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28" xfId="0" applyFont="1" applyBorder="1" applyAlignment="1" applyProtection="1">
      <alignment horizontal="right" vertical="center" wrapText="1" indent="1"/>
      <protection/>
    </xf>
    <xf numFmtId="0" fontId="4" fillId="0" borderId="38" xfId="0" applyFont="1" applyFill="1" applyBorder="1" applyAlignment="1" applyProtection="1">
      <alignment horizontal="right" vertical="center"/>
      <protection/>
    </xf>
    <xf numFmtId="164" fontId="12" fillId="0" borderId="29" xfId="59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30" xfId="0" applyFont="1" applyBorder="1" applyAlignment="1" applyProtection="1">
      <alignment horizontal="right" vertical="center" wrapText="1" indent="1"/>
      <protection locked="0"/>
    </xf>
    <xf numFmtId="0" fontId="18" fillId="0" borderId="31" xfId="0" applyFont="1" applyBorder="1" applyAlignment="1" applyProtection="1">
      <alignment horizontal="right" vertical="center" wrapText="1" indent="1"/>
      <protection locked="0"/>
    </xf>
    <xf numFmtId="0" fontId="18" fillId="0" borderId="56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0" borderId="0" xfId="59" applyFill="1" applyAlignment="1">
      <alignment/>
      <protection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2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4" fillId="0" borderId="49" xfId="59" applyFont="1" applyFill="1" applyBorder="1" applyAlignment="1" applyProtection="1">
      <alignment horizontal="left" vertical="center" wrapText="1" indent="1"/>
      <protection/>
    </xf>
    <xf numFmtId="0" fontId="14" fillId="0" borderId="31" xfId="59" applyFont="1" applyFill="1" applyBorder="1" applyAlignment="1" applyProtection="1">
      <alignment horizontal="left" vertical="center" wrapText="1" indent="1"/>
      <protection/>
    </xf>
    <xf numFmtId="0" fontId="14" fillId="0" borderId="31" xfId="59" applyFont="1" applyFill="1" applyBorder="1" applyAlignment="1" applyProtection="1">
      <alignment horizontal="left" indent="7"/>
      <protection/>
    </xf>
    <xf numFmtId="0" fontId="14" fillId="0" borderId="30" xfId="59" applyFont="1" applyFill="1" applyBorder="1" applyAlignment="1" applyProtection="1">
      <alignment horizontal="left" vertical="center" wrapText="1" indent="6"/>
      <protection/>
    </xf>
    <xf numFmtId="0" fontId="14" fillId="0" borderId="31" xfId="59" applyFont="1" applyFill="1" applyBorder="1" applyAlignment="1" applyProtection="1">
      <alignment horizontal="left" vertical="center" wrapText="1" indent="6"/>
      <protection/>
    </xf>
    <xf numFmtId="0" fontId="14" fillId="0" borderId="32" xfId="59" applyFont="1" applyFill="1" applyBorder="1" applyAlignment="1" applyProtection="1">
      <alignment horizontal="left" vertical="center" wrapText="1" indent="6"/>
      <protection/>
    </xf>
    <xf numFmtId="0" fontId="12" fillId="0" borderId="28" xfId="59" applyFont="1" applyFill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0" fontId="18" fillId="0" borderId="30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vertical="center" wrapText="1" indent="6"/>
      <protection/>
    </xf>
    <xf numFmtId="0" fontId="19" fillId="0" borderId="52" xfId="0" applyFont="1" applyBorder="1" applyAlignment="1" applyProtection="1">
      <alignment horizontal="left" vertical="center" wrapText="1" indent="1"/>
      <protection/>
    </xf>
    <xf numFmtId="0" fontId="18" fillId="0" borderId="64" xfId="0" applyFont="1" applyBorder="1" applyAlignment="1" applyProtection="1">
      <alignment horizontal="left" vertical="center" wrapText="1" indent="1"/>
      <protection/>
    </xf>
    <xf numFmtId="0" fontId="18" fillId="0" borderId="65" xfId="0" applyFont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horizontal="right" vertical="center" wrapText="1" indent="1"/>
      <protection/>
    </xf>
    <xf numFmtId="164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0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46" xfId="0" applyFont="1" applyBorder="1" applyAlignment="1" applyProtection="1">
      <alignment horizontal="center" wrapText="1"/>
      <protection/>
    </xf>
    <xf numFmtId="0" fontId="12" fillId="0" borderId="46" xfId="59" applyFont="1" applyFill="1" applyBorder="1" applyAlignment="1" applyProtection="1">
      <alignment horizontal="left" vertical="center" wrapText="1" inden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4" fillId="0" borderId="39" xfId="59" applyFont="1" applyFill="1" applyBorder="1" applyAlignment="1" applyProtection="1">
      <alignment horizontal="left" vertical="center" wrapText="1" indent="1"/>
      <protection/>
    </xf>
    <xf numFmtId="0" fontId="12" fillId="0" borderId="27" xfId="59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67" xfId="59" applyFont="1" applyFill="1" applyBorder="1" applyAlignment="1" applyProtection="1">
      <alignment horizontal="center" vertical="center" wrapText="1"/>
      <protection/>
    </xf>
    <xf numFmtId="0" fontId="5" fillId="0" borderId="67" xfId="59" applyFont="1" applyFill="1" applyBorder="1" applyAlignment="1" applyProtection="1">
      <alignment vertical="center" wrapText="1"/>
      <protection/>
    </xf>
    <xf numFmtId="164" fontId="5" fillId="0" borderId="67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67" xfId="59" applyFont="1" applyFill="1" applyBorder="1" applyAlignment="1" applyProtection="1">
      <alignment horizontal="right" vertical="center" wrapText="1" indent="1"/>
      <protection locked="0"/>
    </xf>
    <xf numFmtId="164" fontId="14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3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26" fillId="0" borderId="13" xfId="0" applyFont="1" applyBorder="1" applyAlignment="1" applyProtection="1">
      <alignment horizontal="left" vertical="center" wrapText="1" indent="1"/>
      <protection/>
    </xf>
    <xf numFmtId="0" fontId="19" fillId="0" borderId="39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vertical="center" wrapText="1" indent="6"/>
      <protection/>
    </xf>
    <xf numFmtId="0" fontId="18" fillId="0" borderId="39" xfId="0" applyFont="1" applyBorder="1" applyAlignment="1" applyProtection="1" quotePrefix="1">
      <alignment horizontal="left" vertical="center" wrapText="1" indent="6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0" fillId="0" borderId="25" xfId="0" applyFont="1" applyBorder="1" applyAlignment="1" applyProtection="1">
      <alignment horizontal="left" vertical="center" wrapText="1" indent="1"/>
      <protection/>
    </xf>
    <xf numFmtId="0" fontId="31" fillId="0" borderId="25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164" fontId="12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18" fillId="0" borderId="49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0" fontId="29" fillId="0" borderId="25" xfId="0" applyFont="1" applyBorder="1" applyAlignment="1" applyProtection="1">
      <alignment horizontal="center" wrapTex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6"/>
      <protection/>
    </xf>
    <xf numFmtId="0" fontId="19" fillId="0" borderId="34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164" fontId="20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3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59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3" xfId="0" applyFont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horizontal="right" vertical="center" wrapText="1" indent="1"/>
      <protection locked="0"/>
    </xf>
    <xf numFmtId="164" fontId="19" fillId="0" borderId="25" xfId="0" applyNumberFormat="1" applyFont="1" applyBorder="1" applyAlignment="1" applyProtection="1">
      <alignment horizontal="right" vertical="center" wrapText="1" indent="1"/>
      <protection/>
    </xf>
    <xf numFmtId="0" fontId="17" fillId="0" borderId="25" xfId="0" applyFont="1" applyBorder="1" applyAlignment="1" applyProtection="1" quotePrefix="1">
      <alignment horizontal="right" vertical="center" wrapText="1" indent="1"/>
      <protection locked="0"/>
    </xf>
    <xf numFmtId="0" fontId="6" fillId="0" borderId="46" xfId="59" applyFont="1" applyFill="1" applyBorder="1" applyAlignment="1" applyProtection="1">
      <alignment horizontal="center" vertical="center" wrapText="1"/>
      <protection/>
    </xf>
    <xf numFmtId="164" fontId="18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18" xfId="0" applyNumberFormat="1" applyFont="1" applyFill="1" applyBorder="1" applyAlignment="1" applyProtection="1">
      <alignment vertical="center" wrapText="1"/>
      <protection locked="0"/>
    </xf>
    <xf numFmtId="164" fontId="33" fillId="0" borderId="11" xfId="0" applyNumberFormat="1" applyFont="1" applyFill="1" applyBorder="1" applyAlignment="1" applyProtection="1">
      <alignment vertical="center" wrapText="1"/>
      <protection locked="0"/>
    </xf>
    <xf numFmtId="1" fontId="33" fillId="0" borderId="11" xfId="0" applyNumberFormat="1" applyFont="1" applyFill="1" applyBorder="1" applyAlignment="1" applyProtection="1">
      <alignment vertical="center" wrapText="1"/>
      <protection locked="0"/>
    </xf>
    <xf numFmtId="164" fontId="33" fillId="0" borderId="31" xfId="0" applyNumberFormat="1" applyFont="1" applyFill="1" applyBorder="1" applyAlignment="1" applyProtection="1">
      <alignment vertical="center" wrapText="1"/>
      <protection/>
    </xf>
    <xf numFmtId="164" fontId="3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16" xfId="0" applyNumberFormat="1" applyFont="1" applyFill="1" applyBorder="1" applyAlignment="1" applyProtection="1">
      <alignment vertical="center" wrapText="1"/>
      <protection locked="0"/>
    </xf>
    <xf numFmtId="164" fontId="32" fillId="0" borderId="24" xfId="0" applyNumberFormat="1" applyFont="1" applyFill="1" applyBorder="1" applyAlignment="1" applyProtection="1">
      <alignment horizontal="left" vertical="center" wrapText="1"/>
      <protection/>
    </xf>
    <xf numFmtId="164" fontId="32" fillId="0" borderId="25" xfId="0" applyNumberFormat="1" applyFont="1" applyFill="1" applyBorder="1" applyAlignment="1" applyProtection="1">
      <alignment vertical="center" wrapText="1"/>
      <protection/>
    </xf>
    <xf numFmtId="164" fontId="32" fillId="33" borderId="25" xfId="0" applyNumberFormat="1" applyFont="1" applyFill="1" applyBorder="1" applyAlignment="1" applyProtection="1">
      <alignment vertical="center" wrapText="1"/>
      <protection/>
    </xf>
    <xf numFmtId="164" fontId="32" fillId="0" borderId="28" xfId="0" applyNumberFormat="1" applyFont="1" applyFill="1" applyBorder="1" applyAlignment="1" applyProtection="1">
      <alignment vertical="center" wrapText="1"/>
      <protection/>
    </xf>
    <xf numFmtId="164" fontId="33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0" xfId="0" applyNumberFormat="1" applyFont="1" applyFill="1" applyAlignment="1">
      <alignment vertical="center" wrapText="1"/>
    </xf>
    <xf numFmtId="164" fontId="32" fillId="0" borderId="0" xfId="0" applyNumberFormat="1" applyFont="1" applyFill="1" applyAlignment="1">
      <alignment vertical="center" wrapText="1"/>
    </xf>
    <xf numFmtId="0" fontId="34" fillId="0" borderId="0" xfId="58">
      <alignment/>
      <protection/>
    </xf>
    <xf numFmtId="0" fontId="34" fillId="0" borderId="0" xfId="58" applyFill="1">
      <alignment/>
      <protection/>
    </xf>
    <xf numFmtId="0" fontId="19" fillId="0" borderId="36" xfId="0" applyFont="1" applyFill="1" applyBorder="1" applyAlignment="1" applyProtection="1">
      <alignment horizontal="left" vertical="center" wrapText="1"/>
      <protection locked="0"/>
    </xf>
    <xf numFmtId="0" fontId="19" fillId="0" borderId="37" xfId="0" applyFont="1" applyFill="1" applyBorder="1" applyAlignment="1" applyProtection="1">
      <alignment horizontal="left" vertical="center" wrapText="1"/>
      <protection locked="0"/>
    </xf>
    <xf numFmtId="16" fontId="32" fillId="0" borderId="0" xfId="58" applyNumberFormat="1" applyFont="1" applyFill="1">
      <alignment/>
      <protection/>
    </xf>
    <xf numFmtId="0" fontId="32" fillId="0" borderId="0" xfId="58" applyFont="1" applyFill="1">
      <alignment/>
      <protection/>
    </xf>
    <xf numFmtId="0" fontId="33" fillId="0" borderId="0" xfId="58" applyFont="1">
      <alignment/>
      <protection/>
    </xf>
    <xf numFmtId="0" fontId="33" fillId="0" borderId="0" xfId="58" applyFont="1" applyFill="1">
      <alignment/>
      <protection/>
    </xf>
    <xf numFmtId="0" fontId="32" fillId="0" borderId="0" xfId="58" applyFont="1" applyFill="1" applyAlignment="1">
      <alignment horizontal="left"/>
      <protection/>
    </xf>
    <xf numFmtId="0" fontId="33" fillId="0" borderId="0" xfId="58" applyFont="1" applyAlignment="1">
      <alignment horizontal="left"/>
      <protection/>
    </xf>
    <xf numFmtId="0" fontId="33" fillId="0" borderId="0" xfId="58" applyFont="1" applyFill="1" applyAlignment="1">
      <alignment horizontal="left"/>
      <protection/>
    </xf>
    <xf numFmtId="0" fontId="32" fillId="0" borderId="0" xfId="58" applyFont="1" applyAlignment="1">
      <alignment horizontal="left"/>
      <protection/>
    </xf>
    <xf numFmtId="0" fontId="32" fillId="0" borderId="0" xfId="58" applyFont="1">
      <alignment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34" fillId="0" borderId="0" xfId="58" applyAlignment="1">
      <alignment horizontal="left"/>
      <protection/>
    </xf>
    <xf numFmtId="0" fontId="32" fillId="0" borderId="0" xfId="0" applyFont="1" applyAlignment="1">
      <alignment/>
    </xf>
    <xf numFmtId="0" fontId="12" fillId="0" borderId="57" xfId="59" applyFont="1" applyFill="1" applyBorder="1" applyAlignment="1" applyProtection="1">
      <alignment horizontal="left" vertical="center" wrapText="1" indent="1"/>
      <protection/>
    </xf>
    <xf numFmtId="0" fontId="14" fillId="0" borderId="69" xfId="59" applyFont="1" applyFill="1" applyBorder="1" applyAlignment="1" applyProtection="1">
      <alignment horizontal="left" vertical="center" wrapText="1" indent="1"/>
      <protection/>
    </xf>
    <xf numFmtId="0" fontId="14" fillId="0" borderId="58" xfId="59" applyFont="1" applyFill="1" applyBorder="1" applyAlignment="1" applyProtection="1">
      <alignment horizontal="left" vertical="center" wrapText="1" indent="1"/>
      <protection/>
    </xf>
    <xf numFmtId="0" fontId="12" fillId="0" borderId="57" xfId="59" applyFont="1" applyFill="1" applyBorder="1" applyAlignment="1" applyProtection="1">
      <alignment horizontal="left" vertical="center" wrapText="1" indent="1"/>
      <protection/>
    </xf>
    <xf numFmtId="0" fontId="12" fillId="0" borderId="48" xfId="59" applyFont="1" applyFill="1" applyBorder="1" applyAlignment="1" applyProtection="1">
      <alignment horizontal="left" vertical="center" wrapText="1" indent="1"/>
      <protection/>
    </xf>
    <xf numFmtId="0" fontId="6" fillId="0" borderId="57" xfId="0" applyFont="1" applyFill="1" applyBorder="1" applyAlignment="1" applyProtection="1">
      <alignment horizontal="left" vertical="center" wrapText="1" indent="1"/>
      <protection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3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49" fontId="6" fillId="0" borderId="72" xfId="0" applyNumberFormat="1" applyFont="1" applyFill="1" applyBorder="1" applyAlignment="1" applyProtection="1">
      <alignment horizontal="right" vertical="center"/>
      <protection locked="0"/>
    </xf>
    <xf numFmtId="49" fontId="6" fillId="0" borderId="73" xfId="0" applyNumberFormat="1" applyFont="1" applyFill="1" applyBorder="1" applyAlignment="1" applyProtection="1">
      <alignment horizontal="right" vertical="center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left" vertical="center" wrapText="1" indent="1"/>
      <protection/>
    </xf>
    <xf numFmtId="0" fontId="14" fillId="0" borderId="70" xfId="59" applyFont="1" applyFill="1" applyBorder="1" applyAlignment="1" applyProtection="1">
      <alignment horizontal="left" vertical="center" wrapText="1" indent="1"/>
      <protection/>
    </xf>
    <xf numFmtId="0" fontId="14" fillId="0" borderId="75" xfId="59" applyFont="1" applyFill="1" applyBorder="1" applyAlignment="1" applyProtection="1">
      <alignment horizontal="left" vertical="center" wrapText="1" indent="1"/>
      <protection/>
    </xf>
    <xf numFmtId="0" fontId="14" fillId="0" borderId="70" xfId="59" applyFont="1" applyFill="1" applyBorder="1" applyAlignment="1" applyProtection="1">
      <alignment horizontal="left" vertical="center" wrapText="1" indent="1"/>
      <protection/>
    </xf>
    <xf numFmtId="0" fontId="14" fillId="0" borderId="76" xfId="59" applyFont="1" applyFill="1" applyBorder="1" applyAlignment="1" applyProtection="1">
      <alignment horizontal="left" vertical="center" wrapText="1" indent="1"/>
      <protection/>
    </xf>
    <xf numFmtId="0" fontId="12" fillId="0" borderId="74" xfId="59" applyFont="1" applyFill="1" applyBorder="1" applyAlignment="1" applyProtection="1">
      <alignment horizontal="left" vertical="center" wrapText="1" indent="1"/>
      <protection/>
    </xf>
    <xf numFmtId="0" fontId="14" fillId="0" borderId="71" xfId="59" applyFont="1" applyFill="1" applyBorder="1" applyAlignment="1" applyProtection="1">
      <alignment horizontal="left" vertical="center" wrapText="1" indent="1"/>
      <protection/>
    </xf>
    <xf numFmtId="0" fontId="24" fillId="0" borderId="48" xfId="0" applyFont="1" applyBorder="1" applyAlignment="1" applyProtection="1">
      <alignment horizontal="left" wrapText="1" inden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6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75" xfId="0" applyNumberFormat="1" applyFont="1" applyFill="1" applyBorder="1" applyAlignment="1" applyProtection="1">
      <alignment vertical="center" wrapText="1"/>
      <protection locked="0"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 quotePrefix="1">
      <alignment horizontal="right" vertical="center" wrapText="1" indent="6"/>
      <protection/>
    </xf>
    <xf numFmtId="164" fontId="14" fillId="0" borderId="80" xfId="0" applyNumberFormat="1" applyFont="1" applyFill="1" applyBorder="1" applyAlignment="1" applyProtection="1" quotePrefix="1">
      <alignment horizontal="right" vertical="center" wrapText="1" indent="6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vertical="center" wrapText="1"/>
      <protection/>
    </xf>
    <xf numFmtId="164" fontId="20" fillId="0" borderId="69" xfId="0" applyNumberFormat="1" applyFont="1" applyFill="1" applyBorder="1" applyAlignment="1" applyProtection="1">
      <alignment vertical="center" wrapText="1"/>
      <protection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20" fillId="0" borderId="58" xfId="0" applyNumberFormat="1" applyFont="1" applyFill="1" applyBorder="1" applyAlignment="1" applyProtection="1">
      <alignment vertical="center" wrapText="1"/>
      <protection/>
    </xf>
    <xf numFmtId="164" fontId="12" fillId="0" borderId="57" xfId="0" applyNumberFormat="1" applyFont="1" applyFill="1" applyBorder="1" applyAlignment="1" applyProtection="1">
      <alignment vertical="center" wrapText="1"/>
      <protection locked="0"/>
    </xf>
    <xf numFmtId="164" fontId="3" fillId="0" borderId="48" xfId="0" applyNumberFormat="1" applyFont="1" applyFill="1" applyBorder="1" applyAlignment="1" applyProtection="1">
      <alignment vertical="center" wrapText="1"/>
      <protection/>
    </xf>
    <xf numFmtId="164" fontId="14" fillId="0" borderId="34" xfId="0" applyNumberFormat="1" applyFont="1" applyFill="1" applyBorder="1" applyAlignment="1" applyProtection="1">
      <alignment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20" fillId="0" borderId="30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34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 locked="0"/>
    </xf>
    <xf numFmtId="164" fontId="3" fillId="0" borderId="28" xfId="0" applyNumberFormat="1" applyFont="1" applyFill="1" applyBorder="1" applyAlignment="1" applyProtection="1">
      <alignment vertical="center" wrapText="1"/>
      <protection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58" xfId="0" applyNumberFormat="1" applyFont="1" applyFill="1" applyBorder="1" applyAlignment="1" applyProtection="1">
      <alignment vertical="center" wrapText="1"/>
      <protection locked="0"/>
    </xf>
    <xf numFmtId="164" fontId="32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164" fontId="2" fillId="0" borderId="0" xfId="60" applyNumberFormat="1" applyFill="1" applyAlignment="1" applyProtection="1">
      <alignment vertical="center"/>
      <protection locked="0"/>
    </xf>
    <xf numFmtId="164" fontId="2" fillId="0" borderId="0" xfId="60" applyNumberFormat="1" applyFill="1" applyAlignment="1" applyProtection="1">
      <alignment vertical="center"/>
      <protection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164" fontId="18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64" xfId="0" applyNumberFormat="1" applyFont="1" applyFill="1" applyBorder="1" applyAlignment="1" applyProtection="1">
      <alignment horizontal="right" vertical="center"/>
      <protection locked="0"/>
    </xf>
    <xf numFmtId="164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9" xfId="0" applyFont="1" applyFill="1" applyBorder="1" applyAlignment="1" applyProtection="1">
      <alignment horizontal="right" vertical="center" wrapText="1" indent="1"/>
      <protection/>
    </xf>
    <xf numFmtId="164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4" fillId="0" borderId="75" xfId="0" applyNumberFormat="1" applyFont="1" applyFill="1" applyBorder="1" applyAlignment="1" applyProtection="1">
      <alignment vertical="center" wrapText="1"/>
      <protection locked="0"/>
    </xf>
    <xf numFmtId="164" fontId="14" fillId="0" borderId="69" xfId="0" applyNumberFormat="1" applyFont="1" applyFill="1" applyBorder="1" applyAlignment="1" applyProtection="1">
      <alignment vertical="center" wrapText="1"/>
      <protection locked="0"/>
    </xf>
    <xf numFmtId="164" fontId="3" fillId="0" borderId="57" xfId="0" applyNumberFormat="1" applyFont="1" applyFill="1" applyBorder="1" applyAlignment="1" applyProtection="1">
      <alignment vertical="center" wrapText="1"/>
      <protection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8" xfId="0" applyNumberFormat="1" applyFont="1" applyFill="1" applyBorder="1" applyAlignment="1" applyProtection="1">
      <alignment vertical="center" wrapText="1"/>
      <protection locked="0"/>
    </xf>
    <xf numFmtId="164" fontId="3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33" fillId="0" borderId="82" xfId="0" applyNumberFormat="1" applyFont="1" applyFill="1" applyBorder="1" applyAlignment="1" applyProtection="1">
      <alignment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32" fillId="0" borderId="57" xfId="0" applyNumberFormat="1" applyFont="1" applyFill="1" applyBorder="1" applyAlignment="1" applyProtection="1">
      <alignment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32" fillId="0" borderId="61" xfId="0" applyNumberFormat="1" applyFont="1" applyFill="1" applyBorder="1" applyAlignment="1" applyProtection="1">
      <alignment vertical="center" wrapText="1"/>
      <protection locked="0"/>
    </xf>
    <xf numFmtId="164" fontId="32" fillId="0" borderId="77" xfId="0" applyNumberFormat="1" applyFont="1" applyFill="1" applyBorder="1" applyAlignment="1" applyProtection="1">
      <alignment vertical="center" wrapText="1"/>
      <protection locked="0"/>
    </xf>
    <xf numFmtId="164" fontId="32" fillId="0" borderId="59" xfId="0" applyNumberFormat="1" applyFont="1" applyFill="1" applyBorder="1" applyAlignment="1" applyProtection="1">
      <alignment vertical="center" wrapText="1"/>
      <protection/>
    </xf>
    <xf numFmtId="1" fontId="33" fillId="0" borderId="16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/>
    </xf>
    <xf numFmtId="0" fontId="36" fillId="0" borderId="0" xfId="58" applyFont="1" applyFill="1" applyAlignment="1">
      <alignment horizontal="center"/>
      <protection/>
    </xf>
    <xf numFmtId="164" fontId="32" fillId="0" borderId="0" xfId="0" applyNumberFormat="1" applyFont="1" applyFill="1" applyAlignment="1">
      <alignment horizontal="left" vertical="center" wrapText="1"/>
    </xf>
    <xf numFmtId="0" fontId="5" fillId="0" borderId="0" xfId="60" applyFont="1" applyFill="1" applyAlignment="1" applyProtection="1">
      <alignment horizontal="left" wrapText="1"/>
      <protection/>
    </xf>
    <xf numFmtId="0" fontId="5" fillId="0" borderId="0" xfId="60" applyFont="1" applyFill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center" vertical="center"/>
      <protection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wrapText="1" indent="1"/>
      <protection/>
    </xf>
    <xf numFmtId="164" fontId="13" fillId="0" borderId="38" xfId="59" applyNumberFormat="1" applyFont="1" applyFill="1" applyBorder="1" applyAlignment="1" applyProtection="1">
      <alignment horizontal="left" vertical="center"/>
      <protection/>
    </xf>
    <xf numFmtId="164" fontId="13" fillId="0" borderId="38" xfId="59" applyNumberFormat="1" applyFont="1" applyFill="1" applyBorder="1" applyAlignment="1" applyProtection="1">
      <alignment horizontal="left"/>
      <protection/>
    </xf>
    <xf numFmtId="0" fontId="5" fillId="0" borderId="0" xfId="59" applyFont="1" applyFill="1" applyAlignment="1" applyProtection="1">
      <alignment horizont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25" fillId="0" borderId="38" xfId="0" applyFont="1" applyBorder="1" applyAlignment="1" applyProtection="1">
      <alignment horizontal="right" vertical="top"/>
      <protection locked="0"/>
    </xf>
    <xf numFmtId="0" fontId="6" fillId="0" borderId="83" xfId="0" applyFont="1" applyFill="1" applyBorder="1" applyAlignment="1" applyProtection="1">
      <alignment horizontal="center" vertical="center" wrapText="1"/>
      <protection/>
    </xf>
    <xf numFmtId="0" fontId="6" fillId="0" borderId="84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85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86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right" vertical="center"/>
      <protection/>
    </xf>
    <xf numFmtId="0" fontId="13" fillId="0" borderId="57" xfId="60" applyFont="1" applyFill="1" applyBorder="1" applyAlignment="1" applyProtection="1">
      <alignment horizontal="left" vertical="center" indent="1"/>
      <protection/>
    </xf>
    <xf numFmtId="0" fontId="13" fillId="0" borderId="48" xfId="60" applyFont="1" applyFill="1" applyBorder="1" applyAlignment="1" applyProtection="1">
      <alignment horizontal="left" vertical="center" indent="1"/>
      <protection/>
    </xf>
    <xf numFmtId="0" fontId="13" fillId="0" borderId="40" xfId="60" applyFont="1" applyFill="1" applyBorder="1" applyAlignment="1" applyProtection="1">
      <alignment horizontal="left" vertical="center" indent="1"/>
      <protection/>
    </xf>
    <xf numFmtId="0" fontId="5" fillId="0" borderId="0" xfId="60" applyFont="1" applyFill="1" applyAlignment="1" applyProtection="1">
      <alignment horizontal="center" wrapText="1"/>
      <protection/>
    </xf>
    <xf numFmtId="0" fontId="5" fillId="0" borderId="0" xfId="6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öltségvetés mell. 2012. Lezárt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B13" sqref="B13:B14"/>
    </sheetView>
  </sheetViews>
  <sheetFormatPr defaultColWidth="10.625" defaultRowHeight="12.75"/>
  <cols>
    <col min="1" max="1" width="5.00390625" style="449" customWidth="1"/>
    <col min="2" max="2" width="90.50390625" style="449" customWidth="1"/>
    <col min="3" max="16384" width="10.625" style="449" customWidth="1"/>
  </cols>
  <sheetData>
    <row r="1" spans="1:2" ht="15.75">
      <c r="A1" s="587" t="s">
        <v>463</v>
      </c>
      <c r="B1" s="587"/>
    </row>
    <row r="2" spans="1:2" ht="12.75">
      <c r="A2" s="450"/>
      <c r="B2" s="450"/>
    </row>
    <row r="3" spans="1:7" ht="15">
      <c r="A3" s="453" t="s">
        <v>66</v>
      </c>
      <c r="B3" s="457" t="s">
        <v>464</v>
      </c>
      <c r="C3" s="458"/>
      <c r="D3" s="458"/>
      <c r="E3" s="458"/>
      <c r="F3" s="458"/>
      <c r="G3" s="458"/>
    </row>
    <row r="4" spans="1:7" ht="15">
      <c r="A4" s="453"/>
      <c r="B4" s="457"/>
      <c r="C4" s="458"/>
      <c r="D4" s="458"/>
      <c r="E4" s="458"/>
      <c r="F4" s="458"/>
      <c r="G4" s="458"/>
    </row>
    <row r="5" spans="1:7" ht="15">
      <c r="A5" s="454" t="s">
        <v>67</v>
      </c>
      <c r="B5" s="457" t="s">
        <v>465</v>
      </c>
      <c r="C5" s="458"/>
      <c r="D5" s="458"/>
      <c r="E5" s="458"/>
      <c r="F5" s="458"/>
      <c r="G5" s="458"/>
    </row>
    <row r="6" spans="1:7" ht="15">
      <c r="A6" s="454"/>
      <c r="B6" s="457" t="s">
        <v>466</v>
      </c>
      <c r="C6" s="458"/>
      <c r="D6" s="458"/>
      <c r="E6" s="458"/>
      <c r="F6" s="458"/>
      <c r="G6" s="458"/>
    </row>
    <row r="7" spans="1:7" ht="15">
      <c r="A7" s="454"/>
      <c r="B7" s="457"/>
      <c r="C7" s="458"/>
      <c r="D7" s="458"/>
      <c r="E7" s="458"/>
      <c r="F7" s="458"/>
      <c r="G7" s="458"/>
    </row>
    <row r="8" spans="1:7" ht="15">
      <c r="A8" s="454"/>
      <c r="B8" s="457"/>
      <c r="C8" s="458"/>
      <c r="D8" s="458"/>
      <c r="E8" s="458"/>
      <c r="F8" s="458"/>
      <c r="G8" s="458"/>
    </row>
    <row r="9" spans="1:7" ht="15">
      <c r="A9" s="454" t="s">
        <v>68</v>
      </c>
      <c r="B9" s="588" t="s">
        <v>2</v>
      </c>
      <c r="C9" s="588"/>
      <c r="D9" s="588"/>
      <c r="E9" s="588"/>
      <c r="F9" s="588"/>
      <c r="G9" s="588"/>
    </row>
    <row r="10" spans="1:7" ht="15">
      <c r="A10" s="454"/>
      <c r="B10" s="457"/>
      <c r="C10" s="458"/>
      <c r="D10" s="458"/>
      <c r="E10" s="458"/>
      <c r="F10" s="458"/>
      <c r="G10" s="458"/>
    </row>
    <row r="11" spans="1:7" ht="15">
      <c r="A11" s="454" t="s">
        <v>69</v>
      </c>
      <c r="B11" s="588" t="s">
        <v>3</v>
      </c>
      <c r="C11" s="588"/>
      <c r="D11" s="588"/>
      <c r="E11" s="588"/>
      <c r="F11" s="588"/>
      <c r="G11" s="588"/>
    </row>
    <row r="12" spans="1:7" ht="15">
      <c r="A12" s="456"/>
      <c r="B12" s="459"/>
      <c r="C12" s="458"/>
      <c r="D12" s="458"/>
      <c r="E12" s="458"/>
      <c r="F12" s="458"/>
      <c r="G12" s="458"/>
    </row>
    <row r="13" spans="1:7" ht="15">
      <c r="A13" s="454"/>
      <c r="B13" s="457"/>
      <c r="C13" s="458"/>
      <c r="D13" s="458"/>
      <c r="E13" s="458"/>
      <c r="F13" s="458"/>
      <c r="G13" s="458"/>
    </row>
    <row r="14" spans="1:7" ht="15">
      <c r="A14" s="454" t="s">
        <v>71</v>
      </c>
      <c r="B14" s="457" t="s">
        <v>491</v>
      </c>
      <c r="C14" s="460"/>
      <c r="D14" s="460"/>
      <c r="E14" s="458"/>
      <c r="F14" s="458"/>
      <c r="G14" s="458"/>
    </row>
    <row r="15" spans="1:7" ht="15">
      <c r="A15" s="454"/>
      <c r="B15" s="457"/>
      <c r="C15" s="460"/>
      <c r="D15" s="460"/>
      <c r="E15" s="458"/>
      <c r="F15" s="458"/>
      <c r="G15" s="458"/>
    </row>
    <row r="16" spans="1:7" ht="15">
      <c r="A16" s="454" t="s">
        <v>72</v>
      </c>
      <c r="B16" s="457" t="s">
        <v>492</v>
      </c>
      <c r="C16" s="460"/>
      <c r="D16" s="460"/>
      <c r="E16" s="458"/>
      <c r="F16" s="458"/>
      <c r="G16" s="458"/>
    </row>
    <row r="17" spans="1:7" ht="15">
      <c r="A17" s="454"/>
      <c r="B17" s="457" t="s">
        <v>498</v>
      </c>
      <c r="C17" s="460"/>
      <c r="D17" s="460"/>
      <c r="E17" s="458"/>
      <c r="F17" s="458"/>
      <c r="G17" s="458"/>
    </row>
    <row r="18" spans="1:7" ht="15">
      <c r="A18" s="454"/>
      <c r="B18" s="457" t="s">
        <v>499</v>
      </c>
      <c r="C18" s="460"/>
      <c r="D18" s="460"/>
      <c r="E18" s="458"/>
      <c r="F18" s="458"/>
      <c r="G18" s="458"/>
    </row>
    <row r="19" spans="1:7" ht="15">
      <c r="A19" s="454"/>
      <c r="B19" s="457"/>
      <c r="C19" s="460"/>
      <c r="D19" s="460"/>
      <c r="E19" s="458"/>
      <c r="F19" s="458"/>
      <c r="G19" s="458"/>
    </row>
    <row r="20" spans="1:7" ht="15">
      <c r="A20" s="454"/>
      <c r="B20" s="454"/>
      <c r="C20" s="461"/>
      <c r="D20" s="461"/>
      <c r="E20" s="455"/>
      <c r="F20" s="455"/>
      <c r="G20" s="455"/>
    </row>
    <row r="21" spans="1:7" ht="15">
      <c r="A21" s="461"/>
      <c r="B21" s="461" t="s">
        <v>493</v>
      </c>
      <c r="C21" s="461"/>
      <c r="D21" s="461"/>
      <c r="E21" s="455"/>
      <c r="F21" s="455"/>
      <c r="G21" s="455"/>
    </row>
    <row r="22" spans="1:7" ht="15">
      <c r="A22" s="461"/>
      <c r="B22" s="461"/>
      <c r="C22" s="461"/>
      <c r="D22" s="461"/>
      <c r="E22" s="455"/>
      <c r="F22" s="455"/>
      <c r="G22" s="455"/>
    </row>
    <row r="23" spans="1:16" ht="15">
      <c r="A23" s="461" t="s">
        <v>66</v>
      </c>
      <c r="B23" s="464" t="s">
        <v>495</v>
      </c>
      <c r="C23" s="460"/>
      <c r="D23" s="460"/>
      <c r="E23" s="458"/>
      <c r="F23" s="458"/>
      <c r="G23" s="458"/>
      <c r="H23" s="463"/>
      <c r="I23" s="463"/>
      <c r="J23" s="463"/>
      <c r="K23" s="463"/>
      <c r="L23" s="463"/>
      <c r="M23" s="463"/>
      <c r="N23" s="463"/>
      <c r="O23" s="463"/>
      <c r="P23" s="463"/>
    </row>
    <row r="24" spans="1:16" ht="15">
      <c r="A24" s="461"/>
      <c r="B24" s="464" t="s">
        <v>494</v>
      </c>
      <c r="C24" s="460"/>
      <c r="D24" s="460"/>
      <c r="E24" s="458"/>
      <c r="F24" s="458"/>
      <c r="G24" s="458"/>
      <c r="H24" s="463"/>
      <c r="I24" s="463"/>
      <c r="J24" s="463"/>
      <c r="K24" s="463"/>
      <c r="L24" s="463"/>
      <c r="M24" s="463"/>
      <c r="N24" s="463"/>
      <c r="O24" s="463"/>
      <c r="P24" s="463"/>
    </row>
    <row r="25" spans="1:16" ht="15.75">
      <c r="A25" s="455" t="s">
        <v>67</v>
      </c>
      <c r="B25" s="589" t="s">
        <v>50</v>
      </c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</row>
    <row r="26" spans="1:16" ht="15.75">
      <c r="A26" s="455" t="s">
        <v>68</v>
      </c>
      <c r="B26" s="591" t="s">
        <v>497</v>
      </c>
      <c r="C26" s="591"/>
      <c r="D26" s="458"/>
      <c r="E26" s="458"/>
      <c r="F26" s="458"/>
      <c r="G26" s="458"/>
      <c r="H26" s="463"/>
      <c r="I26" s="463"/>
      <c r="J26" s="463"/>
      <c r="K26" s="463"/>
      <c r="L26" s="463"/>
      <c r="M26" s="463"/>
      <c r="N26" s="463"/>
      <c r="O26" s="463"/>
      <c r="P26" s="463"/>
    </row>
    <row r="27" spans="1:16" ht="15.75">
      <c r="A27" s="455"/>
      <c r="B27" s="462" t="s">
        <v>496</v>
      </c>
      <c r="C27" s="462"/>
      <c r="D27" s="458"/>
      <c r="E27" s="458"/>
      <c r="F27" s="458"/>
      <c r="G27" s="458"/>
      <c r="H27" s="463"/>
      <c r="I27" s="463"/>
      <c r="J27" s="463"/>
      <c r="K27" s="463"/>
      <c r="L27" s="463"/>
      <c r="M27" s="463"/>
      <c r="N27" s="463"/>
      <c r="O27" s="463"/>
      <c r="P27" s="463"/>
    </row>
    <row r="28" spans="1:7" ht="15">
      <c r="A28" s="455"/>
      <c r="B28" s="455"/>
      <c r="C28" s="455"/>
      <c r="D28" s="455"/>
      <c r="E28" s="455"/>
      <c r="F28" s="455"/>
      <c r="G28" s="455"/>
    </row>
    <row r="29" spans="1:7" ht="15">
      <c r="A29" s="455"/>
      <c r="B29" s="455"/>
      <c r="C29" s="455"/>
      <c r="D29" s="455"/>
      <c r="E29" s="455"/>
      <c r="F29" s="455"/>
      <c r="G29" s="455"/>
    </row>
  </sheetData>
  <sheetProtection/>
  <mergeCells count="5">
    <mergeCell ref="A1:B1"/>
    <mergeCell ref="B9:G9"/>
    <mergeCell ref="B25:P25"/>
    <mergeCell ref="B26:C26"/>
    <mergeCell ref="B11:G1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PageLayoutView="0" workbookViewId="0" topLeftCell="A1">
      <selection activeCell="C26" sqref="C2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5" width="14.875" style="4" customWidth="1"/>
    <col min="6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535</v>
      </c>
      <c r="D1" s="605"/>
      <c r="E1" s="605"/>
      <c r="F1" s="605"/>
    </row>
    <row r="2" spans="1:6" s="62" customFormat="1" ht="25.5" customHeight="1">
      <c r="A2" s="606" t="s">
        <v>274</v>
      </c>
      <c r="B2" s="607"/>
      <c r="C2" s="170" t="s">
        <v>450</v>
      </c>
      <c r="D2" s="173" t="s">
        <v>115</v>
      </c>
      <c r="E2" s="173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171" t="s">
        <v>451</v>
      </c>
      <c r="D3" s="174" t="s">
        <v>101</v>
      </c>
      <c r="E3" s="174" t="s">
        <v>101</v>
      </c>
      <c r="F3" s="174" t="s">
        <v>101</v>
      </c>
    </row>
    <row r="4" spans="1:4" s="63" customFormat="1" ht="15.75" customHeight="1" thickBot="1">
      <c r="A4" s="130"/>
      <c r="B4" s="130"/>
      <c r="C4" s="130"/>
      <c r="D4" s="131" t="s">
        <v>103</v>
      </c>
    </row>
    <row r="5" spans="1:6" ht="13.5" thickBot="1">
      <c r="A5" s="608" t="s">
        <v>275</v>
      </c>
      <c r="B5" s="609"/>
      <c r="C5" s="132" t="s">
        <v>104</v>
      </c>
      <c r="D5" s="133" t="s">
        <v>105</v>
      </c>
      <c r="E5" s="133" t="s">
        <v>105</v>
      </c>
      <c r="F5" s="133" t="s">
        <v>105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4</v>
      </c>
      <c r="F6" s="124">
        <v>4</v>
      </c>
    </row>
    <row r="7" spans="1:6" s="58" customFormat="1" ht="15.75" customHeight="1" thickBot="1">
      <c r="A7" s="134"/>
      <c r="B7" s="135"/>
      <c r="C7" s="135" t="s">
        <v>106</v>
      </c>
      <c r="D7" s="136"/>
      <c r="E7" s="136"/>
      <c r="F7" s="136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16581</v>
      </c>
      <c r="E8" s="256">
        <f>SUM(E9:E16)</f>
        <v>16581</v>
      </c>
      <c r="F8" s="256">
        <f>SUM(F9:F16)</f>
        <v>11302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>
        <v>3976</v>
      </c>
      <c r="E10" s="254">
        <v>3976</v>
      </c>
      <c r="F10" s="254">
        <v>147</v>
      </c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>
        <v>7103</v>
      </c>
      <c r="E12" s="254">
        <v>7103</v>
      </c>
      <c r="F12" s="254">
        <v>8263</v>
      </c>
    </row>
    <row r="13" spans="1:6" s="64" customFormat="1" ht="12" customHeight="1">
      <c r="A13" s="139"/>
      <c r="B13" s="140" t="s">
        <v>184</v>
      </c>
      <c r="C13" s="8" t="s">
        <v>214</v>
      </c>
      <c r="D13" s="254">
        <v>1975</v>
      </c>
      <c r="E13" s="254">
        <v>1975</v>
      </c>
      <c r="F13" s="254">
        <v>495</v>
      </c>
    </row>
    <row r="14" spans="1:6" s="64" customFormat="1" ht="12" customHeight="1">
      <c r="A14" s="142"/>
      <c r="B14" s="140" t="s">
        <v>162</v>
      </c>
      <c r="C14" s="9" t="s">
        <v>215</v>
      </c>
      <c r="D14" s="321">
        <v>3527</v>
      </c>
      <c r="E14" s="321">
        <v>3527</v>
      </c>
      <c r="F14" s="321">
        <v>2397</v>
      </c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4" customFormat="1" ht="12" customHeight="1" thickBot="1">
      <c r="A17" s="122" t="s">
        <v>67</v>
      </c>
      <c r="B17" s="137"/>
      <c r="C17" s="138" t="s">
        <v>35</v>
      </c>
      <c r="D17" s="256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11" t="s">
        <v>31</v>
      </c>
      <c r="D18" s="254"/>
      <c r="E18" s="254"/>
      <c r="F18" s="254"/>
    </row>
    <row r="19" spans="1:6" s="65" customFormat="1" ht="12" customHeight="1">
      <c r="A19" s="139"/>
      <c r="B19" s="140" t="s">
        <v>165</v>
      </c>
      <c r="C19" s="9" t="s">
        <v>32</v>
      </c>
      <c r="D19" s="254"/>
      <c r="E19" s="254"/>
      <c r="F19" s="254"/>
    </row>
    <row r="20" spans="1:6" s="65" customFormat="1" ht="12" customHeight="1">
      <c r="A20" s="139"/>
      <c r="B20" s="140" t="s">
        <v>166</v>
      </c>
      <c r="C20" s="9" t="s">
        <v>33</v>
      </c>
      <c r="D20" s="254"/>
      <c r="E20" s="254"/>
      <c r="F20" s="254"/>
    </row>
    <row r="21" spans="1:6" s="65" customFormat="1" ht="12" customHeight="1" thickBot="1">
      <c r="A21" s="139"/>
      <c r="B21" s="140" t="s">
        <v>167</v>
      </c>
      <c r="C21" s="9" t="s">
        <v>32</v>
      </c>
      <c r="D21" s="254"/>
      <c r="E21" s="254"/>
      <c r="F21" s="254"/>
    </row>
    <row r="22" spans="1:6" s="65" customFormat="1" ht="12" customHeight="1" thickBot="1">
      <c r="A22" s="125" t="s">
        <v>68</v>
      </c>
      <c r="B22" s="98"/>
      <c r="C22" s="98" t="s">
        <v>36</v>
      </c>
      <c r="D22" s="256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103" t="s">
        <v>297</v>
      </c>
      <c r="D23" s="351"/>
      <c r="E23" s="351"/>
      <c r="F23" s="351"/>
    </row>
    <row r="24" spans="1:6" s="64" customFormat="1" ht="12" customHeight="1" thickBot="1">
      <c r="A24" s="346"/>
      <c r="B24" s="347" t="s">
        <v>139</v>
      </c>
      <c r="C24" s="104" t="s">
        <v>301</v>
      </c>
      <c r="D24" s="352"/>
      <c r="E24" s="352"/>
      <c r="F24" s="352"/>
    </row>
    <row r="25" spans="1:6" s="64" customFormat="1" ht="12" customHeight="1" thickBot="1">
      <c r="A25" s="125" t="s">
        <v>69</v>
      </c>
      <c r="B25" s="137"/>
      <c r="C25" s="98" t="s">
        <v>47</v>
      </c>
      <c r="D25" s="283">
        <v>51005</v>
      </c>
      <c r="E25" s="283">
        <v>52673</v>
      </c>
      <c r="F25" s="283">
        <v>49462</v>
      </c>
    </row>
    <row r="26" spans="1:6" s="64" customFormat="1" ht="12" customHeight="1" thickBot="1">
      <c r="A26" s="122" t="s">
        <v>70</v>
      </c>
      <c r="B26" s="113"/>
      <c r="C26" s="98" t="s">
        <v>43</v>
      </c>
      <c r="D26" s="326">
        <f>+D8+D17+D22+D25</f>
        <v>67586</v>
      </c>
      <c r="E26" s="326">
        <f>+E8+E17+E22+E25</f>
        <v>69254</v>
      </c>
      <c r="F26" s="326">
        <f>+F8+F17+F22+F25</f>
        <v>60764</v>
      </c>
    </row>
    <row r="27" spans="1:6" s="65" customFormat="1" ht="12" customHeight="1" thickBot="1">
      <c r="A27" s="343" t="s">
        <v>71</v>
      </c>
      <c r="B27" s="349"/>
      <c r="C27" s="345" t="s">
        <v>45</v>
      </c>
      <c r="D27" s="353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103" t="s">
        <v>402</v>
      </c>
      <c r="D28" s="351"/>
      <c r="E28" s="351"/>
      <c r="F28" s="351"/>
    </row>
    <row r="29" spans="1:6" s="65" customFormat="1" ht="15" customHeight="1" thickBot="1">
      <c r="A29" s="350"/>
      <c r="B29" s="112" t="s">
        <v>146</v>
      </c>
      <c r="C29" s="344" t="s">
        <v>37</v>
      </c>
      <c r="D29" s="61"/>
      <c r="E29" s="61"/>
      <c r="F29" s="61"/>
    </row>
    <row r="30" spans="1:6" ht="13.5" thickBot="1">
      <c r="A30" s="151" t="s">
        <v>72</v>
      </c>
      <c r="B30" s="341"/>
      <c r="C30" s="342" t="s">
        <v>46</v>
      </c>
      <c r="D30" s="324"/>
      <c r="E30" s="324"/>
      <c r="F30" s="324"/>
    </row>
    <row r="31" spans="1:6" s="58" customFormat="1" ht="16.5" customHeight="1" thickBot="1">
      <c r="A31" s="151" t="s">
        <v>73</v>
      </c>
      <c r="B31" s="152"/>
      <c r="C31" s="153" t="s">
        <v>44</v>
      </c>
      <c r="D31" s="330">
        <f>+D26+D27+D30</f>
        <v>67586</v>
      </c>
      <c r="E31" s="330">
        <f>+E26+E27+E30</f>
        <v>69254</v>
      </c>
      <c r="F31" s="330">
        <f>+F26+F27+F30</f>
        <v>60764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98" t="s">
        <v>30</v>
      </c>
      <c r="D35" s="256">
        <f>SUM(D36:D40)</f>
        <v>67586</v>
      </c>
      <c r="E35" s="256">
        <f>SUM(E36:E40)</f>
        <v>68745</v>
      </c>
      <c r="F35" s="256">
        <f>SUM(F36:F40)</f>
        <v>60548</v>
      </c>
    </row>
    <row r="36" spans="1:6" ht="12" customHeight="1">
      <c r="A36" s="161"/>
      <c r="B36" s="110" t="s">
        <v>158</v>
      </c>
      <c r="C36" s="11" t="s">
        <v>97</v>
      </c>
      <c r="D36" s="59">
        <v>31213</v>
      </c>
      <c r="E36" s="59">
        <v>31742</v>
      </c>
      <c r="F36" s="59">
        <v>33530</v>
      </c>
    </row>
    <row r="37" spans="1:6" ht="12" customHeight="1">
      <c r="A37" s="162"/>
      <c r="B37" s="109" t="s">
        <v>159</v>
      </c>
      <c r="C37" s="9" t="s">
        <v>243</v>
      </c>
      <c r="D37" s="60">
        <v>7716</v>
      </c>
      <c r="E37" s="60">
        <v>7915</v>
      </c>
      <c r="F37" s="60">
        <v>8763</v>
      </c>
    </row>
    <row r="38" spans="1:6" ht="12" customHeight="1">
      <c r="A38" s="162"/>
      <c r="B38" s="109" t="s">
        <v>160</v>
      </c>
      <c r="C38" s="9" t="s">
        <v>182</v>
      </c>
      <c r="D38" s="60">
        <v>28657</v>
      </c>
      <c r="E38" s="60">
        <v>29088</v>
      </c>
      <c r="F38" s="60">
        <v>18255</v>
      </c>
    </row>
    <row r="39" spans="1:6" s="66" customFormat="1" ht="12" customHeight="1">
      <c r="A39" s="162"/>
      <c r="B39" s="109" t="s">
        <v>161</v>
      </c>
      <c r="C39" s="9" t="s">
        <v>244</v>
      </c>
      <c r="D39" s="60"/>
      <c r="E39" s="60"/>
      <c r="F39" s="60"/>
    </row>
    <row r="40" spans="1:6" ht="12" customHeight="1" thickBot="1">
      <c r="A40" s="162"/>
      <c r="B40" s="109" t="s">
        <v>172</v>
      </c>
      <c r="C40" s="9" t="s">
        <v>245</v>
      </c>
      <c r="D40" s="60"/>
      <c r="E40" s="60"/>
      <c r="F40" s="60"/>
    </row>
    <row r="41" spans="1:6" ht="12" customHeight="1" thickBot="1">
      <c r="A41" s="125" t="s">
        <v>67</v>
      </c>
      <c r="B41" s="24"/>
      <c r="C41" s="98" t="s">
        <v>41</v>
      </c>
      <c r="D41" s="256">
        <f>SUM(D42:D45)</f>
        <v>293</v>
      </c>
      <c r="E41" s="256">
        <f>SUM(E42:E45)</f>
        <v>509</v>
      </c>
      <c r="F41" s="256">
        <f>SUM(F42:F45)</f>
        <v>216</v>
      </c>
    </row>
    <row r="42" spans="1:6" ht="12" customHeight="1">
      <c r="A42" s="161"/>
      <c r="B42" s="110" t="s">
        <v>164</v>
      </c>
      <c r="C42" s="11" t="s">
        <v>326</v>
      </c>
      <c r="D42" s="59">
        <v>293</v>
      </c>
      <c r="E42" s="59">
        <v>509</v>
      </c>
      <c r="F42" s="59">
        <v>216</v>
      </c>
    </row>
    <row r="43" spans="1:6" ht="12" customHeight="1">
      <c r="A43" s="162"/>
      <c r="B43" s="109" t="s">
        <v>165</v>
      </c>
      <c r="C43" s="9" t="s">
        <v>247</v>
      </c>
      <c r="D43" s="60"/>
      <c r="E43" s="60"/>
      <c r="F43" s="60"/>
    </row>
    <row r="44" spans="1:6" ht="15" customHeight="1">
      <c r="A44" s="162"/>
      <c r="B44" s="109" t="s">
        <v>168</v>
      </c>
      <c r="C44" s="9" t="s">
        <v>111</v>
      </c>
      <c r="D44" s="60"/>
      <c r="E44" s="60"/>
      <c r="F44" s="60"/>
    </row>
    <row r="45" spans="1:6" ht="13.5" thickBot="1">
      <c r="A45" s="162"/>
      <c r="B45" s="109" t="s">
        <v>179</v>
      </c>
      <c r="C45" s="9" t="s">
        <v>38</v>
      </c>
      <c r="D45" s="60"/>
      <c r="E45" s="60"/>
      <c r="F45" s="60"/>
    </row>
    <row r="46" spans="1:6" ht="15" customHeight="1" thickBot="1">
      <c r="A46" s="125" t="s">
        <v>68</v>
      </c>
      <c r="B46" s="24"/>
      <c r="C46" s="24" t="s">
        <v>39</v>
      </c>
      <c r="D46" s="283"/>
      <c r="E46" s="283"/>
      <c r="F46" s="283"/>
    </row>
    <row r="47" spans="1:6" ht="14.25" customHeight="1" thickBot="1">
      <c r="A47" s="151" t="s">
        <v>69</v>
      </c>
      <c r="B47" s="341"/>
      <c r="C47" s="342" t="s">
        <v>42</v>
      </c>
      <c r="D47" s="324"/>
      <c r="E47" s="324"/>
      <c r="F47" s="324"/>
    </row>
    <row r="48" spans="1:6" ht="13.5" thickBot="1">
      <c r="A48" s="125" t="s">
        <v>70</v>
      </c>
      <c r="B48" s="148"/>
      <c r="C48" s="164" t="s">
        <v>40</v>
      </c>
      <c r="D48" s="337">
        <f>+D35+D41+D46+D47</f>
        <v>67879</v>
      </c>
      <c r="E48" s="337">
        <f>+E35+E41+E46+E47</f>
        <v>69254</v>
      </c>
      <c r="F48" s="337">
        <f>+F35+F41+F46+F47</f>
        <v>60764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169"/>
      <c r="D50" s="96">
        <v>17.75</v>
      </c>
      <c r="E50" s="96">
        <v>17.75</v>
      </c>
      <c r="F50" s="96">
        <v>17.75</v>
      </c>
    </row>
    <row r="51" spans="1:6" ht="13.5" thickBot="1">
      <c r="A51" s="167" t="s">
        <v>279</v>
      </c>
      <c r="B51" s="168"/>
      <c r="C51" s="169"/>
      <c r="D51" s="96"/>
      <c r="E51" s="96"/>
      <c r="F51" s="96"/>
    </row>
  </sheetData>
  <sheetProtection formatCells="0"/>
  <mergeCells count="4">
    <mergeCell ref="A2:B2"/>
    <mergeCell ref="A5:B5"/>
    <mergeCell ref="A34:F34"/>
    <mergeCell ref="C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60" zoomScalePageLayoutView="0" workbookViewId="0" topLeftCell="A1">
      <selection activeCell="C9" sqref="C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536</v>
      </c>
      <c r="D1" s="605"/>
      <c r="E1" s="605"/>
      <c r="F1" s="605"/>
    </row>
    <row r="2" spans="1:6" s="62" customFormat="1" ht="25.5" customHeight="1">
      <c r="A2" s="606" t="s">
        <v>274</v>
      </c>
      <c r="B2" s="607"/>
      <c r="C2" s="170" t="s">
        <v>450</v>
      </c>
      <c r="D2" s="173" t="s">
        <v>115</v>
      </c>
      <c r="E2" s="173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171" t="s">
        <v>452</v>
      </c>
      <c r="D3" s="174" t="s">
        <v>114</v>
      </c>
      <c r="E3" s="174" t="s">
        <v>114</v>
      </c>
      <c r="F3" s="174" t="s">
        <v>114</v>
      </c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132" t="s">
        <v>104</v>
      </c>
      <c r="D5" s="133" t="s">
        <v>105</v>
      </c>
      <c r="E5" s="133" t="s">
        <v>105</v>
      </c>
      <c r="F5" s="133" t="s">
        <v>105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4</v>
      </c>
      <c r="F6" s="124">
        <v>4</v>
      </c>
    </row>
    <row r="7" spans="1:4" s="58" customFormat="1" ht="15.75" customHeight="1" thickBot="1">
      <c r="A7" s="134"/>
      <c r="B7" s="135"/>
      <c r="C7" s="135" t="s">
        <v>106</v>
      </c>
      <c r="D7" s="136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13088</v>
      </c>
      <c r="E8" s="256">
        <f>SUM(E9:E16)</f>
        <v>13088</v>
      </c>
      <c r="F8" s="256">
        <f>SUM(F9:F16)</f>
        <v>7318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>
        <v>7105</v>
      </c>
      <c r="E10" s="254">
        <v>7105</v>
      </c>
      <c r="F10" s="254">
        <v>4440</v>
      </c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>
        <v>2652</v>
      </c>
      <c r="E12" s="254">
        <v>2652</v>
      </c>
      <c r="F12" s="254">
        <v>1322</v>
      </c>
    </row>
    <row r="13" spans="1:6" s="64" customFormat="1" ht="12" customHeight="1">
      <c r="A13" s="139"/>
      <c r="B13" s="140" t="s">
        <v>184</v>
      </c>
      <c r="C13" s="8" t="s">
        <v>214</v>
      </c>
      <c r="D13" s="254">
        <v>550</v>
      </c>
      <c r="E13" s="254">
        <v>550</v>
      </c>
      <c r="F13" s="254">
        <v>0</v>
      </c>
    </row>
    <row r="14" spans="1:6" s="64" customFormat="1" ht="12" customHeight="1">
      <c r="A14" s="142"/>
      <c r="B14" s="140" t="s">
        <v>162</v>
      </c>
      <c r="C14" s="9" t="s">
        <v>215</v>
      </c>
      <c r="D14" s="321">
        <v>2781</v>
      </c>
      <c r="E14" s="321">
        <v>2781</v>
      </c>
      <c r="F14" s="321">
        <v>1556</v>
      </c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4" customFormat="1" ht="12" customHeight="1" thickBot="1">
      <c r="A17" s="122" t="s">
        <v>67</v>
      </c>
      <c r="B17" s="137"/>
      <c r="C17" s="138" t="s">
        <v>35</v>
      </c>
      <c r="D17" s="256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11" t="s">
        <v>31</v>
      </c>
      <c r="D18" s="254"/>
      <c r="E18" s="254"/>
      <c r="F18" s="254"/>
    </row>
    <row r="19" spans="1:6" s="65" customFormat="1" ht="12" customHeight="1">
      <c r="A19" s="139"/>
      <c r="B19" s="140" t="s">
        <v>165</v>
      </c>
      <c r="C19" s="9" t="s">
        <v>32</v>
      </c>
      <c r="D19" s="254"/>
      <c r="E19" s="254"/>
      <c r="F19" s="254"/>
    </row>
    <row r="20" spans="1:6" s="65" customFormat="1" ht="12" customHeight="1">
      <c r="A20" s="139"/>
      <c r="B20" s="140" t="s">
        <v>166</v>
      </c>
      <c r="C20" s="9" t="s">
        <v>33</v>
      </c>
      <c r="D20" s="254"/>
      <c r="E20" s="254"/>
      <c r="F20" s="254"/>
    </row>
    <row r="21" spans="1:6" s="65" customFormat="1" ht="12" customHeight="1" thickBot="1">
      <c r="A21" s="139"/>
      <c r="B21" s="140" t="s">
        <v>167</v>
      </c>
      <c r="C21" s="9" t="s">
        <v>32</v>
      </c>
      <c r="D21" s="254"/>
      <c r="E21" s="254"/>
      <c r="F21" s="254"/>
    </row>
    <row r="22" spans="1:6" s="65" customFormat="1" ht="12" customHeight="1" thickBot="1">
      <c r="A22" s="125" t="s">
        <v>68</v>
      </c>
      <c r="B22" s="98"/>
      <c r="C22" s="98" t="s">
        <v>36</v>
      </c>
      <c r="D22" s="256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103" t="s">
        <v>297</v>
      </c>
      <c r="D23" s="351"/>
      <c r="E23" s="351"/>
      <c r="F23" s="351"/>
    </row>
    <row r="24" spans="1:6" s="64" customFormat="1" ht="12" customHeight="1" thickBot="1">
      <c r="A24" s="346"/>
      <c r="B24" s="347" t="s">
        <v>139</v>
      </c>
      <c r="C24" s="104" t="s">
        <v>301</v>
      </c>
      <c r="D24" s="352"/>
      <c r="E24" s="352"/>
      <c r="F24" s="352"/>
    </row>
    <row r="25" spans="1:6" s="64" customFormat="1" ht="12" customHeight="1" thickBot="1">
      <c r="A25" s="125" t="s">
        <v>69</v>
      </c>
      <c r="B25" s="137"/>
      <c r="C25" s="98" t="s">
        <v>47</v>
      </c>
      <c r="D25" s="283">
        <v>31459</v>
      </c>
      <c r="E25" s="283">
        <v>32260</v>
      </c>
      <c r="F25" s="283">
        <v>17817</v>
      </c>
    </row>
    <row r="26" spans="1:6" s="64" customFormat="1" ht="12" customHeight="1" thickBot="1">
      <c r="A26" s="122" t="s">
        <v>70</v>
      </c>
      <c r="B26" s="113"/>
      <c r="C26" s="98" t="s">
        <v>43</v>
      </c>
      <c r="D26" s="326">
        <f>+D8+D17+D22+D25</f>
        <v>44547</v>
      </c>
      <c r="E26" s="326">
        <f>+E8+E17+E22+E25</f>
        <v>45348</v>
      </c>
      <c r="F26" s="326">
        <f>+F8+F17+F22+F25</f>
        <v>25135</v>
      </c>
    </row>
    <row r="27" spans="1:6" s="65" customFormat="1" ht="12" customHeight="1" thickBot="1">
      <c r="A27" s="343" t="s">
        <v>71</v>
      </c>
      <c r="B27" s="349"/>
      <c r="C27" s="345" t="s">
        <v>45</v>
      </c>
      <c r="D27" s="353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103" t="s">
        <v>402</v>
      </c>
      <c r="D28" s="351"/>
      <c r="E28" s="351"/>
      <c r="F28" s="351"/>
    </row>
    <row r="29" spans="1:6" s="65" customFormat="1" ht="15" customHeight="1" thickBot="1">
      <c r="A29" s="350"/>
      <c r="B29" s="112" t="s">
        <v>146</v>
      </c>
      <c r="C29" s="344" t="s">
        <v>37</v>
      </c>
      <c r="D29" s="61"/>
      <c r="E29" s="61"/>
      <c r="F29" s="61"/>
    </row>
    <row r="30" spans="1:6" ht="13.5" thickBot="1">
      <c r="A30" s="151" t="s">
        <v>72</v>
      </c>
      <c r="B30" s="341"/>
      <c r="C30" s="342" t="s">
        <v>46</v>
      </c>
      <c r="D30" s="324"/>
      <c r="E30" s="324"/>
      <c r="F30" s="324"/>
    </row>
    <row r="31" spans="1:6" s="58" customFormat="1" ht="16.5" customHeight="1" thickBot="1">
      <c r="A31" s="151" t="s">
        <v>73</v>
      </c>
      <c r="B31" s="152"/>
      <c r="C31" s="153" t="s">
        <v>44</v>
      </c>
      <c r="D31" s="330">
        <f>+D26+D27+D30</f>
        <v>44547</v>
      </c>
      <c r="E31" s="330">
        <f>+E26+E27+E30</f>
        <v>45348</v>
      </c>
      <c r="F31" s="330">
        <f>+F26+F27+F30</f>
        <v>25135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98" t="s">
        <v>30</v>
      </c>
      <c r="D35" s="256">
        <f>SUM(D36:D40)</f>
        <v>43939</v>
      </c>
      <c r="E35" s="256">
        <f>SUM(E36:E40)</f>
        <v>44740</v>
      </c>
      <c r="F35" s="256">
        <f>SUM(F36:F40)</f>
        <v>25028</v>
      </c>
    </row>
    <row r="36" spans="1:6" ht="12" customHeight="1">
      <c r="A36" s="161"/>
      <c r="B36" s="110" t="s">
        <v>158</v>
      </c>
      <c r="C36" s="11" t="s">
        <v>97</v>
      </c>
      <c r="D36" s="59">
        <v>23141</v>
      </c>
      <c r="E36" s="59">
        <v>23746</v>
      </c>
      <c r="F36" s="59">
        <v>14375</v>
      </c>
    </row>
    <row r="37" spans="1:6" ht="12" customHeight="1">
      <c r="A37" s="162"/>
      <c r="B37" s="109" t="s">
        <v>159</v>
      </c>
      <c r="C37" s="9" t="s">
        <v>243</v>
      </c>
      <c r="D37" s="60">
        <v>4953</v>
      </c>
      <c r="E37" s="60">
        <v>5149</v>
      </c>
      <c r="F37" s="60">
        <v>3342</v>
      </c>
    </row>
    <row r="38" spans="1:6" ht="12" customHeight="1">
      <c r="A38" s="162"/>
      <c r="B38" s="109" t="s">
        <v>160</v>
      </c>
      <c r="C38" s="9" t="s">
        <v>182</v>
      </c>
      <c r="D38" s="60">
        <v>15845</v>
      </c>
      <c r="E38" s="60">
        <v>15845</v>
      </c>
      <c r="F38" s="60">
        <v>7311</v>
      </c>
    </row>
    <row r="39" spans="1:6" s="66" customFormat="1" ht="12" customHeight="1">
      <c r="A39" s="162"/>
      <c r="B39" s="109" t="s">
        <v>161</v>
      </c>
      <c r="C39" s="9" t="s">
        <v>244</v>
      </c>
      <c r="D39" s="60"/>
      <c r="E39" s="60"/>
      <c r="F39" s="60"/>
    </row>
    <row r="40" spans="1:6" ht="12" customHeight="1" thickBot="1">
      <c r="A40" s="162"/>
      <c r="B40" s="109" t="s">
        <v>172</v>
      </c>
      <c r="C40" s="9" t="s">
        <v>245</v>
      </c>
      <c r="D40" s="60"/>
      <c r="E40" s="60"/>
      <c r="F40" s="60"/>
    </row>
    <row r="41" spans="1:6" ht="12" customHeight="1" thickBot="1">
      <c r="A41" s="125" t="s">
        <v>67</v>
      </c>
      <c r="B41" s="24"/>
      <c r="C41" s="98" t="s">
        <v>41</v>
      </c>
      <c r="D41" s="256">
        <f>SUM(D42:D45)</f>
        <v>608</v>
      </c>
      <c r="E41" s="256">
        <f>SUM(E42:E45)</f>
        <v>608</v>
      </c>
      <c r="F41" s="256">
        <f>SUM(F42:F45)</f>
        <v>107</v>
      </c>
    </row>
    <row r="42" spans="1:6" ht="12" customHeight="1">
      <c r="A42" s="161"/>
      <c r="B42" s="110" t="s">
        <v>164</v>
      </c>
      <c r="C42" s="11" t="s">
        <v>326</v>
      </c>
      <c r="D42" s="59">
        <v>608</v>
      </c>
      <c r="E42" s="59">
        <v>608</v>
      </c>
      <c r="F42" s="59">
        <v>107</v>
      </c>
    </row>
    <row r="43" spans="1:6" ht="12" customHeight="1">
      <c r="A43" s="162"/>
      <c r="B43" s="109" t="s">
        <v>165</v>
      </c>
      <c r="C43" s="9" t="s">
        <v>247</v>
      </c>
      <c r="D43" s="60"/>
      <c r="E43" s="60"/>
      <c r="F43" s="60"/>
    </row>
    <row r="44" spans="1:6" ht="15" customHeight="1">
      <c r="A44" s="162"/>
      <c r="B44" s="109" t="s">
        <v>168</v>
      </c>
      <c r="C44" s="9" t="s">
        <v>111</v>
      </c>
      <c r="D44" s="60"/>
      <c r="E44" s="60"/>
      <c r="F44" s="60"/>
    </row>
    <row r="45" spans="1:6" ht="13.5" thickBot="1">
      <c r="A45" s="162"/>
      <c r="B45" s="109" t="s">
        <v>179</v>
      </c>
      <c r="C45" s="9" t="s">
        <v>38</v>
      </c>
      <c r="D45" s="60"/>
      <c r="E45" s="60"/>
      <c r="F45" s="60"/>
    </row>
    <row r="46" spans="1:6" ht="15" customHeight="1" thickBot="1">
      <c r="A46" s="125" t="s">
        <v>68</v>
      </c>
      <c r="B46" s="24"/>
      <c r="C46" s="24" t="s">
        <v>39</v>
      </c>
      <c r="D46" s="283"/>
      <c r="E46" s="283"/>
      <c r="F46" s="283"/>
    </row>
    <row r="47" spans="1:6" ht="14.25" customHeight="1" thickBot="1">
      <c r="A47" s="151" t="s">
        <v>69</v>
      </c>
      <c r="B47" s="341"/>
      <c r="C47" s="342" t="s">
        <v>42</v>
      </c>
      <c r="D47" s="324"/>
      <c r="E47" s="324"/>
      <c r="F47" s="324"/>
    </row>
    <row r="48" spans="1:6" ht="13.5" thickBot="1">
      <c r="A48" s="125" t="s">
        <v>70</v>
      </c>
      <c r="B48" s="148"/>
      <c r="C48" s="164" t="s">
        <v>40</v>
      </c>
      <c r="D48" s="337">
        <f>+D35+D41+D46+D47</f>
        <v>44547</v>
      </c>
      <c r="E48" s="337">
        <f>+E35+E41+E46+E47</f>
        <v>45348</v>
      </c>
      <c r="F48" s="337">
        <f>+F35+F41+F46+F47</f>
        <v>25135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169"/>
      <c r="D50" s="96">
        <v>12</v>
      </c>
      <c r="E50" s="96">
        <v>12</v>
      </c>
      <c r="F50" s="96">
        <v>12</v>
      </c>
    </row>
    <row r="51" spans="1:6" ht="13.5" thickBot="1">
      <c r="A51" s="167" t="s">
        <v>279</v>
      </c>
      <c r="B51" s="168"/>
      <c r="C51" s="169"/>
      <c r="D51" s="96"/>
      <c r="E51" s="96"/>
      <c r="F51" s="96"/>
    </row>
  </sheetData>
  <sheetProtection formatCells="0"/>
  <mergeCells count="4">
    <mergeCell ref="A2:B2"/>
    <mergeCell ref="A5:B5"/>
    <mergeCell ref="A34:F34"/>
    <mergeCell ref="C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2"/>
  <sheetViews>
    <sheetView view="pageBreakPreview" zoomScale="130" zoomScaleNormal="120" zoomScaleSheetLayoutView="130" workbookViewId="0" topLeftCell="A79">
      <selection activeCell="F55" sqref="F55"/>
    </sheetView>
  </sheetViews>
  <sheetFormatPr defaultColWidth="9.00390625" defaultRowHeight="12.75"/>
  <cols>
    <col min="1" max="1" width="9.00390625" style="380" customWidth="1"/>
    <col min="2" max="2" width="75.875" style="380" customWidth="1"/>
    <col min="3" max="3" width="12.625" style="381" customWidth="1"/>
    <col min="4" max="4" width="12.125" style="380" customWidth="1"/>
    <col min="5" max="5" width="12.625" style="380" customWidth="1"/>
    <col min="6" max="6" width="12.875" style="37" customWidth="1"/>
    <col min="7" max="16384" width="9.375" style="37" customWidth="1"/>
  </cols>
  <sheetData>
    <row r="1" spans="1:5" ht="15.75" customHeight="1">
      <c r="A1" s="594" t="s">
        <v>63</v>
      </c>
      <c r="B1" s="594"/>
      <c r="C1" s="594"/>
      <c r="D1" s="594"/>
      <c r="E1" s="594"/>
    </row>
    <row r="2" spans="1:5" ht="15.75" customHeight="1" thickBot="1">
      <c r="A2" s="596" t="s">
        <v>189</v>
      </c>
      <c r="B2" s="596"/>
      <c r="D2" s="102"/>
      <c r="E2" s="243" t="s">
        <v>346</v>
      </c>
    </row>
    <row r="3" spans="1:6" ht="37.5" customHeight="1" thickBot="1">
      <c r="A3" s="28" t="s">
        <v>124</v>
      </c>
      <c r="B3" s="29" t="s">
        <v>65</v>
      </c>
      <c r="C3" s="29" t="s">
        <v>48</v>
      </c>
      <c r="D3" s="431" t="s">
        <v>49</v>
      </c>
      <c r="E3" s="115" t="s">
        <v>324</v>
      </c>
      <c r="F3" s="115" t="s">
        <v>501</v>
      </c>
    </row>
    <row r="4" spans="1:6" s="39" customFormat="1" ht="12" customHeight="1" thickBot="1">
      <c r="A4" s="32">
        <v>1</v>
      </c>
      <c r="B4" s="33">
        <v>2</v>
      </c>
      <c r="C4" s="33">
        <v>3</v>
      </c>
      <c r="D4" s="33">
        <v>4</v>
      </c>
      <c r="E4" s="34">
        <v>5</v>
      </c>
      <c r="F4" s="34">
        <v>5</v>
      </c>
    </row>
    <row r="5" spans="1:6" s="1" customFormat="1" ht="12" customHeight="1" thickBot="1">
      <c r="A5" s="25" t="s">
        <v>66</v>
      </c>
      <c r="B5" s="24" t="s">
        <v>202</v>
      </c>
      <c r="C5" s="401">
        <f>+C6+C11+C20</f>
        <v>190471</v>
      </c>
      <c r="D5" s="401">
        <f>+D6+D11+D20</f>
        <v>168223</v>
      </c>
      <c r="E5" s="221">
        <f>+E6+E11+E20</f>
        <v>101502</v>
      </c>
      <c r="F5" s="221">
        <f>+F6+F11+F20</f>
        <v>82233</v>
      </c>
    </row>
    <row r="6" spans="1:6" s="1" customFormat="1" ht="12" customHeight="1" thickBot="1">
      <c r="A6" s="23" t="s">
        <v>67</v>
      </c>
      <c r="B6" s="199" t="s">
        <v>417</v>
      </c>
      <c r="C6" s="402">
        <f>+C7+C8+C9+C10</f>
        <v>49867</v>
      </c>
      <c r="D6" s="402">
        <f>+D7+D8+D9+D10</f>
        <v>59608</v>
      </c>
      <c r="E6" s="222">
        <f>+E7+E8+E9+E10</f>
        <v>58000</v>
      </c>
      <c r="F6" s="222">
        <f>+F7+F8+F9+F10</f>
        <v>46078</v>
      </c>
    </row>
    <row r="7" spans="1:6" s="1" customFormat="1" ht="12" customHeight="1">
      <c r="A7" s="16" t="s">
        <v>164</v>
      </c>
      <c r="B7" s="362" t="s">
        <v>108</v>
      </c>
      <c r="C7" s="403">
        <v>49524</v>
      </c>
      <c r="D7" s="403">
        <v>59489</v>
      </c>
      <c r="E7" s="224">
        <v>58000</v>
      </c>
      <c r="F7" s="224">
        <v>45500</v>
      </c>
    </row>
    <row r="8" spans="1:6" s="1" customFormat="1" ht="12" customHeight="1">
      <c r="A8" s="16" t="s">
        <v>165</v>
      </c>
      <c r="B8" s="213" t="s">
        <v>137</v>
      </c>
      <c r="C8" s="403"/>
      <c r="D8" s="403"/>
      <c r="E8" s="224"/>
      <c r="F8" s="224"/>
    </row>
    <row r="9" spans="1:6" s="1" customFormat="1" ht="12" customHeight="1">
      <c r="A9" s="16" t="s">
        <v>166</v>
      </c>
      <c r="B9" s="213" t="s">
        <v>203</v>
      </c>
      <c r="C9" s="403">
        <v>317</v>
      </c>
      <c r="D9" s="403">
        <v>63</v>
      </c>
      <c r="E9" s="224"/>
      <c r="F9" s="224">
        <v>510</v>
      </c>
    </row>
    <row r="10" spans="1:6" s="1" customFormat="1" ht="12" customHeight="1" thickBot="1">
      <c r="A10" s="16" t="s">
        <v>167</v>
      </c>
      <c r="B10" s="363" t="s">
        <v>505</v>
      </c>
      <c r="C10" s="403">
        <v>26</v>
      </c>
      <c r="D10" s="403">
        <v>56</v>
      </c>
      <c r="E10" s="224"/>
      <c r="F10" s="224">
        <v>68</v>
      </c>
    </row>
    <row r="11" spans="1:6" s="1" customFormat="1" ht="12" customHeight="1" thickBot="1">
      <c r="A11" s="23" t="s">
        <v>68</v>
      </c>
      <c r="B11" s="24" t="s">
        <v>205</v>
      </c>
      <c r="C11" s="402">
        <f>+C12+C13+C14+C15+C16+C17+C18+C19</f>
        <v>52043</v>
      </c>
      <c r="D11" s="402">
        <f>+D12+D13+D14+D15+D16+D17+D18+D19</f>
        <v>27491</v>
      </c>
      <c r="E11" s="222">
        <f>+E12+E13+E14+E15+E16+E17+E18+E19</f>
        <v>34702</v>
      </c>
      <c r="F11" s="222">
        <f>+F12+F13+F14+F15+F16+F17+F18+F19</f>
        <v>27855</v>
      </c>
    </row>
    <row r="12" spans="1:6" s="1" customFormat="1" ht="12" customHeight="1">
      <c r="A12" s="20" t="s">
        <v>138</v>
      </c>
      <c r="B12" s="12" t="s">
        <v>210</v>
      </c>
      <c r="C12" s="404"/>
      <c r="D12" s="404"/>
      <c r="E12" s="223"/>
      <c r="F12" s="223"/>
    </row>
    <row r="13" spans="1:6" s="1" customFormat="1" ht="12" customHeight="1">
      <c r="A13" s="16" t="s">
        <v>139</v>
      </c>
      <c r="B13" s="9" t="s">
        <v>211</v>
      </c>
      <c r="C13" s="403">
        <v>6129</v>
      </c>
      <c r="D13" s="403">
        <v>4620</v>
      </c>
      <c r="E13" s="224">
        <v>11081</v>
      </c>
      <c r="F13" s="224">
        <v>4587</v>
      </c>
    </row>
    <row r="14" spans="1:6" s="1" customFormat="1" ht="12" customHeight="1">
      <c r="A14" s="16" t="s">
        <v>140</v>
      </c>
      <c r="B14" s="9" t="s">
        <v>212</v>
      </c>
      <c r="C14" s="403"/>
      <c r="D14" s="403">
        <v>156</v>
      </c>
      <c r="E14" s="224"/>
      <c r="F14" s="224"/>
    </row>
    <row r="15" spans="1:6" s="1" customFormat="1" ht="12" customHeight="1">
      <c r="A15" s="16" t="s">
        <v>141</v>
      </c>
      <c r="B15" s="9" t="s">
        <v>213</v>
      </c>
      <c r="C15" s="403">
        <v>12112</v>
      </c>
      <c r="D15" s="403">
        <v>13492</v>
      </c>
      <c r="E15" s="224">
        <v>13878</v>
      </c>
      <c r="F15" s="224">
        <v>14659</v>
      </c>
    </row>
    <row r="16" spans="1:6" s="1" customFormat="1" ht="12" customHeight="1">
      <c r="A16" s="15" t="s">
        <v>206</v>
      </c>
      <c r="B16" s="8" t="s">
        <v>214</v>
      </c>
      <c r="C16" s="405">
        <v>2263</v>
      </c>
      <c r="D16" s="405">
        <v>1923</v>
      </c>
      <c r="E16" s="225">
        <v>2525</v>
      </c>
      <c r="F16" s="225">
        <v>1342</v>
      </c>
    </row>
    <row r="17" spans="1:6" s="1" customFormat="1" ht="12" customHeight="1">
      <c r="A17" s="16" t="s">
        <v>207</v>
      </c>
      <c r="B17" s="9" t="s">
        <v>289</v>
      </c>
      <c r="C17" s="403">
        <v>30855</v>
      </c>
      <c r="D17" s="403">
        <v>7269</v>
      </c>
      <c r="E17" s="224">
        <v>7218</v>
      </c>
      <c r="F17" s="224">
        <v>7253</v>
      </c>
    </row>
    <row r="18" spans="1:6" s="1" customFormat="1" ht="12" customHeight="1">
      <c r="A18" s="16" t="s">
        <v>208</v>
      </c>
      <c r="B18" s="9" t="s">
        <v>216</v>
      </c>
      <c r="C18" s="403">
        <v>297</v>
      </c>
      <c r="D18" s="403">
        <v>31</v>
      </c>
      <c r="E18" s="224"/>
      <c r="F18" s="224">
        <v>14</v>
      </c>
    </row>
    <row r="19" spans="1:6" s="1" customFormat="1" ht="12" customHeight="1" thickBot="1">
      <c r="A19" s="17" t="s">
        <v>209</v>
      </c>
      <c r="B19" s="10" t="s">
        <v>217</v>
      </c>
      <c r="C19" s="406">
        <v>387</v>
      </c>
      <c r="D19" s="406"/>
      <c r="E19" s="226"/>
      <c r="F19" s="226"/>
    </row>
    <row r="20" spans="1:6" s="1" customFormat="1" ht="12" customHeight="1" thickBot="1">
      <c r="A20" s="23" t="s">
        <v>218</v>
      </c>
      <c r="B20" s="24" t="s">
        <v>290</v>
      </c>
      <c r="C20" s="407">
        <v>88561</v>
      </c>
      <c r="D20" s="407">
        <v>81124</v>
      </c>
      <c r="E20" s="227">
        <v>8800</v>
      </c>
      <c r="F20" s="227">
        <v>8300</v>
      </c>
    </row>
    <row r="21" spans="1:6" s="1" customFormat="1" ht="12" customHeight="1" thickBot="1">
      <c r="A21" s="23" t="s">
        <v>70</v>
      </c>
      <c r="B21" s="24" t="s">
        <v>220</v>
      </c>
      <c r="C21" s="402">
        <f>+C22+C23+C24+C25+C26+C27+C28+C29</f>
        <v>101288</v>
      </c>
      <c r="D21" s="402">
        <f>+D22+D23+D24+D25+D26+D27+D28+D29</f>
        <v>105120</v>
      </c>
      <c r="E21" s="222">
        <f>+E22+E23+E24+E25+E26+E27+E28+E29</f>
        <v>123627</v>
      </c>
      <c r="F21" s="222">
        <f>+F22+F23+F24+F25+F26+F27+F28+F29</f>
        <v>131085</v>
      </c>
    </row>
    <row r="22" spans="1:6" s="1" customFormat="1" ht="12" customHeight="1">
      <c r="A22" s="18" t="s">
        <v>142</v>
      </c>
      <c r="B22" s="11" t="s">
        <v>226</v>
      </c>
      <c r="C22" s="408">
        <v>88513</v>
      </c>
      <c r="D22" s="408">
        <v>81037</v>
      </c>
      <c r="E22" s="228">
        <v>116716</v>
      </c>
      <c r="F22" s="228">
        <v>112866</v>
      </c>
    </row>
    <row r="23" spans="1:6" s="1" customFormat="1" ht="12" customHeight="1">
      <c r="A23" s="16" t="s">
        <v>143</v>
      </c>
      <c r="B23" s="9" t="s">
        <v>227</v>
      </c>
      <c r="C23" s="403">
        <v>9102</v>
      </c>
      <c r="D23" s="403">
        <v>15292</v>
      </c>
      <c r="E23" s="224">
        <v>6911</v>
      </c>
      <c r="F23" s="224">
        <v>6910</v>
      </c>
    </row>
    <row r="24" spans="1:6" s="1" customFormat="1" ht="12" customHeight="1">
      <c r="A24" s="16" t="s">
        <v>144</v>
      </c>
      <c r="B24" s="9" t="s">
        <v>228</v>
      </c>
      <c r="C24" s="403">
        <v>84</v>
      </c>
      <c r="D24" s="403">
        <v>3876</v>
      </c>
      <c r="E24" s="224"/>
      <c r="F24" s="224"/>
    </row>
    <row r="25" spans="1:6" s="1" customFormat="1" ht="12" customHeight="1">
      <c r="A25" s="19" t="s">
        <v>221</v>
      </c>
      <c r="B25" s="9" t="s">
        <v>147</v>
      </c>
      <c r="C25" s="409"/>
      <c r="D25" s="409"/>
      <c r="E25" s="229"/>
      <c r="F25" s="229"/>
    </row>
    <row r="26" spans="1:6" s="1" customFormat="1" ht="12" customHeight="1">
      <c r="A26" s="19" t="s">
        <v>222</v>
      </c>
      <c r="B26" s="9" t="s">
        <v>229</v>
      </c>
      <c r="C26" s="409"/>
      <c r="D26" s="409"/>
      <c r="E26" s="229"/>
      <c r="F26" s="229"/>
    </row>
    <row r="27" spans="1:6" s="1" customFormat="1" ht="12" customHeight="1">
      <c r="A27" s="16" t="s">
        <v>223</v>
      </c>
      <c r="B27" s="9" t="s">
        <v>230</v>
      </c>
      <c r="C27" s="403"/>
      <c r="D27" s="403"/>
      <c r="E27" s="224"/>
      <c r="F27" s="224"/>
    </row>
    <row r="28" spans="1:6" s="1" customFormat="1" ht="12" customHeight="1">
      <c r="A28" s="16" t="s">
        <v>224</v>
      </c>
      <c r="B28" s="9" t="s">
        <v>291</v>
      </c>
      <c r="C28" s="410"/>
      <c r="D28" s="410"/>
      <c r="E28" s="230"/>
      <c r="F28" s="230">
        <v>11309</v>
      </c>
    </row>
    <row r="29" spans="1:6" s="1" customFormat="1" ht="12" customHeight="1" thickBot="1">
      <c r="A29" s="16" t="s">
        <v>225</v>
      </c>
      <c r="B29" s="14" t="s">
        <v>232</v>
      </c>
      <c r="C29" s="410">
        <v>3589</v>
      </c>
      <c r="D29" s="410">
        <v>4915</v>
      </c>
      <c r="E29" s="230"/>
      <c r="F29" s="230"/>
    </row>
    <row r="30" spans="1:6" s="1" customFormat="1" ht="12" customHeight="1" thickBot="1">
      <c r="A30" s="192" t="s">
        <v>71</v>
      </c>
      <c r="B30" s="24" t="s">
        <v>418</v>
      </c>
      <c r="C30" s="402">
        <f>+C31+C37</f>
        <v>222354</v>
      </c>
      <c r="D30" s="402">
        <f>+D31+D37</f>
        <v>43331</v>
      </c>
      <c r="E30" s="222">
        <f>+E31+E37</f>
        <v>28857</v>
      </c>
      <c r="F30" s="222">
        <f>+F31+F37</f>
        <v>26958</v>
      </c>
    </row>
    <row r="31" spans="1:6" s="1" customFormat="1" ht="12" customHeight="1">
      <c r="A31" s="193" t="s">
        <v>145</v>
      </c>
      <c r="B31" s="364" t="s">
        <v>419</v>
      </c>
      <c r="C31" s="411">
        <f>+C32+C33+C34+C35+C36</f>
        <v>35341</v>
      </c>
      <c r="D31" s="411">
        <f>+D32+D33+D34+D35+D36</f>
        <v>28521</v>
      </c>
      <c r="E31" s="234">
        <f>+E32+E33+E34+E35+E36</f>
        <v>8778</v>
      </c>
      <c r="F31" s="234">
        <f>+F32+F33+F34+F35+F36</f>
        <v>14558</v>
      </c>
    </row>
    <row r="32" spans="1:6" s="1" customFormat="1" ht="12" customHeight="1">
      <c r="A32" s="194" t="s">
        <v>148</v>
      </c>
      <c r="B32" s="200" t="s">
        <v>292</v>
      </c>
      <c r="C32" s="410">
        <v>3519</v>
      </c>
      <c r="D32" s="410">
        <v>3644</v>
      </c>
      <c r="E32" s="230">
        <v>4007</v>
      </c>
      <c r="F32" s="230">
        <v>4200</v>
      </c>
    </row>
    <row r="33" spans="1:6" s="1" customFormat="1" ht="12" customHeight="1">
      <c r="A33" s="194" t="s">
        <v>149</v>
      </c>
      <c r="B33" s="200" t="s">
        <v>293</v>
      </c>
      <c r="C33" s="410">
        <v>18328</v>
      </c>
      <c r="D33" s="410">
        <v>9416</v>
      </c>
      <c r="E33" s="230">
        <v>4029</v>
      </c>
      <c r="F33" s="230">
        <v>2000</v>
      </c>
    </row>
    <row r="34" spans="1:6" s="1" customFormat="1" ht="12" customHeight="1">
      <c r="A34" s="194" t="s">
        <v>150</v>
      </c>
      <c r="B34" s="200" t="s">
        <v>294</v>
      </c>
      <c r="C34" s="410">
        <v>6674</v>
      </c>
      <c r="D34" s="410">
        <v>5957</v>
      </c>
      <c r="E34" s="230"/>
      <c r="F34" s="230">
        <v>650</v>
      </c>
    </row>
    <row r="35" spans="1:6" s="1" customFormat="1" ht="12" customHeight="1">
      <c r="A35" s="194" t="s">
        <v>151</v>
      </c>
      <c r="B35" s="200" t="s">
        <v>295</v>
      </c>
      <c r="C35" s="410"/>
      <c r="D35" s="410"/>
      <c r="E35" s="230"/>
      <c r="F35" s="230"/>
    </row>
    <row r="36" spans="1:6" s="1" customFormat="1" ht="12" customHeight="1">
      <c r="A36" s="194" t="s">
        <v>233</v>
      </c>
      <c r="B36" s="200" t="s">
        <v>420</v>
      </c>
      <c r="C36" s="410">
        <v>6820</v>
      </c>
      <c r="D36" s="410">
        <v>9504</v>
      </c>
      <c r="E36" s="230">
        <v>742</v>
      </c>
      <c r="F36" s="230">
        <v>7708</v>
      </c>
    </row>
    <row r="37" spans="1:6" s="1" customFormat="1" ht="12" customHeight="1">
      <c r="A37" s="194" t="s">
        <v>146</v>
      </c>
      <c r="B37" s="201" t="s">
        <v>421</v>
      </c>
      <c r="C37" s="412">
        <f>+C38+C39+C40+C41+C42</f>
        <v>187013</v>
      </c>
      <c r="D37" s="412">
        <f>+D38+D39+D40+D41+D42</f>
        <v>14810</v>
      </c>
      <c r="E37" s="235">
        <f>+E38+E39+E40+E41+E42</f>
        <v>20079</v>
      </c>
      <c r="F37" s="235">
        <f>+F38+F39+F40+F41+F42</f>
        <v>12400</v>
      </c>
    </row>
    <row r="38" spans="1:6" s="1" customFormat="1" ht="12" customHeight="1">
      <c r="A38" s="194" t="s">
        <v>154</v>
      </c>
      <c r="B38" s="200" t="s">
        <v>292</v>
      </c>
      <c r="C38" s="410"/>
      <c r="D38" s="410"/>
      <c r="E38" s="230"/>
      <c r="F38" s="230"/>
    </row>
    <row r="39" spans="1:6" s="1" customFormat="1" ht="12" customHeight="1">
      <c r="A39" s="194" t="s">
        <v>155</v>
      </c>
      <c r="B39" s="200" t="s">
        <v>293</v>
      </c>
      <c r="C39" s="410">
        <v>175793</v>
      </c>
      <c r="D39" s="410">
        <v>6052</v>
      </c>
      <c r="E39" s="230"/>
      <c r="F39" s="230"/>
    </row>
    <row r="40" spans="1:6" s="1" customFormat="1" ht="12" customHeight="1">
      <c r="A40" s="194" t="s">
        <v>156</v>
      </c>
      <c r="B40" s="200" t="s">
        <v>294</v>
      </c>
      <c r="C40" s="410"/>
      <c r="D40" s="410"/>
      <c r="E40" s="230"/>
      <c r="F40" s="230"/>
    </row>
    <row r="41" spans="1:6" s="1" customFormat="1" ht="12" customHeight="1">
      <c r="A41" s="194" t="s">
        <v>157</v>
      </c>
      <c r="B41" s="202" t="s">
        <v>295</v>
      </c>
      <c r="C41" s="410"/>
      <c r="D41" s="410"/>
      <c r="E41" s="230"/>
      <c r="F41" s="230"/>
    </row>
    <row r="42" spans="1:6" s="1" customFormat="1" ht="12" customHeight="1" thickBot="1">
      <c r="A42" s="195" t="s">
        <v>234</v>
      </c>
      <c r="B42" s="203" t="s">
        <v>422</v>
      </c>
      <c r="C42" s="413">
        <v>11220</v>
      </c>
      <c r="D42" s="413">
        <v>8758</v>
      </c>
      <c r="E42" s="414">
        <v>20079</v>
      </c>
      <c r="F42" s="414">
        <v>12400</v>
      </c>
    </row>
    <row r="43" spans="1:6" s="1" customFormat="1" ht="12" customHeight="1" thickBot="1">
      <c r="A43" s="23" t="s">
        <v>235</v>
      </c>
      <c r="B43" s="365" t="s">
        <v>296</v>
      </c>
      <c r="C43" s="402">
        <f>+C44+C45</f>
        <v>7758</v>
      </c>
      <c r="D43" s="402">
        <f>+D44+D45</f>
        <v>115</v>
      </c>
      <c r="E43" s="222">
        <f>+E44+E45</f>
        <v>0</v>
      </c>
      <c r="F43" s="222">
        <v>45</v>
      </c>
    </row>
    <row r="44" spans="1:6" s="1" customFormat="1" ht="12" customHeight="1">
      <c r="A44" s="18" t="s">
        <v>152</v>
      </c>
      <c r="B44" s="213" t="s">
        <v>297</v>
      </c>
      <c r="C44" s="408">
        <v>183</v>
      </c>
      <c r="D44" s="408">
        <v>115</v>
      </c>
      <c r="E44" s="228"/>
      <c r="F44" s="228">
        <v>45</v>
      </c>
    </row>
    <row r="45" spans="1:6" s="1" customFormat="1" ht="12" customHeight="1" thickBot="1">
      <c r="A45" s="15" t="s">
        <v>153</v>
      </c>
      <c r="B45" s="208" t="s">
        <v>301</v>
      </c>
      <c r="C45" s="405">
        <v>7575</v>
      </c>
      <c r="D45" s="405"/>
      <c r="E45" s="225"/>
      <c r="F45" s="225"/>
    </row>
    <row r="46" spans="1:6" s="1" customFormat="1" ht="12" customHeight="1" thickBot="1">
      <c r="A46" s="23" t="s">
        <v>73</v>
      </c>
      <c r="B46" s="365" t="s">
        <v>300</v>
      </c>
      <c r="C46" s="402">
        <f>+C47+C48+C49</f>
        <v>13724</v>
      </c>
      <c r="D46" s="402">
        <f>+D47+D48+D49</f>
        <v>9533</v>
      </c>
      <c r="E46" s="222">
        <f>+E47+E48+E49</f>
        <v>2564</v>
      </c>
      <c r="F46" s="222">
        <f>+F47+F48+F49</f>
        <v>10600</v>
      </c>
    </row>
    <row r="47" spans="1:6" s="1" customFormat="1" ht="12" customHeight="1">
      <c r="A47" s="18" t="s">
        <v>238</v>
      </c>
      <c r="B47" s="213" t="s">
        <v>236</v>
      </c>
      <c r="C47" s="415"/>
      <c r="D47" s="415">
        <v>7030</v>
      </c>
      <c r="E47" s="416"/>
      <c r="F47" s="416">
        <v>5750</v>
      </c>
    </row>
    <row r="48" spans="1:6" s="1" customFormat="1" ht="12" customHeight="1">
      <c r="A48" s="16" t="s">
        <v>239</v>
      </c>
      <c r="B48" s="200" t="s">
        <v>237</v>
      </c>
      <c r="C48" s="410">
        <v>12501</v>
      </c>
      <c r="D48" s="410">
        <v>2503</v>
      </c>
      <c r="E48" s="230">
        <v>2564</v>
      </c>
      <c r="F48" s="230">
        <v>4450</v>
      </c>
    </row>
    <row r="49" spans="1:6" s="1" customFormat="1" ht="12" customHeight="1" thickBot="1">
      <c r="A49" s="15" t="s">
        <v>355</v>
      </c>
      <c r="B49" s="208" t="s">
        <v>298</v>
      </c>
      <c r="C49" s="417">
        <v>1223</v>
      </c>
      <c r="D49" s="417"/>
      <c r="E49" s="418"/>
      <c r="F49" s="418">
        <v>400</v>
      </c>
    </row>
    <row r="50" spans="1:6" s="1" customFormat="1" ht="12" customHeight="1" thickBot="1">
      <c r="A50" s="23" t="s">
        <v>240</v>
      </c>
      <c r="B50" s="366" t="s">
        <v>299</v>
      </c>
      <c r="C50" s="419">
        <v>250</v>
      </c>
      <c r="D50" s="419">
        <v>250</v>
      </c>
      <c r="E50" s="231"/>
      <c r="F50" s="231">
        <v>200</v>
      </c>
    </row>
    <row r="51" spans="1:6" s="1" customFormat="1" ht="12" customHeight="1" thickBot="1">
      <c r="A51" s="23" t="s">
        <v>75</v>
      </c>
      <c r="B51" s="27" t="s">
        <v>241</v>
      </c>
      <c r="C51" s="420">
        <f>+C6+C11+C20+C21+C30+C43+C46+C50</f>
        <v>535845</v>
      </c>
      <c r="D51" s="420">
        <f>+D6+D11+D20+D21+D30+D43+D46+D50</f>
        <v>326572</v>
      </c>
      <c r="E51" s="232">
        <f>+E6+E11+E20+E21+E30+E43+E46+E50</f>
        <v>256550</v>
      </c>
      <c r="F51" s="232">
        <f>+F6+F11+F20+F21+F30+F43+F46+F50</f>
        <v>251121</v>
      </c>
    </row>
    <row r="52" spans="1:7" s="1" customFormat="1" ht="17.25" customHeight="1" thickBot="1">
      <c r="A52" s="204" t="s">
        <v>76</v>
      </c>
      <c r="B52" s="199" t="s">
        <v>302</v>
      </c>
      <c r="C52" s="421">
        <f>+C53+C59</f>
        <v>29774</v>
      </c>
      <c r="D52" s="421">
        <f>+D53+D59</f>
        <v>59939</v>
      </c>
      <c r="E52" s="233">
        <f>+E53+E59</f>
        <v>8346</v>
      </c>
      <c r="F52" s="233">
        <f>+F53+F59</f>
        <v>10293</v>
      </c>
      <c r="G52" s="40"/>
    </row>
    <row r="53" spans="1:6" s="1" customFormat="1" ht="12" customHeight="1">
      <c r="A53" s="367" t="s">
        <v>185</v>
      </c>
      <c r="B53" s="364" t="s">
        <v>385</v>
      </c>
      <c r="C53" s="411">
        <f>+C54+C55+C56+C57+C58</f>
        <v>29774</v>
      </c>
      <c r="D53" s="411">
        <f>+D54+D55+D56+D57+D58</f>
        <v>59939</v>
      </c>
      <c r="E53" s="234">
        <f>+E54+E55+E56+E57+E58</f>
        <v>8346</v>
      </c>
      <c r="F53" s="234">
        <f>+F54+F55+F56+F57+F58</f>
        <v>10293</v>
      </c>
    </row>
    <row r="54" spans="1:6" s="1" customFormat="1" ht="12" customHeight="1">
      <c r="A54" s="205" t="s">
        <v>314</v>
      </c>
      <c r="B54" s="200" t="s">
        <v>303</v>
      </c>
      <c r="C54" s="410">
        <v>13774</v>
      </c>
      <c r="D54" s="410">
        <v>27719</v>
      </c>
      <c r="E54" s="230">
        <v>8346</v>
      </c>
      <c r="F54" s="230">
        <v>10293</v>
      </c>
    </row>
    <row r="55" spans="1:6" s="1" customFormat="1" ht="12" customHeight="1">
      <c r="A55" s="205" t="s">
        <v>315</v>
      </c>
      <c r="B55" s="200" t="s">
        <v>304</v>
      </c>
      <c r="C55" s="410"/>
      <c r="D55" s="410"/>
      <c r="E55" s="230"/>
      <c r="F55" s="230"/>
    </row>
    <row r="56" spans="1:6" s="1" customFormat="1" ht="12" customHeight="1">
      <c r="A56" s="205" t="s">
        <v>316</v>
      </c>
      <c r="B56" s="200" t="s">
        <v>305</v>
      </c>
      <c r="C56" s="410"/>
      <c r="D56" s="410"/>
      <c r="E56" s="230"/>
      <c r="F56" s="230"/>
    </row>
    <row r="57" spans="1:6" s="1" customFormat="1" ht="12" customHeight="1">
      <c r="A57" s="205" t="s">
        <v>317</v>
      </c>
      <c r="B57" s="200" t="s">
        <v>306</v>
      </c>
      <c r="C57" s="410">
        <v>16000</v>
      </c>
      <c r="D57" s="410">
        <v>32220</v>
      </c>
      <c r="E57" s="230"/>
      <c r="F57" s="230"/>
    </row>
    <row r="58" spans="1:6" s="1" customFormat="1" ht="12" customHeight="1">
      <c r="A58" s="205" t="s">
        <v>318</v>
      </c>
      <c r="B58" s="200" t="s">
        <v>307</v>
      </c>
      <c r="C58" s="410"/>
      <c r="D58" s="410"/>
      <c r="E58" s="230"/>
      <c r="F58" s="230"/>
    </row>
    <row r="59" spans="1:6" s="1" customFormat="1" ht="12" customHeight="1">
      <c r="A59" s="206" t="s">
        <v>186</v>
      </c>
      <c r="B59" s="201" t="s">
        <v>384</v>
      </c>
      <c r="C59" s="412">
        <f>+C60+C61+C62+C63+C64</f>
        <v>0</v>
      </c>
      <c r="D59" s="412">
        <f>+D60+D61+D62+D63+D64</f>
        <v>0</v>
      </c>
      <c r="E59" s="235">
        <f>+E60+E61+E62+E63+E64</f>
        <v>0</v>
      </c>
      <c r="F59" s="235">
        <f>+F60+F61+F62+F63+F64</f>
        <v>0</v>
      </c>
    </row>
    <row r="60" spans="1:6" s="1" customFormat="1" ht="12" customHeight="1">
      <c r="A60" s="205" t="s">
        <v>319</v>
      </c>
      <c r="B60" s="200" t="s">
        <v>308</v>
      </c>
      <c r="C60" s="410"/>
      <c r="D60" s="410"/>
      <c r="E60" s="230"/>
      <c r="F60" s="230"/>
    </row>
    <row r="61" spans="1:6" s="1" customFormat="1" ht="12" customHeight="1">
      <c r="A61" s="205" t="s">
        <v>320</v>
      </c>
      <c r="B61" s="200" t="s">
        <v>309</v>
      </c>
      <c r="C61" s="410"/>
      <c r="D61" s="410"/>
      <c r="E61" s="230"/>
      <c r="F61" s="230"/>
    </row>
    <row r="62" spans="1:6" s="1" customFormat="1" ht="12" customHeight="1">
      <c r="A62" s="205" t="s">
        <v>321</v>
      </c>
      <c r="B62" s="200" t="s">
        <v>310</v>
      </c>
      <c r="C62" s="410"/>
      <c r="D62" s="410"/>
      <c r="E62" s="230"/>
      <c r="F62" s="230"/>
    </row>
    <row r="63" spans="1:6" s="1" customFormat="1" ht="12" customHeight="1">
      <c r="A63" s="205" t="s">
        <v>322</v>
      </c>
      <c r="B63" s="200" t="s">
        <v>311</v>
      </c>
      <c r="C63" s="410"/>
      <c r="D63" s="410"/>
      <c r="E63" s="230"/>
      <c r="F63" s="230"/>
    </row>
    <row r="64" spans="1:6" s="1" customFormat="1" ht="12" customHeight="1" thickBot="1">
      <c r="A64" s="207" t="s">
        <v>323</v>
      </c>
      <c r="B64" s="208" t="s">
        <v>312</v>
      </c>
      <c r="C64" s="422"/>
      <c r="D64" s="422"/>
      <c r="E64" s="236"/>
      <c r="F64" s="236"/>
    </row>
    <row r="65" spans="1:6" s="1" customFormat="1" ht="12" customHeight="1" thickBot="1">
      <c r="A65" s="209" t="s">
        <v>77</v>
      </c>
      <c r="B65" s="368" t="s">
        <v>382</v>
      </c>
      <c r="C65" s="421">
        <f>+C51+C52</f>
        <v>565619</v>
      </c>
      <c r="D65" s="421">
        <f>+D51+D52</f>
        <v>386511</v>
      </c>
      <c r="E65" s="233">
        <f>+E51+E52</f>
        <v>264896</v>
      </c>
      <c r="F65" s="233">
        <f>+F51+F52</f>
        <v>261414</v>
      </c>
    </row>
    <row r="66" spans="1:6" s="1" customFormat="1" ht="12" customHeight="1" thickBot="1">
      <c r="A66" s="210" t="s">
        <v>78</v>
      </c>
      <c r="B66" s="369" t="s">
        <v>313</v>
      </c>
      <c r="C66" s="423">
        <v>-8</v>
      </c>
      <c r="D66" s="423">
        <v>734</v>
      </c>
      <c r="E66" s="244"/>
      <c r="F66" s="244"/>
    </row>
    <row r="67" spans="1:6" s="1" customFormat="1" ht="12" customHeight="1" thickBot="1">
      <c r="A67" s="209" t="s">
        <v>79</v>
      </c>
      <c r="B67" s="368" t="s">
        <v>383</v>
      </c>
      <c r="C67" s="424">
        <f>+C65+C66</f>
        <v>565611</v>
      </c>
      <c r="D67" s="424">
        <f>+D65+D66</f>
        <v>387245</v>
      </c>
      <c r="E67" s="245">
        <f>+E65+E66</f>
        <v>264896</v>
      </c>
      <c r="F67" s="245">
        <f>+F65+F66</f>
        <v>261414</v>
      </c>
    </row>
    <row r="68" spans="1:5" s="1" customFormat="1" ht="12" customHeight="1">
      <c r="A68" s="354"/>
      <c r="B68" s="355"/>
      <c r="C68" s="356"/>
      <c r="D68" s="357"/>
      <c r="E68" s="358"/>
    </row>
    <row r="69" spans="1:6" s="1" customFormat="1" ht="12" customHeight="1">
      <c r="A69" s="594" t="s">
        <v>95</v>
      </c>
      <c r="B69" s="594"/>
      <c r="C69" s="594"/>
      <c r="D69" s="594"/>
      <c r="E69" s="594"/>
      <c r="F69" s="594"/>
    </row>
    <row r="70" spans="1:6" s="1" customFormat="1" ht="12" customHeight="1" thickBot="1">
      <c r="A70" s="597" t="s">
        <v>190</v>
      </c>
      <c r="B70" s="597"/>
      <c r="C70" s="381"/>
      <c r="D70" s="621" t="s">
        <v>346</v>
      </c>
      <c r="E70" s="621"/>
      <c r="F70" s="621"/>
    </row>
    <row r="71" spans="1:6" s="1" customFormat="1" ht="36" customHeight="1" thickBot="1">
      <c r="A71" s="28" t="s">
        <v>64</v>
      </c>
      <c r="B71" s="29" t="s">
        <v>96</v>
      </c>
      <c r="C71" s="29" t="s">
        <v>48</v>
      </c>
      <c r="D71" s="29" t="s">
        <v>49</v>
      </c>
      <c r="E71" s="38" t="s">
        <v>324</v>
      </c>
      <c r="F71" s="38" t="s">
        <v>502</v>
      </c>
    </row>
    <row r="72" spans="1:6" s="1" customFormat="1" ht="12" customHeight="1" thickBot="1">
      <c r="A72" s="32">
        <v>1</v>
      </c>
      <c r="B72" s="33">
        <v>2</v>
      </c>
      <c r="C72" s="33">
        <v>3</v>
      </c>
      <c r="D72" s="33">
        <v>4</v>
      </c>
      <c r="E72" s="34">
        <v>5</v>
      </c>
      <c r="F72" s="34">
        <v>5</v>
      </c>
    </row>
    <row r="73" spans="1:6" s="1" customFormat="1" ht="15" customHeight="1" thickBot="1">
      <c r="A73" s="25" t="s">
        <v>66</v>
      </c>
      <c r="B73" s="31" t="s">
        <v>242</v>
      </c>
      <c r="C73" s="401">
        <f>+C74+C75+C76+C77+C78</f>
        <v>283945</v>
      </c>
      <c r="D73" s="401">
        <f>+D74+D75+D76+D77+D78</f>
        <v>301200</v>
      </c>
      <c r="E73" s="221">
        <f>+E74+E75+E76+E77+E78</f>
        <v>223069</v>
      </c>
      <c r="F73" s="221">
        <f>+F74+F75+F76+F77+F78</f>
        <v>210257</v>
      </c>
    </row>
    <row r="74" spans="1:6" s="1" customFormat="1" ht="12.75" customHeight="1">
      <c r="A74" s="20" t="s">
        <v>158</v>
      </c>
      <c r="B74" s="12" t="s">
        <v>97</v>
      </c>
      <c r="C74" s="404">
        <v>143584</v>
      </c>
      <c r="D74" s="404">
        <v>154470</v>
      </c>
      <c r="E74" s="223">
        <v>97607</v>
      </c>
      <c r="F74" s="223">
        <v>95779</v>
      </c>
    </row>
    <row r="75" spans="1:6" ht="16.5" customHeight="1">
      <c r="A75" s="16" t="s">
        <v>159</v>
      </c>
      <c r="B75" s="9" t="s">
        <v>243</v>
      </c>
      <c r="C75" s="403">
        <v>35636</v>
      </c>
      <c r="D75" s="403">
        <v>39366</v>
      </c>
      <c r="E75" s="224">
        <v>22652</v>
      </c>
      <c r="F75" s="224">
        <v>23350</v>
      </c>
    </row>
    <row r="76" spans="1:6" ht="15.75">
      <c r="A76" s="16" t="s">
        <v>160</v>
      </c>
      <c r="B76" s="9" t="s">
        <v>182</v>
      </c>
      <c r="C76" s="409">
        <v>81761</v>
      </c>
      <c r="D76" s="409">
        <v>82865</v>
      </c>
      <c r="E76" s="229">
        <v>85700</v>
      </c>
      <c r="F76" s="229">
        <v>73720</v>
      </c>
    </row>
    <row r="77" spans="1:6" s="39" customFormat="1" ht="12" customHeight="1">
      <c r="A77" s="16" t="s">
        <v>161</v>
      </c>
      <c r="B77" s="13" t="s">
        <v>244</v>
      </c>
      <c r="C77" s="409"/>
      <c r="D77" s="409"/>
      <c r="E77" s="229"/>
      <c r="F77" s="229"/>
    </row>
    <row r="78" spans="1:6" ht="12" customHeight="1">
      <c r="A78" s="16" t="s">
        <v>172</v>
      </c>
      <c r="B78" s="22" t="s">
        <v>245</v>
      </c>
      <c r="C78" s="409">
        <v>22964</v>
      </c>
      <c r="D78" s="409">
        <v>24499</v>
      </c>
      <c r="E78" s="229">
        <f>SUM(E79:E85)</f>
        <v>17110</v>
      </c>
      <c r="F78" s="229">
        <v>17408</v>
      </c>
    </row>
    <row r="79" spans="1:6" ht="12" customHeight="1">
      <c r="A79" s="16" t="s">
        <v>162</v>
      </c>
      <c r="B79" s="9" t="s">
        <v>267</v>
      </c>
      <c r="C79" s="409"/>
      <c r="D79" s="409"/>
      <c r="E79" s="229"/>
      <c r="F79" s="229"/>
    </row>
    <row r="80" spans="1:6" ht="12" customHeight="1">
      <c r="A80" s="16" t="s">
        <v>163</v>
      </c>
      <c r="B80" s="105" t="s">
        <v>268</v>
      </c>
      <c r="C80" s="409">
        <v>15800</v>
      </c>
      <c r="D80" s="409">
        <v>15980</v>
      </c>
      <c r="E80" s="229">
        <v>12393</v>
      </c>
      <c r="F80" s="229">
        <v>9908</v>
      </c>
    </row>
    <row r="81" spans="1:6" ht="12" customHeight="1">
      <c r="A81" s="16" t="s">
        <v>173</v>
      </c>
      <c r="B81" s="105" t="s">
        <v>325</v>
      </c>
      <c r="C81" s="409">
        <v>3576</v>
      </c>
      <c r="D81" s="409">
        <v>2346</v>
      </c>
      <c r="E81" s="229">
        <v>2383</v>
      </c>
      <c r="F81" s="229">
        <v>5300</v>
      </c>
    </row>
    <row r="82" spans="1:6" ht="12" customHeight="1">
      <c r="A82" s="16" t="s">
        <v>174</v>
      </c>
      <c r="B82" s="106" t="s">
        <v>269</v>
      </c>
      <c r="C82" s="409">
        <v>3588</v>
      </c>
      <c r="D82" s="409">
        <v>3552</v>
      </c>
      <c r="E82" s="229">
        <v>2334</v>
      </c>
      <c r="F82" s="229">
        <v>2000</v>
      </c>
    </row>
    <row r="83" spans="1:6" ht="12" customHeight="1">
      <c r="A83" s="15" t="s">
        <v>175</v>
      </c>
      <c r="B83" s="107" t="s">
        <v>503</v>
      </c>
      <c r="C83" s="409"/>
      <c r="D83" s="409"/>
      <c r="E83" s="229"/>
      <c r="F83" s="229">
        <v>200</v>
      </c>
    </row>
    <row r="84" spans="1:6" ht="12" customHeight="1">
      <c r="A84" s="16" t="s">
        <v>176</v>
      </c>
      <c r="B84" s="107" t="s">
        <v>270</v>
      </c>
      <c r="C84" s="409"/>
      <c r="D84" s="409">
        <v>465</v>
      </c>
      <c r="E84" s="229"/>
      <c r="F84" s="229"/>
    </row>
    <row r="85" spans="1:6" ht="12" customHeight="1" thickBot="1">
      <c r="A85" s="21" t="s">
        <v>178</v>
      </c>
      <c r="B85" s="108" t="s">
        <v>271</v>
      </c>
      <c r="C85" s="425"/>
      <c r="D85" s="425"/>
      <c r="E85" s="238"/>
      <c r="F85" s="238"/>
    </row>
    <row r="86" spans="1:6" ht="12" customHeight="1" thickBot="1">
      <c r="A86" s="23" t="s">
        <v>67</v>
      </c>
      <c r="B86" s="30" t="s">
        <v>356</v>
      </c>
      <c r="C86" s="402">
        <f>+C87+C88+C89</f>
        <v>214654</v>
      </c>
      <c r="D86" s="402">
        <f>+D87+D88+D89</f>
        <v>58358</v>
      </c>
      <c r="E86" s="222">
        <f>+E87+E88+E89</f>
        <v>22039</v>
      </c>
      <c r="F86" s="222">
        <f>+F87+F88+F89</f>
        <v>42423</v>
      </c>
    </row>
    <row r="87" spans="1:6" ht="12" customHeight="1">
      <c r="A87" s="18" t="s">
        <v>164</v>
      </c>
      <c r="B87" s="9" t="s">
        <v>326</v>
      </c>
      <c r="C87" s="408">
        <v>157986</v>
      </c>
      <c r="D87" s="408">
        <v>2835</v>
      </c>
      <c r="E87" s="228">
        <v>9301</v>
      </c>
      <c r="F87" s="228">
        <v>5303</v>
      </c>
    </row>
    <row r="88" spans="1:6" ht="12" customHeight="1">
      <c r="A88" s="18" t="s">
        <v>165</v>
      </c>
      <c r="B88" s="14" t="s">
        <v>247</v>
      </c>
      <c r="C88" s="403">
        <v>22847</v>
      </c>
      <c r="D88" s="403">
        <v>38240</v>
      </c>
      <c r="E88" s="224">
        <v>7776</v>
      </c>
      <c r="F88" s="224">
        <v>31958</v>
      </c>
    </row>
    <row r="89" spans="1:6" ht="12" customHeight="1">
      <c r="A89" s="18" t="s">
        <v>166</v>
      </c>
      <c r="B89" s="200" t="s">
        <v>357</v>
      </c>
      <c r="C89" s="403">
        <v>33821</v>
      </c>
      <c r="D89" s="403">
        <v>17283</v>
      </c>
      <c r="E89" s="224">
        <f>SUM(E90:E96)</f>
        <v>4962</v>
      </c>
      <c r="F89" s="224">
        <v>5162</v>
      </c>
    </row>
    <row r="90" spans="1:6" ht="12" customHeight="1">
      <c r="A90" s="18" t="s">
        <v>167</v>
      </c>
      <c r="B90" s="200" t="s">
        <v>423</v>
      </c>
      <c r="C90" s="403">
        <v>25997</v>
      </c>
      <c r="D90" s="403">
        <v>9269</v>
      </c>
      <c r="E90" s="224"/>
      <c r="F90" s="224"/>
    </row>
    <row r="91" spans="1:6" ht="12" customHeight="1">
      <c r="A91" s="18" t="s">
        <v>168</v>
      </c>
      <c r="B91" s="200" t="s">
        <v>358</v>
      </c>
      <c r="C91" s="403">
        <v>7824</v>
      </c>
      <c r="D91" s="403">
        <v>8014</v>
      </c>
      <c r="E91" s="224">
        <v>4962</v>
      </c>
      <c r="F91" s="224">
        <v>5162</v>
      </c>
    </row>
    <row r="92" spans="1:6" ht="12" customHeight="1">
      <c r="A92" s="18" t="s">
        <v>177</v>
      </c>
      <c r="B92" s="200" t="s">
        <v>359</v>
      </c>
      <c r="C92" s="403"/>
      <c r="D92" s="403"/>
      <c r="E92" s="224"/>
      <c r="F92" s="224"/>
    </row>
    <row r="93" spans="1:6" ht="12" customHeight="1">
      <c r="A93" s="18" t="s">
        <v>179</v>
      </c>
      <c r="B93" s="370" t="s">
        <v>330</v>
      </c>
      <c r="C93" s="403"/>
      <c r="D93" s="403"/>
      <c r="E93" s="224"/>
      <c r="F93" s="224"/>
    </row>
    <row r="94" spans="1:6" ht="12" customHeight="1">
      <c r="A94" s="18" t="s">
        <v>248</v>
      </c>
      <c r="B94" s="370" t="s">
        <v>331</v>
      </c>
      <c r="C94" s="403"/>
      <c r="D94" s="403"/>
      <c r="E94" s="224"/>
      <c r="F94" s="224"/>
    </row>
    <row r="95" spans="1:6" ht="21" customHeight="1">
      <c r="A95" s="18" t="s">
        <v>249</v>
      </c>
      <c r="B95" s="370" t="s">
        <v>329</v>
      </c>
      <c r="C95" s="403"/>
      <c r="D95" s="403"/>
      <c r="E95" s="224"/>
      <c r="F95" s="224"/>
    </row>
    <row r="96" spans="1:6" ht="34.5" thickBot="1">
      <c r="A96" s="15" t="s">
        <v>250</v>
      </c>
      <c r="B96" s="371" t="s">
        <v>328</v>
      </c>
      <c r="C96" s="409"/>
      <c r="D96" s="409"/>
      <c r="E96" s="229"/>
      <c r="F96" s="229"/>
    </row>
    <row r="97" spans="1:6" ht="12" customHeight="1" thickBot="1">
      <c r="A97" s="23" t="s">
        <v>68</v>
      </c>
      <c r="B97" s="98" t="s">
        <v>360</v>
      </c>
      <c r="C97" s="402">
        <f>+C98+C99</f>
        <v>0</v>
      </c>
      <c r="D97" s="402">
        <f>+D98+D99</f>
        <v>0</v>
      </c>
      <c r="E97" s="222">
        <f>+E98+E99</f>
        <v>19788</v>
      </c>
      <c r="F97" s="222">
        <f>+F98+F99</f>
        <v>8734</v>
      </c>
    </row>
    <row r="98" spans="1:6" ht="12" customHeight="1">
      <c r="A98" s="18" t="s">
        <v>138</v>
      </c>
      <c r="B98" s="11" t="s">
        <v>112</v>
      </c>
      <c r="C98" s="408"/>
      <c r="D98" s="408"/>
      <c r="E98" s="228">
        <v>3087</v>
      </c>
      <c r="F98" s="228">
        <v>0</v>
      </c>
    </row>
    <row r="99" spans="1:6" ht="12" customHeight="1" thickBot="1">
      <c r="A99" s="19" t="s">
        <v>139</v>
      </c>
      <c r="B99" s="14" t="s">
        <v>113</v>
      </c>
      <c r="C99" s="409"/>
      <c r="D99" s="409"/>
      <c r="E99" s="229">
        <v>16701</v>
      </c>
      <c r="F99" s="229">
        <v>8734</v>
      </c>
    </row>
    <row r="100" spans="1:6" ht="12" customHeight="1" thickBot="1">
      <c r="A100" s="204" t="s">
        <v>69</v>
      </c>
      <c r="B100" s="199" t="s">
        <v>332</v>
      </c>
      <c r="C100" s="419">
        <v>250</v>
      </c>
      <c r="D100" s="419">
        <v>250</v>
      </c>
      <c r="E100" s="231"/>
      <c r="F100" s="231"/>
    </row>
    <row r="101" spans="1:6" ht="12" customHeight="1" thickBot="1">
      <c r="A101" s="196" t="s">
        <v>70</v>
      </c>
      <c r="B101" s="197" t="s">
        <v>194</v>
      </c>
      <c r="C101" s="401">
        <f>+C73+C86+C97+C100</f>
        <v>498849</v>
      </c>
      <c r="D101" s="401">
        <f>+D73+D86+D97+D100</f>
        <v>359808</v>
      </c>
      <c r="E101" s="221">
        <f>+E73+E86+E97+E100</f>
        <v>264896</v>
      </c>
      <c r="F101" s="221">
        <f>+F73+F86+F97+F100</f>
        <v>261414</v>
      </c>
    </row>
    <row r="102" spans="1:6" ht="12" customHeight="1" thickBot="1">
      <c r="A102" s="204" t="s">
        <v>71</v>
      </c>
      <c r="B102" s="199" t="s">
        <v>424</v>
      </c>
      <c r="C102" s="402">
        <f>+C103+C111</f>
        <v>25740</v>
      </c>
      <c r="D102" s="402">
        <f>+D103+D111</f>
        <v>30433</v>
      </c>
      <c r="E102" s="222">
        <f>+E103+E111</f>
        <v>0</v>
      </c>
      <c r="F102" s="222">
        <f>+F103+F111</f>
        <v>0</v>
      </c>
    </row>
    <row r="103" spans="1:6" ht="12" customHeight="1" thickBot="1">
      <c r="A103" s="211" t="s">
        <v>145</v>
      </c>
      <c r="B103" s="372" t="s">
        <v>425</v>
      </c>
      <c r="C103" s="402">
        <f>+C104+C105+C106+C107+C108+C109+C110</f>
        <v>22000</v>
      </c>
      <c r="D103" s="402">
        <f>+D104+D105+D106+D107+D108+D109+D110</f>
        <v>22000</v>
      </c>
      <c r="E103" s="222">
        <f>+E104+E105+E106+E107+E108+E109+E110</f>
        <v>0</v>
      </c>
      <c r="F103" s="222">
        <f>+F104+F105+F106+F107+F108+F109+F110</f>
        <v>0</v>
      </c>
    </row>
    <row r="104" spans="1:6" ht="12" customHeight="1">
      <c r="A104" s="212" t="s">
        <v>148</v>
      </c>
      <c r="B104" s="213" t="s">
        <v>333</v>
      </c>
      <c r="C104" s="426">
        <v>22000</v>
      </c>
      <c r="D104" s="426">
        <v>22000</v>
      </c>
      <c r="E104" s="246"/>
      <c r="F104" s="246"/>
    </row>
    <row r="105" spans="1:6" ht="12" customHeight="1">
      <c r="A105" s="205" t="s">
        <v>149</v>
      </c>
      <c r="B105" s="200" t="s">
        <v>334</v>
      </c>
      <c r="C105" s="427"/>
      <c r="D105" s="427"/>
      <c r="E105" s="247"/>
      <c r="F105" s="247"/>
    </row>
    <row r="106" spans="1:6" ht="12" customHeight="1">
      <c r="A106" s="205" t="s">
        <v>150</v>
      </c>
      <c r="B106" s="200" t="s">
        <v>335</v>
      </c>
      <c r="C106" s="427"/>
      <c r="D106" s="427"/>
      <c r="E106" s="247"/>
      <c r="F106" s="247"/>
    </row>
    <row r="107" spans="1:6" ht="12" customHeight="1">
      <c r="A107" s="205" t="s">
        <v>151</v>
      </c>
      <c r="B107" s="200" t="s">
        <v>336</v>
      </c>
      <c r="C107" s="427"/>
      <c r="D107" s="427"/>
      <c r="E107" s="247"/>
      <c r="F107" s="247"/>
    </row>
    <row r="108" spans="1:6" ht="12" customHeight="1">
      <c r="A108" s="205" t="s">
        <v>233</v>
      </c>
      <c r="B108" s="200" t="s">
        <v>337</v>
      </c>
      <c r="C108" s="427"/>
      <c r="D108" s="427"/>
      <c r="E108" s="247"/>
      <c r="F108" s="247"/>
    </row>
    <row r="109" spans="1:6" ht="12" customHeight="1">
      <c r="A109" s="205" t="s">
        <v>251</v>
      </c>
      <c r="B109" s="200" t="s">
        <v>338</v>
      </c>
      <c r="C109" s="427"/>
      <c r="D109" s="427"/>
      <c r="E109" s="247"/>
      <c r="F109" s="247"/>
    </row>
    <row r="110" spans="1:6" ht="12" customHeight="1" thickBot="1">
      <c r="A110" s="214" t="s">
        <v>252</v>
      </c>
      <c r="B110" s="215" t="s">
        <v>339</v>
      </c>
      <c r="C110" s="428"/>
      <c r="D110" s="428"/>
      <c r="E110" s="248"/>
      <c r="F110" s="248"/>
    </row>
    <row r="111" spans="1:6" ht="12" customHeight="1" thickBot="1">
      <c r="A111" s="211" t="s">
        <v>146</v>
      </c>
      <c r="B111" s="372" t="s">
        <v>426</v>
      </c>
      <c r="C111" s="402">
        <f>+C112+C113+C114+C115+C116+C117+C118+C119</f>
        <v>3740</v>
      </c>
      <c r="D111" s="402">
        <f>+D112+D113+D114+D115+D116+D117+D118+D119</f>
        <v>8433</v>
      </c>
      <c r="E111" s="222">
        <f>+E112+E113+E114+E115+E116+E117+E118+E119</f>
        <v>0</v>
      </c>
      <c r="F111" s="222">
        <f>+F112+F113+F114+F115+F116+F117+F118+F119</f>
        <v>0</v>
      </c>
    </row>
    <row r="112" spans="1:6" ht="12" customHeight="1">
      <c r="A112" s="212" t="s">
        <v>154</v>
      </c>
      <c r="B112" s="213" t="s">
        <v>333</v>
      </c>
      <c r="C112" s="426"/>
      <c r="D112" s="426"/>
      <c r="E112" s="246"/>
      <c r="F112" s="246"/>
    </row>
    <row r="113" spans="1:6" ht="12" customHeight="1">
      <c r="A113" s="205" t="s">
        <v>155</v>
      </c>
      <c r="B113" s="200" t="s">
        <v>340</v>
      </c>
      <c r="C113" s="427"/>
      <c r="D113" s="427"/>
      <c r="E113" s="247"/>
      <c r="F113" s="247"/>
    </row>
    <row r="114" spans="1:6" ht="12" customHeight="1">
      <c r="A114" s="205" t="s">
        <v>156</v>
      </c>
      <c r="B114" s="200" t="s">
        <v>335</v>
      </c>
      <c r="C114" s="427"/>
      <c r="D114" s="427"/>
      <c r="E114" s="247"/>
      <c r="F114" s="247"/>
    </row>
    <row r="115" spans="1:6" ht="12" customHeight="1">
      <c r="A115" s="205" t="s">
        <v>157</v>
      </c>
      <c r="B115" s="200" t="s">
        <v>336</v>
      </c>
      <c r="C115" s="427">
        <v>3740</v>
      </c>
      <c r="D115" s="427">
        <v>8433</v>
      </c>
      <c r="E115" s="247"/>
      <c r="F115" s="247"/>
    </row>
    <row r="116" spans="1:6" ht="12" customHeight="1">
      <c r="A116" s="205" t="s">
        <v>234</v>
      </c>
      <c r="B116" s="200" t="s">
        <v>337</v>
      </c>
      <c r="C116" s="427"/>
      <c r="D116" s="427"/>
      <c r="E116" s="247"/>
      <c r="F116" s="247"/>
    </row>
    <row r="117" spans="1:6" ht="12" customHeight="1">
      <c r="A117" s="205" t="s">
        <v>253</v>
      </c>
      <c r="B117" s="200" t="s">
        <v>341</v>
      </c>
      <c r="C117" s="427"/>
      <c r="D117" s="427"/>
      <c r="E117" s="247"/>
      <c r="F117" s="247"/>
    </row>
    <row r="118" spans="1:6" ht="12" customHeight="1">
      <c r="A118" s="205" t="s">
        <v>254</v>
      </c>
      <c r="B118" s="200" t="s">
        <v>339</v>
      </c>
      <c r="C118" s="427"/>
      <c r="D118" s="427"/>
      <c r="E118" s="247"/>
      <c r="F118" s="247"/>
    </row>
    <row r="119" spans="1:6" ht="12" customHeight="1" thickBot="1">
      <c r="A119" s="214" t="s">
        <v>255</v>
      </c>
      <c r="B119" s="215" t="s">
        <v>427</v>
      </c>
      <c r="C119" s="428"/>
      <c r="D119" s="428"/>
      <c r="E119" s="248"/>
      <c r="F119" s="248"/>
    </row>
    <row r="120" spans="1:6" ht="12" customHeight="1" thickBot="1">
      <c r="A120" s="204" t="s">
        <v>72</v>
      </c>
      <c r="B120" s="368" t="s">
        <v>342</v>
      </c>
      <c r="C120" s="429">
        <f>+C101+C102</f>
        <v>524589</v>
      </c>
      <c r="D120" s="429">
        <f>+D101+D102</f>
        <v>390241</v>
      </c>
      <c r="E120" s="239">
        <f>+E101+E102</f>
        <v>264896</v>
      </c>
      <c r="F120" s="239">
        <f>+F101+F102</f>
        <v>261414</v>
      </c>
    </row>
    <row r="121" spans="1:6" ht="12" customHeight="1" thickBot="1">
      <c r="A121" s="204" t="s">
        <v>73</v>
      </c>
      <c r="B121" s="368" t="s">
        <v>343</v>
      </c>
      <c r="C121" s="430">
        <v>-76</v>
      </c>
      <c r="D121" s="430">
        <v>-10180</v>
      </c>
      <c r="E121" s="240"/>
      <c r="F121" s="240"/>
    </row>
    <row r="122" spans="1:6" ht="12" customHeight="1" thickBot="1">
      <c r="A122" s="216" t="s">
        <v>74</v>
      </c>
      <c r="B122" s="369" t="s">
        <v>344</v>
      </c>
      <c r="C122" s="421">
        <f>+C120+C121</f>
        <v>524513</v>
      </c>
      <c r="D122" s="421">
        <f>+D120+D121</f>
        <v>380061</v>
      </c>
      <c r="E122" s="233">
        <f>+E120+E121</f>
        <v>264896</v>
      </c>
      <c r="F122" s="233">
        <f>+F120+F121</f>
        <v>261414</v>
      </c>
    </row>
    <row r="123" ht="12" customHeight="1">
      <c r="C123" s="380"/>
    </row>
    <row r="124" ht="12" customHeight="1">
      <c r="C124" s="380"/>
    </row>
    <row r="125" ht="12" customHeight="1">
      <c r="C125" s="380"/>
    </row>
    <row r="126" ht="12" customHeight="1">
      <c r="C126" s="380"/>
    </row>
    <row r="127" ht="12" customHeight="1">
      <c r="C127" s="380"/>
    </row>
    <row r="128" spans="3:6" ht="15" customHeight="1">
      <c r="C128" s="99"/>
      <c r="D128" s="99"/>
      <c r="E128" s="99"/>
      <c r="F128" s="99"/>
    </row>
    <row r="129" s="1" customFormat="1" ht="12.75" customHeight="1"/>
    <row r="130" ht="15.75">
      <c r="C130" s="380"/>
    </row>
    <row r="131" ht="15.75">
      <c r="C131" s="380"/>
    </row>
    <row r="132" ht="15.75">
      <c r="C132" s="380"/>
    </row>
    <row r="133" ht="16.5" customHeight="1">
      <c r="C133" s="380"/>
    </row>
    <row r="134" ht="15.75">
      <c r="C134" s="380"/>
    </row>
    <row r="135" ht="15.75">
      <c r="C135" s="380"/>
    </row>
    <row r="136" ht="15.75">
      <c r="C136" s="380"/>
    </row>
    <row r="137" ht="15.75">
      <c r="C137" s="380"/>
    </row>
    <row r="138" ht="15.75">
      <c r="C138" s="380"/>
    </row>
    <row r="139" ht="15.75">
      <c r="C139" s="380"/>
    </row>
    <row r="140" ht="15.75">
      <c r="C140" s="380"/>
    </row>
    <row r="141" ht="15.75">
      <c r="C141" s="380"/>
    </row>
    <row r="142" ht="15.75">
      <c r="C142" s="380"/>
    </row>
  </sheetData>
  <sheetProtection/>
  <mergeCells count="5">
    <mergeCell ref="A1:E1"/>
    <mergeCell ref="A70:B70"/>
    <mergeCell ref="A2:B2"/>
    <mergeCell ref="A69:F69"/>
    <mergeCell ref="D70:F70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0" r:id="rId1"/>
  <headerFooter alignWithMargins="0">
    <oddHeader>&amp;C&amp;"Times New Roman CE,Félkövér"&amp;12&amp;U
Tájékoztató kimutatások, mérlegek&amp;U
Rábapatona Önkormányzat
2013. ÉVI KÖLTSÉGVETÉSÉNEK MÉRLEGE&amp;R&amp;"Times New Roman CE,Félkövér dőlt"&amp;11 1. számú tájékoztató tábla</oddHeader>
  </headerFooter>
  <rowBreaks count="1" manualBreakCount="1">
    <brk id="67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1">
      <selection activeCell="S17" sqref="S17"/>
    </sheetView>
  </sheetViews>
  <sheetFormatPr defaultColWidth="9.00390625" defaultRowHeight="12.75"/>
  <cols>
    <col min="1" max="1" width="4.875" style="70" customWidth="1"/>
    <col min="2" max="2" width="28.875" style="89" customWidth="1"/>
    <col min="3" max="4" width="9.00390625" style="89" customWidth="1"/>
    <col min="5" max="5" width="9.50390625" style="89" customWidth="1"/>
    <col min="6" max="6" width="8.875" style="89" customWidth="1"/>
    <col min="7" max="7" width="8.625" style="89" customWidth="1"/>
    <col min="8" max="8" width="8.875" style="89" customWidth="1"/>
    <col min="9" max="9" width="8.125" style="89" customWidth="1"/>
    <col min="10" max="14" width="9.50390625" style="89" customWidth="1"/>
    <col min="15" max="15" width="12.625" style="70" customWidth="1"/>
    <col min="16" max="16384" width="9.375" style="89" customWidth="1"/>
  </cols>
  <sheetData>
    <row r="1" spans="1:15" ht="31.5" customHeight="1">
      <c r="A1" s="625" t="s">
        <v>50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</row>
    <row r="2" ht="16.5" thickBot="1">
      <c r="O2" s="5" t="s">
        <v>103</v>
      </c>
    </row>
    <row r="3" spans="1:15" s="70" customFormat="1" ht="25.5" customHeight="1" thickBot="1">
      <c r="A3" s="67" t="s">
        <v>64</v>
      </c>
      <c r="B3" s="68" t="s">
        <v>117</v>
      </c>
      <c r="C3" s="68" t="s">
        <v>125</v>
      </c>
      <c r="D3" s="68" t="s">
        <v>126</v>
      </c>
      <c r="E3" s="68" t="s">
        <v>127</v>
      </c>
      <c r="F3" s="68" t="s">
        <v>128</v>
      </c>
      <c r="G3" s="68" t="s">
        <v>129</v>
      </c>
      <c r="H3" s="68" t="s">
        <v>130</v>
      </c>
      <c r="I3" s="68" t="s">
        <v>131</v>
      </c>
      <c r="J3" s="68" t="s">
        <v>132</v>
      </c>
      <c r="K3" s="68" t="s">
        <v>133</v>
      </c>
      <c r="L3" s="68" t="s">
        <v>134</v>
      </c>
      <c r="M3" s="68" t="s">
        <v>135</v>
      </c>
      <c r="N3" s="68" t="s">
        <v>136</v>
      </c>
      <c r="O3" s="69" t="s">
        <v>100</v>
      </c>
    </row>
    <row r="4" spans="1:15" s="72" customFormat="1" ht="15" customHeight="1" thickBot="1">
      <c r="A4" s="71" t="s">
        <v>66</v>
      </c>
      <c r="B4" s="622" t="s">
        <v>106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4"/>
    </row>
    <row r="5" spans="1:17" s="72" customFormat="1" ht="15" customHeight="1">
      <c r="A5" s="73" t="s">
        <v>67</v>
      </c>
      <c r="B5" s="74" t="s">
        <v>219</v>
      </c>
      <c r="C5" s="75">
        <v>200</v>
      </c>
      <c r="D5" s="75">
        <v>400</v>
      </c>
      <c r="E5" s="75">
        <v>15000</v>
      </c>
      <c r="F5" s="75">
        <v>10000</v>
      </c>
      <c r="G5" s="75">
        <v>533</v>
      </c>
      <c r="H5" s="75">
        <v>500</v>
      </c>
      <c r="I5" s="75">
        <v>1100</v>
      </c>
      <c r="J5" s="75">
        <v>1000</v>
      </c>
      <c r="K5" s="75">
        <v>18000</v>
      </c>
      <c r="L5" s="75">
        <v>10000</v>
      </c>
      <c r="M5" s="75">
        <v>500</v>
      </c>
      <c r="N5" s="75">
        <v>800</v>
      </c>
      <c r="O5" s="76">
        <v>46078</v>
      </c>
      <c r="Q5" s="545"/>
    </row>
    <row r="6" spans="1:17" s="80" customFormat="1" ht="13.5" customHeight="1">
      <c r="A6" s="77" t="s">
        <v>68</v>
      </c>
      <c r="B6" s="183" t="s">
        <v>107</v>
      </c>
      <c r="C6" s="78">
        <v>2892</v>
      </c>
      <c r="D6" s="78">
        <v>2892</v>
      </c>
      <c r="E6" s="78">
        <v>2892</v>
      </c>
      <c r="F6" s="78">
        <v>2892</v>
      </c>
      <c r="G6" s="78">
        <v>2892</v>
      </c>
      <c r="H6" s="78">
        <v>2892</v>
      </c>
      <c r="I6" s="78">
        <v>2892</v>
      </c>
      <c r="J6" s="78">
        <v>2892</v>
      </c>
      <c r="K6" s="78">
        <v>2892</v>
      </c>
      <c r="L6" s="78">
        <v>2892</v>
      </c>
      <c r="M6" s="78">
        <v>2892</v>
      </c>
      <c r="N6" s="78">
        <v>2890</v>
      </c>
      <c r="O6" s="79">
        <v>27855</v>
      </c>
      <c r="Q6" s="545"/>
    </row>
    <row r="7" spans="1:17" s="80" customFormat="1" ht="15.75">
      <c r="A7" s="77" t="s">
        <v>69</v>
      </c>
      <c r="B7" s="184" t="s">
        <v>109</v>
      </c>
      <c r="C7" s="81">
        <v>100</v>
      </c>
      <c r="D7" s="81">
        <v>150</v>
      </c>
      <c r="E7" s="81">
        <v>3500</v>
      </c>
      <c r="F7" s="81">
        <v>1000</v>
      </c>
      <c r="G7" s="81">
        <v>50</v>
      </c>
      <c r="H7" s="81">
        <v>100</v>
      </c>
      <c r="I7" s="81">
        <v>150</v>
      </c>
      <c r="J7" s="81">
        <v>100</v>
      </c>
      <c r="K7" s="81">
        <v>2500</v>
      </c>
      <c r="L7" s="81">
        <v>1050</v>
      </c>
      <c r="M7" s="81">
        <v>50</v>
      </c>
      <c r="N7" s="81">
        <v>50</v>
      </c>
      <c r="O7" s="82">
        <v>8300</v>
      </c>
      <c r="Q7" s="545"/>
    </row>
    <row r="8" spans="1:17" s="80" customFormat="1" ht="13.5" customHeight="1">
      <c r="A8" s="77" t="s">
        <v>70</v>
      </c>
      <c r="B8" s="183" t="s">
        <v>51</v>
      </c>
      <c r="C8" s="78">
        <v>6302</v>
      </c>
      <c r="D8" s="78">
        <v>12318</v>
      </c>
      <c r="E8" s="78">
        <v>12214</v>
      </c>
      <c r="F8" s="78">
        <v>11204</v>
      </c>
      <c r="G8" s="78">
        <v>12661</v>
      </c>
      <c r="H8" s="78">
        <v>11064</v>
      </c>
      <c r="I8" s="78">
        <v>8302</v>
      </c>
      <c r="J8" s="78">
        <v>10302</v>
      </c>
      <c r="K8" s="78">
        <v>11302</v>
      </c>
      <c r="L8" s="78">
        <v>11302</v>
      </c>
      <c r="M8" s="78">
        <v>11302</v>
      </c>
      <c r="N8" s="78">
        <v>11305</v>
      </c>
      <c r="O8" s="79">
        <v>131085</v>
      </c>
      <c r="Q8" s="545"/>
    </row>
    <row r="9" spans="1:17" s="80" customFormat="1" ht="13.5" customHeight="1">
      <c r="A9" s="77" t="s">
        <v>71</v>
      </c>
      <c r="B9" s="183" t="s">
        <v>52</v>
      </c>
      <c r="C9" s="78">
        <v>1188</v>
      </c>
      <c r="D9" s="78">
        <v>690</v>
      </c>
      <c r="E9" s="78">
        <v>1890</v>
      </c>
      <c r="F9" s="78">
        <v>5690</v>
      </c>
      <c r="G9" s="78">
        <v>4690</v>
      </c>
      <c r="H9" s="78">
        <v>690</v>
      </c>
      <c r="I9" s="78">
        <v>690</v>
      </c>
      <c r="J9" s="78">
        <v>2890</v>
      </c>
      <c r="K9" s="78">
        <v>8369</v>
      </c>
      <c r="L9" s="78">
        <v>690</v>
      </c>
      <c r="M9" s="78">
        <v>690</v>
      </c>
      <c r="N9" s="78">
        <v>690</v>
      </c>
      <c r="O9" s="79">
        <v>26958</v>
      </c>
      <c r="Q9" s="545"/>
    </row>
    <row r="10" spans="1:17" s="80" customFormat="1" ht="13.5" customHeight="1">
      <c r="A10" s="77" t="s">
        <v>72</v>
      </c>
      <c r="B10" s="183" t="s">
        <v>53</v>
      </c>
      <c r="C10" s="78"/>
      <c r="D10" s="78"/>
      <c r="E10" s="78"/>
      <c r="F10" s="78"/>
      <c r="G10" s="78"/>
      <c r="H10" s="78">
        <v>200</v>
      </c>
      <c r="I10" s="78"/>
      <c r="J10" s="78"/>
      <c r="K10" s="78"/>
      <c r="L10" s="78"/>
      <c r="M10" s="78"/>
      <c r="N10" s="78"/>
      <c r="O10" s="79">
        <v>45</v>
      </c>
      <c r="Q10" s="545"/>
    </row>
    <row r="11" spans="1:15" s="80" customFormat="1" ht="13.5" customHeight="1">
      <c r="A11" s="77" t="s">
        <v>73</v>
      </c>
      <c r="B11" s="183" t="s">
        <v>54</v>
      </c>
      <c r="C11" s="78">
        <v>214</v>
      </c>
      <c r="D11" s="78">
        <v>214</v>
      </c>
      <c r="E11" s="78">
        <v>210</v>
      </c>
      <c r="F11" s="78">
        <v>213</v>
      </c>
      <c r="G11" s="78">
        <v>214</v>
      </c>
      <c r="H11" s="78">
        <v>214</v>
      </c>
      <c r="I11" s="78">
        <v>214</v>
      </c>
      <c r="J11" s="78">
        <v>214</v>
      </c>
      <c r="K11" s="78">
        <v>213</v>
      </c>
      <c r="L11" s="78">
        <v>214</v>
      </c>
      <c r="M11" s="78">
        <v>215</v>
      </c>
      <c r="N11" s="78">
        <v>215</v>
      </c>
      <c r="O11" s="79">
        <v>10600</v>
      </c>
    </row>
    <row r="12" spans="1:15" s="80" customFormat="1" ht="15.75">
      <c r="A12" s="77" t="s">
        <v>74</v>
      </c>
      <c r="B12" s="185" t="s">
        <v>55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>
        <v>200</v>
      </c>
    </row>
    <row r="13" spans="1:15" s="80" customFormat="1" ht="13.5" customHeight="1" thickBot="1">
      <c r="A13" s="77" t="s">
        <v>75</v>
      </c>
      <c r="B13" s="183" t="s">
        <v>56</v>
      </c>
      <c r="C13" s="78">
        <v>8346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>
        <v>10293</v>
      </c>
    </row>
    <row r="14" spans="1:15" s="72" customFormat="1" ht="15.75" customHeight="1" thickBot="1">
      <c r="A14" s="71" t="s">
        <v>76</v>
      </c>
      <c r="B14" s="36" t="s">
        <v>169</v>
      </c>
      <c r="C14" s="83">
        <f aca="true" t="shared" si="0" ref="C14:N14">SUM(C5:C13)</f>
        <v>19242</v>
      </c>
      <c r="D14" s="83">
        <f t="shared" si="0"/>
        <v>16664</v>
      </c>
      <c r="E14" s="83">
        <f t="shared" si="0"/>
        <v>35706</v>
      </c>
      <c r="F14" s="83">
        <f t="shared" si="0"/>
        <v>30999</v>
      </c>
      <c r="G14" s="83">
        <f t="shared" si="0"/>
        <v>21040</v>
      </c>
      <c r="H14" s="83">
        <f t="shared" si="0"/>
        <v>15660</v>
      </c>
      <c r="I14" s="83">
        <f t="shared" si="0"/>
        <v>13348</v>
      </c>
      <c r="J14" s="83">
        <f t="shared" si="0"/>
        <v>17398</v>
      </c>
      <c r="K14" s="83">
        <f t="shared" si="0"/>
        <v>43276</v>
      </c>
      <c r="L14" s="83">
        <f t="shared" si="0"/>
        <v>26148</v>
      </c>
      <c r="M14" s="83">
        <f t="shared" si="0"/>
        <v>15649</v>
      </c>
      <c r="N14" s="83">
        <f t="shared" si="0"/>
        <v>15950</v>
      </c>
      <c r="O14" s="84">
        <v>261414</v>
      </c>
    </row>
    <row r="15" spans="1:15" s="72" customFormat="1" ht="15" customHeight="1" thickBot="1">
      <c r="A15" s="71" t="s">
        <v>77</v>
      </c>
      <c r="B15" s="622" t="s">
        <v>110</v>
      </c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4"/>
    </row>
    <row r="16" spans="1:17" s="80" customFormat="1" ht="13.5" customHeight="1">
      <c r="A16" s="85" t="s">
        <v>78</v>
      </c>
      <c r="B16" s="186" t="s">
        <v>118</v>
      </c>
      <c r="C16" s="81">
        <v>7900</v>
      </c>
      <c r="D16" s="81">
        <v>8420</v>
      </c>
      <c r="E16" s="81">
        <v>8519</v>
      </c>
      <c r="F16" s="81">
        <v>8469</v>
      </c>
      <c r="G16" s="81">
        <v>8319</v>
      </c>
      <c r="H16" s="81">
        <v>8251</v>
      </c>
      <c r="I16" s="81">
        <v>8200</v>
      </c>
      <c r="J16" s="81">
        <v>8100</v>
      </c>
      <c r="K16" s="81">
        <v>8100</v>
      </c>
      <c r="L16" s="81">
        <v>8200</v>
      </c>
      <c r="M16" s="81">
        <v>8100</v>
      </c>
      <c r="N16" s="81">
        <v>8607</v>
      </c>
      <c r="O16" s="82">
        <v>95779</v>
      </c>
      <c r="Q16" s="544"/>
    </row>
    <row r="17" spans="1:17" s="80" customFormat="1" ht="27" customHeight="1">
      <c r="A17" s="77" t="s">
        <v>79</v>
      </c>
      <c r="B17" s="185" t="s">
        <v>243</v>
      </c>
      <c r="C17" s="78">
        <v>1850</v>
      </c>
      <c r="D17" s="78">
        <v>1963</v>
      </c>
      <c r="E17" s="78">
        <v>1973</v>
      </c>
      <c r="F17" s="78">
        <v>1963</v>
      </c>
      <c r="G17" s="78">
        <v>1953</v>
      </c>
      <c r="H17" s="78">
        <v>1948</v>
      </c>
      <c r="I17" s="78">
        <v>1947</v>
      </c>
      <c r="J17" s="78">
        <v>1850</v>
      </c>
      <c r="K17" s="78">
        <v>1850</v>
      </c>
      <c r="L17" s="78">
        <v>1900</v>
      </c>
      <c r="M17" s="78">
        <v>1870</v>
      </c>
      <c r="N17" s="78">
        <v>2100</v>
      </c>
      <c r="O17" s="79">
        <v>23350</v>
      </c>
      <c r="Q17" s="544"/>
    </row>
    <row r="18" spans="1:17" s="80" customFormat="1" ht="13.5" customHeight="1">
      <c r="A18" s="77" t="s">
        <v>80</v>
      </c>
      <c r="B18" s="183" t="s">
        <v>182</v>
      </c>
      <c r="C18" s="78">
        <v>6800</v>
      </c>
      <c r="D18" s="78">
        <v>7330</v>
      </c>
      <c r="E18" s="78">
        <v>7540</v>
      </c>
      <c r="F18" s="78">
        <v>7730</v>
      </c>
      <c r="G18" s="78">
        <v>7873</v>
      </c>
      <c r="H18" s="78">
        <v>7158</v>
      </c>
      <c r="I18" s="78">
        <v>6900</v>
      </c>
      <c r="J18" s="78">
        <v>7000</v>
      </c>
      <c r="K18" s="78">
        <v>7200</v>
      </c>
      <c r="L18" s="78">
        <v>7300</v>
      </c>
      <c r="M18" s="78">
        <v>7300</v>
      </c>
      <c r="N18" s="78">
        <v>7500</v>
      </c>
      <c r="O18" s="79">
        <v>73720</v>
      </c>
      <c r="Q18" s="544"/>
    </row>
    <row r="19" spans="1:17" s="80" customFormat="1" ht="13.5" customHeight="1">
      <c r="A19" s="77" t="s">
        <v>81</v>
      </c>
      <c r="B19" s="183" t="s">
        <v>244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>
        <f>SUM(C19:N19)</f>
        <v>0</v>
      </c>
      <c r="Q19" s="544"/>
    </row>
    <row r="20" spans="1:17" s="80" customFormat="1" ht="13.5" customHeight="1">
      <c r="A20" s="77" t="s">
        <v>82</v>
      </c>
      <c r="B20" s="183" t="s">
        <v>57</v>
      </c>
      <c r="C20" s="78">
        <v>1029</v>
      </c>
      <c r="D20" s="78">
        <v>919</v>
      </c>
      <c r="E20" s="78">
        <v>911</v>
      </c>
      <c r="F20" s="78">
        <v>1236</v>
      </c>
      <c r="G20" s="78">
        <v>3538</v>
      </c>
      <c r="H20" s="78">
        <v>811</v>
      </c>
      <c r="I20" s="78">
        <v>611</v>
      </c>
      <c r="J20" s="78">
        <v>1122</v>
      </c>
      <c r="K20" s="78">
        <v>1211</v>
      </c>
      <c r="L20" s="78">
        <v>2697</v>
      </c>
      <c r="M20" s="78">
        <v>1511</v>
      </c>
      <c r="N20" s="78">
        <v>2011</v>
      </c>
      <c r="O20" s="79">
        <v>17408</v>
      </c>
      <c r="Q20" s="544"/>
    </row>
    <row r="21" spans="1:17" s="80" customFormat="1" ht="13.5" customHeight="1">
      <c r="A21" s="77" t="s">
        <v>83</v>
      </c>
      <c r="B21" s="183" t="s">
        <v>326</v>
      </c>
      <c r="C21" s="78">
        <v>75</v>
      </c>
      <c r="D21" s="78">
        <v>147</v>
      </c>
      <c r="E21" s="78">
        <v>164</v>
      </c>
      <c r="F21" s="78">
        <v>1091</v>
      </c>
      <c r="G21" s="78">
        <v>6502</v>
      </c>
      <c r="H21" s="78">
        <v>75</v>
      </c>
      <c r="I21" s="78">
        <v>1012</v>
      </c>
      <c r="J21" s="78">
        <v>75</v>
      </c>
      <c r="K21" s="78">
        <v>75</v>
      </c>
      <c r="L21" s="78">
        <v>75</v>
      </c>
      <c r="M21" s="78">
        <v>151</v>
      </c>
      <c r="N21" s="78">
        <v>75</v>
      </c>
      <c r="O21" s="79">
        <v>5303</v>
      </c>
      <c r="Q21" s="544"/>
    </row>
    <row r="22" spans="1:17" s="80" customFormat="1" ht="15.75">
      <c r="A22" s="77" t="s">
        <v>84</v>
      </c>
      <c r="B22" s="185" t="s">
        <v>247</v>
      </c>
      <c r="C22" s="78"/>
      <c r="D22" s="78"/>
      <c r="E22" s="78"/>
      <c r="F22" s="78"/>
      <c r="G22" s="78">
        <v>800</v>
      </c>
      <c r="H22" s="78">
        <v>7776</v>
      </c>
      <c r="I22" s="78"/>
      <c r="J22" s="78"/>
      <c r="K22" s="78"/>
      <c r="L22" s="78"/>
      <c r="M22" s="78"/>
      <c r="N22" s="78"/>
      <c r="O22" s="79">
        <v>31958</v>
      </c>
      <c r="Q22" s="544"/>
    </row>
    <row r="23" spans="1:17" s="80" customFormat="1" ht="13.5" customHeight="1">
      <c r="A23" s="77" t="s">
        <v>85</v>
      </c>
      <c r="B23" s="183" t="s">
        <v>357</v>
      </c>
      <c r="C23" s="78">
        <v>1588</v>
      </c>
      <c r="D23" s="78"/>
      <c r="E23" s="78">
        <v>1675</v>
      </c>
      <c r="F23" s="78"/>
      <c r="G23" s="78"/>
      <c r="H23" s="78"/>
      <c r="I23" s="78"/>
      <c r="J23" s="78">
        <v>1699</v>
      </c>
      <c r="K23" s="78"/>
      <c r="L23" s="78"/>
      <c r="M23" s="78"/>
      <c r="N23" s="78"/>
      <c r="O23" s="79">
        <v>5162</v>
      </c>
      <c r="Q23" s="544"/>
    </row>
    <row r="24" spans="1:17" s="80" customFormat="1" ht="13.5" customHeight="1">
      <c r="A24" s="77" t="s">
        <v>86</v>
      </c>
      <c r="B24" s="183" t="s">
        <v>98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Q24" s="544"/>
    </row>
    <row r="25" spans="1:17" s="80" customFormat="1" ht="13.5" customHeight="1">
      <c r="A25" s="77" t="s">
        <v>87</v>
      </c>
      <c r="B25" s="183" t="s">
        <v>58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>
        <f>SUM(C25:N25)</f>
        <v>0</v>
      </c>
      <c r="Q25" s="544"/>
    </row>
    <row r="26" spans="1:17" s="80" customFormat="1" ht="13.5" customHeight="1" thickBot="1">
      <c r="A26" s="77" t="s">
        <v>88</v>
      </c>
      <c r="B26" s="183" t="s">
        <v>59</v>
      </c>
      <c r="C26" s="78"/>
      <c r="D26" s="78"/>
      <c r="E26" s="78">
        <v>5000</v>
      </c>
      <c r="F26" s="78">
        <v>5000</v>
      </c>
      <c r="G26" s="78">
        <v>647</v>
      </c>
      <c r="H26" s="78"/>
      <c r="I26" s="78"/>
      <c r="J26" s="78"/>
      <c r="K26" s="78">
        <v>9788</v>
      </c>
      <c r="L26" s="78"/>
      <c r="M26" s="78"/>
      <c r="N26" s="78">
        <v>0</v>
      </c>
      <c r="O26" s="79">
        <v>8734</v>
      </c>
      <c r="Q26" s="544"/>
    </row>
    <row r="27" spans="1:17" s="72" customFormat="1" ht="15.75" customHeight="1" thickBot="1">
      <c r="A27" s="86" t="s">
        <v>89</v>
      </c>
      <c r="B27" s="36" t="s">
        <v>170</v>
      </c>
      <c r="C27" s="83">
        <f aca="true" t="shared" si="1" ref="C27:N27">SUM(C16:C26)</f>
        <v>19242</v>
      </c>
      <c r="D27" s="83">
        <f t="shared" si="1"/>
        <v>18779</v>
      </c>
      <c r="E27" s="83">
        <f t="shared" si="1"/>
        <v>25782</v>
      </c>
      <c r="F27" s="83">
        <f t="shared" si="1"/>
        <v>25489</v>
      </c>
      <c r="G27" s="83">
        <f t="shared" si="1"/>
        <v>29632</v>
      </c>
      <c r="H27" s="83">
        <f t="shared" si="1"/>
        <v>26019</v>
      </c>
      <c r="I27" s="83">
        <f t="shared" si="1"/>
        <v>18670</v>
      </c>
      <c r="J27" s="83">
        <f t="shared" si="1"/>
        <v>19846</v>
      </c>
      <c r="K27" s="83">
        <f t="shared" si="1"/>
        <v>28224</v>
      </c>
      <c r="L27" s="83">
        <f t="shared" si="1"/>
        <v>20172</v>
      </c>
      <c r="M27" s="83">
        <f t="shared" si="1"/>
        <v>18932</v>
      </c>
      <c r="N27" s="83">
        <f t="shared" si="1"/>
        <v>20293</v>
      </c>
      <c r="O27" s="84">
        <v>261414</v>
      </c>
      <c r="Q27" s="545"/>
    </row>
    <row r="28" spans="1:15" ht="16.5" thickBot="1">
      <c r="A28" s="86" t="s">
        <v>90</v>
      </c>
      <c r="B28" s="187" t="s">
        <v>171</v>
      </c>
      <c r="C28" s="87">
        <f aca="true" t="shared" si="2" ref="C28:O28">C14-C27</f>
        <v>0</v>
      </c>
      <c r="D28" s="87">
        <f t="shared" si="2"/>
        <v>-2115</v>
      </c>
      <c r="E28" s="87">
        <f t="shared" si="2"/>
        <v>9924</v>
      </c>
      <c r="F28" s="87">
        <f t="shared" si="2"/>
        <v>5510</v>
      </c>
      <c r="G28" s="87">
        <f t="shared" si="2"/>
        <v>-8592</v>
      </c>
      <c r="H28" s="87">
        <f t="shared" si="2"/>
        <v>-10359</v>
      </c>
      <c r="I28" s="87">
        <f t="shared" si="2"/>
        <v>-5322</v>
      </c>
      <c r="J28" s="87">
        <f t="shared" si="2"/>
        <v>-2448</v>
      </c>
      <c r="K28" s="87">
        <f t="shared" si="2"/>
        <v>15052</v>
      </c>
      <c r="L28" s="87">
        <f t="shared" si="2"/>
        <v>5976</v>
      </c>
      <c r="M28" s="87">
        <f t="shared" si="2"/>
        <v>-3283</v>
      </c>
      <c r="N28" s="87">
        <f t="shared" si="2"/>
        <v>-4343</v>
      </c>
      <c r="O28" s="88">
        <f t="shared" si="2"/>
        <v>0</v>
      </c>
    </row>
    <row r="29" ht="15.75">
      <c r="A29" s="90"/>
    </row>
    <row r="30" spans="2:15" ht="15.75">
      <c r="B30" s="91"/>
      <c r="C30" s="92"/>
      <c r="D30" s="92"/>
      <c r="O30" s="89"/>
    </row>
    <row r="31" ht="15.75">
      <c r="O31" s="89"/>
    </row>
    <row r="32" ht="15.75">
      <c r="O32" s="89"/>
    </row>
    <row r="33" ht="15.75">
      <c r="O33" s="89"/>
    </row>
    <row r="34" ht="15.75">
      <c r="O34" s="89"/>
    </row>
    <row r="35" ht="15.75">
      <c r="O35" s="89"/>
    </row>
    <row r="36" ht="15.75">
      <c r="O36" s="89"/>
    </row>
    <row r="37" ht="15.75">
      <c r="O37" s="89"/>
    </row>
    <row r="38" ht="15.75">
      <c r="O38" s="89"/>
    </row>
    <row r="39" ht="15.75">
      <c r="O39" s="89"/>
    </row>
    <row r="40" ht="15.75">
      <c r="O40" s="89"/>
    </row>
    <row r="41" ht="15.75">
      <c r="O41" s="89"/>
    </row>
    <row r="42" ht="15.75">
      <c r="O42" s="89"/>
    </row>
    <row r="43" ht="15.75">
      <c r="O43" s="89"/>
    </row>
    <row r="44" ht="15.75">
      <c r="O44" s="89"/>
    </row>
    <row r="45" ht="15.75">
      <c r="O45" s="89"/>
    </row>
    <row r="46" ht="15.75">
      <c r="O46" s="89"/>
    </row>
    <row r="47" ht="15.75">
      <c r="O47" s="89"/>
    </row>
    <row r="48" ht="15.75">
      <c r="O48" s="89"/>
    </row>
    <row r="49" ht="15.75">
      <c r="O49" s="89"/>
    </row>
    <row r="50" ht="15.75">
      <c r="O50" s="89"/>
    </row>
    <row r="51" ht="15.75">
      <c r="O51" s="89"/>
    </row>
    <row r="52" ht="15.75">
      <c r="O52" s="89"/>
    </row>
    <row r="53" ht="15.75">
      <c r="O53" s="89"/>
    </row>
    <row r="54" ht="15.75">
      <c r="O54" s="89"/>
    </row>
    <row r="55" ht="15.75">
      <c r="O55" s="89"/>
    </row>
    <row r="56" ht="15.75">
      <c r="O56" s="89"/>
    </row>
    <row r="57" ht="15.75">
      <c r="O57" s="89"/>
    </row>
    <row r="58" ht="15.75">
      <c r="O58" s="89"/>
    </row>
    <row r="59" ht="15.75">
      <c r="O59" s="89"/>
    </row>
    <row r="60" ht="15.75">
      <c r="O60" s="89"/>
    </row>
    <row r="61" ht="15.75">
      <c r="O61" s="89"/>
    </row>
    <row r="62" ht="15.75">
      <c r="O62" s="89"/>
    </row>
    <row r="63" ht="15.75">
      <c r="O63" s="89"/>
    </row>
    <row r="64" ht="15.75">
      <c r="O64" s="89"/>
    </row>
    <row r="65" ht="15.75">
      <c r="O65" s="89"/>
    </row>
    <row r="66" ht="15.75">
      <c r="O66" s="89"/>
    </row>
    <row r="67" ht="15.75">
      <c r="O67" s="89"/>
    </row>
    <row r="68" ht="15.75">
      <c r="O68" s="89"/>
    </row>
    <row r="69" ht="15.75">
      <c r="O69" s="89"/>
    </row>
    <row r="70" ht="15.75">
      <c r="O70" s="89"/>
    </row>
    <row r="71" ht="15.75">
      <c r="O71" s="89"/>
    </row>
    <row r="72" ht="15.75">
      <c r="O72" s="89"/>
    </row>
    <row r="73" ht="15.75">
      <c r="O73" s="89"/>
    </row>
    <row r="74" ht="15.75">
      <c r="O74" s="89"/>
    </row>
    <row r="75" ht="15.75">
      <c r="O75" s="89"/>
    </row>
    <row r="76" ht="15.75">
      <c r="O76" s="89"/>
    </row>
    <row r="77" ht="15.75">
      <c r="O77" s="89"/>
    </row>
    <row r="78" ht="15.75">
      <c r="O78" s="89"/>
    </row>
    <row r="79" ht="15.75">
      <c r="O79" s="89"/>
    </row>
    <row r="80" ht="15.75">
      <c r="O80" s="89"/>
    </row>
    <row r="81" ht="15.75">
      <c r="O81" s="89"/>
    </row>
    <row r="82" ht="15.75">
      <c r="O82" s="89"/>
    </row>
    <row r="83" ht="15.75">
      <c r="O83" s="8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C42" sqref="C42"/>
    </sheetView>
  </sheetViews>
  <sheetFormatPr defaultColWidth="9.00390625" defaultRowHeight="12.75"/>
  <cols>
    <col min="1" max="1" width="88.625" style="45" customWidth="1"/>
    <col min="2" max="3" width="27.875" style="45" customWidth="1"/>
    <col min="4" max="5" width="10.125" style="45" bestFit="1" customWidth="1"/>
    <col min="6" max="16384" width="9.375" style="45" customWidth="1"/>
  </cols>
  <sheetData>
    <row r="1" spans="1:3" ht="47.25" customHeight="1">
      <c r="A1" s="627" t="s">
        <v>60</v>
      </c>
      <c r="B1" s="627"/>
      <c r="C1" s="627"/>
    </row>
    <row r="2" spans="1:3" ht="22.5" customHeight="1" thickBot="1">
      <c r="A2" s="360"/>
      <c r="B2" s="361" t="s">
        <v>62</v>
      </c>
      <c r="C2" s="361"/>
    </row>
    <row r="3" spans="1:3" s="46" customFormat="1" ht="24" customHeight="1" thickBot="1">
      <c r="A3" s="191" t="s">
        <v>99</v>
      </c>
      <c r="B3" s="359" t="s">
        <v>61</v>
      </c>
      <c r="C3" s="546" t="s">
        <v>509</v>
      </c>
    </row>
    <row r="4" spans="1:3" s="47" customFormat="1" ht="13.5" thickBot="1">
      <c r="A4" s="117">
        <v>1</v>
      </c>
      <c r="B4" s="118">
        <v>2</v>
      </c>
      <c r="C4" s="118">
        <v>3</v>
      </c>
    </row>
    <row r="5" spans="1:3" ht="12.75">
      <c r="A5" s="93"/>
      <c r="B5" s="432"/>
      <c r="C5" s="432"/>
    </row>
    <row r="6" spans="1:3" ht="12.75" customHeight="1">
      <c r="A6" s="451" t="s">
        <v>471</v>
      </c>
      <c r="B6" s="432"/>
      <c r="C6" s="432"/>
    </row>
    <row r="7" spans="1:3" ht="12.75">
      <c r="A7" s="94" t="s">
        <v>472</v>
      </c>
      <c r="B7" s="432">
        <v>30228000</v>
      </c>
      <c r="C7" s="432">
        <v>31296664</v>
      </c>
    </row>
    <row r="8" spans="1:3" ht="12.75">
      <c r="A8" s="94" t="s">
        <v>473</v>
      </c>
      <c r="B8" s="432">
        <v>6208593</v>
      </c>
      <c r="C8" s="432">
        <v>6208593</v>
      </c>
    </row>
    <row r="9" spans="1:3" ht="12.75">
      <c r="A9" s="94" t="s">
        <v>474</v>
      </c>
      <c r="B9" s="432">
        <v>3932513</v>
      </c>
      <c r="C9" s="432">
        <v>3932513</v>
      </c>
    </row>
    <row r="10" spans="1:3" ht="12.75">
      <c r="A10" s="94" t="s">
        <v>475</v>
      </c>
      <c r="B10" s="432">
        <v>1953442</v>
      </c>
      <c r="C10" s="432">
        <v>1953442</v>
      </c>
    </row>
    <row r="11" spans="1:3" ht="12.75">
      <c r="A11" s="94"/>
      <c r="B11" s="432"/>
      <c r="C11" s="432"/>
    </row>
    <row r="12" spans="1:3" ht="12.75">
      <c r="A12" s="94" t="s">
        <v>476</v>
      </c>
      <c r="B12" s="432">
        <v>-14367835</v>
      </c>
      <c r="C12" s="432">
        <v>-14367835</v>
      </c>
    </row>
    <row r="13" spans="1:3" ht="12.75">
      <c r="A13" s="94"/>
      <c r="B13" s="432"/>
      <c r="C13" s="432"/>
    </row>
    <row r="14" spans="1:5" ht="12.75">
      <c r="A14" s="94" t="s">
        <v>490</v>
      </c>
      <c r="B14" s="432">
        <v>6679800</v>
      </c>
      <c r="C14" s="432">
        <v>6679800</v>
      </c>
      <c r="E14" s="586"/>
    </row>
    <row r="15" spans="1:3" ht="12.75">
      <c r="A15" s="94"/>
      <c r="B15" s="432"/>
      <c r="C15" s="432"/>
    </row>
    <row r="16" spans="1:3" ht="12.75">
      <c r="A16" s="451" t="s">
        <v>477</v>
      </c>
      <c r="B16" s="432"/>
      <c r="C16" s="432"/>
    </row>
    <row r="17" spans="1:3" ht="12.75">
      <c r="A17" s="94" t="s">
        <v>478</v>
      </c>
      <c r="B17" s="432"/>
      <c r="C17" s="432"/>
    </row>
    <row r="18" spans="1:3" ht="12.75">
      <c r="A18" s="94" t="s">
        <v>479</v>
      </c>
      <c r="B18" s="432">
        <v>26432000</v>
      </c>
      <c r="C18" s="432">
        <v>26432000</v>
      </c>
    </row>
    <row r="19" spans="1:3" ht="12.75">
      <c r="A19" s="94" t="s">
        <v>480</v>
      </c>
      <c r="B19" s="432">
        <v>13216000</v>
      </c>
      <c r="C19" s="432">
        <v>7552000</v>
      </c>
    </row>
    <row r="20" spans="1:3" ht="12.75">
      <c r="A20" s="94" t="s">
        <v>481</v>
      </c>
      <c r="B20" s="432">
        <v>7616000</v>
      </c>
      <c r="C20" s="432">
        <v>7616000</v>
      </c>
    </row>
    <row r="21" spans="1:5" ht="12.75">
      <c r="A21" s="94" t="s">
        <v>482</v>
      </c>
      <c r="B21" s="432">
        <v>7072000</v>
      </c>
      <c r="C21" s="432">
        <v>4824800</v>
      </c>
      <c r="E21" s="586"/>
    </row>
    <row r="22" spans="1:3" ht="12.75">
      <c r="A22" s="94" t="s">
        <v>483</v>
      </c>
      <c r="B22" s="432">
        <v>5652000</v>
      </c>
      <c r="C22" s="432">
        <v>5652000</v>
      </c>
    </row>
    <row r="23" spans="1:5" ht="12.75">
      <c r="A23" s="94" t="s">
        <v>484</v>
      </c>
      <c r="B23" s="432">
        <v>2718000</v>
      </c>
      <c r="C23" s="432">
        <v>1422000</v>
      </c>
      <c r="D23" s="586"/>
      <c r="E23" s="586"/>
    </row>
    <row r="24" spans="1:3" ht="12.75">
      <c r="A24" s="94" t="s">
        <v>485</v>
      </c>
      <c r="B24" s="432">
        <v>11322000</v>
      </c>
      <c r="C24" s="432">
        <v>8160000</v>
      </c>
    </row>
    <row r="25" spans="1:3" ht="12.75">
      <c r="A25" s="94"/>
      <c r="B25" s="432"/>
      <c r="C25" s="432"/>
    </row>
    <row r="26" spans="1:3" ht="12.75">
      <c r="A26" s="451" t="s">
        <v>486</v>
      </c>
      <c r="B26" s="432"/>
      <c r="C26" s="432"/>
    </row>
    <row r="27" spans="1:3" ht="12.75">
      <c r="A27" s="94" t="s">
        <v>487</v>
      </c>
      <c r="B27" s="432">
        <v>3219706</v>
      </c>
      <c r="C27" s="432">
        <v>3219706</v>
      </c>
    </row>
    <row r="28" spans="1:3" ht="12.75">
      <c r="A28" s="94" t="s">
        <v>488</v>
      </c>
      <c r="B28" s="432">
        <v>1992960</v>
      </c>
      <c r="C28" s="432">
        <v>1992960</v>
      </c>
    </row>
    <row r="29" spans="1:3" ht="12.75">
      <c r="A29" s="95"/>
      <c r="B29" s="432"/>
      <c r="C29" s="432"/>
    </row>
    <row r="30" spans="1:3" ht="12.75">
      <c r="A30" s="452" t="s">
        <v>489</v>
      </c>
      <c r="B30" s="432">
        <v>2820360</v>
      </c>
      <c r="C30" s="432">
        <v>2820360</v>
      </c>
    </row>
    <row r="31" spans="1:3" ht="12.75">
      <c r="A31" s="452"/>
      <c r="B31" s="432"/>
      <c r="C31" s="432"/>
    </row>
    <row r="32" spans="1:3" ht="12.75">
      <c r="A32" s="95" t="s">
        <v>500</v>
      </c>
      <c r="B32" s="432">
        <v>20000</v>
      </c>
      <c r="C32" s="432">
        <v>20708</v>
      </c>
    </row>
    <row r="33" spans="1:3" ht="12.75">
      <c r="A33" s="547"/>
      <c r="B33" s="548"/>
      <c r="C33" s="548"/>
    </row>
    <row r="34" spans="1:3" ht="12.75">
      <c r="A34" s="547" t="s">
        <v>529</v>
      </c>
      <c r="B34" s="548"/>
      <c r="C34" s="548">
        <v>3700000</v>
      </c>
    </row>
    <row r="35" spans="1:3" ht="12.75">
      <c r="A35" s="547"/>
      <c r="B35" s="548"/>
      <c r="C35" s="548"/>
    </row>
    <row r="36" spans="1:3" ht="12.75">
      <c r="A36" s="547" t="s">
        <v>510</v>
      </c>
      <c r="B36" s="548"/>
      <c r="C36" s="548">
        <v>1492035</v>
      </c>
    </row>
    <row r="37" spans="1:3" ht="12.75">
      <c r="A37" s="547"/>
      <c r="B37" s="548"/>
      <c r="C37" s="548"/>
    </row>
    <row r="38" spans="1:3" ht="12.75">
      <c r="A38" s="547" t="s">
        <v>511</v>
      </c>
      <c r="B38" s="548"/>
      <c r="C38" s="548">
        <v>4868376</v>
      </c>
    </row>
    <row r="39" spans="1:3" ht="12.75">
      <c r="A39" s="547"/>
      <c r="B39" s="548"/>
      <c r="C39" s="548"/>
    </row>
    <row r="40" spans="1:3" ht="12.75">
      <c r="A40" s="547" t="s">
        <v>291</v>
      </c>
      <c r="B40" s="548"/>
      <c r="C40" s="548">
        <v>11309462</v>
      </c>
    </row>
    <row r="41" spans="1:3" ht="13.5" thickBot="1">
      <c r="A41" s="547"/>
      <c r="B41" s="548"/>
      <c r="C41" s="548"/>
    </row>
    <row r="42" spans="1:3" s="49" customFormat="1" ht="19.5" customHeight="1" thickBot="1">
      <c r="A42" s="35" t="s">
        <v>100</v>
      </c>
      <c r="B42" s="48">
        <f>SUM(B5:B32)</f>
        <v>116715539</v>
      </c>
      <c r="C42" s="48">
        <f>SUM(C5:C41)</f>
        <v>126785584</v>
      </c>
    </row>
    <row r="46" ht="12.75">
      <c r="E46" s="586"/>
    </row>
    <row r="56" ht="12.75">
      <c r="B56" s="548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58" r:id="rId1"/>
  <headerFooter alignWithMargins="0">
    <oddHeader>&amp;R&amp;"Times New Roman CE,Félkövér dőlt"&amp;11 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view="pageBreakPreview" zoomScaleNormal="120" zoomScaleSheetLayoutView="100" workbookViewId="0" topLeftCell="A1">
      <selection activeCell="E23" sqref="E23"/>
    </sheetView>
  </sheetViews>
  <sheetFormatPr defaultColWidth="9.00390625" defaultRowHeight="12.75"/>
  <cols>
    <col min="1" max="1" width="9.50390625" style="380" customWidth="1"/>
    <col min="2" max="2" width="78.125" style="380" customWidth="1"/>
    <col min="3" max="4" width="15.875" style="381" customWidth="1"/>
    <col min="5" max="5" width="15.875" style="37" customWidth="1"/>
    <col min="6" max="16384" width="9.375" style="37" customWidth="1"/>
  </cols>
  <sheetData>
    <row r="1" spans="1:4" ht="15.75" customHeight="1">
      <c r="A1" s="594" t="s">
        <v>63</v>
      </c>
      <c r="B1" s="594"/>
      <c r="C1" s="594"/>
      <c r="D1" s="549"/>
    </row>
    <row r="2" spans="1:4" ht="15.75" customHeight="1" thickBot="1">
      <c r="A2" s="596" t="s">
        <v>189</v>
      </c>
      <c r="B2" s="596"/>
      <c r="C2" s="243" t="s">
        <v>346</v>
      </c>
      <c r="D2" s="249"/>
    </row>
    <row r="3" spans="1:5" ht="37.5" customHeight="1" thickBot="1">
      <c r="A3" s="28" t="s">
        <v>124</v>
      </c>
      <c r="B3" s="29" t="s">
        <v>65</v>
      </c>
      <c r="C3" s="38" t="s">
        <v>324</v>
      </c>
      <c r="D3" s="38" t="s">
        <v>502</v>
      </c>
      <c r="E3" s="38" t="s">
        <v>502</v>
      </c>
    </row>
    <row r="4" spans="1:5" s="39" customFormat="1" ht="12" customHeight="1" thickBot="1">
      <c r="A4" s="32">
        <v>1</v>
      </c>
      <c r="B4" s="33">
        <v>2</v>
      </c>
      <c r="C4" s="34">
        <v>3</v>
      </c>
      <c r="D4" s="34">
        <v>3</v>
      </c>
      <c r="E4" s="34">
        <v>3</v>
      </c>
    </row>
    <row r="5" spans="1:5" s="1" customFormat="1" ht="12" customHeight="1" thickBot="1">
      <c r="A5" s="25" t="s">
        <v>66</v>
      </c>
      <c r="B5" s="24" t="s">
        <v>202</v>
      </c>
      <c r="C5" s="221">
        <f>+C6+C11+C20</f>
        <v>101502</v>
      </c>
      <c r="D5" s="221">
        <f>+D6+D11+D20</f>
        <v>101535</v>
      </c>
      <c r="E5" s="221">
        <f>+E6+E11+E20</f>
        <v>82233</v>
      </c>
    </row>
    <row r="6" spans="1:5" s="1" customFormat="1" ht="12" customHeight="1" thickBot="1">
      <c r="A6" s="23" t="s">
        <v>67</v>
      </c>
      <c r="B6" s="199" t="s">
        <v>417</v>
      </c>
      <c r="C6" s="175">
        <f>+C7+C8+C9+C10</f>
        <v>58000</v>
      </c>
      <c r="D6" s="175">
        <f>+D7+D8+D9+D10</f>
        <v>58033</v>
      </c>
      <c r="E6" s="175">
        <f>+E7+E8+E9+E10</f>
        <v>46078</v>
      </c>
    </row>
    <row r="7" spans="1:5" s="1" customFormat="1" ht="12" customHeight="1">
      <c r="A7" s="16" t="s">
        <v>164</v>
      </c>
      <c r="B7" s="362" t="s">
        <v>108</v>
      </c>
      <c r="C7" s="176">
        <v>58000</v>
      </c>
      <c r="D7" s="176">
        <v>58000</v>
      </c>
      <c r="E7" s="176">
        <v>45250</v>
      </c>
    </row>
    <row r="8" spans="1:5" s="1" customFormat="1" ht="12" customHeight="1">
      <c r="A8" s="16" t="s">
        <v>165</v>
      </c>
      <c r="B8" s="213" t="s">
        <v>137</v>
      </c>
      <c r="C8" s="176"/>
      <c r="D8" s="176"/>
      <c r="E8" s="176"/>
    </row>
    <row r="9" spans="1:5" s="1" customFormat="1" ht="12" customHeight="1">
      <c r="A9" s="16" t="s">
        <v>166</v>
      </c>
      <c r="B9" s="213" t="s">
        <v>203</v>
      </c>
      <c r="C9" s="176"/>
      <c r="D9" s="176"/>
      <c r="E9" s="176">
        <v>760</v>
      </c>
    </row>
    <row r="10" spans="1:5" s="1" customFormat="1" ht="12" customHeight="1" thickBot="1">
      <c r="A10" s="16" t="s">
        <v>167</v>
      </c>
      <c r="B10" s="363" t="s">
        <v>505</v>
      </c>
      <c r="C10" s="176"/>
      <c r="D10" s="176">
        <v>33</v>
      </c>
      <c r="E10" s="176">
        <v>68</v>
      </c>
    </row>
    <row r="11" spans="1:5" s="1" customFormat="1" ht="12" customHeight="1" thickBot="1">
      <c r="A11" s="23" t="s">
        <v>68</v>
      </c>
      <c r="B11" s="24" t="s">
        <v>205</v>
      </c>
      <c r="C11" s="222">
        <f>+C12+C13+C14+C15+C16+C17+C18+C19</f>
        <v>34702</v>
      </c>
      <c r="D11" s="222">
        <f>+D12+D13+D14+D15+D16+D17+D18+D19</f>
        <v>34702</v>
      </c>
      <c r="E11" s="222">
        <f>+E12+E13+E14+E15+E16+E17+E18+E19</f>
        <v>27855</v>
      </c>
    </row>
    <row r="12" spans="1:5" s="1" customFormat="1" ht="12" customHeight="1">
      <c r="A12" s="20" t="s">
        <v>138</v>
      </c>
      <c r="B12" s="12" t="s">
        <v>210</v>
      </c>
      <c r="C12" s="223"/>
      <c r="D12" s="223"/>
      <c r="E12" s="223"/>
    </row>
    <row r="13" spans="1:5" s="1" customFormat="1" ht="12" customHeight="1">
      <c r="A13" s="16" t="s">
        <v>139</v>
      </c>
      <c r="B13" s="9" t="s">
        <v>211</v>
      </c>
      <c r="C13" s="224">
        <v>11081</v>
      </c>
      <c r="D13" s="224">
        <v>11081</v>
      </c>
      <c r="E13" s="224">
        <v>4587</v>
      </c>
    </row>
    <row r="14" spans="1:5" s="1" customFormat="1" ht="12" customHeight="1">
      <c r="A14" s="16" t="s">
        <v>140</v>
      </c>
      <c r="B14" s="9" t="s">
        <v>212</v>
      </c>
      <c r="C14" s="224"/>
      <c r="D14" s="224"/>
      <c r="E14" s="224"/>
    </row>
    <row r="15" spans="1:5" s="1" customFormat="1" ht="12" customHeight="1">
      <c r="A15" s="16" t="s">
        <v>141</v>
      </c>
      <c r="B15" s="9" t="s">
        <v>213</v>
      </c>
      <c r="C15" s="224">
        <v>13878</v>
      </c>
      <c r="D15" s="224">
        <v>13878</v>
      </c>
      <c r="E15" s="224">
        <v>14659</v>
      </c>
    </row>
    <row r="16" spans="1:5" s="1" customFormat="1" ht="12" customHeight="1">
      <c r="A16" s="15" t="s">
        <v>206</v>
      </c>
      <c r="B16" s="8" t="s">
        <v>214</v>
      </c>
      <c r="C16" s="225">
        <v>2525</v>
      </c>
      <c r="D16" s="225">
        <v>2525</v>
      </c>
      <c r="E16" s="225">
        <v>1342</v>
      </c>
    </row>
    <row r="17" spans="1:5" s="1" customFormat="1" ht="12" customHeight="1">
      <c r="A17" s="16" t="s">
        <v>207</v>
      </c>
      <c r="B17" s="9" t="s">
        <v>289</v>
      </c>
      <c r="C17" s="224">
        <v>7218</v>
      </c>
      <c r="D17" s="224">
        <v>7218</v>
      </c>
      <c r="E17" s="224">
        <v>7253</v>
      </c>
    </row>
    <row r="18" spans="1:5" s="1" customFormat="1" ht="12" customHeight="1">
      <c r="A18" s="16" t="s">
        <v>208</v>
      </c>
      <c r="B18" s="9" t="s">
        <v>216</v>
      </c>
      <c r="C18" s="224"/>
      <c r="D18" s="224"/>
      <c r="E18" s="224">
        <v>14</v>
      </c>
    </row>
    <row r="19" spans="1:5" s="1" customFormat="1" ht="12" customHeight="1" thickBot="1">
      <c r="A19" s="17" t="s">
        <v>209</v>
      </c>
      <c r="B19" s="10" t="s">
        <v>217</v>
      </c>
      <c r="C19" s="226"/>
      <c r="D19" s="226"/>
      <c r="E19" s="226"/>
    </row>
    <row r="20" spans="1:5" s="1" customFormat="1" ht="12" customHeight="1" thickBot="1">
      <c r="A20" s="23" t="s">
        <v>218</v>
      </c>
      <c r="B20" s="24" t="s">
        <v>290</v>
      </c>
      <c r="C20" s="227">
        <v>8800</v>
      </c>
      <c r="D20" s="227">
        <v>8800</v>
      </c>
      <c r="E20" s="227">
        <v>8300</v>
      </c>
    </row>
    <row r="21" spans="1:5" s="1" customFormat="1" ht="12" customHeight="1" thickBot="1">
      <c r="A21" s="23" t="s">
        <v>70</v>
      </c>
      <c r="B21" s="24" t="s">
        <v>220</v>
      </c>
      <c r="C21" s="222">
        <f>+C22+C23+C24+C25+C26+C27+C28+C29</f>
        <v>123627</v>
      </c>
      <c r="D21" s="222">
        <f>+D22+D23+D24+D25+D26+D27+D28+D29</f>
        <v>129578</v>
      </c>
      <c r="E21" s="222">
        <f>+E22+E23+E24+E25+E26+E27+E28+E29</f>
        <v>131085</v>
      </c>
    </row>
    <row r="22" spans="1:5" s="1" customFormat="1" ht="12" customHeight="1">
      <c r="A22" s="18" t="s">
        <v>142</v>
      </c>
      <c r="B22" s="11" t="s">
        <v>226</v>
      </c>
      <c r="C22" s="228">
        <v>116716</v>
      </c>
      <c r="D22" s="228">
        <v>120618</v>
      </c>
      <c r="E22" s="228">
        <v>112866</v>
      </c>
    </row>
    <row r="23" spans="1:5" s="1" customFormat="1" ht="12" customHeight="1">
      <c r="A23" s="16" t="s">
        <v>143</v>
      </c>
      <c r="B23" s="9" t="s">
        <v>227</v>
      </c>
      <c r="C23" s="224">
        <v>6911</v>
      </c>
      <c r="D23" s="224">
        <v>6910</v>
      </c>
      <c r="E23" s="224">
        <v>6910</v>
      </c>
    </row>
    <row r="24" spans="1:5" s="1" customFormat="1" ht="12" customHeight="1">
      <c r="A24" s="16" t="s">
        <v>144</v>
      </c>
      <c r="B24" s="9" t="s">
        <v>228</v>
      </c>
      <c r="C24" s="224">
        <v>0</v>
      </c>
      <c r="D24" s="224">
        <v>0</v>
      </c>
      <c r="E24" s="224">
        <v>0</v>
      </c>
    </row>
    <row r="25" spans="1:5" s="1" customFormat="1" ht="12" customHeight="1">
      <c r="A25" s="19" t="s">
        <v>221</v>
      </c>
      <c r="B25" s="9" t="s">
        <v>147</v>
      </c>
      <c r="C25" s="229"/>
      <c r="D25" s="229"/>
      <c r="E25" s="229"/>
    </row>
    <row r="26" spans="1:5" s="1" customFormat="1" ht="12" customHeight="1">
      <c r="A26" s="19" t="s">
        <v>222</v>
      </c>
      <c r="B26" s="9" t="s">
        <v>229</v>
      </c>
      <c r="C26" s="229"/>
      <c r="D26" s="229"/>
      <c r="E26" s="229"/>
    </row>
    <row r="27" spans="1:5" s="1" customFormat="1" ht="12" customHeight="1">
      <c r="A27" s="16" t="s">
        <v>223</v>
      </c>
      <c r="B27" s="9" t="s">
        <v>230</v>
      </c>
      <c r="C27" s="224"/>
      <c r="D27" s="224"/>
      <c r="E27" s="224"/>
    </row>
    <row r="28" spans="1:5" s="1" customFormat="1" ht="12" customHeight="1">
      <c r="A28" s="16" t="s">
        <v>224</v>
      </c>
      <c r="B28" s="9" t="s">
        <v>291</v>
      </c>
      <c r="C28" s="230"/>
      <c r="D28" s="230">
        <v>2050</v>
      </c>
      <c r="E28" s="230">
        <v>11309</v>
      </c>
    </row>
    <row r="29" spans="1:5" s="1" customFormat="1" ht="12" customHeight="1" thickBot="1">
      <c r="A29" s="16" t="s">
        <v>225</v>
      </c>
      <c r="B29" s="14" t="s">
        <v>232</v>
      </c>
      <c r="C29" s="230"/>
      <c r="D29" s="230"/>
      <c r="E29" s="230"/>
    </row>
    <row r="30" spans="1:5" s="1" customFormat="1" ht="12" customHeight="1" thickBot="1">
      <c r="A30" s="192" t="s">
        <v>71</v>
      </c>
      <c r="B30" s="24" t="s">
        <v>418</v>
      </c>
      <c r="C30" s="175">
        <f>+C31+C37</f>
        <v>28857</v>
      </c>
      <c r="D30" s="175">
        <f>+D31+D37</f>
        <v>28857</v>
      </c>
      <c r="E30" s="175">
        <f>+E31+E37</f>
        <v>26958</v>
      </c>
    </row>
    <row r="31" spans="1:5" s="1" customFormat="1" ht="12" customHeight="1">
      <c r="A31" s="193" t="s">
        <v>145</v>
      </c>
      <c r="B31" s="364" t="s">
        <v>419</v>
      </c>
      <c r="C31" s="189">
        <f>+C32+C33+C34+C35+C36</f>
        <v>8778</v>
      </c>
      <c r="D31" s="189">
        <f>+D32+D33+D34+D35+D36</f>
        <v>11278</v>
      </c>
      <c r="E31" s="189">
        <f>+E32+E33+E34+E35+E36</f>
        <v>14558</v>
      </c>
    </row>
    <row r="32" spans="1:5" s="1" customFormat="1" ht="12" customHeight="1">
      <c r="A32" s="194" t="s">
        <v>148</v>
      </c>
      <c r="B32" s="200" t="s">
        <v>292</v>
      </c>
      <c r="C32" s="180">
        <v>4007</v>
      </c>
      <c r="D32" s="180">
        <v>4007</v>
      </c>
      <c r="E32" s="180">
        <v>4200</v>
      </c>
    </row>
    <row r="33" spans="1:5" s="1" customFormat="1" ht="12" customHeight="1">
      <c r="A33" s="194" t="s">
        <v>149</v>
      </c>
      <c r="B33" s="200" t="s">
        <v>293</v>
      </c>
      <c r="C33" s="180">
        <v>4029</v>
      </c>
      <c r="D33" s="180">
        <v>4029</v>
      </c>
      <c r="E33" s="180">
        <v>2000</v>
      </c>
    </row>
    <row r="34" spans="1:5" s="1" customFormat="1" ht="12" customHeight="1">
      <c r="A34" s="194" t="s">
        <v>150</v>
      </c>
      <c r="B34" s="200" t="s">
        <v>294</v>
      </c>
      <c r="C34" s="180"/>
      <c r="D34" s="180"/>
      <c r="E34" s="180">
        <v>650</v>
      </c>
    </row>
    <row r="35" spans="1:5" s="1" customFormat="1" ht="12" customHeight="1">
      <c r="A35" s="194" t="s">
        <v>151</v>
      </c>
      <c r="B35" s="200" t="s">
        <v>295</v>
      </c>
      <c r="C35" s="180"/>
      <c r="D35" s="180"/>
      <c r="E35" s="180"/>
    </row>
    <row r="36" spans="1:5" s="1" customFormat="1" ht="12" customHeight="1">
      <c r="A36" s="194" t="s">
        <v>233</v>
      </c>
      <c r="B36" s="200" t="s">
        <v>420</v>
      </c>
      <c r="C36" s="180">
        <v>742</v>
      </c>
      <c r="D36" s="180">
        <v>3242</v>
      </c>
      <c r="E36" s="180">
        <v>7708</v>
      </c>
    </row>
    <row r="37" spans="1:5" s="1" customFormat="1" ht="12" customHeight="1">
      <c r="A37" s="194" t="s">
        <v>146</v>
      </c>
      <c r="B37" s="201" t="s">
        <v>421</v>
      </c>
      <c r="C37" s="188">
        <f>+C38+C39+C40+C41+C42</f>
        <v>20079</v>
      </c>
      <c r="D37" s="188">
        <f>+D38+D39+D40+D41+D42</f>
        <v>17579</v>
      </c>
      <c r="E37" s="188">
        <f>+E38+E39+E40+E41+E42</f>
        <v>12400</v>
      </c>
    </row>
    <row r="38" spans="1:5" s="1" customFormat="1" ht="12" customHeight="1">
      <c r="A38" s="194" t="s">
        <v>154</v>
      </c>
      <c r="B38" s="200" t="s">
        <v>292</v>
      </c>
      <c r="C38" s="180"/>
      <c r="D38" s="180"/>
      <c r="E38" s="180"/>
    </row>
    <row r="39" spans="1:5" s="1" customFormat="1" ht="12" customHeight="1">
      <c r="A39" s="194" t="s">
        <v>155</v>
      </c>
      <c r="B39" s="200" t="s">
        <v>293</v>
      </c>
      <c r="C39" s="180"/>
      <c r="D39" s="180"/>
      <c r="E39" s="180"/>
    </row>
    <row r="40" spans="1:5" s="1" customFormat="1" ht="12" customHeight="1">
      <c r="A40" s="194" t="s">
        <v>156</v>
      </c>
      <c r="B40" s="200" t="s">
        <v>294</v>
      </c>
      <c r="C40" s="180"/>
      <c r="D40" s="180"/>
      <c r="E40" s="180"/>
    </row>
    <row r="41" spans="1:5" s="1" customFormat="1" ht="12" customHeight="1">
      <c r="A41" s="194" t="s">
        <v>157</v>
      </c>
      <c r="B41" s="202" t="s">
        <v>295</v>
      </c>
      <c r="C41" s="180"/>
      <c r="D41" s="180"/>
      <c r="E41" s="180"/>
    </row>
    <row r="42" spans="1:5" s="1" customFormat="1" ht="12" customHeight="1" thickBot="1">
      <c r="A42" s="195" t="s">
        <v>234</v>
      </c>
      <c r="B42" s="203" t="s">
        <v>422</v>
      </c>
      <c r="C42" s="181">
        <v>20079</v>
      </c>
      <c r="D42" s="181">
        <v>17579</v>
      </c>
      <c r="E42" s="181">
        <v>12400</v>
      </c>
    </row>
    <row r="43" spans="1:5" s="1" customFormat="1" ht="12" customHeight="1" thickBot="1">
      <c r="A43" s="23" t="s">
        <v>235</v>
      </c>
      <c r="B43" s="365" t="s">
        <v>296</v>
      </c>
      <c r="C43" s="175">
        <f>+C44+C45</f>
        <v>0</v>
      </c>
      <c r="D43" s="175">
        <f>+D44+D45</f>
        <v>200</v>
      </c>
      <c r="E43" s="175">
        <f>+E44+E45</f>
        <v>245</v>
      </c>
    </row>
    <row r="44" spans="1:5" s="1" customFormat="1" ht="12" customHeight="1">
      <c r="A44" s="18" t="s">
        <v>152</v>
      </c>
      <c r="B44" s="213" t="s">
        <v>297</v>
      </c>
      <c r="C44" s="178"/>
      <c r="D44" s="178">
        <v>200</v>
      </c>
      <c r="E44" s="178">
        <v>245</v>
      </c>
    </row>
    <row r="45" spans="1:5" s="1" customFormat="1" ht="12" customHeight="1" thickBot="1">
      <c r="A45" s="15" t="s">
        <v>153</v>
      </c>
      <c r="B45" s="208" t="s">
        <v>301</v>
      </c>
      <c r="C45" s="177"/>
      <c r="D45" s="177"/>
      <c r="E45" s="177"/>
    </row>
    <row r="46" spans="1:5" s="1" customFormat="1" ht="12" customHeight="1" thickBot="1">
      <c r="A46" s="23" t="s">
        <v>73</v>
      </c>
      <c r="B46" s="365" t="s">
        <v>300</v>
      </c>
      <c r="C46" s="175">
        <f>+C47+C48+C49</f>
        <v>2564</v>
      </c>
      <c r="D46" s="175">
        <f>+D47+D48+D49</f>
        <v>2564</v>
      </c>
      <c r="E46" s="175">
        <f>+E47+E48+E49</f>
        <v>10600</v>
      </c>
    </row>
    <row r="47" spans="1:5" s="1" customFormat="1" ht="12" customHeight="1">
      <c r="A47" s="18" t="s">
        <v>238</v>
      </c>
      <c r="B47" s="213" t="s">
        <v>236</v>
      </c>
      <c r="C47" s="190"/>
      <c r="D47" s="190"/>
      <c r="E47" s="190"/>
    </row>
    <row r="48" spans="1:5" s="1" customFormat="1" ht="12" customHeight="1">
      <c r="A48" s="16" t="s">
        <v>239</v>
      </c>
      <c r="B48" s="200" t="s">
        <v>237</v>
      </c>
      <c r="C48" s="230">
        <v>2564</v>
      </c>
      <c r="D48" s="230">
        <v>2564</v>
      </c>
      <c r="E48" s="230">
        <v>10600</v>
      </c>
    </row>
    <row r="49" spans="1:5" s="1" customFormat="1" ht="12" customHeight="1" thickBot="1">
      <c r="A49" s="15" t="s">
        <v>355</v>
      </c>
      <c r="B49" s="208" t="s">
        <v>298</v>
      </c>
      <c r="C49" s="182"/>
      <c r="D49" s="182"/>
      <c r="E49" s="182"/>
    </row>
    <row r="50" spans="1:6" s="1" customFormat="1" ht="17.25" customHeight="1" thickBot="1">
      <c r="A50" s="23" t="s">
        <v>240</v>
      </c>
      <c r="B50" s="366" t="s">
        <v>299</v>
      </c>
      <c r="C50" s="231"/>
      <c r="D50" s="231"/>
      <c r="E50" s="231"/>
      <c r="F50" s="40"/>
    </row>
    <row r="51" spans="1:5" s="1" customFormat="1" ht="12" customHeight="1" thickBot="1">
      <c r="A51" s="23" t="s">
        <v>75</v>
      </c>
      <c r="B51" s="27" t="s">
        <v>241</v>
      </c>
      <c r="C51" s="232">
        <f>+C6+C11+C20+C21+C30+C43+C46+C50</f>
        <v>256550</v>
      </c>
      <c r="D51" s="232">
        <f>+D6+D11+D20+D21+D30+D43+D46+D50</f>
        <v>262734</v>
      </c>
      <c r="E51" s="232">
        <f>+E6+E11+E20+E21+E30+E43+E46+E50</f>
        <v>251121</v>
      </c>
    </row>
    <row r="52" spans="1:5" s="1" customFormat="1" ht="12" customHeight="1" thickBot="1">
      <c r="A52" s="204" t="s">
        <v>76</v>
      </c>
      <c r="B52" s="199" t="s">
        <v>302</v>
      </c>
      <c r="C52" s="233">
        <f>+C53+C59</f>
        <v>8346</v>
      </c>
      <c r="D52" s="233">
        <f>+D53+D59</f>
        <v>8346</v>
      </c>
      <c r="E52" s="233">
        <f>+E53+E59</f>
        <v>10293</v>
      </c>
    </row>
    <row r="53" spans="1:5" s="1" customFormat="1" ht="12" customHeight="1">
      <c r="A53" s="367" t="s">
        <v>185</v>
      </c>
      <c r="B53" s="364" t="s">
        <v>385</v>
      </c>
      <c r="C53" s="234">
        <f>+C54+C55+C56+C57+C58</f>
        <v>8346</v>
      </c>
      <c r="D53" s="234">
        <f>+D54+D55+D56+D57+D58</f>
        <v>8346</v>
      </c>
      <c r="E53" s="234">
        <f>+E54+E55+E56+E57+E58</f>
        <v>10293</v>
      </c>
    </row>
    <row r="54" spans="1:5" s="1" customFormat="1" ht="12" customHeight="1">
      <c r="A54" s="205" t="s">
        <v>314</v>
      </c>
      <c r="B54" s="200" t="s">
        <v>303</v>
      </c>
      <c r="C54" s="230">
        <v>8346</v>
      </c>
      <c r="D54" s="230">
        <v>8346</v>
      </c>
      <c r="E54" s="230">
        <v>10293</v>
      </c>
    </row>
    <row r="55" spans="1:5" s="1" customFormat="1" ht="12" customHeight="1">
      <c r="A55" s="205" t="s">
        <v>315</v>
      </c>
      <c r="B55" s="200" t="s">
        <v>304</v>
      </c>
      <c r="C55" s="230"/>
      <c r="D55" s="230"/>
      <c r="E55" s="230"/>
    </row>
    <row r="56" spans="1:5" s="1" customFormat="1" ht="12" customHeight="1">
      <c r="A56" s="205" t="s">
        <v>316</v>
      </c>
      <c r="B56" s="200" t="s">
        <v>305</v>
      </c>
      <c r="C56" s="230"/>
      <c r="D56" s="230"/>
      <c r="E56" s="230"/>
    </row>
    <row r="57" spans="1:5" s="1" customFormat="1" ht="12" customHeight="1">
      <c r="A57" s="205" t="s">
        <v>317</v>
      </c>
      <c r="B57" s="200" t="s">
        <v>306</v>
      </c>
      <c r="C57" s="230"/>
      <c r="D57" s="230"/>
      <c r="E57" s="230"/>
    </row>
    <row r="58" spans="1:5" s="1" customFormat="1" ht="12" customHeight="1">
      <c r="A58" s="205" t="s">
        <v>318</v>
      </c>
      <c r="B58" s="200" t="s">
        <v>307</v>
      </c>
      <c r="C58" s="230"/>
      <c r="D58" s="230"/>
      <c r="E58" s="230"/>
    </row>
    <row r="59" spans="1:5" s="1" customFormat="1" ht="12" customHeight="1">
      <c r="A59" s="206" t="s">
        <v>186</v>
      </c>
      <c r="B59" s="201" t="s">
        <v>384</v>
      </c>
      <c r="C59" s="235">
        <f>+C60+C61+C62+C63+C64</f>
        <v>0</v>
      </c>
      <c r="D59" s="235">
        <f>+D60+D61+D62+D63+D64</f>
        <v>0</v>
      </c>
      <c r="E59" s="235">
        <f>+E60+E61+E62+E63+E64</f>
        <v>0</v>
      </c>
    </row>
    <row r="60" spans="1:5" s="1" customFormat="1" ht="12" customHeight="1">
      <c r="A60" s="205" t="s">
        <v>319</v>
      </c>
      <c r="B60" s="200" t="s">
        <v>308</v>
      </c>
      <c r="C60" s="230"/>
      <c r="D60" s="230"/>
      <c r="E60" s="230"/>
    </row>
    <row r="61" spans="1:5" s="1" customFormat="1" ht="12" customHeight="1">
      <c r="A61" s="205" t="s">
        <v>320</v>
      </c>
      <c r="B61" s="200" t="s">
        <v>309</v>
      </c>
      <c r="C61" s="230"/>
      <c r="D61" s="230"/>
      <c r="E61" s="230"/>
    </row>
    <row r="62" spans="1:5" s="1" customFormat="1" ht="12" customHeight="1">
      <c r="A62" s="205" t="s">
        <v>321</v>
      </c>
      <c r="B62" s="200" t="s">
        <v>310</v>
      </c>
      <c r="C62" s="230"/>
      <c r="D62" s="230"/>
      <c r="E62" s="230"/>
    </row>
    <row r="63" spans="1:5" s="1" customFormat="1" ht="12" customHeight="1">
      <c r="A63" s="205" t="s">
        <v>322</v>
      </c>
      <c r="B63" s="200" t="s">
        <v>311</v>
      </c>
      <c r="C63" s="230"/>
      <c r="D63" s="230"/>
      <c r="E63" s="230"/>
    </row>
    <row r="64" spans="1:5" s="1" customFormat="1" ht="12" customHeight="1" thickBot="1">
      <c r="A64" s="207" t="s">
        <v>323</v>
      </c>
      <c r="B64" s="208" t="s">
        <v>312</v>
      </c>
      <c r="C64" s="236"/>
      <c r="D64" s="236"/>
      <c r="E64" s="236"/>
    </row>
    <row r="65" spans="1:5" s="1" customFormat="1" ht="12" customHeight="1" thickBot="1">
      <c r="A65" s="209" t="s">
        <v>77</v>
      </c>
      <c r="B65" s="368" t="s">
        <v>382</v>
      </c>
      <c r="C65" s="233">
        <f>+C51+C52</f>
        <v>264896</v>
      </c>
      <c r="D65" s="233">
        <f>+D51+D52</f>
        <v>271080</v>
      </c>
      <c r="E65" s="233">
        <f>+E51+E52</f>
        <v>261414</v>
      </c>
    </row>
    <row r="66" spans="1:5" s="1" customFormat="1" ht="13.5" customHeight="1" thickBot="1">
      <c r="A66" s="210" t="s">
        <v>78</v>
      </c>
      <c r="B66" s="369" t="s">
        <v>313</v>
      </c>
      <c r="C66" s="244"/>
      <c r="D66" s="244"/>
      <c r="E66" s="244"/>
    </row>
    <row r="67" spans="1:5" s="1" customFormat="1" ht="12" customHeight="1" thickBot="1">
      <c r="A67" s="209" t="s">
        <v>79</v>
      </c>
      <c r="B67" s="368" t="s">
        <v>383</v>
      </c>
      <c r="C67" s="245">
        <f>+C65+C66</f>
        <v>264896</v>
      </c>
      <c r="D67" s="245">
        <f>+D65+D66</f>
        <v>271080</v>
      </c>
      <c r="E67" s="245">
        <f>+E65+E66</f>
        <v>261414</v>
      </c>
    </row>
    <row r="68" spans="1:4" s="1" customFormat="1" ht="83.25" customHeight="1">
      <c r="A68" s="6"/>
      <c r="B68" s="7"/>
      <c r="C68" s="237"/>
      <c r="D68" s="237"/>
    </row>
    <row r="69" spans="1:4" ht="16.5" customHeight="1">
      <c r="A69" s="594" t="s">
        <v>95</v>
      </c>
      <c r="B69" s="594"/>
      <c r="C69" s="594"/>
      <c r="D69" s="549"/>
    </row>
    <row r="70" spans="1:4" s="250" customFormat="1" ht="16.5" customHeight="1" thickBot="1">
      <c r="A70" s="597" t="s">
        <v>190</v>
      </c>
      <c r="B70" s="597"/>
      <c r="C70" s="101" t="s">
        <v>346</v>
      </c>
      <c r="D70" s="550"/>
    </row>
    <row r="71" spans="1:5" ht="37.5" customHeight="1" thickBot="1">
      <c r="A71" s="28" t="s">
        <v>64</v>
      </c>
      <c r="B71" s="29" t="s">
        <v>96</v>
      </c>
      <c r="C71" s="38" t="s">
        <v>324</v>
      </c>
      <c r="D71" s="38" t="s">
        <v>502</v>
      </c>
      <c r="E71" s="38" t="s">
        <v>502</v>
      </c>
    </row>
    <row r="72" spans="1:5" s="39" customFormat="1" ht="12" customHeight="1" thickBot="1">
      <c r="A72" s="32">
        <v>1</v>
      </c>
      <c r="B72" s="33">
        <v>2</v>
      </c>
      <c r="C72" s="34">
        <v>3</v>
      </c>
      <c r="D72" s="34">
        <v>3</v>
      </c>
      <c r="E72" s="34">
        <v>3</v>
      </c>
    </row>
    <row r="73" spans="1:5" ht="12" customHeight="1" thickBot="1">
      <c r="A73" s="25" t="s">
        <v>66</v>
      </c>
      <c r="B73" s="31" t="s">
        <v>242</v>
      </c>
      <c r="C73" s="221">
        <f>+C74+C75+C76+C77+C78</f>
        <v>223069</v>
      </c>
      <c r="D73" s="221">
        <f>+D74+D75+D76+D77+D78</f>
        <v>227590</v>
      </c>
      <c r="E73" s="221">
        <f>+E74+E75+E76+E77+E78</f>
        <v>210257</v>
      </c>
    </row>
    <row r="74" spans="1:5" ht="12" customHeight="1">
      <c r="A74" s="20" t="s">
        <v>158</v>
      </c>
      <c r="B74" s="12" t="s">
        <v>97</v>
      </c>
      <c r="C74" s="223">
        <v>97607</v>
      </c>
      <c r="D74" s="223">
        <v>99185</v>
      </c>
      <c r="E74" s="223">
        <v>95779</v>
      </c>
    </row>
    <row r="75" spans="1:5" ht="12" customHeight="1">
      <c r="A75" s="16" t="s">
        <v>159</v>
      </c>
      <c r="B75" s="9" t="s">
        <v>243</v>
      </c>
      <c r="C75" s="224">
        <v>22652</v>
      </c>
      <c r="D75" s="224">
        <v>23167</v>
      </c>
      <c r="E75" s="224">
        <v>23350</v>
      </c>
    </row>
    <row r="76" spans="1:5" ht="12" customHeight="1">
      <c r="A76" s="16" t="s">
        <v>160</v>
      </c>
      <c r="B76" s="9" t="s">
        <v>182</v>
      </c>
      <c r="C76" s="229">
        <v>85700</v>
      </c>
      <c r="D76" s="229">
        <v>87631</v>
      </c>
      <c r="E76" s="229">
        <v>73720</v>
      </c>
    </row>
    <row r="77" spans="1:5" ht="12" customHeight="1">
      <c r="A77" s="16" t="s">
        <v>161</v>
      </c>
      <c r="B77" s="13" t="s">
        <v>244</v>
      </c>
      <c r="C77" s="229"/>
      <c r="D77" s="229"/>
      <c r="E77" s="229"/>
    </row>
    <row r="78" spans="1:5" ht="12" customHeight="1">
      <c r="A78" s="16" t="s">
        <v>172</v>
      </c>
      <c r="B78" s="22" t="s">
        <v>245</v>
      </c>
      <c r="C78" s="229">
        <v>17110</v>
      </c>
      <c r="D78" s="229">
        <f>SUM(D80:D83)</f>
        <v>17607</v>
      </c>
      <c r="E78" s="229">
        <f>SUM(E80:E83)</f>
        <v>17408</v>
      </c>
    </row>
    <row r="79" spans="1:5" ht="12" customHeight="1">
      <c r="A79" s="16" t="s">
        <v>162</v>
      </c>
      <c r="B79" s="9" t="s">
        <v>267</v>
      </c>
      <c r="C79" s="229"/>
      <c r="D79" s="229"/>
      <c r="E79" s="229"/>
    </row>
    <row r="80" spans="1:5" ht="12" customHeight="1">
      <c r="A80" s="16" t="s">
        <v>163</v>
      </c>
      <c r="B80" s="105" t="s">
        <v>268</v>
      </c>
      <c r="C80" s="229">
        <v>12393</v>
      </c>
      <c r="D80" s="229">
        <v>12690</v>
      </c>
      <c r="E80" s="229">
        <v>9908</v>
      </c>
    </row>
    <row r="81" spans="1:5" ht="12" customHeight="1">
      <c r="A81" s="16" t="s">
        <v>173</v>
      </c>
      <c r="B81" s="105" t="s">
        <v>325</v>
      </c>
      <c r="C81" s="229">
        <v>2383</v>
      </c>
      <c r="D81" s="229">
        <v>2383</v>
      </c>
      <c r="E81" s="229">
        <v>5300</v>
      </c>
    </row>
    <row r="82" spans="1:5" ht="12" customHeight="1">
      <c r="A82" s="16" t="s">
        <v>174</v>
      </c>
      <c r="B82" s="106" t="s">
        <v>269</v>
      </c>
      <c r="C82" s="229">
        <v>2334</v>
      </c>
      <c r="D82" s="229">
        <v>2334</v>
      </c>
      <c r="E82" s="229">
        <v>2000</v>
      </c>
    </row>
    <row r="83" spans="1:5" ht="12" customHeight="1">
      <c r="A83" s="15" t="s">
        <v>175</v>
      </c>
      <c r="B83" s="107" t="s">
        <v>504</v>
      </c>
      <c r="C83" s="229"/>
      <c r="D83" s="229">
        <v>200</v>
      </c>
      <c r="E83" s="229">
        <v>200</v>
      </c>
    </row>
    <row r="84" spans="1:5" ht="12" customHeight="1">
      <c r="A84" s="16" t="s">
        <v>176</v>
      </c>
      <c r="B84" s="107" t="s">
        <v>270</v>
      </c>
      <c r="C84" s="229"/>
      <c r="D84" s="229"/>
      <c r="E84" s="229"/>
    </row>
    <row r="85" spans="1:5" ht="12" customHeight="1" thickBot="1">
      <c r="A85" s="21" t="s">
        <v>178</v>
      </c>
      <c r="B85" s="108" t="s">
        <v>271</v>
      </c>
      <c r="C85" s="238"/>
      <c r="D85" s="238"/>
      <c r="E85" s="238"/>
    </row>
    <row r="86" spans="1:5" ht="12" customHeight="1" thickBot="1">
      <c r="A86" s="23" t="s">
        <v>67</v>
      </c>
      <c r="B86" s="30" t="s">
        <v>356</v>
      </c>
      <c r="C86" s="222">
        <f>+C87+C88+C89</f>
        <v>22039</v>
      </c>
      <c r="D86" s="222">
        <f>+D87+D88+D89</f>
        <v>23055</v>
      </c>
      <c r="E86" s="222">
        <f>+E87+E88+E89</f>
        <v>42423</v>
      </c>
    </row>
    <row r="87" spans="1:5" ht="12" customHeight="1">
      <c r="A87" s="18" t="s">
        <v>164</v>
      </c>
      <c r="B87" s="9" t="s">
        <v>326</v>
      </c>
      <c r="C87" s="228">
        <v>9301</v>
      </c>
      <c r="D87" s="228">
        <v>9517</v>
      </c>
      <c r="E87" s="228">
        <v>5303</v>
      </c>
    </row>
    <row r="88" spans="1:5" ht="12" customHeight="1">
      <c r="A88" s="18" t="s">
        <v>165</v>
      </c>
      <c r="B88" s="14" t="s">
        <v>247</v>
      </c>
      <c r="C88" s="224">
        <v>7776</v>
      </c>
      <c r="D88" s="224">
        <v>8576</v>
      </c>
      <c r="E88" s="224">
        <v>31958</v>
      </c>
    </row>
    <row r="89" spans="1:5" ht="12" customHeight="1">
      <c r="A89" s="18" t="s">
        <v>166</v>
      </c>
      <c r="B89" s="200" t="s">
        <v>357</v>
      </c>
      <c r="C89" s="176">
        <v>4962</v>
      </c>
      <c r="D89" s="176">
        <v>4962</v>
      </c>
      <c r="E89" s="176">
        <v>5162</v>
      </c>
    </row>
    <row r="90" spans="1:5" ht="12" customHeight="1">
      <c r="A90" s="18" t="s">
        <v>167</v>
      </c>
      <c r="B90" s="200" t="s">
        <v>423</v>
      </c>
      <c r="C90" s="176"/>
      <c r="D90" s="176"/>
      <c r="E90" s="176"/>
    </row>
    <row r="91" spans="1:5" ht="12" customHeight="1">
      <c r="A91" s="18" t="s">
        <v>168</v>
      </c>
      <c r="B91" s="200" t="s">
        <v>358</v>
      </c>
      <c r="C91" s="176">
        <v>4962</v>
      </c>
      <c r="D91" s="176">
        <v>4962</v>
      </c>
      <c r="E91" s="176">
        <v>5162</v>
      </c>
    </row>
    <row r="92" spans="1:5" ht="15.75">
      <c r="A92" s="18" t="s">
        <v>177</v>
      </c>
      <c r="B92" s="200" t="s">
        <v>359</v>
      </c>
      <c r="C92" s="176"/>
      <c r="D92" s="176"/>
      <c r="E92" s="176"/>
    </row>
    <row r="93" spans="1:5" ht="12" customHeight="1">
      <c r="A93" s="18" t="s">
        <v>179</v>
      </c>
      <c r="B93" s="370" t="s">
        <v>330</v>
      </c>
      <c r="C93" s="176"/>
      <c r="D93" s="176"/>
      <c r="E93" s="176"/>
    </row>
    <row r="94" spans="1:5" ht="12" customHeight="1">
      <c r="A94" s="18" t="s">
        <v>248</v>
      </c>
      <c r="B94" s="370" t="s">
        <v>331</v>
      </c>
      <c r="C94" s="176"/>
      <c r="D94" s="176"/>
      <c r="E94" s="176"/>
    </row>
    <row r="95" spans="1:5" ht="12" customHeight="1">
      <c r="A95" s="18" t="s">
        <v>249</v>
      </c>
      <c r="B95" s="370" t="s">
        <v>329</v>
      </c>
      <c r="C95" s="176"/>
      <c r="D95" s="176"/>
      <c r="E95" s="176"/>
    </row>
    <row r="96" spans="1:5" ht="24" customHeight="1" thickBot="1">
      <c r="A96" s="15" t="s">
        <v>250</v>
      </c>
      <c r="B96" s="371" t="s">
        <v>328</v>
      </c>
      <c r="C96" s="179"/>
      <c r="D96" s="179"/>
      <c r="E96" s="179"/>
    </row>
    <row r="97" spans="1:5" ht="12" customHeight="1" thickBot="1">
      <c r="A97" s="23" t="s">
        <v>68</v>
      </c>
      <c r="B97" s="98" t="s">
        <v>360</v>
      </c>
      <c r="C97" s="222">
        <f>+C98+C99</f>
        <v>19788</v>
      </c>
      <c r="D97" s="222">
        <f>+D98+D99</f>
        <v>20435</v>
      </c>
      <c r="E97" s="222">
        <f>+E98+E99</f>
        <v>8734</v>
      </c>
    </row>
    <row r="98" spans="1:5" ht="12" customHeight="1">
      <c r="A98" s="18" t="s">
        <v>138</v>
      </c>
      <c r="B98" s="11" t="s">
        <v>112</v>
      </c>
      <c r="C98" s="228">
        <v>3087</v>
      </c>
      <c r="D98" s="228">
        <v>10341</v>
      </c>
      <c r="E98" s="228">
        <v>8734</v>
      </c>
    </row>
    <row r="99" spans="1:5" ht="12" customHeight="1" thickBot="1">
      <c r="A99" s="19" t="s">
        <v>139</v>
      </c>
      <c r="B99" s="14" t="s">
        <v>113</v>
      </c>
      <c r="C99" s="229">
        <v>16701</v>
      </c>
      <c r="D99" s="229">
        <v>10094</v>
      </c>
      <c r="E99" s="229">
        <v>0</v>
      </c>
    </row>
    <row r="100" spans="1:5" s="198" customFormat="1" ht="12" customHeight="1" thickBot="1">
      <c r="A100" s="204" t="s">
        <v>69</v>
      </c>
      <c r="B100" s="199" t="s">
        <v>332</v>
      </c>
      <c r="C100" s="382"/>
      <c r="D100" s="382"/>
      <c r="E100" s="382"/>
    </row>
    <row r="101" spans="1:5" ht="12" customHeight="1" thickBot="1">
      <c r="A101" s="196" t="s">
        <v>70</v>
      </c>
      <c r="B101" s="197" t="s">
        <v>194</v>
      </c>
      <c r="C101" s="221">
        <f>+C73+C86+C97+C100</f>
        <v>264896</v>
      </c>
      <c r="D101" s="221">
        <f>+D73+D86+D97+D100</f>
        <v>271080</v>
      </c>
      <c r="E101" s="221">
        <f>+E73+E86+E97+E100</f>
        <v>261414</v>
      </c>
    </row>
    <row r="102" spans="1:5" ht="12" customHeight="1" thickBot="1">
      <c r="A102" s="204" t="s">
        <v>71</v>
      </c>
      <c r="B102" s="199" t="s">
        <v>424</v>
      </c>
      <c r="C102" s="222">
        <f>+C103+C111</f>
        <v>0</v>
      </c>
      <c r="D102" s="222">
        <f>+D103+D111</f>
        <v>0</v>
      </c>
      <c r="E102" s="222">
        <f>+E103+E111</f>
        <v>0</v>
      </c>
    </row>
    <row r="103" spans="1:5" ht="12" customHeight="1" thickBot="1">
      <c r="A103" s="220" t="s">
        <v>145</v>
      </c>
      <c r="B103" s="372" t="s">
        <v>425</v>
      </c>
      <c r="C103" s="398">
        <f>+C104+C105+C106+C107+C108+C109+C110</f>
        <v>0</v>
      </c>
      <c r="D103" s="398">
        <f>+D104+D105+D106+D107+D108+D109+D110</f>
        <v>0</v>
      </c>
      <c r="E103" s="398">
        <f>+E104+E105+E106+E107+E108+E109+E110</f>
        <v>0</v>
      </c>
    </row>
    <row r="104" spans="1:5" ht="12" customHeight="1">
      <c r="A104" s="212" t="s">
        <v>148</v>
      </c>
      <c r="B104" s="213" t="s">
        <v>333</v>
      </c>
      <c r="C104" s="246"/>
      <c r="D104" s="246"/>
      <c r="E104" s="246"/>
    </row>
    <row r="105" spans="1:5" ht="12" customHeight="1">
      <c r="A105" s="205" t="s">
        <v>149</v>
      </c>
      <c r="B105" s="200" t="s">
        <v>334</v>
      </c>
      <c r="C105" s="247"/>
      <c r="D105" s="247"/>
      <c r="E105" s="247"/>
    </row>
    <row r="106" spans="1:5" ht="12" customHeight="1">
      <c r="A106" s="205" t="s">
        <v>150</v>
      </c>
      <c r="B106" s="200" t="s">
        <v>335</v>
      </c>
      <c r="C106" s="247"/>
      <c r="D106" s="247"/>
      <c r="E106" s="247"/>
    </row>
    <row r="107" spans="1:5" ht="12" customHeight="1">
      <c r="A107" s="205" t="s">
        <v>151</v>
      </c>
      <c r="B107" s="200" t="s">
        <v>336</v>
      </c>
      <c r="C107" s="247"/>
      <c r="D107" s="247"/>
      <c r="E107" s="247"/>
    </row>
    <row r="108" spans="1:5" ht="12" customHeight="1">
      <c r="A108" s="205" t="s">
        <v>233</v>
      </c>
      <c r="B108" s="200" t="s">
        <v>337</v>
      </c>
      <c r="C108" s="247"/>
      <c r="D108" s="247"/>
      <c r="E108" s="247"/>
    </row>
    <row r="109" spans="1:5" ht="12" customHeight="1">
      <c r="A109" s="205" t="s">
        <v>251</v>
      </c>
      <c r="B109" s="200" t="s">
        <v>338</v>
      </c>
      <c r="C109" s="247"/>
      <c r="D109" s="247"/>
      <c r="E109" s="247"/>
    </row>
    <row r="110" spans="1:5" ht="12" customHeight="1" thickBot="1">
      <c r="A110" s="214" t="s">
        <v>252</v>
      </c>
      <c r="B110" s="215" t="s">
        <v>339</v>
      </c>
      <c r="C110" s="248"/>
      <c r="D110" s="248"/>
      <c r="E110" s="248"/>
    </row>
    <row r="111" spans="1:5" ht="12" customHeight="1" thickBot="1">
      <c r="A111" s="220" t="s">
        <v>146</v>
      </c>
      <c r="B111" s="372" t="s">
        <v>426</v>
      </c>
      <c r="C111" s="398">
        <f>+C112+C113+C114+C115+C116+C117+C118+C119</f>
        <v>0</v>
      </c>
      <c r="D111" s="398">
        <f>+D112+D113+D114+D115+D116+D117+D118+D119</f>
        <v>0</v>
      </c>
      <c r="E111" s="398">
        <f>+E112+E113+E114+E115+E116+E117+E118+E119</f>
        <v>0</v>
      </c>
    </row>
    <row r="112" spans="1:5" ht="12" customHeight="1">
      <c r="A112" s="212" t="s">
        <v>154</v>
      </c>
      <c r="B112" s="213" t="s">
        <v>333</v>
      </c>
      <c r="C112" s="246"/>
      <c r="D112" s="246"/>
      <c r="E112" s="246"/>
    </row>
    <row r="113" spans="1:5" ht="12" customHeight="1">
      <c r="A113" s="205" t="s">
        <v>155</v>
      </c>
      <c r="B113" s="200" t="s">
        <v>340</v>
      </c>
      <c r="C113" s="247"/>
      <c r="D113" s="247"/>
      <c r="E113" s="247"/>
    </row>
    <row r="114" spans="1:5" ht="12" customHeight="1">
      <c r="A114" s="205" t="s">
        <v>156</v>
      </c>
      <c r="B114" s="200" t="s">
        <v>335</v>
      </c>
      <c r="C114" s="247"/>
      <c r="D114" s="247"/>
      <c r="E114" s="247"/>
    </row>
    <row r="115" spans="1:5" ht="12" customHeight="1">
      <c r="A115" s="205" t="s">
        <v>157</v>
      </c>
      <c r="B115" s="200" t="s">
        <v>336</v>
      </c>
      <c r="C115" s="247"/>
      <c r="D115" s="247"/>
      <c r="E115" s="247"/>
    </row>
    <row r="116" spans="1:5" ht="12" customHeight="1">
      <c r="A116" s="205" t="s">
        <v>234</v>
      </c>
      <c r="B116" s="200" t="s">
        <v>337</v>
      </c>
      <c r="C116" s="247"/>
      <c r="D116" s="247"/>
      <c r="E116" s="247"/>
    </row>
    <row r="117" spans="1:5" ht="12" customHeight="1">
      <c r="A117" s="205" t="s">
        <v>253</v>
      </c>
      <c r="B117" s="200" t="s">
        <v>341</v>
      </c>
      <c r="C117" s="247"/>
      <c r="D117" s="247"/>
      <c r="E117" s="247"/>
    </row>
    <row r="118" spans="1:5" ht="12" customHeight="1">
      <c r="A118" s="205" t="s">
        <v>254</v>
      </c>
      <c r="B118" s="200" t="s">
        <v>339</v>
      </c>
      <c r="C118" s="247"/>
      <c r="D118" s="247"/>
      <c r="E118" s="247"/>
    </row>
    <row r="119" spans="1:5" ht="12" customHeight="1" thickBot="1">
      <c r="A119" s="214" t="s">
        <v>255</v>
      </c>
      <c r="B119" s="215" t="s">
        <v>427</v>
      </c>
      <c r="C119" s="248"/>
      <c r="D119" s="248"/>
      <c r="E119" s="248"/>
    </row>
    <row r="120" spans="1:5" ht="12" customHeight="1" thickBot="1">
      <c r="A120" s="204" t="s">
        <v>72</v>
      </c>
      <c r="B120" s="368" t="s">
        <v>342</v>
      </c>
      <c r="C120" s="239">
        <f>+C101+C102</f>
        <v>264896</v>
      </c>
      <c r="D120" s="239">
        <f>+D101+D102</f>
        <v>271080</v>
      </c>
      <c r="E120" s="239">
        <f>+E101+E102</f>
        <v>261414</v>
      </c>
    </row>
    <row r="121" spans="1:10" ht="15" customHeight="1" thickBot="1">
      <c r="A121" s="204" t="s">
        <v>73</v>
      </c>
      <c r="B121" s="368" t="s">
        <v>343</v>
      </c>
      <c r="C121" s="240"/>
      <c r="D121" s="240"/>
      <c r="E121" s="240"/>
      <c r="G121" s="40"/>
      <c r="H121" s="99"/>
      <c r="I121" s="99"/>
      <c r="J121" s="99"/>
    </row>
    <row r="122" spans="1:5" s="1" customFormat="1" ht="12.75" customHeight="1" thickBot="1">
      <c r="A122" s="216" t="s">
        <v>74</v>
      </c>
      <c r="B122" s="369" t="s">
        <v>344</v>
      </c>
      <c r="C122" s="233">
        <f>+C120+C121</f>
        <v>264896</v>
      </c>
      <c r="D122" s="233">
        <f>+D120+D121</f>
        <v>271080</v>
      </c>
      <c r="E122" s="233">
        <f>+E120+E121</f>
        <v>261414</v>
      </c>
    </row>
    <row r="123" spans="1:4" ht="7.5" customHeight="1">
      <c r="A123" s="373"/>
      <c r="B123" s="373"/>
      <c r="C123" s="374"/>
      <c r="D123" s="37"/>
    </row>
    <row r="124" spans="1:4" ht="15.75">
      <c r="A124" s="598" t="s">
        <v>197</v>
      </c>
      <c r="B124" s="598"/>
      <c r="C124" s="598"/>
      <c r="D124" s="37"/>
    </row>
    <row r="125" spans="1:4" ht="15" customHeight="1" thickBot="1">
      <c r="A125" s="596" t="s">
        <v>191</v>
      </c>
      <c r="B125" s="596"/>
      <c r="C125" s="243" t="s">
        <v>346</v>
      </c>
      <c r="D125" s="37"/>
    </row>
    <row r="126" spans="1:5" ht="13.5" customHeight="1" thickBot="1">
      <c r="A126" s="23">
        <v>1</v>
      </c>
      <c r="B126" s="30" t="s">
        <v>262</v>
      </c>
      <c r="C126" s="241">
        <f>+C51-C101</f>
        <v>-8346</v>
      </c>
      <c r="D126" s="241">
        <f>+D51-D101</f>
        <v>-8346</v>
      </c>
      <c r="E126" s="241">
        <f>+E51-E101</f>
        <v>-10293</v>
      </c>
    </row>
    <row r="127" spans="1:4" ht="7.5" customHeight="1">
      <c r="A127" s="373"/>
      <c r="B127" s="373"/>
      <c r="C127" s="374"/>
      <c r="D127" s="37"/>
    </row>
    <row r="128" spans="1:6" ht="15.75">
      <c r="A128" s="592" t="s">
        <v>345</v>
      </c>
      <c r="B128" s="592"/>
      <c r="C128" s="592"/>
      <c r="D128"/>
      <c r="E128"/>
      <c r="F128"/>
    </row>
    <row r="129" spans="1:4" ht="12.75" customHeight="1" thickBot="1">
      <c r="A129" s="595" t="s">
        <v>192</v>
      </c>
      <c r="B129" s="595"/>
      <c r="C129" s="249" t="s">
        <v>346</v>
      </c>
      <c r="D129" s="37"/>
    </row>
    <row r="130" spans="1:5" ht="24" customHeight="1" thickBot="1">
      <c r="A130" s="204" t="s">
        <v>66</v>
      </c>
      <c r="B130" s="217" t="s">
        <v>428</v>
      </c>
      <c r="C130" s="239">
        <f>IF('2.1.sz.mell  '!C32&lt;&gt;"-",'2.1.sz.mell  '!C32,0)</f>
        <v>0</v>
      </c>
      <c r="D130" s="239">
        <f>IF('2.1.sz.mell  '!E32&lt;&gt;"-",'2.1.sz.mell  '!E32,0)</f>
        <v>490</v>
      </c>
      <c r="E130" s="239" t="str">
        <f>IF('2.1.sz.mell  '!F32&lt;&gt;"-",'2.1.sz.mell  '!F32,0)</f>
        <v>Tárgyévi  többlet:</v>
      </c>
    </row>
    <row r="131" spans="1:5" ht="39.75" customHeight="1" thickBot="1">
      <c r="A131" s="204" t="s">
        <v>67</v>
      </c>
      <c r="B131" s="217" t="s">
        <v>429</v>
      </c>
      <c r="C131" s="239">
        <f>IF('2.2.sz.mell  '!C36&lt;&gt;"-",'2.2.sz.mell  '!C36,0)</f>
        <v>8456</v>
      </c>
      <c r="D131" s="239">
        <f>IF('2.2.sz.mell  '!E36&lt;&gt;"-",'2.2.sz.mell  '!E36,0)</f>
        <v>0</v>
      </c>
      <c r="E131" s="239" t="str">
        <f>IF('2.2.sz.mell  '!F36&lt;&gt;"-",'2.2.sz.mell  '!F36,0)</f>
        <v>Tárgyévi  többlet:</v>
      </c>
    </row>
    <row r="132" spans="1:5" ht="27" customHeight="1" thickBot="1">
      <c r="A132" s="204" t="s">
        <v>68</v>
      </c>
      <c r="B132" s="217" t="s">
        <v>361</v>
      </c>
      <c r="C132" s="239">
        <f>C131+C130</f>
        <v>8456</v>
      </c>
      <c r="D132" s="239">
        <f>D131+D130</f>
        <v>490</v>
      </c>
      <c r="E132" s="239" t="e">
        <f>E131+E130</f>
        <v>#VALUE!</v>
      </c>
    </row>
    <row r="133" spans="1:4" ht="17.25" customHeight="1">
      <c r="A133" s="375"/>
      <c r="B133" s="376"/>
      <c r="C133" s="377"/>
      <c r="D133" s="37"/>
    </row>
    <row r="134" spans="1:4" ht="15.75">
      <c r="A134" s="593" t="s">
        <v>347</v>
      </c>
      <c r="B134" s="593"/>
      <c r="C134" s="593"/>
      <c r="D134" s="37"/>
    </row>
    <row r="135" spans="1:4" ht="12.75" customHeight="1" thickBot="1">
      <c r="A135" s="595" t="s">
        <v>348</v>
      </c>
      <c r="B135" s="595"/>
      <c r="C135" s="249" t="s">
        <v>346</v>
      </c>
      <c r="D135" s="37"/>
    </row>
    <row r="136" spans="1:5" ht="12.75" customHeight="1" thickBot="1">
      <c r="A136" s="204" t="s">
        <v>66</v>
      </c>
      <c r="B136" s="217" t="s">
        <v>430</v>
      </c>
      <c r="C136" s="239">
        <f>+C137-C140</f>
        <v>8346</v>
      </c>
      <c r="D136" s="239">
        <f>+D137-D140</f>
        <v>8346</v>
      </c>
      <c r="E136" s="239">
        <f>+E137-E140</f>
        <v>10293</v>
      </c>
    </row>
    <row r="137" spans="1:5" ht="12.75" customHeight="1" thickBot="1">
      <c r="A137" s="219" t="s">
        <v>158</v>
      </c>
      <c r="B137" s="378" t="s">
        <v>349</v>
      </c>
      <c r="C137" s="397">
        <f>+C52</f>
        <v>8346</v>
      </c>
      <c r="D137" s="397">
        <f>+D52</f>
        <v>8346</v>
      </c>
      <c r="E137" s="397">
        <f>+E52</f>
        <v>10293</v>
      </c>
    </row>
    <row r="138" spans="1:5" ht="18.75" customHeight="1" thickBot="1">
      <c r="A138" s="220" t="s">
        <v>263</v>
      </c>
      <c r="B138" s="379" t="s">
        <v>350</v>
      </c>
      <c r="C138" s="242">
        <f>+'2.1.sz.mell  '!C27</f>
        <v>8346</v>
      </c>
      <c r="D138" s="242">
        <f>+'2.1.sz.mell  '!E27</f>
        <v>2179</v>
      </c>
      <c r="E138" s="242" t="str">
        <f>+'2.1.sz.mell  '!F27</f>
        <v>Működési célú finanszírozási kiadások összesen (14+...+21)</v>
      </c>
    </row>
    <row r="139" spans="1:5" ht="17.25" customHeight="1" thickBot="1">
      <c r="A139" s="220" t="s">
        <v>264</v>
      </c>
      <c r="B139" s="379" t="s">
        <v>351</v>
      </c>
      <c r="C139" s="242">
        <f>+'2.2.sz.mell  '!C31</f>
        <v>0</v>
      </c>
      <c r="D139" s="242">
        <f>+'2.2.sz.mell  '!E31</f>
        <v>8114</v>
      </c>
      <c r="E139" s="242" t="str">
        <f>+'2.2.sz.mell  '!F31</f>
        <v>Felhalmozási célú finanszírozási kiadások összesen
(14+...+25)</v>
      </c>
    </row>
    <row r="140" spans="1:5" ht="12.75" customHeight="1" thickBot="1">
      <c r="A140" s="219" t="s">
        <v>159</v>
      </c>
      <c r="B140" s="378" t="s">
        <v>352</v>
      </c>
      <c r="C140" s="397">
        <f>+C102</f>
        <v>0</v>
      </c>
      <c r="D140" s="397">
        <f>+D102</f>
        <v>0</v>
      </c>
      <c r="E140" s="397">
        <f>+E102</f>
        <v>0</v>
      </c>
    </row>
    <row r="141" spans="1:5" ht="12.75" customHeight="1" thickBot="1">
      <c r="A141" s="220" t="s">
        <v>265</v>
      </c>
      <c r="B141" s="379" t="s">
        <v>353</v>
      </c>
      <c r="C141" s="242">
        <f>+'2.1.sz.mell  '!I27</f>
        <v>0</v>
      </c>
      <c r="D141" s="242">
        <f>+'2.1.sz.mell  '!I27</f>
        <v>0</v>
      </c>
      <c r="E141" s="242">
        <f>+'2.1.sz.mell  '!J27</f>
        <v>0</v>
      </c>
    </row>
    <row r="142" spans="1:5" ht="12.75" customHeight="1" thickBot="1">
      <c r="A142" s="220" t="s">
        <v>266</v>
      </c>
      <c r="B142" s="379" t="s">
        <v>354</v>
      </c>
      <c r="C142" s="242">
        <f>+'2.2.sz.mell  '!I31</f>
        <v>0</v>
      </c>
      <c r="D142" s="242">
        <f>+'2.2.sz.mell  '!I31</f>
        <v>0</v>
      </c>
      <c r="E142" s="242">
        <f>+'2.2.sz.mell  '!J31</f>
        <v>0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6" r:id="rId1"/>
  <headerFooter alignWithMargins="0">
    <oddHeader>&amp;C&amp;"Times New Roman CE,Félkövér"&amp;12
Rábapatona Önkormányzat
2013. ÉVI KÖLTSÉGVETÉSÉNEK ÖSSZEVONT MÉRLEGE&amp;10
&amp;R&amp;"Times New Roman CE,Félkövér dőlt"&amp;11 1.1. melléklet az 1/2014. (II.27.) önkormányzati rendelethez</oddHeader>
  </headerFooter>
  <rowBreaks count="1" manualBreakCount="1">
    <brk id="6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6.875" style="55" customWidth="1"/>
    <col min="2" max="2" width="55.125" style="119" customWidth="1"/>
    <col min="3" max="4" width="11.125" style="55" customWidth="1"/>
    <col min="5" max="5" width="12.875" style="55" customWidth="1"/>
    <col min="6" max="6" width="55.125" style="55" customWidth="1"/>
    <col min="7" max="9" width="12.875" style="55" customWidth="1"/>
    <col min="10" max="10" width="4.875" style="55" customWidth="1"/>
    <col min="11" max="16384" width="9.375" style="55" customWidth="1"/>
  </cols>
  <sheetData>
    <row r="1" spans="2:10" ht="39.75" customHeight="1">
      <c r="B1" s="258" t="s">
        <v>198</v>
      </c>
      <c r="C1" s="259"/>
      <c r="D1" s="259"/>
      <c r="E1" s="259"/>
      <c r="F1" s="259"/>
      <c r="G1" s="259"/>
      <c r="H1" s="259"/>
      <c r="I1" s="259"/>
      <c r="J1" s="601" t="s">
        <v>530</v>
      </c>
    </row>
    <row r="2" spans="9:10" ht="14.25" thickBot="1">
      <c r="I2" s="260" t="s">
        <v>116</v>
      </c>
      <c r="J2" s="601"/>
    </row>
    <row r="3" spans="1:10" ht="18" customHeight="1" thickBot="1">
      <c r="A3" s="599" t="s">
        <v>124</v>
      </c>
      <c r="B3" s="261" t="s">
        <v>106</v>
      </c>
      <c r="C3" s="262"/>
      <c r="D3" s="503"/>
      <c r="E3" s="503"/>
      <c r="F3" s="261" t="s">
        <v>110</v>
      </c>
      <c r="G3" s="507"/>
      <c r="H3" s="507"/>
      <c r="I3" s="263"/>
      <c r="J3" s="601"/>
    </row>
    <row r="4" spans="1:10" s="264" customFormat="1" ht="35.25" customHeight="1" thickBot="1">
      <c r="A4" s="600"/>
      <c r="B4" s="120" t="s">
        <v>117</v>
      </c>
      <c r="C4" s="121" t="s">
        <v>324</v>
      </c>
      <c r="D4" s="121" t="s">
        <v>502</v>
      </c>
      <c r="E4" s="121" t="s">
        <v>502</v>
      </c>
      <c r="F4" s="120" t="s">
        <v>117</v>
      </c>
      <c r="G4" s="121" t="s">
        <v>324</v>
      </c>
      <c r="H4" s="121" t="s">
        <v>502</v>
      </c>
      <c r="I4" s="121" t="s">
        <v>502</v>
      </c>
      <c r="J4" s="601"/>
    </row>
    <row r="5" spans="1:10" s="269" customFormat="1" ht="12" customHeight="1" thickBot="1">
      <c r="A5" s="265">
        <v>1</v>
      </c>
      <c r="B5" s="266">
        <v>2</v>
      </c>
      <c r="C5" s="267" t="s">
        <v>68</v>
      </c>
      <c r="D5" s="509" t="s">
        <v>69</v>
      </c>
      <c r="E5" s="268" t="s">
        <v>70</v>
      </c>
      <c r="F5" s="266" t="s">
        <v>71</v>
      </c>
      <c r="G5" s="509" t="s">
        <v>72</v>
      </c>
      <c r="H5" s="566" t="s">
        <v>73</v>
      </c>
      <c r="I5" s="268" t="s">
        <v>74</v>
      </c>
      <c r="J5" s="601"/>
    </row>
    <row r="6" spans="1:10" ht="12.75" customHeight="1">
      <c r="A6" s="270" t="s">
        <v>66</v>
      </c>
      <c r="B6" s="271" t="s">
        <v>219</v>
      </c>
      <c r="C6" s="556">
        <v>58000</v>
      </c>
      <c r="D6" s="564">
        <v>58033</v>
      </c>
      <c r="E6" s="253">
        <v>46078</v>
      </c>
      <c r="F6" s="271" t="s">
        <v>118</v>
      </c>
      <c r="G6" s="556">
        <v>97607</v>
      </c>
      <c r="H6" s="556">
        <v>99185</v>
      </c>
      <c r="I6" s="253">
        <v>95779</v>
      </c>
      <c r="J6" s="601"/>
    </row>
    <row r="7" spans="1:10" ht="12.75" customHeight="1">
      <c r="A7" s="272" t="s">
        <v>67</v>
      </c>
      <c r="B7" s="273" t="s">
        <v>107</v>
      </c>
      <c r="C7" s="252">
        <v>34702</v>
      </c>
      <c r="D7" s="252">
        <v>34702</v>
      </c>
      <c r="E7" s="254">
        <v>27855</v>
      </c>
      <c r="F7" s="273" t="s">
        <v>243</v>
      </c>
      <c r="G7" s="252">
        <v>22652</v>
      </c>
      <c r="H7" s="252">
        <v>23167</v>
      </c>
      <c r="I7" s="254">
        <v>23350</v>
      </c>
      <c r="J7" s="601"/>
    </row>
    <row r="8" spans="1:10" ht="12.75" customHeight="1">
      <c r="A8" s="272" t="s">
        <v>68</v>
      </c>
      <c r="B8" s="273" t="s">
        <v>109</v>
      </c>
      <c r="C8" s="252">
        <v>8800</v>
      </c>
      <c r="D8" s="252">
        <v>8800</v>
      </c>
      <c r="E8" s="254">
        <v>8300</v>
      </c>
      <c r="F8" s="273" t="s">
        <v>375</v>
      </c>
      <c r="G8" s="252">
        <v>85700</v>
      </c>
      <c r="H8" s="252">
        <v>87631</v>
      </c>
      <c r="I8" s="254">
        <v>73230</v>
      </c>
      <c r="J8" s="601"/>
    </row>
    <row r="9" spans="1:10" ht="12.75" customHeight="1">
      <c r="A9" s="272" t="s">
        <v>69</v>
      </c>
      <c r="B9" s="274" t="s">
        <v>362</v>
      </c>
      <c r="C9" s="252">
        <v>123627</v>
      </c>
      <c r="D9" s="252">
        <v>127528</v>
      </c>
      <c r="E9" s="254">
        <v>119776</v>
      </c>
      <c r="F9" s="273" t="s">
        <v>244</v>
      </c>
      <c r="G9" s="252"/>
      <c r="H9" s="252"/>
      <c r="I9" s="254"/>
      <c r="J9" s="601"/>
    </row>
    <row r="10" spans="1:10" ht="12.75" customHeight="1">
      <c r="A10" s="272" t="s">
        <v>70</v>
      </c>
      <c r="B10" s="273" t="s">
        <v>363</v>
      </c>
      <c r="C10" s="252">
        <v>8778</v>
      </c>
      <c r="D10" s="252">
        <v>11278</v>
      </c>
      <c r="E10" s="254">
        <v>14558</v>
      </c>
      <c r="F10" s="273" t="s">
        <v>245</v>
      </c>
      <c r="G10" s="252">
        <v>17110</v>
      </c>
      <c r="H10" s="252">
        <v>17607</v>
      </c>
      <c r="I10" s="254">
        <v>17408</v>
      </c>
      <c r="J10" s="601"/>
    </row>
    <row r="11" spans="1:10" ht="12.75" customHeight="1">
      <c r="A11" s="272" t="s">
        <v>71</v>
      </c>
      <c r="B11" s="273" t="s">
        <v>396</v>
      </c>
      <c r="C11" s="252"/>
      <c r="D11" s="252"/>
      <c r="E11" s="254"/>
      <c r="F11" s="273" t="s">
        <v>98</v>
      </c>
      <c r="G11" s="252">
        <v>10728</v>
      </c>
      <c r="H11" s="252">
        <v>10341</v>
      </c>
      <c r="I11" s="254">
        <v>8734</v>
      </c>
      <c r="J11" s="601"/>
    </row>
    <row r="12" spans="1:10" ht="12.75" customHeight="1">
      <c r="A12" s="272" t="s">
        <v>72</v>
      </c>
      <c r="B12" s="273" t="s">
        <v>364</v>
      </c>
      <c r="C12" s="252"/>
      <c r="D12" s="252">
        <v>200</v>
      </c>
      <c r="E12" s="254">
        <v>245</v>
      </c>
      <c r="F12" s="273" t="s">
        <v>58</v>
      </c>
      <c r="G12" s="252"/>
      <c r="H12" s="252"/>
      <c r="I12" s="254"/>
      <c r="J12" s="601"/>
    </row>
    <row r="13" spans="1:10" ht="12.75" customHeight="1">
      <c r="A13" s="272" t="s">
        <v>73</v>
      </c>
      <c r="B13" s="273" t="s">
        <v>365</v>
      </c>
      <c r="C13" s="252"/>
      <c r="D13" s="252"/>
      <c r="E13" s="254"/>
      <c r="F13" s="44"/>
      <c r="G13" s="252"/>
      <c r="H13" s="252"/>
      <c r="I13" s="254"/>
      <c r="J13" s="601"/>
    </row>
    <row r="14" spans="1:10" ht="12.75" customHeight="1">
      <c r="A14" s="272" t="s">
        <v>74</v>
      </c>
      <c r="B14" s="275" t="s">
        <v>366</v>
      </c>
      <c r="C14" s="252"/>
      <c r="D14" s="252"/>
      <c r="E14" s="254"/>
      <c r="F14" s="44"/>
      <c r="G14" s="252"/>
      <c r="H14" s="252"/>
      <c r="I14" s="254"/>
      <c r="J14" s="601"/>
    </row>
    <row r="15" spans="1:10" ht="12.75" customHeight="1">
      <c r="A15" s="272" t="s">
        <v>75</v>
      </c>
      <c r="B15" s="44"/>
      <c r="C15" s="252"/>
      <c r="D15" s="252"/>
      <c r="E15" s="254"/>
      <c r="F15" s="44"/>
      <c r="G15" s="252"/>
      <c r="H15" s="252"/>
      <c r="I15" s="254"/>
      <c r="J15" s="601"/>
    </row>
    <row r="16" spans="1:10" ht="12.75" customHeight="1">
      <c r="A16" s="272" t="s">
        <v>76</v>
      </c>
      <c r="B16" s="44"/>
      <c r="C16" s="252"/>
      <c r="D16" s="252"/>
      <c r="E16" s="254"/>
      <c r="F16" s="44"/>
      <c r="G16" s="252"/>
      <c r="H16" s="252"/>
      <c r="I16" s="254"/>
      <c r="J16" s="601"/>
    </row>
    <row r="17" spans="1:10" ht="12.75" customHeight="1" thickBot="1">
      <c r="A17" s="272" t="s">
        <v>77</v>
      </c>
      <c r="B17" s="56"/>
      <c r="C17" s="557"/>
      <c r="D17" s="557"/>
      <c r="E17" s="255"/>
      <c r="F17" s="44"/>
      <c r="G17" s="557"/>
      <c r="H17" s="557"/>
      <c r="I17" s="255"/>
      <c r="J17" s="601"/>
    </row>
    <row r="18" spans="1:10" ht="15.75" customHeight="1" thickBot="1">
      <c r="A18" s="276" t="s">
        <v>78</v>
      </c>
      <c r="B18" s="100" t="s">
        <v>389</v>
      </c>
      <c r="C18" s="538">
        <f>+C6+C7+C8+C9+C10+C12+C13+C14+C15+C16+C17</f>
        <v>233907</v>
      </c>
      <c r="D18" s="538">
        <f>+D6+D7+D8+D9+D10+D12+D13+D14+D15+D16+D17</f>
        <v>240541</v>
      </c>
      <c r="E18" s="256">
        <f>+E6+E7+E8+E9+E10+E12+E13+E14+E15+E16+E17</f>
        <v>216812</v>
      </c>
      <c r="F18" s="100" t="s">
        <v>388</v>
      </c>
      <c r="G18" s="538">
        <f>SUM(G6:G17)</f>
        <v>233797</v>
      </c>
      <c r="H18" s="538">
        <f>SUM(H6:H17)</f>
        <v>237931</v>
      </c>
      <c r="I18" s="256">
        <f>SUM(I6:I17)</f>
        <v>218501</v>
      </c>
      <c r="J18" s="601"/>
    </row>
    <row r="19" spans="1:10" ht="12.75" customHeight="1">
      <c r="A19" s="277" t="s">
        <v>79</v>
      </c>
      <c r="B19" s="278" t="s">
        <v>367</v>
      </c>
      <c r="C19" s="558">
        <f>+C20+C21+C22+C23</f>
        <v>8346</v>
      </c>
      <c r="D19" s="558">
        <f>+D20+D21+D22+D23</f>
        <v>8346</v>
      </c>
      <c r="E19" s="565">
        <f>+E20+E21+E22+E23</f>
        <v>2179</v>
      </c>
      <c r="F19" s="279" t="s">
        <v>256</v>
      </c>
      <c r="G19" s="561"/>
      <c r="H19" s="561"/>
      <c r="I19" s="257"/>
      <c r="J19" s="601"/>
    </row>
    <row r="20" spans="1:10" ht="12.75" customHeight="1">
      <c r="A20" s="280" t="s">
        <v>80</v>
      </c>
      <c r="B20" s="279" t="s">
        <v>303</v>
      </c>
      <c r="C20" s="559">
        <v>8346</v>
      </c>
      <c r="D20" s="559">
        <v>8346</v>
      </c>
      <c r="E20" s="60">
        <v>2179</v>
      </c>
      <c r="F20" s="279" t="s">
        <v>257</v>
      </c>
      <c r="G20" s="559"/>
      <c r="H20" s="559"/>
      <c r="I20" s="60"/>
      <c r="J20" s="601"/>
    </row>
    <row r="21" spans="1:10" ht="12.75" customHeight="1">
      <c r="A21" s="280" t="s">
        <v>81</v>
      </c>
      <c r="B21" s="279" t="s">
        <v>304</v>
      </c>
      <c r="C21" s="559"/>
      <c r="D21" s="559"/>
      <c r="E21" s="60"/>
      <c r="F21" s="279" t="s">
        <v>195</v>
      </c>
      <c r="G21" s="559"/>
      <c r="H21" s="559"/>
      <c r="I21" s="60"/>
      <c r="J21" s="601"/>
    </row>
    <row r="22" spans="1:10" ht="12.75" customHeight="1">
      <c r="A22" s="280" t="s">
        <v>82</v>
      </c>
      <c r="B22" s="279" t="s">
        <v>368</v>
      </c>
      <c r="C22" s="559"/>
      <c r="D22" s="559"/>
      <c r="E22" s="60"/>
      <c r="F22" s="279" t="s">
        <v>196</v>
      </c>
      <c r="G22" s="559"/>
      <c r="H22" s="559"/>
      <c r="I22" s="60"/>
      <c r="J22" s="601"/>
    </row>
    <row r="23" spans="1:10" ht="12.75" customHeight="1">
      <c r="A23" s="280" t="s">
        <v>83</v>
      </c>
      <c r="B23" s="279" t="s">
        <v>369</v>
      </c>
      <c r="C23" s="559"/>
      <c r="D23" s="561"/>
      <c r="E23" s="257"/>
      <c r="F23" s="278" t="s">
        <v>376</v>
      </c>
      <c r="G23" s="559"/>
      <c r="H23" s="559"/>
      <c r="I23" s="60"/>
      <c r="J23" s="601"/>
    </row>
    <row r="24" spans="1:10" ht="12.75" customHeight="1">
      <c r="A24" s="280" t="s">
        <v>84</v>
      </c>
      <c r="B24" s="279" t="s">
        <v>370</v>
      </c>
      <c r="C24" s="560">
        <f>+C25+C26</f>
        <v>0</v>
      </c>
      <c r="D24" s="560"/>
      <c r="E24" s="339"/>
      <c r="F24" s="279" t="s">
        <v>258</v>
      </c>
      <c r="G24" s="559"/>
      <c r="H24" s="559"/>
      <c r="I24" s="60"/>
      <c r="J24" s="601"/>
    </row>
    <row r="25" spans="1:10" ht="12.75" customHeight="1">
      <c r="A25" s="277" t="s">
        <v>85</v>
      </c>
      <c r="B25" s="278" t="s">
        <v>371</v>
      </c>
      <c r="C25" s="561"/>
      <c r="D25" s="561"/>
      <c r="E25" s="257"/>
      <c r="F25" s="271" t="s">
        <v>259</v>
      </c>
      <c r="G25" s="561"/>
      <c r="H25" s="561"/>
      <c r="I25" s="257"/>
      <c r="J25" s="601"/>
    </row>
    <row r="26" spans="1:10" ht="12.75" customHeight="1" thickBot="1">
      <c r="A26" s="280" t="s">
        <v>86</v>
      </c>
      <c r="B26" s="279" t="s">
        <v>312</v>
      </c>
      <c r="C26" s="559"/>
      <c r="D26" s="559"/>
      <c r="E26" s="60"/>
      <c r="F26" s="44"/>
      <c r="G26" s="559"/>
      <c r="H26" s="559"/>
      <c r="I26" s="60"/>
      <c r="J26" s="601"/>
    </row>
    <row r="27" spans="1:10" ht="15.75" customHeight="1" thickBot="1">
      <c r="A27" s="276" t="s">
        <v>87</v>
      </c>
      <c r="B27" s="100" t="s">
        <v>386</v>
      </c>
      <c r="C27" s="538">
        <f>+C19+C24</f>
        <v>8346</v>
      </c>
      <c r="D27" s="538">
        <f>+D19+D24</f>
        <v>8346</v>
      </c>
      <c r="E27" s="256">
        <f>+E19+E24</f>
        <v>2179</v>
      </c>
      <c r="F27" s="100" t="s">
        <v>387</v>
      </c>
      <c r="G27" s="538">
        <f>SUM(G19:G26)</f>
        <v>0</v>
      </c>
      <c r="H27" s="538">
        <f>SUM(H19:H26)</f>
        <v>0</v>
      </c>
      <c r="I27" s="256">
        <f>SUM(I19:I26)</f>
        <v>0</v>
      </c>
      <c r="J27" s="601"/>
    </row>
    <row r="28" spans="1:10" ht="18" customHeight="1" thickBot="1">
      <c r="A28" s="276" t="s">
        <v>88</v>
      </c>
      <c r="B28" s="281" t="s">
        <v>374</v>
      </c>
      <c r="C28" s="538">
        <f>+C18+C27</f>
        <v>242253</v>
      </c>
      <c r="D28" s="538">
        <f>+D18+D27</f>
        <v>248887</v>
      </c>
      <c r="E28" s="256">
        <f>+E18+E27</f>
        <v>218991</v>
      </c>
      <c r="F28" s="281" t="s">
        <v>377</v>
      </c>
      <c r="G28" s="538">
        <f>+G18+G27</f>
        <v>233797</v>
      </c>
      <c r="H28" s="538">
        <f>+H18+H27</f>
        <v>237931</v>
      </c>
      <c r="I28" s="256">
        <f>+I18+I27</f>
        <v>218501</v>
      </c>
      <c r="J28" s="601"/>
    </row>
    <row r="29" spans="1:10" ht="18" customHeight="1" thickBot="1">
      <c r="A29" s="276" t="s">
        <v>89</v>
      </c>
      <c r="B29" s="100" t="s">
        <v>372</v>
      </c>
      <c r="C29" s="562"/>
      <c r="D29" s="562"/>
      <c r="E29" s="283"/>
      <c r="F29" s="100" t="s">
        <v>378</v>
      </c>
      <c r="G29" s="562"/>
      <c r="H29" s="562"/>
      <c r="I29" s="283"/>
      <c r="J29" s="601"/>
    </row>
    <row r="30" spans="1:10" ht="13.5" thickBot="1">
      <c r="A30" s="276" t="s">
        <v>90</v>
      </c>
      <c r="B30" s="282" t="s">
        <v>373</v>
      </c>
      <c r="C30" s="506">
        <f>+C28+C29</f>
        <v>242253</v>
      </c>
      <c r="D30" s="570">
        <f>+D28+D29</f>
        <v>248887</v>
      </c>
      <c r="E30" s="539">
        <f>+E28+E29</f>
        <v>218991</v>
      </c>
      <c r="F30" s="282" t="s">
        <v>379</v>
      </c>
      <c r="G30" s="506">
        <f>+G28+G29</f>
        <v>233797</v>
      </c>
      <c r="H30" s="563">
        <f>+H28+H29</f>
        <v>237931</v>
      </c>
      <c r="I30" s="539">
        <f>+I28+I29</f>
        <v>218501</v>
      </c>
      <c r="J30" s="601"/>
    </row>
    <row r="31" spans="1:10" ht="13.5" thickBot="1">
      <c r="A31" s="276" t="s">
        <v>91</v>
      </c>
      <c r="B31" s="282" t="s">
        <v>200</v>
      </c>
      <c r="C31" s="506" t="str">
        <f>IF(C17+C18-I27&lt;0,I27-(C17+C18),"-")</f>
        <v>-</v>
      </c>
      <c r="D31" s="570" t="str">
        <f>IF(D17+D18-J27&lt;0,J27-(D17+D18),"-")</f>
        <v>-</v>
      </c>
      <c r="E31" s="539">
        <v>1689</v>
      </c>
      <c r="F31" s="282" t="s">
        <v>201</v>
      </c>
      <c r="G31" s="506">
        <f>IF(C18-G18&gt;0,C18-G18,"-")</f>
        <v>110</v>
      </c>
      <c r="H31" s="506">
        <f>IF(D18-H18&gt;0,D18-H18,"-")</f>
        <v>2610</v>
      </c>
      <c r="I31" s="506" t="str">
        <f>IF(E18-I18&gt;0,E18-I18,"-")</f>
        <v>-</v>
      </c>
      <c r="J31" s="601"/>
    </row>
    <row r="32" spans="1:10" ht="13.5" thickBot="1">
      <c r="A32" s="276" t="s">
        <v>92</v>
      </c>
      <c r="B32" s="282" t="s">
        <v>380</v>
      </c>
      <c r="C32" s="506" t="str">
        <f>IF(C18+C19-I28&lt;0,I28-(C18+C19),"-")</f>
        <v>-</v>
      </c>
      <c r="D32" s="570" t="str">
        <f>IF(D18+D19-J28&lt;0,J28-(D18+D19),"-")</f>
        <v>-</v>
      </c>
      <c r="E32" s="539">
        <v>490</v>
      </c>
      <c r="F32" s="282" t="s">
        <v>381</v>
      </c>
      <c r="G32" s="506">
        <f>IF(C19-G19&gt;0,C19-G19,"-")</f>
        <v>8346</v>
      </c>
      <c r="H32" s="506">
        <f>IF(D19-H19&gt;0,D19-H19,"-")</f>
        <v>8346</v>
      </c>
      <c r="I32" s="506">
        <f>-'2.1.sz.mell  '!F36</f>
        <v>0</v>
      </c>
      <c r="J32" s="601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15" workbookViewId="0" topLeftCell="A1">
      <selection activeCell="F11" sqref="F11"/>
    </sheetView>
  </sheetViews>
  <sheetFormatPr defaultColWidth="9.00390625" defaultRowHeight="12.75"/>
  <cols>
    <col min="1" max="1" width="6.875" style="55" customWidth="1"/>
    <col min="2" max="2" width="55.125" style="119" customWidth="1"/>
    <col min="3" max="5" width="12.875" style="55" customWidth="1"/>
    <col min="6" max="6" width="55.125" style="55" customWidth="1"/>
    <col min="7" max="9" width="12.875" style="55" customWidth="1"/>
    <col min="10" max="10" width="4.875" style="55" customWidth="1"/>
    <col min="11" max="16384" width="9.375" style="55" customWidth="1"/>
  </cols>
  <sheetData>
    <row r="1" spans="2:10" ht="31.5">
      <c r="B1" s="258" t="s">
        <v>199</v>
      </c>
      <c r="C1" s="259"/>
      <c r="D1" s="259"/>
      <c r="E1" s="259"/>
      <c r="F1" s="259"/>
      <c r="G1" s="259"/>
      <c r="H1" s="259"/>
      <c r="I1" s="259"/>
      <c r="J1" s="601" t="s">
        <v>531</v>
      </c>
    </row>
    <row r="2" spans="9:10" ht="14.25" thickBot="1">
      <c r="I2" s="260" t="s">
        <v>116</v>
      </c>
      <c r="J2" s="601"/>
    </row>
    <row r="3" spans="1:10" ht="13.5" thickBot="1">
      <c r="A3" s="602" t="s">
        <v>124</v>
      </c>
      <c r="B3" s="261" t="s">
        <v>106</v>
      </c>
      <c r="C3" s="262"/>
      <c r="D3" s="503"/>
      <c r="E3" s="503"/>
      <c r="F3" s="261" t="s">
        <v>110</v>
      </c>
      <c r="G3" s="507"/>
      <c r="H3" s="507"/>
      <c r="I3" s="263"/>
      <c r="J3" s="601"/>
    </row>
    <row r="4" spans="1:10" s="264" customFormat="1" ht="24.75" thickBot="1">
      <c r="A4" s="603"/>
      <c r="B4" s="120" t="s">
        <v>117</v>
      </c>
      <c r="C4" s="121" t="s">
        <v>324</v>
      </c>
      <c r="D4" s="508" t="s">
        <v>513</v>
      </c>
      <c r="E4" s="51" t="s">
        <v>513</v>
      </c>
      <c r="F4" s="120" t="s">
        <v>117</v>
      </c>
      <c r="G4" s="508" t="s">
        <v>514</v>
      </c>
      <c r="H4" s="121" t="s">
        <v>513</v>
      </c>
      <c r="I4" s="504" t="s">
        <v>513</v>
      </c>
      <c r="J4" s="601"/>
    </row>
    <row r="5" spans="1:10" s="264" customFormat="1" ht="13.5" thickBot="1">
      <c r="A5" s="265">
        <v>1</v>
      </c>
      <c r="B5" s="266">
        <v>2</v>
      </c>
      <c r="C5" s="267">
        <v>3</v>
      </c>
      <c r="D5" s="509" t="s">
        <v>69</v>
      </c>
      <c r="E5" s="268" t="s">
        <v>70</v>
      </c>
      <c r="F5" s="266" t="s">
        <v>71</v>
      </c>
      <c r="G5" s="509" t="s">
        <v>72</v>
      </c>
      <c r="H5" s="267" t="s">
        <v>73</v>
      </c>
      <c r="I5" s="268" t="s">
        <v>74</v>
      </c>
      <c r="J5" s="601"/>
    </row>
    <row r="6" spans="1:10" ht="12.75" customHeight="1">
      <c r="A6" s="270" t="s">
        <v>66</v>
      </c>
      <c r="B6" s="271" t="s">
        <v>416</v>
      </c>
      <c r="C6" s="251"/>
      <c r="D6" s="522"/>
      <c r="E6" s="253"/>
      <c r="F6" s="271" t="s">
        <v>326</v>
      </c>
      <c r="G6" s="513">
        <v>9301</v>
      </c>
      <c r="H6" s="556">
        <v>9517</v>
      </c>
      <c r="I6" s="320">
        <v>5303</v>
      </c>
      <c r="J6" s="601"/>
    </row>
    <row r="7" spans="1:10" ht="22.5" customHeight="1">
      <c r="A7" s="272" t="s">
        <v>67</v>
      </c>
      <c r="B7" s="273" t="s">
        <v>390</v>
      </c>
      <c r="C7" s="510">
        <v>2564</v>
      </c>
      <c r="D7" s="510">
        <v>2564</v>
      </c>
      <c r="E7" s="511">
        <v>10600</v>
      </c>
      <c r="F7" s="273" t="s">
        <v>247</v>
      </c>
      <c r="G7" s="514">
        <v>7776</v>
      </c>
      <c r="H7" s="252">
        <v>8576</v>
      </c>
      <c r="I7" s="254">
        <v>31958</v>
      </c>
      <c r="J7" s="601"/>
    </row>
    <row r="8" spans="1:10" ht="12.75" customHeight="1">
      <c r="A8" s="272" t="s">
        <v>68</v>
      </c>
      <c r="B8" s="273" t="s">
        <v>193</v>
      </c>
      <c r="C8" s="510"/>
      <c r="D8" s="510"/>
      <c r="E8" s="511"/>
      <c r="F8" s="273" t="s">
        <v>357</v>
      </c>
      <c r="G8" s="514">
        <v>4962</v>
      </c>
      <c r="H8" s="252">
        <v>4962</v>
      </c>
      <c r="I8" s="254">
        <v>5162</v>
      </c>
      <c r="J8" s="601"/>
    </row>
    <row r="9" spans="1:10" ht="12.75" customHeight="1">
      <c r="A9" s="272" t="s">
        <v>69</v>
      </c>
      <c r="B9" s="273" t="s">
        <v>230</v>
      </c>
      <c r="C9" s="510"/>
      <c r="D9" s="510"/>
      <c r="E9" s="511"/>
      <c r="F9" s="273" t="s">
        <v>397</v>
      </c>
      <c r="G9" s="514"/>
      <c r="H9" s="252"/>
      <c r="I9" s="254"/>
      <c r="J9" s="601"/>
    </row>
    <row r="10" spans="1:10" ht="12.75" customHeight="1">
      <c r="A10" s="272" t="s">
        <v>70</v>
      </c>
      <c r="B10" s="273" t="s">
        <v>291</v>
      </c>
      <c r="C10" s="510"/>
      <c r="D10" s="510"/>
      <c r="E10" s="511"/>
      <c r="F10" s="273" t="s">
        <v>398</v>
      </c>
      <c r="G10" s="514"/>
      <c r="H10" s="252"/>
      <c r="I10" s="254"/>
      <c r="J10" s="601"/>
    </row>
    <row r="11" spans="1:10" ht="12.75" customHeight="1">
      <c r="A11" s="272" t="s">
        <v>71</v>
      </c>
      <c r="B11" s="273" t="s">
        <v>391</v>
      </c>
      <c r="C11" s="510"/>
      <c r="D11" s="510">
        <v>2050</v>
      </c>
      <c r="E11" s="511">
        <v>11309</v>
      </c>
      <c r="F11" s="285" t="s">
        <v>399</v>
      </c>
      <c r="G11" s="515"/>
      <c r="H11" s="252"/>
      <c r="I11" s="254"/>
      <c r="J11" s="601"/>
    </row>
    <row r="12" spans="1:10" ht="12.75" customHeight="1">
      <c r="A12" s="272" t="s">
        <v>72</v>
      </c>
      <c r="B12" s="273" t="s">
        <v>392</v>
      </c>
      <c r="C12" s="510"/>
      <c r="D12" s="510"/>
      <c r="E12" s="511"/>
      <c r="F12" s="285" t="s">
        <v>330</v>
      </c>
      <c r="G12" s="515"/>
      <c r="H12" s="252"/>
      <c r="I12" s="254"/>
      <c r="J12" s="601"/>
    </row>
    <row r="13" spans="1:10" ht="12.75" customHeight="1">
      <c r="A13" s="272" t="s">
        <v>73</v>
      </c>
      <c r="B13" s="273" t="s">
        <v>395</v>
      </c>
      <c r="C13" s="510">
        <v>20079</v>
      </c>
      <c r="D13" s="510">
        <v>17579</v>
      </c>
      <c r="E13" s="511">
        <v>12400</v>
      </c>
      <c r="F13" s="286" t="s">
        <v>331</v>
      </c>
      <c r="G13" s="516"/>
      <c r="H13" s="252"/>
      <c r="I13" s="254"/>
      <c r="J13" s="601"/>
    </row>
    <row r="14" spans="1:10" ht="12.75" customHeight="1">
      <c r="A14" s="272" t="s">
        <v>74</v>
      </c>
      <c r="B14" s="287" t="s">
        <v>414</v>
      </c>
      <c r="C14" s="510"/>
      <c r="D14" s="510"/>
      <c r="E14" s="511"/>
      <c r="F14" s="285" t="s">
        <v>400</v>
      </c>
      <c r="G14" s="515"/>
      <c r="H14" s="252"/>
      <c r="I14" s="254"/>
      <c r="J14" s="601"/>
    </row>
    <row r="15" spans="1:10" ht="22.5" customHeight="1">
      <c r="A15" s="272" t="s">
        <v>75</v>
      </c>
      <c r="B15" s="273" t="s">
        <v>393</v>
      </c>
      <c r="C15" s="510"/>
      <c r="D15" s="510"/>
      <c r="E15" s="511"/>
      <c r="F15" s="285" t="s">
        <v>401</v>
      </c>
      <c r="G15" s="515"/>
      <c r="H15" s="252"/>
      <c r="I15" s="254"/>
      <c r="J15" s="601"/>
    </row>
    <row r="16" spans="1:10" ht="12.75" customHeight="1">
      <c r="A16" s="272" t="s">
        <v>76</v>
      </c>
      <c r="B16" s="273" t="s">
        <v>394</v>
      </c>
      <c r="C16" s="510"/>
      <c r="D16" s="510"/>
      <c r="E16" s="511"/>
      <c r="F16" s="273" t="s">
        <v>98</v>
      </c>
      <c r="G16" s="514">
        <v>9060</v>
      </c>
      <c r="H16" s="252">
        <v>10094</v>
      </c>
      <c r="I16" s="254">
        <v>0</v>
      </c>
      <c r="J16" s="601"/>
    </row>
    <row r="17" spans="1:10" ht="12.75" customHeight="1" thickBot="1">
      <c r="A17" s="399" t="s">
        <v>77</v>
      </c>
      <c r="B17" s="400"/>
      <c r="C17" s="512"/>
      <c r="D17" s="512"/>
      <c r="E17" s="530"/>
      <c r="F17" s="400" t="s">
        <v>58</v>
      </c>
      <c r="G17" s="517"/>
      <c r="H17" s="571"/>
      <c r="I17" s="321"/>
      <c r="J17" s="601"/>
    </row>
    <row r="18" spans="1:10" ht="15.75" customHeight="1" thickBot="1">
      <c r="A18" s="276" t="s">
        <v>78</v>
      </c>
      <c r="B18" s="100" t="s">
        <v>187</v>
      </c>
      <c r="C18" s="524">
        <f>+C6+C7+C8+C9+C10+C11+C12+C13+C15+C16+C17</f>
        <v>22643</v>
      </c>
      <c r="D18" s="524">
        <f>+D6+D7+D8+D9+D10+D11+D12+D13+D15+D16+D17</f>
        <v>22193</v>
      </c>
      <c r="E18" s="531">
        <f>+E6+E7+E8+E9+E10+E11+E12+E13+E15+E16+E17</f>
        <v>34309</v>
      </c>
      <c r="F18" s="100" t="s">
        <v>188</v>
      </c>
      <c r="G18" s="538">
        <f>+G6+G7+G8+G16+G17</f>
        <v>31099</v>
      </c>
      <c r="H18" s="538">
        <f>+H6+H7+H8+H16+H17</f>
        <v>33149</v>
      </c>
      <c r="I18" s="256">
        <f>+I6+I7+I8+I16+I17</f>
        <v>42423</v>
      </c>
      <c r="J18" s="601"/>
    </row>
    <row r="19" spans="1:10" ht="12.75" customHeight="1">
      <c r="A19" s="288" t="s">
        <v>79</v>
      </c>
      <c r="B19" s="289" t="s">
        <v>413</v>
      </c>
      <c r="C19" s="525">
        <f>+C20+C21+C22+C23+C24</f>
        <v>0</v>
      </c>
      <c r="D19" s="525">
        <f>+D20+D21+D22+D23+D24</f>
        <v>0</v>
      </c>
      <c r="E19" s="525">
        <f>+E20+E21+E22+E23+E24</f>
        <v>8114</v>
      </c>
      <c r="F19" s="279" t="s">
        <v>256</v>
      </c>
      <c r="G19" s="518"/>
      <c r="H19" s="572"/>
      <c r="I19" s="59"/>
      <c r="J19" s="601"/>
    </row>
    <row r="20" spans="1:10" ht="12.75" customHeight="1">
      <c r="A20" s="272" t="s">
        <v>80</v>
      </c>
      <c r="B20" s="290" t="s">
        <v>402</v>
      </c>
      <c r="C20" s="526"/>
      <c r="D20" s="526"/>
      <c r="E20" s="533">
        <v>8114</v>
      </c>
      <c r="F20" s="279" t="s">
        <v>260</v>
      </c>
      <c r="G20" s="519"/>
      <c r="H20" s="559"/>
      <c r="I20" s="60"/>
      <c r="J20" s="601"/>
    </row>
    <row r="21" spans="1:10" ht="12.75" customHeight="1">
      <c r="A21" s="288" t="s">
        <v>81</v>
      </c>
      <c r="B21" s="290" t="s">
        <v>403</v>
      </c>
      <c r="C21" s="526"/>
      <c r="D21" s="526"/>
      <c r="E21" s="533"/>
      <c r="F21" s="279" t="s">
        <v>195</v>
      </c>
      <c r="G21" s="519"/>
      <c r="H21" s="559"/>
      <c r="I21" s="60"/>
      <c r="J21" s="601"/>
    </row>
    <row r="22" spans="1:10" ht="12.75" customHeight="1">
      <c r="A22" s="272" t="s">
        <v>82</v>
      </c>
      <c r="B22" s="290" t="s">
        <v>404</v>
      </c>
      <c r="C22" s="526"/>
      <c r="D22" s="526"/>
      <c r="E22" s="533"/>
      <c r="F22" s="279" t="s">
        <v>196</v>
      </c>
      <c r="G22" s="519"/>
      <c r="H22" s="559"/>
      <c r="I22" s="60"/>
      <c r="J22" s="601"/>
    </row>
    <row r="23" spans="1:10" ht="12.75" customHeight="1">
      <c r="A23" s="288" t="s">
        <v>83</v>
      </c>
      <c r="B23" s="290" t="s">
        <v>405</v>
      </c>
      <c r="C23" s="526"/>
      <c r="D23" s="567"/>
      <c r="E23" s="534"/>
      <c r="F23" s="278" t="s">
        <v>376</v>
      </c>
      <c r="G23" s="520"/>
      <c r="H23" s="559"/>
      <c r="I23" s="60"/>
      <c r="J23" s="601"/>
    </row>
    <row r="24" spans="1:10" ht="12.75" customHeight="1">
      <c r="A24" s="272" t="s">
        <v>84</v>
      </c>
      <c r="B24" s="291" t="s">
        <v>406</v>
      </c>
      <c r="C24" s="526"/>
      <c r="D24" s="526"/>
      <c r="E24" s="533"/>
      <c r="F24" s="279" t="s">
        <v>261</v>
      </c>
      <c r="G24" s="519"/>
      <c r="H24" s="559"/>
      <c r="I24" s="60"/>
      <c r="J24" s="601"/>
    </row>
    <row r="25" spans="1:10" ht="12.75" customHeight="1">
      <c r="A25" s="288" t="s">
        <v>85</v>
      </c>
      <c r="B25" s="292" t="s">
        <v>407</v>
      </c>
      <c r="C25" s="527">
        <f>+C26+C27+C28+C29+C30</f>
        <v>0</v>
      </c>
      <c r="D25" s="525"/>
      <c r="E25" s="532"/>
      <c r="F25" s="293" t="s">
        <v>259</v>
      </c>
      <c r="G25" s="518"/>
      <c r="H25" s="559"/>
      <c r="I25" s="60"/>
      <c r="J25" s="601"/>
    </row>
    <row r="26" spans="1:10" ht="12.75" customHeight="1">
      <c r="A26" s="272" t="s">
        <v>86</v>
      </c>
      <c r="B26" s="291" t="s">
        <v>408</v>
      </c>
      <c r="C26" s="526"/>
      <c r="D26" s="568"/>
      <c r="E26" s="535"/>
      <c r="F26" s="293" t="s">
        <v>415</v>
      </c>
      <c r="G26" s="518"/>
      <c r="H26" s="559"/>
      <c r="I26" s="60"/>
      <c r="J26" s="601"/>
    </row>
    <row r="27" spans="1:10" ht="12.75" customHeight="1">
      <c r="A27" s="288" t="s">
        <v>87</v>
      </c>
      <c r="B27" s="291" t="s">
        <v>409</v>
      </c>
      <c r="C27" s="526"/>
      <c r="D27" s="568"/>
      <c r="E27" s="535"/>
      <c r="F27" s="284"/>
      <c r="G27" s="521"/>
      <c r="H27" s="559"/>
      <c r="I27" s="60"/>
      <c r="J27" s="601"/>
    </row>
    <row r="28" spans="1:10" ht="12.75" customHeight="1">
      <c r="A28" s="272" t="s">
        <v>88</v>
      </c>
      <c r="B28" s="290" t="s">
        <v>410</v>
      </c>
      <c r="C28" s="526"/>
      <c r="D28" s="568"/>
      <c r="E28" s="535"/>
      <c r="F28" s="97"/>
      <c r="G28" s="522"/>
      <c r="H28" s="559"/>
      <c r="I28" s="60"/>
      <c r="J28" s="601"/>
    </row>
    <row r="29" spans="1:10" ht="12.75" customHeight="1">
      <c r="A29" s="288" t="s">
        <v>89</v>
      </c>
      <c r="B29" s="294" t="s">
        <v>411</v>
      </c>
      <c r="C29" s="526"/>
      <c r="D29" s="526"/>
      <c r="E29" s="533"/>
      <c r="F29" s="44"/>
      <c r="G29" s="505"/>
      <c r="H29" s="559"/>
      <c r="I29" s="60"/>
      <c r="J29" s="601"/>
    </row>
    <row r="30" spans="1:10" ht="12.75" customHeight="1" thickBot="1">
      <c r="A30" s="272" t="s">
        <v>90</v>
      </c>
      <c r="B30" s="295" t="s">
        <v>412</v>
      </c>
      <c r="C30" s="526"/>
      <c r="D30" s="568"/>
      <c r="E30" s="535"/>
      <c r="F30" s="97"/>
      <c r="G30" s="522"/>
      <c r="H30" s="559"/>
      <c r="I30" s="60"/>
      <c r="J30" s="601"/>
    </row>
    <row r="31" spans="1:10" ht="21.75" customHeight="1" thickBot="1">
      <c r="A31" s="276" t="s">
        <v>91</v>
      </c>
      <c r="B31" s="100" t="s">
        <v>437</v>
      </c>
      <c r="C31" s="524">
        <f>+C19+C25</f>
        <v>0</v>
      </c>
      <c r="D31" s="524">
        <f>+D19+D25</f>
        <v>0</v>
      </c>
      <c r="E31" s="524">
        <f>+E19+E25</f>
        <v>8114</v>
      </c>
      <c r="F31" s="100" t="s">
        <v>438</v>
      </c>
      <c r="G31" s="523"/>
      <c r="H31" s="538">
        <f>SUM(H19:H30)</f>
        <v>0</v>
      </c>
      <c r="I31" s="256">
        <f>SUM(I19:I30)</f>
        <v>0</v>
      </c>
      <c r="J31" s="601"/>
    </row>
    <row r="32" spans="1:10" ht="18" customHeight="1" thickBot="1">
      <c r="A32" s="276" t="s">
        <v>92</v>
      </c>
      <c r="B32" s="281" t="s">
        <v>435</v>
      </c>
      <c r="C32" s="524">
        <f>+C18+C31</f>
        <v>22643</v>
      </c>
      <c r="D32" s="524">
        <f>+D18+D31</f>
        <v>22193</v>
      </c>
      <c r="E32" s="524">
        <f>+E18+E31</f>
        <v>42423</v>
      </c>
      <c r="F32" s="281" t="s">
        <v>439</v>
      </c>
      <c r="G32" s="538">
        <f>+G18+G31</f>
        <v>31099</v>
      </c>
      <c r="H32" s="538">
        <f>+H18+H31</f>
        <v>33149</v>
      </c>
      <c r="I32" s="256">
        <f>+I18+I31</f>
        <v>42423</v>
      </c>
      <c r="J32" s="601"/>
    </row>
    <row r="33" spans="1:10" ht="18" customHeight="1" thickBot="1">
      <c r="A33" s="276" t="s">
        <v>93</v>
      </c>
      <c r="B33" s="100" t="s">
        <v>372</v>
      </c>
      <c r="C33" s="528"/>
      <c r="D33" s="528"/>
      <c r="E33" s="536"/>
      <c r="F33" s="100" t="s">
        <v>378</v>
      </c>
      <c r="G33" s="538"/>
      <c r="H33" s="562"/>
      <c r="I33" s="283"/>
      <c r="J33" s="601"/>
    </row>
    <row r="34" spans="1:10" ht="13.5" thickBot="1">
      <c r="A34" s="276" t="s">
        <v>94</v>
      </c>
      <c r="B34" s="282" t="s">
        <v>436</v>
      </c>
      <c r="C34" s="529">
        <f>+C32+C33</f>
        <v>22643</v>
      </c>
      <c r="D34" s="529">
        <f>+D32+D33</f>
        <v>22193</v>
      </c>
      <c r="E34" s="529">
        <f>+E32+E33</f>
        <v>42423</v>
      </c>
      <c r="F34" s="282" t="s">
        <v>440</v>
      </c>
      <c r="G34" s="538">
        <v>31099</v>
      </c>
      <c r="H34" s="563">
        <f>+H32+H33</f>
        <v>33149</v>
      </c>
      <c r="I34" s="539">
        <f>+I32+I33</f>
        <v>42423</v>
      </c>
      <c r="J34" s="601"/>
    </row>
    <row r="35" spans="1:10" ht="13.5" thickBot="1">
      <c r="A35" s="276" t="s">
        <v>180</v>
      </c>
      <c r="B35" s="282" t="s">
        <v>200</v>
      </c>
      <c r="C35" s="529">
        <v>8456</v>
      </c>
      <c r="D35" s="569">
        <v>10956</v>
      </c>
      <c r="E35" s="537"/>
      <c r="F35" s="282" t="s">
        <v>201</v>
      </c>
      <c r="G35" s="538"/>
      <c r="H35" s="563" t="s">
        <v>515</v>
      </c>
      <c r="I35" s="539">
        <v>8114</v>
      </c>
      <c r="J35" s="601"/>
    </row>
    <row r="36" spans="1:10" ht="13.5" thickBot="1">
      <c r="A36" s="276" t="s">
        <v>181</v>
      </c>
      <c r="B36" s="282" t="s">
        <v>380</v>
      </c>
      <c r="C36" s="529">
        <v>8456</v>
      </c>
      <c r="D36" s="569">
        <v>10956</v>
      </c>
      <c r="E36" s="537">
        <v>0</v>
      </c>
      <c r="F36" s="282" t="s">
        <v>381</v>
      </c>
      <c r="G36" s="538"/>
      <c r="H36" s="563">
        <f>-'2.1.sz.mell  '!E200</f>
        <v>0</v>
      </c>
      <c r="I36" s="539">
        <v>0</v>
      </c>
      <c r="J36" s="601"/>
    </row>
  </sheetData>
  <sheetProtection/>
  <mergeCells count="2">
    <mergeCell ref="A3:A4"/>
    <mergeCell ref="J1:J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workbookViewId="0" topLeftCell="A1">
      <selection activeCell="J9" sqref="J9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8" width="18.875" style="55" customWidth="1"/>
    <col min="9" max="10" width="12.875" style="41" customWidth="1"/>
    <col min="11" max="11" width="13.875" style="41" customWidth="1"/>
    <col min="12" max="16384" width="9.375" style="41" customWidth="1"/>
  </cols>
  <sheetData>
    <row r="1" spans="1:8" ht="25.5" customHeight="1">
      <c r="A1" s="604" t="s">
        <v>2</v>
      </c>
      <c r="B1" s="604"/>
      <c r="C1" s="604"/>
      <c r="D1" s="604"/>
      <c r="E1" s="604"/>
      <c r="F1" s="604"/>
      <c r="G1" s="604"/>
      <c r="H1" s="604"/>
    </row>
    <row r="2" spans="1:8" ht="22.5" customHeight="1" thickBot="1">
      <c r="A2" s="119"/>
      <c r="B2" s="55"/>
      <c r="C2" s="55"/>
      <c r="D2" s="55"/>
      <c r="E2" s="55"/>
      <c r="F2" s="55"/>
      <c r="G2" s="55"/>
      <c r="H2" s="50" t="s">
        <v>116</v>
      </c>
    </row>
    <row r="3" spans="1:8" s="43" customFormat="1" ht="44.25" customHeight="1" thickBot="1">
      <c r="A3" s="120" t="s">
        <v>120</v>
      </c>
      <c r="B3" s="121" t="s">
        <v>121</v>
      </c>
      <c r="C3" s="121" t="s">
        <v>122</v>
      </c>
      <c r="D3" s="121" t="s">
        <v>0</v>
      </c>
      <c r="E3" s="121" t="s">
        <v>324</v>
      </c>
      <c r="F3" s="121" t="s">
        <v>502</v>
      </c>
      <c r="G3" s="121" t="s">
        <v>502</v>
      </c>
      <c r="H3" s="51" t="s">
        <v>1</v>
      </c>
    </row>
    <row r="4" spans="1:8" s="55" customFormat="1" ht="12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01" t="s">
        <v>71</v>
      </c>
      <c r="G4" s="501" t="s">
        <v>72</v>
      </c>
      <c r="H4" s="54">
        <v>8</v>
      </c>
    </row>
    <row r="5" spans="1:8" ht="15.75" customHeight="1">
      <c r="A5" s="433" t="s">
        <v>449</v>
      </c>
      <c r="B5" s="434"/>
      <c r="C5" s="435"/>
      <c r="D5" s="434"/>
      <c r="E5" s="434"/>
      <c r="F5" s="540"/>
      <c r="G5" s="540"/>
      <c r="H5" s="436">
        <f aca="true" t="shared" si="0" ref="H5:H35">B5-D5-E5</f>
        <v>0</v>
      </c>
    </row>
    <row r="6" spans="1:8" ht="15.75" customHeight="1">
      <c r="A6" s="439" t="s">
        <v>453</v>
      </c>
      <c r="B6" s="434"/>
      <c r="C6" s="435"/>
      <c r="D6" s="434"/>
      <c r="E6" s="434"/>
      <c r="F6" s="540"/>
      <c r="G6" s="540"/>
      <c r="H6" s="436">
        <f t="shared" si="0"/>
        <v>0</v>
      </c>
    </row>
    <row r="7" spans="1:8" ht="15.75" customHeight="1">
      <c r="A7" s="446" t="s">
        <v>454</v>
      </c>
      <c r="B7" s="434">
        <v>381</v>
      </c>
      <c r="C7" s="435"/>
      <c r="D7" s="434"/>
      <c r="E7" s="434">
        <v>381</v>
      </c>
      <c r="F7" s="541">
        <v>381</v>
      </c>
      <c r="G7" s="541">
        <v>370</v>
      </c>
      <c r="H7" s="436">
        <f t="shared" si="0"/>
        <v>0</v>
      </c>
    </row>
    <row r="8" spans="1:8" ht="15.75" customHeight="1">
      <c r="A8" s="438" t="s">
        <v>455</v>
      </c>
      <c r="B8" s="434">
        <v>89</v>
      </c>
      <c r="C8" s="435"/>
      <c r="D8" s="434"/>
      <c r="E8" s="434">
        <v>89</v>
      </c>
      <c r="F8" s="541">
        <v>89</v>
      </c>
      <c r="G8" s="541">
        <v>89</v>
      </c>
      <c r="H8" s="436">
        <f t="shared" si="0"/>
        <v>0</v>
      </c>
    </row>
    <row r="9" spans="1:8" ht="15.75" customHeight="1">
      <c r="A9" s="446" t="s">
        <v>456</v>
      </c>
      <c r="B9" s="434">
        <v>72</v>
      </c>
      <c r="C9" s="435"/>
      <c r="D9" s="434"/>
      <c r="E9" s="434">
        <v>72</v>
      </c>
      <c r="F9" s="541">
        <v>72</v>
      </c>
      <c r="G9" s="541">
        <v>0</v>
      </c>
      <c r="H9" s="436">
        <f t="shared" si="0"/>
        <v>0</v>
      </c>
    </row>
    <row r="10" spans="1:8" ht="15.75" customHeight="1">
      <c r="A10" s="438" t="s">
        <v>516</v>
      </c>
      <c r="B10" s="434"/>
      <c r="C10" s="435"/>
      <c r="D10" s="434"/>
      <c r="E10" s="434"/>
      <c r="F10" s="541"/>
      <c r="G10" s="541">
        <v>174</v>
      </c>
      <c r="H10" s="436">
        <f t="shared" si="0"/>
        <v>0</v>
      </c>
    </row>
    <row r="11" spans="1:8" ht="15.75" customHeight="1">
      <c r="A11" s="438" t="s">
        <v>524</v>
      </c>
      <c r="B11" s="434"/>
      <c r="C11" s="435"/>
      <c r="D11" s="434"/>
      <c r="E11" s="434"/>
      <c r="F11" s="541"/>
      <c r="G11" s="541">
        <v>353</v>
      </c>
      <c r="H11" s="436"/>
    </row>
    <row r="12" spans="1:8" ht="15.75" customHeight="1">
      <c r="A12" s="433" t="s">
        <v>450</v>
      </c>
      <c r="B12" s="434"/>
      <c r="C12" s="435"/>
      <c r="D12" s="434"/>
      <c r="E12" s="434"/>
      <c r="F12" s="541"/>
      <c r="G12" s="541"/>
      <c r="H12" s="436">
        <f t="shared" si="0"/>
        <v>0</v>
      </c>
    </row>
    <row r="13" spans="1:8" ht="15.75" customHeight="1">
      <c r="A13" s="439" t="s">
        <v>457</v>
      </c>
      <c r="B13" s="434"/>
      <c r="C13" s="435"/>
      <c r="D13" s="434"/>
      <c r="E13" s="434"/>
      <c r="F13" s="541"/>
      <c r="G13" s="541"/>
      <c r="H13" s="436">
        <f t="shared" si="0"/>
        <v>0</v>
      </c>
    </row>
    <row r="14" spans="1:8" ht="15.75" customHeight="1">
      <c r="A14" s="437" t="s">
        <v>458</v>
      </c>
      <c r="B14" s="434"/>
      <c r="C14" s="435"/>
      <c r="D14" s="434"/>
      <c r="E14" s="434"/>
      <c r="F14" s="541"/>
      <c r="G14" s="541"/>
      <c r="H14" s="436">
        <f t="shared" si="0"/>
        <v>0</v>
      </c>
    </row>
    <row r="15" spans="1:8" ht="15.75" customHeight="1">
      <c r="A15" s="437" t="s">
        <v>459</v>
      </c>
      <c r="B15" s="434">
        <v>3196</v>
      </c>
      <c r="C15" s="435" t="s">
        <v>467</v>
      </c>
      <c r="D15" s="434">
        <v>1383</v>
      </c>
      <c r="E15" s="434">
        <v>608</v>
      </c>
      <c r="F15" s="541">
        <v>608</v>
      </c>
      <c r="G15" s="541">
        <v>428</v>
      </c>
      <c r="H15" s="436">
        <f t="shared" si="0"/>
        <v>1205</v>
      </c>
    </row>
    <row r="16" spans="1:8" ht="15.75" customHeight="1">
      <c r="A16" s="437" t="s">
        <v>448</v>
      </c>
      <c r="B16" s="434">
        <v>12267</v>
      </c>
      <c r="C16" s="435" t="s">
        <v>468</v>
      </c>
      <c r="D16" s="434">
        <v>6123</v>
      </c>
      <c r="E16" s="434">
        <v>293</v>
      </c>
      <c r="F16" s="541">
        <v>293</v>
      </c>
      <c r="G16" s="541">
        <v>269</v>
      </c>
      <c r="H16" s="436">
        <f t="shared" si="0"/>
        <v>5851</v>
      </c>
    </row>
    <row r="17" spans="1:8" ht="15.75" customHeight="1">
      <c r="A17" s="437" t="s">
        <v>517</v>
      </c>
      <c r="B17" s="434"/>
      <c r="C17" s="435"/>
      <c r="D17" s="434"/>
      <c r="E17" s="434">
        <v>0</v>
      </c>
      <c r="F17" s="541"/>
      <c r="G17" s="541">
        <v>103</v>
      </c>
      <c r="H17" s="436"/>
    </row>
    <row r="18" spans="1:8" ht="15.75" customHeight="1">
      <c r="A18" s="437" t="s">
        <v>507</v>
      </c>
      <c r="B18" s="434">
        <v>216</v>
      </c>
      <c r="C18" s="435"/>
      <c r="D18" s="434"/>
      <c r="E18" s="434">
        <v>0</v>
      </c>
      <c r="F18" s="541">
        <v>216</v>
      </c>
      <c r="G18" s="541">
        <v>216</v>
      </c>
      <c r="H18" s="436">
        <f t="shared" si="0"/>
        <v>216</v>
      </c>
    </row>
    <row r="19" spans="1:8" ht="15.75" customHeight="1">
      <c r="A19" s="433" t="s">
        <v>460</v>
      </c>
      <c r="B19" s="434"/>
      <c r="C19" s="435"/>
      <c r="D19" s="434"/>
      <c r="E19" s="434"/>
      <c r="F19" s="541"/>
      <c r="G19" s="541"/>
      <c r="H19" s="436">
        <f t="shared" si="0"/>
        <v>0</v>
      </c>
    </row>
    <row r="20" spans="1:8" ht="15.75" customHeight="1">
      <c r="A20" s="439" t="s">
        <v>453</v>
      </c>
      <c r="B20" s="434"/>
      <c r="C20" s="435"/>
      <c r="D20" s="434"/>
      <c r="E20" s="434"/>
      <c r="F20" s="541"/>
      <c r="G20" s="541"/>
      <c r="H20" s="436">
        <f t="shared" si="0"/>
        <v>0</v>
      </c>
    </row>
    <row r="21" spans="1:8" ht="15.75" customHeight="1">
      <c r="A21" s="446" t="s">
        <v>462</v>
      </c>
      <c r="B21" s="434">
        <v>635</v>
      </c>
      <c r="C21" s="435"/>
      <c r="D21" s="434"/>
      <c r="E21" s="434">
        <v>635</v>
      </c>
      <c r="F21" s="541">
        <v>635</v>
      </c>
      <c r="G21" s="541">
        <v>635</v>
      </c>
      <c r="H21" s="436">
        <f t="shared" si="0"/>
        <v>0</v>
      </c>
    </row>
    <row r="22" spans="1:8" ht="15.75" customHeight="1">
      <c r="A22" s="446" t="s">
        <v>518</v>
      </c>
      <c r="B22" s="434"/>
      <c r="C22" s="435"/>
      <c r="D22" s="434"/>
      <c r="E22" s="434"/>
      <c r="F22" s="541"/>
      <c r="G22" s="541">
        <v>120</v>
      </c>
      <c r="H22" s="436"/>
    </row>
    <row r="23" spans="1:8" ht="15.75" customHeight="1">
      <c r="A23" s="439" t="s">
        <v>441</v>
      </c>
      <c r="B23" s="434"/>
      <c r="C23" s="435"/>
      <c r="D23" s="434"/>
      <c r="E23" s="434"/>
      <c r="F23" s="541"/>
      <c r="G23" s="541"/>
      <c r="H23" s="436">
        <f t="shared" si="0"/>
        <v>0</v>
      </c>
    </row>
    <row r="24" spans="1:8" ht="15.75" customHeight="1">
      <c r="A24" s="437" t="s">
        <v>519</v>
      </c>
      <c r="B24" s="434">
        <v>11729</v>
      </c>
      <c r="C24" s="435" t="s">
        <v>470</v>
      </c>
      <c r="D24" s="434">
        <v>6838</v>
      </c>
      <c r="E24" s="434">
        <v>4891</v>
      </c>
      <c r="F24" s="541">
        <v>4891</v>
      </c>
      <c r="G24" s="541">
        <v>0</v>
      </c>
      <c r="H24" s="436">
        <f t="shared" si="0"/>
        <v>0</v>
      </c>
    </row>
    <row r="25" spans="1:8" ht="15.75" customHeight="1">
      <c r="A25" s="437" t="s">
        <v>443</v>
      </c>
      <c r="B25" s="434">
        <v>2428</v>
      </c>
      <c r="C25" s="435"/>
      <c r="D25" s="434">
        <v>1108</v>
      </c>
      <c r="E25" s="434">
        <v>1320</v>
      </c>
      <c r="F25" s="541">
        <v>1320</v>
      </c>
      <c r="G25" s="541">
        <v>0</v>
      </c>
      <c r="H25" s="436">
        <f t="shared" si="0"/>
        <v>0</v>
      </c>
    </row>
    <row r="26" spans="1:8" ht="15.75" customHeight="1">
      <c r="A26" s="574" t="s">
        <v>520</v>
      </c>
      <c r="B26" s="434"/>
      <c r="C26" s="435"/>
      <c r="D26" s="434"/>
      <c r="E26" s="434"/>
      <c r="F26" s="541"/>
      <c r="G26" s="541">
        <v>707</v>
      </c>
      <c r="H26" s="436"/>
    </row>
    <row r="27" spans="1:8" ht="15.75" customHeight="1">
      <c r="A27" s="574" t="s">
        <v>443</v>
      </c>
      <c r="B27" s="434"/>
      <c r="C27" s="435"/>
      <c r="D27" s="434"/>
      <c r="E27" s="434"/>
      <c r="F27" s="541"/>
      <c r="G27" s="541">
        <v>191</v>
      </c>
      <c r="H27" s="436"/>
    </row>
    <row r="28" spans="1:8" ht="15.75" customHeight="1">
      <c r="A28" s="575" t="s">
        <v>521</v>
      </c>
      <c r="B28" s="434"/>
      <c r="C28" s="435"/>
      <c r="D28" s="434"/>
      <c r="E28" s="434"/>
      <c r="F28" s="541"/>
      <c r="G28" s="541">
        <v>100</v>
      </c>
      <c r="H28" s="436"/>
    </row>
    <row r="29" spans="1:8" ht="15.75" customHeight="1">
      <c r="A29" s="575" t="s">
        <v>522</v>
      </c>
      <c r="B29" s="434"/>
      <c r="C29" s="435"/>
      <c r="D29" s="434"/>
      <c r="E29" s="434"/>
      <c r="F29" s="541"/>
      <c r="G29" s="541">
        <v>140</v>
      </c>
      <c r="H29" s="436"/>
    </row>
    <row r="30" spans="1:8" ht="15.75" customHeight="1">
      <c r="A30" s="437" t="s">
        <v>523</v>
      </c>
      <c r="B30" s="434"/>
      <c r="C30" s="435"/>
      <c r="D30" s="434"/>
      <c r="E30" s="434"/>
      <c r="F30" s="541"/>
      <c r="G30" s="541">
        <v>250</v>
      </c>
      <c r="H30" s="436"/>
    </row>
    <row r="31" spans="1:8" ht="15.75" customHeight="1">
      <c r="A31" s="575" t="s">
        <v>525</v>
      </c>
      <c r="B31" s="434"/>
      <c r="C31" s="435"/>
      <c r="D31" s="434"/>
      <c r="E31" s="434"/>
      <c r="F31" s="541"/>
      <c r="G31" s="541">
        <v>25</v>
      </c>
      <c r="H31" s="436"/>
    </row>
    <row r="32" spans="1:8" ht="15.75" customHeight="1">
      <c r="A32" s="576" t="s">
        <v>461</v>
      </c>
      <c r="B32" s="434"/>
      <c r="C32" s="435"/>
      <c r="D32" s="434"/>
      <c r="E32" s="434"/>
      <c r="F32" s="541"/>
      <c r="G32" s="541"/>
      <c r="H32" s="436">
        <f t="shared" si="0"/>
        <v>0</v>
      </c>
    </row>
    <row r="33" spans="1:8" ht="15.75" customHeight="1">
      <c r="A33" s="437" t="s">
        <v>442</v>
      </c>
      <c r="B33" s="434">
        <v>797</v>
      </c>
      <c r="C33" s="435" t="s">
        <v>469</v>
      </c>
      <c r="D33" s="434"/>
      <c r="E33" s="434">
        <v>797</v>
      </c>
      <c r="F33" s="541">
        <v>797</v>
      </c>
      <c r="G33" s="541">
        <v>797</v>
      </c>
      <c r="H33" s="436">
        <f t="shared" si="0"/>
        <v>0</v>
      </c>
    </row>
    <row r="34" spans="1:8" ht="15.75" customHeight="1">
      <c r="A34" s="438" t="s">
        <v>443</v>
      </c>
      <c r="B34" s="434">
        <v>215</v>
      </c>
      <c r="C34" s="435"/>
      <c r="D34" s="434"/>
      <c r="E34" s="434">
        <v>215</v>
      </c>
      <c r="F34" s="541">
        <v>215</v>
      </c>
      <c r="G34" s="541">
        <v>207</v>
      </c>
      <c r="H34" s="436">
        <f t="shared" si="0"/>
        <v>0</v>
      </c>
    </row>
    <row r="35" spans="1:8" ht="15.75" customHeight="1" thickBot="1">
      <c r="A35" s="439" t="s">
        <v>526</v>
      </c>
      <c r="B35" s="434"/>
      <c r="C35" s="435"/>
      <c r="D35" s="434"/>
      <c r="E35" s="434"/>
      <c r="F35" s="540"/>
      <c r="G35" s="540">
        <v>129</v>
      </c>
      <c r="H35" s="436">
        <f t="shared" si="0"/>
        <v>0</v>
      </c>
    </row>
    <row r="36" spans="1:8" s="57" customFormat="1" ht="18" customHeight="1" thickBot="1">
      <c r="A36" s="442" t="s">
        <v>119</v>
      </c>
      <c r="B36" s="443">
        <f>SUM(B5:B35)</f>
        <v>32025</v>
      </c>
      <c r="C36" s="444"/>
      <c r="D36" s="443">
        <f>SUM(D5:D35)</f>
        <v>15452</v>
      </c>
      <c r="E36" s="443">
        <f>SUM(E5:E35)</f>
        <v>9301</v>
      </c>
      <c r="F36" s="443">
        <f>SUM(F5:F35)</f>
        <v>9517</v>
      </c>
      <c r="G36" s="443">
        <f>SUM(G5:G35)</f>
        <v>5303</v>
      </c>
      <c r="H36" s="445">
        <f>SUM(H5:H35)</f>
        <v>7272</v>
      </c>
    </row>
  </sheetData>
  <sheetProtection/>
  <mergeCells count="1">
    <mergeCell ref="A1:H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73" r:id="rId1"/>
  <headerFooter alignWithMargins="0">
    <oddHeader>&amp;R&amp;"Times New Roman CE,Félkövér dőlt"&amp;11 3. melléklet az 1/2014. (II.27.)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workbookViewId="0" topLeftCell="A1">
      <selection activeCell="E4" sqref="E4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4.75" customHeight="1">
      <c r="A1" s="604" t="s">
        <v>3</v>
      </c>
      <c r="B1" s="604"/>
      <c r="C1" s="604"/>
      <c r="D1" s="604"/>
      <c r="E1" s="604"/>
      <c r="F1" s="604"/>
      <c r="G1" s="604"/>
    </row>
    <row r="2" spans="1:7" ht="23.25" customHeight="1" thickBot="1">
      <c r="A2" s="119"/>
      <c r="B2" s="55"/>
      <c r="C2" s="55"/>
      <c r="D2" s="55"/>
      <c r="E2" s="55"/>
      <c r="F2" s="55"/>
      <c r="G2" s="50" t="s">
        <v>116</v>
      </c>
    </row>
    <row r="3" spans="1:7" s="43" customFormat="1" ht="48.75" customHeight="1" thickBot="1">
      <c r="A3" s="120" t="s">
        <v>123</v>
      </c>
      <c r="B3" s="121" t="s">
        <v>121</v>
      </c>
      <c r="C3" s="121" t="s">
        <v>122</v>
      </c>
      <c r="D3" s="121" t="s">
        <v>0</v>
      </c>
      <c r="E3" s="121" t="s">
        <v>324</v>
      </c>
      <c r="F3" s="578" t="s">
        <v>502</v>
      </c>
      <c r="G3" s="580" t="s">
        <v>502</v>
      </c>
    </row>
    <row r="4" spans="1:7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01">
        <v>6</v>
      </c>
      <c r="G4" s="581">
        <v>7</v>
      </c>
    </row>
    <row r="5" spans="1:8" ht="15.75" customHeight="1">
      <c r="A5" s="439"/>
      <c r="B5" s="434"/>
      <c r="C5" s="435"/>
      <c r="D5" s="434"/>
      <c r="E5" s="434"/>
      <c r="F5" s="573"/>
      <c r="G5" s="582"/>
      <c r="H5" s="447"/>
    </row>
    <row r="6" spans="1:8" ht="15.75" customHeight="1">
      <c r="A6" s="433" t="s">
        <v>282</v>
      </c>
      <c r="B6" s="434"/>
      <c r="C6" s="435"/>
      <c r="D6" s="434"/>
      <c r="E6" s="434"/>
      <c r="F6" s="573"/>
      <c r="G6" s="582"/>
      <c r="H6" s="447"/>
    </row>
    <row r="7" spans="1:8" ht="15.75" customHeight="1">
      <c r="A7" s="439" t="s">
        <v>444</v>
      </c>
      <c r="B7" s="434"/>
      <c r="C7" s="435"/>
      <c r="D7" s="434"/>
      <c r="E7" s="434"/>
      <c r="F7" s="573"/>
      <c r="G7" s="582"/>
      <c r="H7" s="447"/>
    </row>
    <row r="8" spans="1:8" ht="15.75" customHeight="1">
      <c r="A8" s="437" t="s">
        <v>445</v>
      </c>
      <c r="B8" s="434">
        <v>9341</v>
      </c>
      <c r="C8" s="435" t="s">
        <v>469</v>
      </c>
      <c r="D8" s="434">
        <v>3218</v>
      </c>
      <c r="E8" s="434">
        <v>6123</v>
      </c>
      <c r="F8" s="540">
        <v>6123</v>
      </c>
      <c r="G8" s="582">
        <v>7776</v>
      </c>
      <c r="H8" s="447"/>
    </row>
    <row r="9" spans="1:8" ht="15.75" customHeight="1">
      <c r="A9" s="437" t="s">
        <v>446</v>
      </c>
      <c r="B9" s="434">
        <v>2522</v>
      </c>
      <c r="C9" s="435"/>
      <c r="D9" s="434">
        <v>869</v>
      </c>
      <c r="E9" s="434">
        <v>1653</v>
      </c>
      <c r="F9" s="540">
        <v>1653</v>
      </c>
      <c r="G9" s="582">
        <v>1027</v>
      </c>
      <c r="H9" s="447"/>
    </row>
    <row r="10" spans="1:8" ht="15.75" customHeight="1">
      <c r="A10" s="439"/>
      <c r="B10" s="434"/>
      <c r="C10" s="435"/>
      <c r="D10" s="434"/>
      <c r="E10" s="434"/>
      <c r="F10" s="540"/>
      <c r="G10" s="582"/>
      <c r="H10" s="447"/>
    </row>
    <row r="11" spans="1:8" ht="15.75" customHeight="1">
      <c r="A11" s="439" t="s">
        <v>508</v>
      </c>
      <c r="B11" s="434"/>
      <c r="C11" s="435"/>
      <c r="D11" s="434"/>
      <c r="E11" s="434"/>
      <c r="F11" s="540">
        <v>800</v>
      </c>
      <c r="G11" s="582">
        <v>6107</v>
      </c>
      <c r="H11" s="447"/>
    </row>
    <row r="12" spans="1:8" ht="15.75" customHeight="1">
      <c r="A12" s="437" t="s">
        <v>446</v>
      </c>
      <c r="B12" s="434"/>
      <c r="C12" s="435"/>
      <c r="D12" s="434"/>
      <c r="E12" s="434"/>
      <c r="F12" s="573"/>
      <c r="G12" s="582">
        <v>1649</v>
      </c>
      <c r="H12" s="447"/>
    </row>
    <row r="13" spans="1:8" ht="15.75" customHeight="1">
      <c r="A13" s="439"/>
      <c r="B13" s="434"/>
      <c r="C13" s="435"/>
      <c r="D13" s="434"/>
      <c r="E13" s="434"/>
      <c r="F13" s="573"/>
      <c r="G13" s="582"/>
      <c r="H13" s="447"/>
    </row>
    <row r="14" spans="1:8" ht="15.75" customHeight="1">
      <c r="A14" s="439" t="s">
        <v>519</v>
      </c>
      <c r="B14" s="434"/>
      <c r="C14" s="435"/>
      <c r="D14" s="434"/>
      <c r="E14" s="434"/>
      <c r="F14" s="573"/>
      <c r="G14" s="582">
        <v>5047</v>
      </c>
      <c r="H14" s="447"/>
    </row>
    <row r="15" spans="1:8" ht="15.75" customHeight="1">
      <c r="A15" s="437" t="s">
        <v>446</v>
      </c>
      <c r="B15" s="434"/>
      <c r="C15" s="435"/>
      <c r="D15" s="434"/>
      <c r="E15" s="434"/>
      <c r="F15" s="573"/>
      <c r="G15" s="582">
        <v>1264</v>
      </c>
      <c r="H15" s="447"/>
    </row>
    <row r="16" spans="1:8" ht="15.75" customHeight="1">
      <c r="A16" s="575"/>
      <c r="B16" s="441"/>
      <c r="C16" s="585"/>
      <c r="D16" s="441"/>
      <c r="E16" s="441"/>
      <c r="F16" s="577"/>
      <c r="G16" s="583"/>
      <c r="H16" s="447"/>
    </row>
    <row r="17" spans="1:8" ht="15.75" customHeight="1">
      <c r="A17" s="440" t="s">
        <v>525</v>
      </c>
      <c r="B17" s="441"/>
      <c r="C17" s="585"/>
      <c r="D17" s="441"/>
      <c r="E17" s="441"/>
      <c r="F17" s="577"/>
      <c r="G17" s="583">
        <v>180</v>
      </c>
      <c r="H17" s="447"/>
    </row>
    <row r="18" spans="1:8" ht="15.75" customHeight="1">
      <c r="A18" s="437" t="s">
        <v>446</v>
      </c>
      <c r="B18" s="441"/>
      <c r="C18" s="585"/>
      <c r="D18" s="441"/>
      <c r="E18" s="441"/>
      <c r="F18" s="577"/>
      <c r="G18" s="583">
        <v>49</v>
      </c>
      <c r="H18" s="447"/>
    </row>
    <row r="19" spans="1:8" ht="15.75" customHeight="1">
      <c r="A19" s="575"/>
      <c r="B19" s="441"/>
      <c r="C19" s="585"/>
      <c r="D19" s="441"/>
      <c r="E19" s="441"/>
      <c r="F19" s="577"/>
      <c r="G19" s="583"/>
      <c r="H19" s="447"/>
    </row>
    <row r="20" spans="1:8" ht="15.75" customHeight="1">
      <c r="A20" s="440" t="s">
        <v>527</v>
      </c>
      <c r="B20" s="441"/>
      <c r="C20" s="585"/>
      <c r="D20" s="441"/>
      <c r="E20" s="441"/>
      <c r="F20" s="577"/>
      <c r="G20" s="583">
        <v>3361</v>
      </c>
      <c r="H20" s="447"/>
    </row>
    <row r="21" spans="1:8" ht="15.75" customHeight="1">
      <c r="A21" s="437" t="s">
        <v>446</v>
      </c>
      <c r="B21" s="441"/>
      <c r="C21" s="585"/>
      <c r="D21" s="441"/>
      <c r="E21" s="441"/>
      <c r="F21" s="577"/>
      <c r="G21" s="583">
        <v>908</v>
      </c>
      <c r="H21" s="447"/>
    </row>
    <row r="22" spans="1:8" ht="15.75" customHeight="1">
      <c r="A22" s="575"/>
      <c r="B22" s="441"/>
      <c r="C22" s="585"/>
      <c r="D22" s="441"/>
      <c r="E22" s="441"/>
      <c r="F22" s="577"/>
      <c r="G22" s="583"/>
      <c r="H22" s="447"/>
    </row>
    <row r="23" spans="1:8" ht="15.75" customHeight="1">
      <c r="A23" s="440" t="s">
        <v>528</v>
      </c>
      <c r="B23" s="441"/>
      <c r="C23" s="585"/>
      <c r="D23" s="441"/>
      <c r="E23" s="441"/>
      <c r="F23" s="577"/>
      <c r="G23" s="583">
        <v>3614</v>
      </c>
      <c r="H23" s="447"/>
    </row>
    <row r="24" spans="1:8" ht="15.75" customHeight="1" thickBot="1">
      <c r="A24" s="437" t="s">
        <v>446</v>
      </c>
      <c r="B24" s="441"/>
      <c r="C24" s="441"/>
      <c r="D24" s="441"/>
      <c r="E24" s="441"/>
      <c r="F24" s="577"/>
      <c r="G24" s="583">
        <v>976</v>
      </c>
      <c r="H24" s="447"/>
    </row>
    <row r="25" spans="1:8" s="57" customFormat="1" ht="18" customHeight="1" thickBot="1">
      <c r="A25" s="442" t="s">
        <v>119</v>
      </c>
      <c r="B25" s="443">
        <f>SUM(B5:B24)</f>
        <v>11863</v>
      </c>
      <c r="C25" s="444"/>
      <c r="D25" s="443">
        <f>SUM(D5:D24)</f>
        <v>4087</v>
      </c>
      <c r="E25" s="443">
        <f>SUM(E5:E24)</f>
        <v>7776</v>
      </c>
      <c r="F25" s="579">
        <f>SUM(F5:F24)</f>
        <v>8576</v>
      </c>
      <c r="G25" s="584">
        <f>SUM(G5:G24)</f>
        <v>31958</v>
      </c>
      <c r="H25" s="448"/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9" r:id="rId1"/>
  <headerFooter alignWithMargins="0">
    <oddHeader xml:space="preserve">&amp;R&amp;"Times New Roman CE,Félkövér dőlt"&amp;12 &amp;11 4. melléklet az 1/2014. (II.27.) önkormányzati rendelethez&amp;"Times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99"/>
  <sheetViews>
    <sheetView view="pageBreakPreview" zoomScale="60" zoomScaleNormal="115" workbookViewId="0" topLeftCell="A31">
      <selection activeCell="C1" sqref="C1:F1"/>
    </sheetView>
  </sheetViews>
  <sheetFormatPr defaultColWidth="9.00390625" defaultRowHeight="12.75"/>
  <cols>
    <col min="1" max="1" width="9.625" style="393" customWidth="1"/>
    <col min="2" max="2" width="9.625" style="394" customWidth="1"/>
    <col min="3" max="3" width="59.00390625" style="394" customWidth="1"/>
    <col min="4" max="5" width="14.875" style="395" customWidth="1"/>
    <col min="6" max="6" width="14.50390625" style="4" customWidth="1"/>
    <col min="7" max="16384" width="9.375" style="4" customWidth="1"/>
  </cols>
  <sheetData>
    <row r="1" spans="1:6" s="2" customFormat="1" ht="16.5" customHeight="1" thickBot="1">
      <c r="A1" s="126"/>
      <c r="B1" s="127"/>
      <c r="C1" s="605" t="s">
        <v>532</v>
      </c>
      <c r="D1" s="605"/>
      <c r="E1" s="605"/>
      <c r="F1" s="605"/>
    </row>
    <row r="2" spans="1:6" s="62" customFormat="1" ht="25.5" customHeight="1">
      <c r="A2" s="606" t="s">
        <v>285</v>
      </c>
      <c r="B2" s="607"/>
      <c r="C2" s="542" t="s">
        <v>284</v>
      </c>
      <c r="D2" s="610" t="s">
        <v>101</v>
      </c>
      <c r="E2" s="611"/>
      <c r="F2" s="612"/>
    </row>
    <row r="3" spans="1:6" s="62" customFormat="1" ht="16.5" thickBot="1">
      <c r="A3" s="128" t="s">
        <v>273</v>
      </c>
      <c r="B3" s="129"/>
      <c r="C3" s="543" t="s">
        <v>447</v>
      </c>
      <c r="D3" s="613" t="s">
        <v>102</v>
      </c>
      <c r="E3" s="614"/>
      <c r="F3" s="615"/>
    </row>
    <row r="4" spans="1:6" s="63" customFormat="1" ht="15.75" customHeight="1" thickBot="1">
      <c r="A4" s="130"/>
      <c r="B4" s="130"/>
      <c r="C4" s="130"/>
      <c r="D4" s="131"/>
      <c r="E4" s="131"/>
      <c r="F4" s="131" t="s">
        <v>103</v>
      </c>
    </row>
    <row r="5" spans="1:6" ht="13.5" thickBot="1">
      <c r="A5" s="608" t="s">
        <v>275</v>
      </c>
      <c r="B5" s="609"/>
      <c r="C5" s="132" t="s">
        <v>104</v>
      </c>
      <c r="D5" s="318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5</v>
      </c>
      <c r="F6" s="124">
        <v>6</v>
      </c>
    </row>
    <row r="7" spans="1:5" s="58" customFormat="1" ht="15.75" customHeight="1" thickBot="1">
      <c r="A7" s="134"/>
      <c r="B7" s="135"/>
      <c r="C7" s="135" t="s">
        <v>106</v>
      </c>
      <c r="D7" s="319"/>
      <c r="E7" s="551"/>
    </row>
    <row r="8" spans="1:6" s="58" customFormat="1" ht="12" customHeight="1" thickBot="1">
      <c r="A8" s="122" t="s">
        <v>66</v>
      </c>
      <c r="B8" s="137"/>
      <c r="C8" s="218" t="s">
        <v>276</v>
      </c>
      <c r="D8" s="256">
        <f>+D9+D14</f>
        <v>63033</v>
      </c>
      <c r="E8" s="256">
        <f>+E9+E14</f>
        <v>63033</v>
      </c>
      <c r="F8" s="256">
        <f>+F9+F14</f>
        <v>55250</v>
      </c>
    </row>
    <row r="9" spans="1:6" s="64" customFormat="1" ht="12" customHeight="1" thickBot="1">
      <c r="A9" s="122" t="s">
        <v>67</v>
      </c>
      <c r="B9" s="137"/>
      <c r="C9" s="306" t="s">
        <v>4</v>
      </c>
      <c r="D9" s="256">
        <f>SUM(D10:D13)</f>
        <v>58000</v>
      </c>
      <c r="E9" s="256">
        <f>SUM(E10:E13)</f>
        <v>58000</v>
      </c>
      <c r="F9" s="256">
        <f>SUM(F10:F13)</f>
        <v>46015</v>
      </c>
    </row>
    <row r="10" spans="1:6" s="65" customFormat="1" ht="12" customHeight="1">
      <c r="A10" s="139"/>
      <c r="B10" s="140" t="s">
        <v>164</v>
      </c>
      <c r="C10" s="307" t="s">
        <v>108</v>
      </c>
      <c r="D10" s="254">
        <v>58000</v>
      </c>
      <c r="E10" s="254">
        <v>58000</v>
      </c>
      <c r="F10" s="254">
        <v>45250</v>
      </c>
    </row>
    <row r="11" spans="1:6" s="65" customFormat="1" ht="12" customHeight="1">
      <c r="A11" s="139"/>
      <c r="B11" s="140" t="s">
        <v>165</v>
      </c>
      <c r="C11" s="308" t="s">
        <v>137</v>
      </c>
      <c r="D11" s="254"/>
      <c r="E11" s="254"/>
      <c r="F11" s="254">
        <v>0</v>
      </c>
    </row>
    <row r="12" spans="1:6" s="65" customFormat="1" ht="12" customHeight="1">
      <c r="A12" s="139"/>
      <c r="B12" s="140" t="s">
        <v>166</v>
      </c>
      <c r="C12" s="308" t="s">
        <v>203</v>
      </c>
      <c r="D12" s="254"/>
      <c r="E12" s="254"/>
      <c r="F12" s="254">
        <v>760</v>
      </c>
    </row>
    <row r="13" spans="1:6" s="65" customFormat="1" ht="12" customHeight="1" thickBot="1">
      <c r="A13" s="139"/>
      <c r="B13" s="140" t="s">
        <v>167</v>
      </c>
      <c r="C13" s="309" t="s">
        <v>204</v>
      </c>
      <c r="D13" s="254">
        <v>0</v>
      </c>
      <c r="E13" s="254">
        <v>0</v>
      </c>
      <c r="F13" s="254">
        <v>5</v>
      </c>
    </row>
    <row r="14" spans="1:6" s="64" customFormat="1" ht="12" customHeight="1" thickBot="1">
      <c r="A14" s="122" t="s">
        <v>68</v>
      </c>
      <c r="B14" s="137"/>
      <c r="C14" s="306" t="s">
        <v>205</v>
      </c>
      <c r="D14" s="256">
        <f>SUM(D15:D22)</f>
        <v>5033</v>
      </c>
      <c r="E14" s="256">
        <f>SUM(E15:E22)</f>
        <v>5033</v>
      </c>
      <c r="F14" s="256">
        <f>SUM(F15:F22)</f>
        <v>9235</v>
      </c>
    </row>
    <row r="15" spans="1:6" s="64" customFormat="1" ht="12" customHeight="1">
      <c r="A15" s="141"/>
      <c r="B15" s="140" t="s">
        <v>138</v>
      </c>
      <c r="C15" s="307" t="s">
        <v>210</v>
      </c>
      <c r="D15" s="320"/>
      <c r="E15" s="320"/>
      <c r="F15" s="320"/>
    </row>
    <row r="16" spans="1:6" s="64" customFormat="1" ht="12" customHeight="1">
      <c r="A16" s="139"/>
      <c r="B16" s="140" t="s">
        <v>139</v>
      </c>
      <c r="C16" s="308" t="s">
        <v>211</v>
      </c>
      <c r="D16" s="254"/>
      <c r="E16" s="254"/>
      <c r="F16" s="254"/>
    </row>
    <row r="17" spans="1:6" s="64" customFormat="1" ht="12" customHeight="1">
      <c r="A17" s="139"/>
      <c r="B17" s="140" t="s">
        <v>140</v>
      </c>
      <c r="C17" s="308" t="s">
        <v>212</v>
      </c>
      <c r="D17" s="254"/>
      <c r="E17" s="254"/>
      <c r="F17" s="254"/>
    </row>
    <row r="18" spans="1:6" s="64" customFormat="1" ht="12" customHeight="1">
      <c r="A18" s="139"/>
      <c r="B18" s="140" t="s">
        <v>141</v>
      </c>
      <c r="C18" s="308" t="s">
        <v>213</v>
      </c>
      <c r="D18" s="254">
        <v>4123</v>
      </c>
      <c r="E18" s="254">
        <v>4123</v>
      </c>
      <c r="F18" s="254">
        <v>5921</v>
      </c>
    </row>
    <row r="19" spans="1:6" s="64" customFormat="1" ht="12" customHeight="1">
      <c r="A19" s="139"/>
      <c r="B19" s="140" t="s">
        <v>206</v>
      </c>
      <c r="C19" s="308" t="s">
        <v>214</v>
      </c>
      <c r="D19" s="254"/>
      <c r="E19" s="254"/>
      <c r="F19" s="254"/>
    </row>
    <row r="20" spans="1:6" s="64" customFormat="1" ht="12" customHeight="1">
      <c r="A20" s="142"/>
      <c r="B20" s="140" t="s">
        <v>207</v>
      </c>
      <c r="C20" s="308" t="s">
        <v>289</v>
      </c>
      <c r="D20" s="321">
        <v>910</v>
      </c>
      <c r="E20" s="321">
        <v>910</v>
      </c>
      <c r="F20" s="321">
        <v>3300</v>
      </c>
    </row>
    <row r="21" spans="1:6" s="65" customFormat="1" ht="12" customHeight="1">
      <c r="A21" s="139"/>
      <c r="B21" s="140" t="s">
        <v>208</v>
      </c>
      <c r="C21" s="308" t="s">
        <v>216</v>
      </c>
      <c r="D21" s="254"/>
      <c r="E21" s="254"/>
      <c r="F21" s="254">
        <v>14</v>
      </c>
    </row>
    <row r="22" spans="1:6" s="65" customFormat="1" ht="12" customHeight="1" thickBot="1">
      <c r="A22" s="143"/>
      <c r="B22" s="144" t="s">
        <v>209</v>
      </c>
      <c r="C22" s="309" t="s">
        <v>217</v>
      </c>
      <c r="D22" s="255"/>
      <c r="E22" s="255"/>
      <c r="F22" s="255"/>
    </row>
    <row r="23" spans="1:6" s="65" customFormat="1" ht="12" customHeight="1" thickBot="1">
      <c r="A23" s="122" t="s">
        <v>69</v>
      </c>
      <c r="B23" s="145"/>
      <c r="C23" s="306" t="s">
        <v>290</v>
      </c>
      <c r="D23" s="283">
        <v>8800</v>
      </c>
      <c r="E23" s="283">
        <v>8800</v>
      </c>
      <c r="F23" s="283">
        <v>8300</v>
      </c>
    </row>
    <row r="24" spans="1:6" s="64" customFormat="1" ht="12" customHeight="1" thickBot="1">
      <c r="A24" s="122" t="s">
        <v>70</v>
      </c>
      <c r="B24" s="137"/>
      <c r="C24" s="306" t="s">
        <v>5</v>
      </c>
      <c r="D24" s="256">
        <f>SUM(D25:D32)</f>
        <v>123627</v>
      </c>
      <c r="E24" s="256">
        <f>SUM(E25:E32)</f>
        <v>129578</v>
      </c>
      <c r="F24" s="256">
        <f>SUM(F25:F32)</f>
        <v>131085</v>
      </c>
    </row>
    <row r="25" spans="1:6" s="65" customFormat="1" ht="12" customHeight="1">
      <c r="A25" s="139"/>
      <c r="B25" s="140" t="s">
        <v>142</v>
      </c>
      <c r="C25" s="307" t="s">
        <v>6</v>
      </c>
      <c r="D25" s="60">
        <v>116716</v>
      </c>
      <c r="E25" s="60">
        <v>120618</v>
      </c>
      <c r="F25" s="60">
        <v>112866</v>
      </c>
    </row>
    <row r="26" spans="1:6" s="65" customFormat="1" ht="12" customHeight="1">
      <c r="A26" s="139"/>
      <c r="B26" s="140" t="s">
        <v>143</v>
      </c>
      <c r="C26" s="308" t="s">
        <v>228</v>
      </c>
      <c r="D26" s="60">
        <v>6911</v>
      </c>
      <c r="E26" s="60">
        <v>6910</v>
      </c>
      <c r="F26" s="60">
        <v>6910</v>
      </c>
    </row>
    <row r="27" spans="1:6" s="65" customFormat="1" ht="12" customHeight="1">
      <c r="A27" s="139"/>
      <c r="B27" s="140" t="s">
        <v>144</v>
      </c>
      <c r="C27" s="308" t="s">
        <v>147</v>
      </c>
      <c r="D27" s="60"/>
      <c r="E27" s="60"/>
      <c r="F27" s="60"/>
    </row>
    <row r="28" spans="1:6" s="65" customFormat="1" ht="12" customHeight="1">
      <c r="A28" s="139"/>
      <c r="B28" s="140" t="s">
        <v>221</v>
      </c>
      <c r="C28" s="308" t="s">
        <v>229</v>
      </c>
      <c r="D28" s="60"/>
      <c r="E28" s="60"/>
      <c r="F28" s="60"/>
    </row>
    <row r="29" spans="1:6" s="65" customFormat="1" ht="12" customHeight="1">
      <c r="A29" s="139"/>
      <c r="B29" s="140" t="s">
        <v>222</v>
      </c>
      <c r="C29" s="308" t="s">
        <v>230</v>
      </c>
      <c r="D29" s="60"/>
      <c r="E29" s="60"/>
      <c r="F29" s="60"/>
    </row>
    <row r="30" spans="1:6" s="65" customFormat="1" ht="12" customHeight="1">
      <c r="A30" s="139"/>
      <c r="B30" s="140" t="s">
        <v>223</v>
      </c>
      <c r="C30" s="308" t="s">
        <v>231</v>
      </c>
      <c r="D30" s="60"/>
      <c r="E30" s="60"/>
      <c r="F30" s="60"/>
    </row>
    <row r="31" spans="1:6" s="65" customFormat="1" ht="12" customHeight="1">
      <c r="A31" s="139"/>
      <c r="B31" s="140" t="s">
        <v>224</v>
      </c>
      <c r="C31" s="308" t="s">
        <v>291</v>
      </c>
      <c r="D31" s="60"/>
      <c r="E31" s="60">
        <v>2050</v>
      </c>
      <c r="F31" s="60">
        <v>11309</v>
      </c>
    </row>
    <row r="32" spans="1:6" s="65" customFormat="1" ht="12" customHeight="1" thickBot="1">
      <c r="A32" s="143"/>
      <c r="B32" s="144" t="s">
        <v>225</v>
      </c>
      <c r="C32" s="310" t="s">
        <v>277</v>
      </c>
      <c r="D32" s="322"/>
      <c r="E32" s="322"/>
      <c r="F32" s="322"/>
    </row>
    <row r="33" spans="1:6" s="65" customFormat="1" ht="12" customHeight="1" thickBot="1">
      <c r="A33" s="125" t="s">
        <v>71</v>
      </c>
      <c r="B33" s="98"/>
      <c r="C33" s="218" t="s">
        <v>431</v>
      </c>
      <c r="D33" s="256">
        <f>+D34+D40</f>
        <v>28857</v>
      </c>
      <c r="E33" s="256">
        <f>+E34+E40</f>
        <v>28857</v>
      </c>
      <c r="F33" s="256">
        <f>+F34+F40</f>
        <v>26958</v>
      </c>
    </row>
    <row r="34" spans="1:6" s="65" customFormat="1" ht="12" customHeight="1">
      <c r="A34" s="141"/>
      <c r="B34" s="111" t="s">
        <v>145</v>
      </c>
      <c r="C34" s="383" t="s">
        <v>419</v>
      </c>
      <c r="D34" s="340">
        <f>SUM(D35:D39)</f>
        <v>8778</v>
      </c>
      <c r="E34" s="340">
        <f>SUM(E35:E39)</f>
        <v>11278</v>
      </c>
      <c r="F34" s="340">
        <f>SUM(F35:F39)</f>
        <v>14558</v>
      </c>
    </row>
    <row r="35" spans="1:6" s="65" customFormat="1" ht="12" customHeight="1">
      <c r="A35" s="139"/>
      <c r="B35" s="109" t="s">
        <v>148</v>
      </c>
      <c r="C35" s="308" t="s">
        <v>292</v>
      </c>
      <c r="D35" s="254">
        <v>4007</v>
      </c>
      <c r="E35" s="254">
        <v>4007</v>
      </c>
      <c r="F35" s="254">
        <v>4200</v>
      </c>
    </row>
    <row r="36" spans="1:6" s="65" customFormat="1" ht="12" customHeight="1">
      <c r="A36" s="139"/>
      <c r="B36" s="109" t="s">
        <v>149</v>
      </c>
      <c r="C36" s="308" t="s">
        <v>293</v>
      </c>
      <c r="D36" s="254">
        <v>4029</v>
      </c>
      <c r="E36" s="254">
        <v>4029</v>
      </c>
      <c r="F36" s="254">
        <v>2000</v>
      </c>
    </row>
    <row r="37" spans="1:6" s="65" customFormat="1" ht="12" customHeight="1">
      <c r="A37" s="139"/>
      <c r="B37" s="109" t="s">
        <v>150</v>
      </c>
      <c r="C37" s="308" t="s">
        <v>294</v>
      </c>
      <c r="D37" s="254"/>
      <c r="E37" s="254"/>
      <c r="F37" s="254">
        <v>650</v>
      </c>
    </row>
    <row r="38" spans="1:6" s="65" customFormat="1" ht="12" customHeight="1">
      <c r="A38" s="139"/>
      <c r="B38" s="109" t="s">
        <v>151</v>
      </c>
      <c r="C38" s="308" t="s">
        <v>295</v>
      </c>
      <c r="D38" s="254"/>
      <c r="E38" s="254"/>
      <c r="F38" s="254"/>
    </row>
    <row r="39" spans="1:6" s="65" customFormat="1" ht="12" customHeight="1">
      <c r="A39" s="139"/>
      <c r="B39" s="109" t="s">
        <v>233</v>
      </c>
      <c r="C39" s="308" t="s">
        <v>420</v>
      </c>
      <c r="D39" s="254">
        <v>742</v>
      </c>
      <c r="E39" s="254">
        <v>3242</v>
      </c>
      <c r="F39" s="254">
        <v>7708</v>
      </c>
    </row>
    <row r="40" spans="1:6" s="65" customFormat="1" ht="12" customHeight="1">
      <c r="A40" s="139"/>
      <c r="B40" s="109" t="s">
        <v>146</v>
      </c>
      <c r="C40" s="311" t="s">
        <v>421</v>
      </c>
      <c r="D40" s="339">
        <f>SUM(D41:D45)</f>
        <v>20079</v>
      </c>
      <c r="E40" s="339">
        <f>SUM(E41:E45)</f>
        <v>17579</v>
      </c>
      <c r="F40" s="339">
        <f>SUM(F41:F45)</f>
        <v>12400</v>
      </c>
    </row>
    <row r="41" spans="1:6" s="65" customFormat="1" ht="12" customHeight="1">
      <c r="A41" s="139"/>
      <c r="B41" s="109" t="s">
        <v>154</v>
      </c>
      <c r="C41" s="308" t="s">
        <v>292</v>
      </c>
      <c r="D41" s="254"/>
      <c r="E41" s="254"/>
      <c r="F41" s="254"/>
    </row>
    <row r="42" spans="1:6" s="65" customFormat="1" ht="12" customHeight="1">
      <c r="A42" s="139"/>
      <c r="B42" s="109" t="s">
        <v>155</v>
      </c>
      <c r="C42" s="308" t="s">
        <v>293</v>
      </c>
      <c r="D42" s="254"/>
      <c r="E42" s="254"/>
      <c r="F42" s="254"/>
    </row>
    <row r="43" spans="1:6" s="65" customFormat="1" ht="12" customHeight="1">
      <c r="A43" s="139"/>
      <c r="B43" s="109" t="s">
        <v>156</v>
      </c>
      <c r="C43" s="308" t="s">
        <v>294</v>
      </c>
      <c r="D43" s="254"/>
      <c r="E43" s="254"/>
      <c r="F43" s="254"/>
    </row>
    <row r="44" spans="1:6" s="65" customFormat="1" ht="12" customHeight="1">
      <c r="A44" s="139"/>
      <c r="B44" s="109" t="s">
        <v>157</v>
      </c>
      <c r="C44" s="308" t="s">
        <v>295</v>
      </c>
      <c r="D44" s="254"/>
      <c r="E44" s="254"/>
      <c r="F44" s="254"/>
    </row>
    <row r="45" spans="1:6" s="65" customFormat="1" ht="12" customHeight="1" thickBot="1">
      <c r="A45" s="146"/>
      <c r="B45" s="112" t="s">
        <v>234</v>
      </c>
      <c r="C45" s="309" t="s">
        <v>422</v>
      </c>
      <c r="D45" s="323">
        <v>20079</v>
      </c>
      <c r="E45" s="323">
        <v>17579</v>
      </c>
      <c r="F45" s="323">
        <v>12400</v>
      </c>
    </row>
    <row r="46" spans="1:6" s="64" customFormat="1" ht="12" customHeight="1" thickBot="1">
      <c r="A46" s="125" t="s">
        <v>72</v>
      </c>
      <c r="B46" s="137"/>
      <c r="C46" s="306" t="s">
        <v>296</v>
      </c>
      <c r="D46" s="256">
        <f>+D47+D48</f>
        <v>0</v>
      </c>
      <c r="E46" s="256">
        <f>+E47+E48</f>
        <v>200</v>
      </c>
      <c r="F46" s="256">
        <f>+F47+F48</f>
        <v>45</v>
      </c>
    </row>
    <row r="47" spans="1:6" s="65" customFormat="1" ht="12" customHeight="1">
      <c r="A47" s="139"/>
      <c r="B47" s="109" t="s">
        <v>152</v>
      </c>
      <c r="C47" s="307" t="s">
        <v>183</v>
      </c>
      <c r="D47" s="254"/>
      <c r="E47" s="254">
        <v>200</v>
      </c>
      <c r="F47" s="254">
        <v>45</v>
      </c>
    </row>
    <row r="48" spans="1:6" s="65" customFormat="1" ht="12" customHeight="1" thickBot="1">
      <c r="A48" s="139"/>
      <c r="B48" s="109" t="s">
        <v>153</v>
      </c>
      <c r="C48" s="309" t="s">
        <v>8</v>
      </c>
      <c r="D48" s="254"/>
      <c r="E48" s="254"/>
      <c r="F48" s="254"/>
    </row>
    <row r="49" spans="1:6" s="65" customFormat="1" ht="12" customHeight="1" thickBot="1">
      <c r="A49" s="122" t="s">
        <v>73</v>
      </c>
      <c r="B49" s="137"/>
      <c r="C49" s="306" t="s">
        <v>7</v>
      </c>
      <c r="D49" s="256">
        <f>+D50+D51+D52</f>
        <v>2564</v>
      </c>
      <c r="E49" s="256">
        <f>+E50+E51+E52</f>
        <v>2564</v>
      </c>
      <c r="F49" s="256">
        <f>+F50+F51+F52</f>
        <v>10600</v>
      </c>
    </row>
    <row r="50" spans="1:6" s="65" customFormat="1" ht="12" customHeight="1">
      <c r="A50" s="147"/>
      <c r="B50" s="109" t="s">
        <v>238</v>
      </c>
      <c r="C50" s="307" t="s">
        <v>236</v>
      </c>
      <c r="D50" s="253"/>
      <c r="E50" s="253"/>
      <c r="F50" s="253">
        <v>5750</v>
      </c>
    </row>
    <row r="51" spans="1:6" s="65" customFormat="1" ht="12" customHeight="1">
      <c r="A51" s="147"/>
      <c r="B51" s="109" t="s">
        <v>239</v>
      </c>
      <c r="C51" s="308" t="s">
        <v>237</v>
      </c>
      <c r="D51" s="253">
        <v>2564</v>
      </c>
      <c r="E51" s="253">
        <v>2564</v>
      </c>
      <c r="F51" s="253">
        <v>4450</v>
      </c>
    </row>
    <row r="52" spans="1:6" s="65" customFormat="1" ht="12" customHeight="1" thickBot="1">
      <c r="A52" s="139"/>
      <c r="B52" s="109" t="s">
        <v>355</v>
      </c>
      <c r="C52" s="310" t="s">
        <v>298</v>
      </c>
      <c r="D52" s="254"/>
      <c r="E52" s="254"/>
      <c r="F52" s="254">
        <v>400</v>
      </c>
    </row>
    <row r="53" spans="1:6" s="65" customFormat="1" ht="12" customHeight="1" thickBot="1">
      <c r="A53" s="125" t="s">
        <v>74</v>
      </c>
      <c r="B53" s="148"/>
      <c r="C53" s="218" t="s">
        <v>299</v>
      </c>
      <c r="D53" s="324"/>
      <c r="E53" s="324"/>
      <c r="F53" s="324">
        <v>200</v>
      </c>
    </row>
    <row r="54" spans="1:6" s="64" customFormat="1" ht="12" customHeight="1" thickBot="1">
      <c r="A54" s="149" t="s">
        <v>75</v>
      </c>
      <c r="B54" s="150"/>
      <c r="C54" s="218" t="s">
        <v>432</v>
      </c>
      <c r="D54" s="325">
        <f>+D9+D14+D23+D24+D33+D46+D49+D53</f>
        <v>226881</v>
      </c>
      <c r="E54" s="325">
        <f>+E9+E14+E23+E24+E33+E46+E49+E53</f>
        <v>233032</v>
      </c>
      <c r="F54" s="325">
        <f>+F9+F14+F23+F24+F33+F46+F49+F53</f>
        <v>232438</v>
      </c>
    </row>
    <row r="55" spans="1:6" s="64" customFormat="1" ht="12" customHeight="1" thickBot="1">
      <c r="A55" s="122" t="s">
        <v>76</v>
      </c>
      <c r="B55" s="113"/>
      <c r="C55" s="218" t="s">
        <v>302</v>
      </c>
      <c r="D55" s="326">
        <f>+D56+D57</f>
        <v>8346</v>
      </c>
      <c r="E55" s="326">
        <f>+E56+E57</f>
        <v>8346</v>
      </c>
      <c r="F55" s="326">
        <v>8346</v>
      </c>
    </row>
    <row r="56" spans="1:6" s="64" customFormat="1" ht="12" customHeight="1">
      <c r="A56" s="141"/>
      <c r="B56" s="111" t="s">
        <v>185</v>
      </c>
      <c r="C56" s="384" t="s">
        <v>9</v>
      </c>
      <c r="D56" s="327">
        <v>8346</v>
      </c>
      <c r="E56" s="327">
        <v>8346</v>
      </c>
      <c r="F56" s="327">
        <v>8346</v>
      </c>
    </row>
    <row r="57" spans="1:6" s="64" customFormat="1" ht="12" customHeight="1" thickBot="1">
      <c r="A57" s="146"/>
      <c r="B57" s="112" t="s">
        <v>186</v>
      </c>
      <c r="C57" s="385" t="s">
        <v>10</v>
      </c>
      <c r="D57" s="61"/>
      <c r="E57" s="61"/>
      <c r="F57" s="61"/>
    </row>
    <row r="58" spans="1:6" s="65" customFormat="1" ht="12" customHeight="1" thickBot="1">
      <c r="A58" s="151" t="s">
        <v>77</v>
      </c>
      <c r="B58" s="386"/>
      <c r="C58" s="387" t="s">
        <v>11</v>
      </c>
      <c r="D58" s="256">
        <f>+D54+D55</f>
        <v>235227</v>
      </c>
      <c r="E58" s="256">
        <f>+E54+E55</f>
        <v>241378</v>
      </c>
      <c r="F58" s="256">
        <f>+F54+F55</f>
        <v>240784</v>
      </c>
    </row>
    <row r="59" spans="1:5" s="65" customFormat="1" ht="15" customHeight="1">
      <c r="A59" s="154"/>
      <c r="B59" s="154"/>
      <c r="C59" s="155"/>
      <c r="D59" s="328"/>
      <c r="E59" s="328"/>
    </row>
    <row r="60" spans="1:5" ht="13.5" thickBot="1">
      <c r="A60" s="156"/>
      <c r="B60" s="157"/>
      <c r="C60" s="157"/>
      <c r="D60" s="329"/>
      <c r="E60" s="329"/>
    </row>
    <row r="61" spans="1:6" s="58" customFormat="1" ht="16.5" customHeight="1" thickBot="1">
      <c r="A61" s="158"/>
      <c r="B61" s="159"/>
      <c r="C61" s="160" t="s">
        <v>110</v>
      </c>
      <c r="D61" s="555" t="s">
        <v>105</v>
      </c>
      <c r="E61" s="318" t="s">
        <v>512</v>
      </c>
      <c r="F61" s="318" t="s">
        <v>512</v>
      </c>
    </row>
    <row r="62" spans="1:6" s="66" customFormat="1" ht="12" customHeight="1" thickBot="1">
      <c r="A62" s="125" t="s">
        <v>66</v>
      </c>
      <c r="B62" s="24"/>
      <c r="C62" s="98" t="s">
        <v>30</v>
      </c>
      <c r="D62" s="256">
        <f>SUM(D63:D67)</f>
        <v>64805</v>
      </c>
      <c r="E62" s="256">
        <f>SUM(E63:E67)</f>
        <v>66853</v>
      </c>
      <c r="F62" s="256">
        <f>SUM(F63:F67)</f>
        <v>78666</v>
      </c>
    </row>
    <row r="63" spans="1:6" ht="12" customHeight="1">
      <c r="A63" s="161"/>
      <c r="B63" s="110" t="s">
        <v>158</v>
      </c>
      <c r="C63" s="299" t="s">
        <v>97</v>
      </c>
      <c r="D63" s="331">
        <v>19744</v>
      </c>
      <c r="E63" s="331">
        <v>20044</v>
      </c>
      <c r="F63" s="331">
        <v>22720</v>
      </c>
    </row>
    <row r="64" spans="1:6" ht="12" customHeight="1">
      <c r="A64" s="162"/>
      <c r="B64" s="109" t="s">
        <v>159</v>
      </c>
      <c r="C64" s="300" t="s">
        <v>243</v>
      </c>
      <c r="D64" s="332">
        <v>4450</v>
      </c>
      <c r="E64" s="332">
        <v>4531</v>
      </c>
      <c r="F64" s="332">
        <v>4664</v>
      </c>
    </row>
    <row r="65" spans="1:6" ht="12" customHeight="1">
      <c r="A65" s="162"/>
      <c r="B65" s="109" t="s">
        <v>160</v>
      </c>
      <c r="C65" s="300" t="s">
        <v>182</v>
      </c>
      <c r="D65" s="333">
        <v>31230</v>
      </c>
      <c r="E65" s="333">
        <v>32697</v>
      </c>
      <c r="F65" s="333">
        <v>39267</v>
      </c>
    </row>
    <row r="66" spans="1:6" ht="12" customHeight="1">
      <c r="A66" s="162"/>
      <c r="B66" s="109" t="s">
        <v>161</v>
      </c>
      <c r="C66" s="300" t="s">
        <v>244</v>
      </c>
      <c r="D66" s="333"/>
      <c r="E66" s="333"/>
      <c r="F66" s="333"/>
    </row>
    <row r="67" spans="1:6" ht="12" customHeight="1">
      <c r="A67" s="162"/>
      <c r="B67" s="109" t="s">
        <v>172</v>
      </c>
      <c r="C67" s="300" t="s">
        <v>245</v>
      </c>
      <c r="D67" s="333">
        <v>9381</v>
      </c>
      <c r="E67" s="333">
        <f>SUM(E69:E75)</f>
        <v>9581</v>
      </c>
      <c r="F67" s="333">
        <f>SUM(F69:F75)</f>
        <v>12015</v>
      </c>
    </row>
    <row r="68" spans="1:6" ht="12" customHeight="1">
      <c r="A68" s="162"/>
      <c r="B68" s="109" t="s">
        <v>162</v>
      </c>
      <c r="C68" s="300" t="s">
        <v>267</v>
      </c>
      <c r="D68" s="332"/>
      <c r="E68" s="332"/>
      <c r="F68" s="332"/>
    </row>
    <row r="69" spans="1:6" ht="12" customHeight="1">
      <c r="A69" s="162"/>
      <c r="B69" s="109" t="s">
        <v>163</v>
      </c>
      <c r="C69" s="301" t="s">
        <v>12</v>
      </c>
      <c r="D69" s="333">
        <v>4664</v>
      </c>
      <c r="E69" s="333">
        <v>4664</v>
      </c>
      <c r="F69" s="333">
        <v>4515</v>
      </c>
    </row>
    <row r="70" spans="1:6" ht="12" customHeight="1">
      <c r="A70" s="162"/>
      <c r="B70" s="109" t="s">
        <v>173</v>
      </c>
      <c r="C70" s="312" t="s">
        <v>433</v>
      </c>
      <c r="D70" s="333">
        <v>2383</v>
      </c>
      <c r="E70" s="333">
        <v>2383</v>
      </c>
      <c r="F70" s="333">
        <v>5300</v>
      </c>
    </row>
    <row r="71" spans="1:6" ht="12" customHeight="1">
      <c r="A71" s="162"/>
      <c r="B71" s="109" t="s">
        <v>174</v>
      </c>
      <c r="C71" s="312" t="s">
        <v>13</v>
      </c>
      <c r="D71" s="333">
        <v>2334</v>
      </c>
      <c r="E71" s="333">
        <v>2334</v>
      </c>
      <c r="F71" s="333">
        <v>2000</v>
      </c>
    </row>
    <row r="72" spans="1:6" ht="12" customHeight="1">
      <c r="A72" s="162"/>
      <c r="B72" s="109" t="s">
        <v>175</v>
      </c>
      <c r="C72" s="312" t="s">
        <v>434</v>
      </c>
      <c r="D72" s="333"/>
      <c r="E72" s="333"/>
      <c r="F72" s="333"/>
    </row>
    <row r="73" spans="1:6" ht="12" customHeight="1">
      <c r="A73" s="162"/>
      <c r="B73" s="109" t="s">
        <v>176</v>
      </c>
      <c r="C73" s="302" t="s">
        <v>506</v>
      </c>
      <c r="D73" s="333"/>
      <c r="E73" s="333">
        <v>200</v>
      </c>
      <c r="F73" s="333">
        <v>200</v>
      </c>
    </row>
    <row r="74" spans="1:6" ht="12" customHeight="1">
      <c r="A74" s="162"/>
      <c r="B74" s="109" t="s">
        <v>178</v>
      </c>
      <c r="C74" s="303" t="s">
        <v>14</v>
      </c>
      <c r="D74" s="333"/>
      <c r="E74" s="333"/>
      <c r="F74" s="333"/>
    </row>
    <row r="75" spans="1:6" ht="12" customHeight="1" thickBot="1">
      <c r="A75" s="163"/>
      <c r="B75" s="114" t="s">
        <v>246</v>
      </c>
      <c r="C75" s="304" t="s">
        <v>15</v>
      </c>
      <c r="D75" s="334"/>
      <c r="E75" s="334"/>
      <c r="F75" s="334"/>
    </row>
    <row r="76" spans="1:6" ht="12" customHeight="1" thickBot="1">
      <c r="A76" s="125" t="s">
        <v>67</v>
      </c>
      <c r="B76" s="24"/>
      <c r="C76" s="305" t="s">
        <v>29</v>
      </c>
      <c r="D76" s="326">
        <f>SUM(D77:D79)</f>
        <v>20596</v>
      </c>
      <c r="E76" s="326">
        <f>SUM(E77:E79)</f>
        <v>21396</v>
      </c>
      <c r="F76" s="326">
        <f>SUM(F77:F79)</f>
        <v>41468</v>
      </c>
    </row>
    <row r="77" spans="1:6" s="66" customFormat="1" ht="12" customHeight="1">
      <c r="A77" s="161"/>
      <c r="B77" s="110" t="s">
        <v>164</v>
      </c>
      <c r="C77" s="384" t="s">
        <v>16</v>
      </c>
      <c r="D77" s="59">
        <v>7858</v>
      </c>
      <c r="E77" s="59">
        <v>7858</v>
      </c>
      <c r="F77" s="59">
        <v>4348</v>
      </c>
    </row>
    <row r="78" spans="1:6" ht="12" customHeight="1">
      <c r="A78" s="162"/>
      <c r="B78" s="109" t="s">
        <v>165</v>
      </c>
      <c r="C78" s="308" t="s">
        <v>247</v>
      </c>
      <c r="D78" s="60">
        <v>7776</v>
      </c>
      <c r="E78" s="60">
        <v>8576</v>
      </c>
      <c r="F78" s="60">
        <v>31958</v>
      </c>
    </row>
    <row r="79" spans="1:6" ht="12" customHeight="1">
      <c r="A79" s="162"/>
      <c r="B79" s="109" t="s">
        <v>166</v>
      </c>
      <c r="C79" s="308" t="s">
        <v>327</v>
      </c>
      <c r="D79" s="60">
        <v>4962</v>
      </c>
      <c r="E79" s="60">
        <f>SUM(E80:E86)</f>
        <v>4962</v>
      </c>
      <c r="F79" s="60">
        <v>5162</v>
      </c>
    </row>
    <row r="80" spans="1:6" ht="12" customHeight="1">
      <c r="A80" s="162"/>
      <c r="B80" s="109" t="s">
        <v>167</v>
      </c>
      <c r="C80" s="308" t="s">
        <v>17</v>
      </c>
      <c r="D80" s="60">
        <v>4962</v>
      </c>
      <c r="E80" s="60">
        <v>4962</v>
      </c>
      <c r="F80" s="60">
        <v>5162</v>
      </c>
    </row>
    <row r="81" spans="1:6" ht="12" customHeight="1">
      <c r="A81" s="162"/>
      <c r="B81" s="109" t="s">
        <v>168</v>
      </c>
      <c r="C81" s="312" t="s">
        <v>22</v>
      </c>
      <c r="D81" s="60"/>
      <c r="E81" s="60"/>
      <c r="F81" s="60"/>
    </row>
    <row r="82" spans="1:6" ht="12" customHeight="1">
      <c r="A82" s="162"/>
      <c r="B82" s="109" t="s">
        <v>177</v>
      </c>
      <c r="C82" s="312" t="s">
        <v>21</v>
      </c>
      <c r="D82" s="60"/>
      <c r="E82" s="60"/>
      <c r="F82" s="60"/>
    </row>
    <row r="83" spans="1:6" ht="12" customHeight="1">
      <c r="A83" s="162"/>
      <c r="B83" s="109" t="s">
        <v>179</v>
      </c>
      <c r="C83" s="312" t="s">
        <v>20</v>
      </c>
      <c r="D83" s="60"/>
      <c r="E83" s="60"/>
      <c r="F83" s="60"/>
    </row>
    <row r="84" spans="1:6" s="66" customFormat="1" ht="12" customHeight="1">
      <c r="A84" s="162"/>
      <c r="B84" s="109" t="s">
        <v>248</v>
      </c>
      <c r="C84" s="312" t="s">
        <v>19</v>
      </c>
      <c r="D84" s="60"/>
      <c r="E84" s="60"/>
      <c r="F84" s="60"/>
    </row>
    <row r="85" spans="1:13" ht="18.75" customHeight="1">
      <c r="A85" s="162"/>
      <c r="B85" s="109" t="s">
        <v>249</v>
      </c>
      <c r="C85" s="312" t="s">
        <v>18</v>
      </c>
      <c r="D85" s="60"/>
      <c r="E85" s="60"/>
      <c r="F85" s="60"/>
      <c r="M85" s="172"/>
    </row>
    <row r="86" spans="1:6" ht="21" customHeight="1" thickBot="1">
      <c r="A86" s="162"/>
      <c r="B86" s="109" t="s">
        <v>250</v>
      </c>
      <c r="C86" s="388" t="s">
        <v>23</v>
      </c>
      <c r="D86" s="60"/>
      <c r="E86" s="60"/>
      <c r="F86" s="60"/>
    </row>
    <row r="87" spans="1:6" ht="12" customHeight="1" thickBot="1">
      <c r="A87" s="296" t="s">
        <v>68</v>
      </c>
      <c r="B87" s="26"/>
      <c r="C87" s="313" t="s">
        <v>24</v>
      </c>
      <c r="D87" s="335">
        <f>+D88+D89</f>
        <v>19788</v>
      </c>
      <c r="E87" s="335">
        <f>+E88+E89</f>
        <v>20435</v>
      </c>
      <c r="F87" s="335">
        <f>+F88+F89</f>
        <v>8734</v>
      </c>
    </row>
    <row r="88" spans="1:6" s="66" customFormat="1" ht="12" customHeight="1">
      <c r="A88" s="297"/>
      <c r="B88" s="111" t="s">
        <v>138</v>
      </c>
      <c r="C88" s="314" t="s">
        <v>112</v>
      </c>
      <c r="D88" s="351">
        <v>3087</v>
      </c>
      <c r="E88" s="351">
        <v>10341</v>
      </c>
      <c r="F88" s="351"/>
    </row>
    <row r="89" spans="1:6" s="66" customFormat="1" ht="12" customHeight="1" thickBot="1">
      <c r="A89" s="298"/>
      <c r="B89" s="112" t="s">
        <v>139</v>
      </c>
      <c r="C89" s="315" t="s">
        <v>113</v>
      </c>
      <c r="D89" s="323">
        <v>16701</v>
      </c>
      <c r="E89" s="323">
        <v>10094</v>
      </c>
      <c r="F89" s="323">
        <v>8734</v>
      </c>
    </row>
    <row r="90" spans="1:6" s="66" customFormat="1" ht="12" customHeight="1" thickBot="1">
      <c r="A90" s="316" t="s">
        <v>69</v>
      </c>
      <c r="B90" s="317"/>
      <c r="C90" s="306" t="s">
        <v>332</v>
      </c>
      <c r="D90" s="396"/>
      <c r="E90" s="396"/>
      <c r="F90" s="396"/>
    </row>
    <row r="91" spans="1:6" s="66" customFormat="1" ht="12" customHeight="1" thickBot="1">
      <c r="A91" s="125" t="s">
        <v>70</v>
      </c>
      <c r="B91" s="116"/>
      <c r="C91" s="389" t="s">
        <v>287</v>
      </c>
      <c r="D91" s="283"/>
      <c r="E91" s="283"/>
      <c r="F91" s="283"/>
    </row>
    <row r="92" spans="1:6" s="66" customFormat="1" ht="12" customHeight="1" thickBot="1">
      <c r="A92" s="125" t="s">
        <v>71</v>
      </c>
      <c r="B92" s="24"/>
      <c r="C92" s="218" t="s">
        <v>25</v>
      </c>
      <c r="D92" s="336">
        <f>+D62+D76+D87+D90+D91</f>
        <v>105189</v>
      </c>
      <c r="E92" s="336">
        <f>+E62+E76+E87+E90+E91</f>
        <v>108684</v>
      </c>
      <c r="F92" s="336">
        <f>+F62+F76+F87+F90+F91</f>
        <v>128868</v>
      </c>
    </row>
    <row r="93" spans="1:6" s="66" customFormat="1" ht="12" customHeight="1" thickBot="1">
      <c r="A93" s="125" t="s">
        <v>72</v>
      </c>
      <c r="B93" s="24"/>
      <c r="C93" s="218" t="s">
        <v>28</v>
      </c>
      <c r="D93" s="256">
        <f>+D94+D95</f>
        <v>130038</v>
      </c>
      <c r="E93" s="256">
        <f>+E94+E95</f>
        <v>132694</v>
      </c>
      <c r="F93" s="256">
        <f>+F94+F95</f>
        <v>111916</v>
      </c>
    </row>
    <row r="94" spans="1:6" ht="12.75" customHeight="1">
      <c r="A94" s="161"/>
      <c r="B94" s="109" t="s">
        <v>286</v>
      </c>
      <c r="C94" s="384" t="s">
        <v>27</v>
      </c>
      <c r="D94" s="253">
        <v>130038</v>
      </c>
      <c r="E94" s="253">
        <v>132694</v>
      </c>
      <c r="F94" s="253">
        <v>111916</v>
      </c>
    </row>
    <row r="95" spans="1:6" ht="12" customHeight="1" thickBot="1">
      <c r="A95" s="163"/>
      <c r="B95" s="114" t="s">
        <v>153</v>
      </c>
      <c r="C95" s="385" t="s">
        <v>26</v>
      </c>
      <c r="D95" s="255"/>
      <c r="E95" s="255"/>
      <c r="F95" s="255"/>
    </row>
    <row r="96" spans="1:6" ht="15" customHeight="1" thickBot="1">
      <c r="A96" s="125" t="s">
        <v>73</v>
      </c>
      <c r="B96" s="148"/>
      <c r="C96" s="218" t="s">
        <v>288</v>
      </c>
      <c r="D96" s="337">
        <f>+D92+D93</f>
        <v>235227</v>
      </c>
      <c r="E96" s="337">
        <f>+E92+E93</f>
        <v>241378</v>
      </c>
      <c r="F96" s="337">
        <f>+F92+F93</f>
        <v>240784</v>
      </c>
    </row>
    <row r="97" spans="1:6" ht="13.5" thickBot="1">
      <c r="A97" s="390"/>
      <c r="B97" s="391"/>
      <c r="C97" s="391"/>
      <c r="D97" s="392"/>
      <c r="E97" s="392"/>
      <c r="F97" s="392"/>
    </row>
    <row r="98" spans="1:6" ht="15" customHeight="1" thickBot="1">
      <c r="A98" s="167" t="s">
        <v>278</v>
      </c>
      <c r="B98" s="168"/>
      <c r="C98" s="169"/>
      <c r="D98" s="96">
        <v>8</v>
      </c>
      <c r="E98" s="96">
        <v>8</v>
      </c>
      <c r="F98" s="96">
        <v>8</v>
      </c>
    </row>
    <row r="99" spans="1:6" ht="14.25" customHeight="1" thickBot="1">
      <c r="A99" s="167" t="s">
        <v>279</v>
      </c>
      <c r="B99" s="168"/>
      <c r="C99" s="169"/>
      <c r="D99" s="96"/>
      <c r="E99" s="96"/>
      <c r="F99" s="96"/>
    </row>
  </sheetData>
  <sheetProtection formatCells="0"/>
  <mergeCells count="5">
    <mergeCell ref="C1:F1"/>
    <mergeCell ref="A2:B2"/>
    <mergeCell ref="A5:B5"/>
    <mergeCell ref="D2:F2"/>
    <mergeCell ref="D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="60" workbookViewId="0" topLeftCell="A1">
      <selection activeCell="C6" sqref="C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533</v>
      </c>
      <c r="D1" s="605"/>
      <c r="E1" s="605"/>
      <c r="F1" s="605"/>
    </row>
    <row r="2" spans="1:6" s="62" customFormat="1" ht="25.5" customHeight="1" thickBot="1">
      <c r="A2" s="606" t="s">
        <v>274</v>
      </c>
      <c r="B2" s="607"/>
      <c r="C2" s="478" t="s">
        <v>449</v>
      </c>
      <c r="D2" s="618" t="s">
        <v>114</v>
      </c>
      <c r="E2" s="619"/>
      <c r="F2" s="620"/>
    </row>
    <row r="3" spans="1:6" s="62" customFormat="1" ht="16.5" thickBot="1">
      <c r="A3" s="128" t="s">
        <v>273</v>
      </c>
      <c r="B3" s="129"/>
      <c r="C3" s="479" t="s">
        <v>448</v>
      </c>
      <c r="D3" s="618"/>
      <c r="E3" s="619"/>
      <c r="F3" s="620"/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132" t="s">
        <v>104</v>
      </c>
      <c r="D5" s="555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5</v>
      </c>
      <c r="F6" s="124">
        <v>6</v>
      </c>
    </row>
    <row r="7" spans="1:6" s="58" customFormat="1" ht="15.75" customHeight="1" thickBot="1">
      <c r="A7" s="608" t="s">
        <v>106</v>
      </c>
      <c r="B7" s="616"/>
      <c r="C7" s="616"/>
      <c r="D7" s="616"/>
      <c r="E7" s="616"/>
      <c r="F7" s="617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0</v>
      </c>
      <c r="E8" s="256">
        <f>SUM(E9:E16)</f>
        <v>0</v>
      </c>
      <c r="F8" s="256">
        <f>SUM(F9:F16)</f>
        <v>0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/>
      <c r="E10" s="254"/>
      <c r="F10" s="254"/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/>
      <c r="E12" s="254"/>
      <c r="F12" s="254"/>
    </row>
    <row r="13" spans="1:6" s="64" customFormat="1" ht="12" customHeight="1">
      <c r="A13" s="139"/>
      <c r="B13" s="140" t="s">
        <v>184</v>
      </c>
      <c r="C13" s="8" t="s">
        <v>214</v>
      </c>
      <c r="D13" s="254"/>
      <c r="E13" s="254"/>
      <c r="F13" s="254"/>
    </row>
    <row r="14" spans="1:6" s="64" customFormat="1" ht="12" customHeight="1">
      <c r="A14" s="142"/>
      <c r="B14" s="140" t="s">
        <v>162</v>
      </c>
      <c r="C14" s="9" t="s">
        <v>215</v>
      </c>
      <c r="D14" s="321"/>
      <c r="E14" s="321"/>
      <c r="F14" s="321"/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5" customFormat="1" ht="12" customHeight="1" thickBot="1">
      <c r="A17" s="122"/>
      <c r="B17" s="145"/>
      <c r="C17" s="98" t="s">
        <v>219</v>
      </c>
      <c r="D17" s="502"/>
      <c r="E17" s="502">
        <v>33</v>
      </c>
      <c r="F17" s="502">
        <v>63</v>
      </c>
    </row>
    <row r="18" spans="1:6" s="64" customFormat="1" ht="12" customHeight="1" thickBot="1">
      <c r="A18" s="122" t="s">
        <v>67</v>
      </c>
      <c r="B18" s="137"/>
      <c r="C18" s="138" t="s">
        <v>35</v>
      </c>
      <c r="D18" s="256">
        <f>SUM(D19:D22)</f>
        <v>0</v>
      </c>
      <c r="E18" s="256">
        <f>SUM(E19:E22)</f>
        <v>0</v>
      </c>
      <c r="F18" s="256">
        <f>SUM(F19:F22)</f>
        <v>0</v>
      </c>
    </row>
    <row r="19" spans="1:6" s="65" customFormat="1" ht="12" customHeight="1">
      <c r="A19" s="139"/>
      <c r="B19" s="140" t="s">
        <v>164</v>
      </c>
      <c r="C19" s="11" t="s">
        <v>31</v>
      </c>
      <c r="D19" s="254"/>
      <c r="E19" s="254"/>
      <c r="F19" s="254"/>
    </row>
    <row r="20" spans="1:6" s="65" customFormat="1" ht="12" customHeight="1">
      <c r="A20" s="139"/>
      <c r="B20" s="140" t="s">
        <v>165</v>
      </c>
      <c r="C20" s="9" t="s">
        <v>32</v>
      </c>
      <c r="D20" s="254"/>
      <c r="E20" s="254"/>
      <c r="F20" s="254"/>
    </row>
    <row r="21" spans="1:6" s="65" customFormat="1" ht="12" customHeight="1">
      <c r="A21" s="139"/>
      <c r="B21" s="140" t="s">
        <v>166</v>
      </c>
      <c r="C21" s="9" t="s">
        <v>33</v>
      </c>
      <c r="D21" s="254"/>
      <c r="E21" s="254"/>
      <c r="F21" s="254"/>
    </row>
    <row r="22" spans="1:6" s="65" customFormat="1" ht="12" customHeight="1" thickBot="1">
      <c r="A22" s="139"/>
      <c r="B22" s="140" t="s">
        <v>167</v>
      </c>
      <c r="C22" s="9" t="s">
        <v>32</v>
      </c>
      <c r="D22" s="254"/>
      <c r="E22" s="254"/>
      <c r="F22" s="254"/>
    </row>
    <row r="23" spans="1:6" s="65" customFormat="1" ht="12" customHeight="1" thickBot="1">
      <c r="A23" s="125" t="s">
        <v>68</v>
      </c>
      <c r="B23" s="98"/>
      <c r="C23" s="98" t="s">
        <v>36</v>
      </c>
      <c r="D23" s="256">
        <f>+D24+D25</f>
        <v>0</v>
      </c>
      <c r="E23" s="256">
        <f>+E24+E25</f>
        <v>0</v>
      </c>
      <c r="F23" s="256">
        <f>+F24+F25</f>
        <v>0</v>
      </c>
    </row>
    <row r="24" spans="1:6" s="64" customFormat="1" ht="12" customHeight="1">
      <c r="A24" s="297"/>
      <c r="B24" s="348" t="s">
        <v>138</v>
      </c>
      <c r="C24" s="103" t="s">
        <v>297</v>
      </c>
      <c r="D24" s="351"/>
      <c r="E24" s="351"/>
      <c r="F24" s="351"/>
    </row>
    <row r="25" spans="1:6" s="64" customFormat="1" ht="12" customHeight="1" thickBot="1">
      <c r="A25" s="346"/>
      <c r="B25" s="347" t="s">
        <v>139</v>
      </c>
      <c r="C25" s="104" t="s">
        <v>301</v>
      </c>
      <c r="D25" s="352"/>
      <c r="E25" s="352"/>
      <c r="F25" s="352"/>
    </row>
    <row r="26" spans="1:6" s="64" customFormat="1" ht="12" customHeight="1" thickBot="1">
      <c r="A26" s="125" t="s">
        <v>69</v>
      </c>
      <c r="B26" s="137"/>
      <c r="C26" s="98" t="s">
        <v>281</v>
      </c>
      <c r="D26" s="283">
        <v>47281</v>
      </c>
      <c r="E26" s="283">
        <v>47761</v>
      </c>
      <c r="F26" s="283">
        <v>46584</v>
      </c>
    </row>
    <row r="27" spans="1:6" s="64" customFormat="1" ht="12" customHeight="1" thickBot="1">
      <c r="A27" s="122" t="s">
        <v>70</v>
      </c>
      <c r="B27" s="113"/>
      <c r="C27" s="98" t="s">
        <v>43</v>
      </c>
      <c r="D27" s="326">
        <f>+D8+D18+D23+D26</f>
        <v>47281</v>
      </c>
      <c r="E27" s="326">
        <f>+E8+E17+E18+E23+E26</f>
        <v>47794</v>
      </c>
      <c r="F27" s="326">
        <f>+F8+F17+F18+F23+F26</f>
        <v>46647</v>
      </c>
    </row>
    <row r="28" spans="1:6" s="65" customFormat="1" ht="12" customHeight="1" thickBot="1">
      <c r="A28" s="343" t="s">
        <v>71</v>
      </c>
      <c r="B28" s="349"/>
      <c r="C28" s="345" t="s">
        <v>45</v>
      </c>
      <c r="D28" s="353">
        <f>+D29+D30</f>
        <v>0</v>
      </c>
      <c r="E28" s="353">
        <f>+E29+E30</f>
        <v>0</v>
      </c>
      <c r="F28" s="353">
        <f>+F29+F30</f>
        <v>0</v>
      </c>
    </row>
    <row r="29" spans="1:6" s="65" customFormat="1" ht="15" customHeight="1">
      <c r="A29" s="141"/>
      <c r="B29" s="111" t="s">
        <v>145</v>
      </c>
      <c r="C29" s="103" t="s">
        <v>402</v>
      </c>
      <c r="D29" s="351"/>
      <c r="E29" s="351"/>
      <c r="F29" s="351"/>
    </row>
    <row r="30" spans="1:6" s="65" customFormat="1" ht="15" customHeight="1" thickBot="1">
      <c r="A30" s="350"/>
      <c r="B30" s="112" t="s">
        <v>146</v>
      </c>
      <c r="C30" s="344" t="s">
        <v>37</v>
      </c>
      <c r="D30" s="61"/>
      <c r="E30" s="61"/>
      <c r="F30" s="61"/>
    </row>
    <row r="31" spans="1:6" ht="13.5" thickBot="1">
      <c r="A31" s="151" t="s">
        <v>72</v>
      </c>
      <c r="B31" s="341"/>
      <c r="C31" s="342" t="s">
        <v>46</v>
      </c>
      <c r="D31" s="324"/>
      <c r="E31" s="324"/>
      <c r="F31" s="324"/>
    </row>
    <row r="32" spans="1:6" s="58" customFormat="1" ht="16.5" customHeight="1" thickBot="1">
      <c r="A32" s="151" t="s">
        <v>73</v>
      </c>
      <c r="B32" s="152"/>
      <c r="C32" s="153" t="s">
        <v>44</v>
      </c>
      <c r="D32" s="330">
        <f>+D27+D28+D31</f>
        <v>47281</v>
      </c>
      <c r="E32" s="330">
        <f>+E27+E28+E31</f>
        <v>47794</v>
      </c>
      <c r="F32" s="330">
        <f>+F27+F28+F31</f>
        <v>46647</v>
      </c>
    </row>
    <row r="33" spans="1:5" s="66" customFormat="1" ht="12" customHeight="1">
      <c r="A33" s="154"/>
      <c r="B33" s="154"/>
      <c r="C33" s="155"/>
      <c r="D33" s="328"/>
      <c r="E33" s="328"/>
    </row>
    <row r="34" spans="1:5" ht="12" customHeight="1" thickBot="1">
      <c r="A34" s="156"/>
      <c r="B34" s="157"/>
      <c r="C34" s="157"/>
      <c r="D34" s="329"/>
      <c r="E34" s="329"/>
    </row>
    <row r="35" spans="1:6" ht="12" customHeight="1" thickBot="1">
      <c r="A35" s="608" t="s">
        <v>110</v>
      </c>
      <c r="B35" s="616"/>
      <c r="C35" s="616"/>
      <c r="D35" s="616"/>
      <c r="E35" s="616"/>
      <c r="F35" s="617"/>
    </row>
    <row r="36" spans="1:6" ht="12" customHeight="1" thickBot="1">
      <c r="A36" s="125" t="s">
        <v>66</v>
      </c>
      <c r="B36" s="24"/>
      <c r="C36" s="98" t="s">
        <v>30</v>
      </c>
      <c r="D36" s="256">
        <f>SUM(D37:D41)</f>
        <v>46739</v>
      </c>
      <c r="E36" s="256">
        <f>SUM(E37:E41)</f>
        <v>47252</v>
      </c>
      <c r="F36" s="256">
        <f>SUM(F37:F41)</f>
        <v>46015</v>
      </c>
    </row>
    <row r="37" spans="1:6" ht="12" customHeight="1">
      <c r="A37" s="161"/>
      <c r="B37" s="110" t="s">
        <v>158</v>
      </c>
      <c r="C37" s="11" t="s">
        <v>97</v>
      </c>
      <c r="D37" s="59">
        <v>23509</v>
      </c>
      <c r="E37" s="59">
        <v>23653</v>
      </c>
      <c r="F37" s="59">
        <v>25153</v>
      </c>
    </row>
    <row r="38" spans="1:6" ht="12" customHeight="1">
      <c r="A38" s="162"/>
      <c r="B38" s="109" t="s">
        <v>159</v>
      </c>
      <c r="C38" s="9" t="s">
        <v>243</v>
      </c>
      <c r="D38" s="60">
        <v>5533</v>
      </c>
      <c r="E38" s="60">
        <v>5572</v>
      </c>
      <c r="F38" s="60">
        <v>6581</v>
      </c>
    </row>
    <row r="39" spans="1:6" ht="12" customHeight="1">
      <c r="A39" s="162"/>
      <c r="B39" s="109" t="s">
        <v>160</v>
      </c>
      <c r="C39" s="9" t="s">
        <v>182</v>
      </c>
      <c r="D39" s="60">
        <v>9968</v>
      </c>
      <c r="E39" s="60">
        <v>10001</v>
      </c>
      <c r="F39" s="60">
        <v>8888</v>
      </c>
    </row>
    <row r="40" spans="1:6" s="66" customFormat="1" ht="12" customHeight="1">
      <c r="A40" s="162"/>
      <c r="B40" s="109" t="s">
        <v>161</v>
      </c>
      <c r="C40" s="9" t="s">
        <v>244</v>
      </c>
      <c r="D40" s="60">
        <v>7729</v>
      </c>
      <c r="E40" s="60">
        <v>8026</v>
      </c>
      <c r="F40" s="60">
        <v>5393</v>
      </c>
    </row>
    <row r="41" spans="1:6" ht="12" customHeight="1" thickBot="1">
      <c r="A41" s="162"/>
      <c r="B41" s="109" t="s">
        <v>172</v>
      </c>
      <c r="C41" s="9" t="s">
        <v>245</v>
      </c>
      <c r="D41" s="60"/>
      <c r="E41" s="60"/>
      <c r="F41" s="60"/>
    </row>
    <row r="42" spans="1:6" ht="12" customHeight="1" thickBot="1">
      <c r="A42" s="125" t="s">
        <v>67</v>
      </c>
      <c r="B42" s="24"/>
      <c r="C42" s="98" t="s">
        <v>41</v>
      </c>
      <c r="D42" s="256">
        <f>SUM(D43:D46)</f>
        <v>542</v>
      </c>
      <c r="E42" s="256">
        <f>SUM(E43:E46)</f>
        <v>542</v>
      </c>
      <c r="F42" s="256">
        <f>SUM(F43:F46)</f>
        <v>632</v>
      </c>
    </row>
    <row r="43" spans="1:6" ht="12" customHeight="1">
      <c r="A43" s="161"/>
      <c r="B43" s="110" t="s">
        <v>164</v>
      </c>
      <c r="C43" s="11" t="s">
        <v>326</v>
      </c>
      <c r="D43" s="59">
        <v>542</v>
      </c>
      <c r="E43" s="59">
        <v>542</v>
      </c>
      <c r="F43" s="59">
        <v>632</v>
      </c>
    </row>
    <row r="44" spans="1:6" ht="12" customHeight="1">
      <c r="A44" s="162"/>
      <c r="B44" s="109" t="s">
        <v>165</v>
      </c>
      <c r="C44" s="9" t="s">
        <v>247</v>
      </c>
      <c r="D44" s="60"/>
      <c r="E44" s="60"/>
      <c r="F44" s="60"/>
    </row>
    <row r="45" spans="1:6" ht="15" customHeight="1">
      <c r="A45" s="162"/>
      <c r="B45" s="109" t="s">
        <v>168</v>
      </c>
      <c r="C45" s="9" t="s">
        <v>111</v>
      </c>
      <c r="D45" s="60"/>
      <c r="E45" s="60"/>
      <c r="F45" s="60"/>
    </row>
    <row r="46" spans="1:6" ht="13.5" thickBot="1">
      <c r="A46" s="162"/>
      <c r="B46" s="109" t="s">
        <v>179</v>
      </c>
      <c r="C46" s="9" t="s">
        <v>38</v>
      </c>
      <c r="D46" s="60"/>
      <c r="E46" s="60"/>
      <c r="F46" s="60"/>
    </row>
    <row r="47" spans="1:6" ht="15" customHeight="1" thickBot="1">
      <c r="A47" s="125" t="s">
        <v>68</v>
      </c>
      <c r="B47" s="24"/>
      <c r="C47" s="24" t="s">
        <v>39</v>
      </c>
      <c r="D47" s="283"/>
      <c r="E47" s="283"/>
      <c r="F47" s="283"/>
    </row>
    <row r="48" spans="1:6" ht="14.25" customHeight="1" thickBot="1">
      <c r="A48" s="151" t="s">
        <v>69</v>
      </c>
      <c r="B48" s="341"/>
      <c r="C48" s="342" t="s">
        <v>42</v>
      </c>
      <c r="D48" s="324"/>
      <c r="E48" s="324"/>
      <c r="F48" s="324"/>
    </row>
    <row r="49" spans="1:6" ht="13.5" thickBot="1">
      <c r="A49" s="125" t="s">
        <v>70</v>
      </c>
      <c r="B49" s="148"/>
      <c r="C49" s="164" t="s">
        <v>40</v>
      </c>
      <c r="D49" s="337">
        <f>+D36+D42+D47+D48</f>
        <v>47281</v>
      </c>
      <c r="E49" s="337">
        <f>+E36+E42+E47+E48</f>
        <v>47794</v>
      </c>
      <c r="F49" s="337">
        <f>+F36+F42+F47+F48</f>
        <v>46647</v>
      </c>
    </row>
    <row r="50" spans="1:6" ht="13.5" thickBot="1">
      <c r="A50" s="165"/>
      <c r="B50" s="166"/>
      <c r="C50" s="166"/>
      <c r="D50" s="338"/>
      <c r="E50" s="338"/>
      <c r="F50" s="338"/>
    </row>
    <row r="51" spans="1:6" ht="13.5" thickBot="1">
      <c r="A51" s="167" t="s">
        <v>278</v>
      </c>
      <c r="B51" s="168"/>
      <c r="C51" s="169"/>
      <c r="D51" s="96">
        <v>7</v>
      </c>
      <c r="E51" s="96">
        <v>7</v>
      </c>
      <c r="F51" s="96">
        <v>7</v>
      </c>
    </row>
    <row r="52" spans="1:6" ht="13.5" thickBot="1">
      <c r="A52" s="167" t="s">
        <v>279</v>
      </c>
      <c r="B52" s="168"/>
      <c r="C52" s="169"/>
      <c r="D52" s="96"/>
      <c r="E52" s="96"/>
      <c r="F52" s="96"/>
    </row>
  </sheetData>
  <sheetProtection formatCells="0"/>
  <mergeCells count="7">
    <mergeCell ref="C1:F1"/>
    <mergeCell ref="A35:F35"/>
    <mergeCell ref="A7:F7"/>
    <mergeCell ref="A2:B2"/>
    <mergeCell ref="A5:B5"/>
    <mergeCell ref="D2:F2"/>
    <mergeCell ref="D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C10" sqref="C1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4.875" style="4" customWidth="1"/>
    <col min="7" max="16384" width="9.375" style="4" customWidth="1"/>
  </cols>
  <sheetData>
    <row r="1" spans="1:6" s="2" customFormat="1" ht="21" customHeight="1" thickBot="1">
      <c r="A1" s="605" t="s">
        <v>534</v>
      </c>
      <c r="B1" s="605"/>
      <c r="C1" s="605"/>
      <c r="D1" s="605"/>
      <c r="E1" s="605"/>
      <c r="F1" s="605"/>
    </row>
    <row r="2" spans="1:6" s="62" customFormat="1" ht="25.5" customHeight="1">
      <c r="A2" s="606" t="s">
        <v>274</v>
      </c>
      <c r="B2" s="607"/>
      <c r="C2" s="478" t="s">
        <v>283</v>
      </c>
      <c r="D2" s="480" t="s">
        <v>115</v>
      </c>
      <c r="E2" s="552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479" t="s">
        <v>450</v>
      </c>
      <c r="D3" s="481"/>
      <c r="E3" s="174"/>
      <c r="F3" s="174"/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482" t="s">
        <v>104</v>
      </c>
      <c r="D5" s="555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483">
        <v>3</v>
      </c>
      <c r="D6" s="484">
        <v>4</v>
      </c>
      <c r="E6" s="124">
        <v>5</v>
      </c>
      <c r="F6" s="124">
        <v>6</v>
      </c>
    </row>
    <row r="7" spans="1:6" s="58" customFormat="1" ht="15.75" customHeight="1" thickBot="1">
      <c r="A7" s="134"/>
      <c r="B7" s="135"/>
      <c r="C7" s="135" t="s">
        <v>106</v>
      </c>
      <c r="D7" s="136"/>
      <c r="E7" s="136"/>
      <c r="F7" s="136"/>
    </row>
    <row r="8" spans="1:6" s="64" customFormat="1" ht="12" customHeight="1" thickBot="1">
      <c r="A8" s="122" t="s">
        <v>66</v>
      </c>
      <c r="B8" s="137"/>
      <c r="C8" s="485" t="s">
        <v>280</v>
      </c>
      <c r="D8" s="471">
        <f>SUM(D9:D16)</f>
        <v>29669</v>
      </c>
      <c r="E8" s="471">
        <f>SUM(E9:E16)</f>
        <v>29669</v>
      </c>
      <c r="F8" s="256">
        <f>SUM(F9:F16)</f>
        <v>18620</v>
      </c>
    </row>
    <row r="9" spans="1:6" s="64" customFormat="1" ht="12" customHeight="1">
      <c r="A9" s="141"/>
      <c r="B9" s="140" t="s">
        <v>158</v>
      </c>
      <c r="C9" s="486" t="s">
        <v>210</v>
      </c>
      <c r="D9" s="493"/>
      <c r="E9" s="553"/>
      <c r="F9" s="320"/>
    </row>
    <row r="10" spans="1:6" s="64" customFormat="1" ht="12" customHeight="1">
      <c r="A10" s="139"/>
      <c r="B10" s="140" t="s">
        <v>159</v>
      </c>
      <c r="C10" s="467" t="s">
        <v>211</v>
      </c>
      <c r="D10" s="494">
        <v>11081</v>
      </c>
      <c r="E10" s="494">
        <v>11081</v>
      </c>
      <c r="F10" s="494">
        <v>4587</v>
      </c>
    </row>
    <row r="11" spans="1:6" s="64" customFormat="1" ht="12" customHeight="1">
      <c r="A11" s="139"/>
      <c r="B11" s="140" t="s">
        <v>160</v>
      </c>
      <c r="C11" s="467" t="s">
        <v>212</v>
      </c>
      <c r="D11" s="494"/>
      <c r="E11" s="494"/>
      <c r="F11" s="494"/>
    </row>
    <row r="12" spans="1:6" s="64" customFormat="1" ht="12" customHeight="1">
      <c r="A12" s="139"/>
      <c r="B12" s="140" t="s">
        <v>161</v>
      </c>
      <c r="C12" s="467" t="s">
        <v>213</v>
      </c>
      <c r="D12" s="494">
        <v>9755</v>
      </c>
      <c r="E12" s="494">
        <v>9755</v>
      </c>
      <c r="F12" s="494">
        <v>8738</v>
      </c>
    </row>
    <row r="13" spans="1:6" s="64" customFormat="1" ht="12" customHeight="1">
      <c r="A13" s="139"/>
      <c r="B13" s="140" t="s">
        <v>184</v>
      </c>
      <c r="C13" s="487" t="s">
        <v>214</v>
      </c>
      <c r="D13" s="494">
        <v>2525</v>
      </c>
      <c r="E13" s="494">
        <v>2525</v>
      </c>
      <c r="F13" s="494">
        <v>1342</v>
      </c>
    </row>
    <row r="14" spans="1:6" s="64" customFormat="1" ht="12" customHeight="1">
      <c r="A14" s="142"/>
      <c r="B14" s="140" t="s">
        <v>162</v>
      </c>
      <c r="C14" s="467" t="s">
        <v>215</v>
      </c>
      <c r="D14" s="495">
        <v>6308</v>
      </c>
      <c r="E14" s="495">
        <v>6308</v>
      </c>
      <c r="F14" s="494">
        <v>3953</v>
      </c>
    </row>
    <row r="15" spans="1:6" s="65" customFormat="1" ht="12" customHeight="1">
      <c r="A15" s="139"/>
      <c r="B15" s="140" t="s">
        <v>163</v>
      </c>
      <c r="C15" s="467" t="s">
        <v>34</v>
      </c>
      <c r="D15" s="494"/>
      <c r="E15" s="254"/>
      <c r="F15" s="254"/>
    </row>
    <row r="16" spans="1:6" s="65" customFormat="1" ht="12" customHeight="1" thickBot="1">
      <c r="A16" s="143"/>
      <c r="B16" s="144" t="s">
        <v>173</v>
      </c>
      <c r="C16" s="487" t="s">
        <v>272</v>
      </c>
      <c r="D16" s="496"/>
      <c r="E16" s="255"/>
      <c r="F16" s="255"/>
    </row>
    <row r="17" spans="1:6" s="64" customFormat="1" ht="12" customHeight="1" thickBot="1">
      <c r="A17" s="122" t="s">
        <v>67</v>
      </c>
      <c r="B17" s="137"/>
      <c r="C17" s="485" t="s">
        <v>35</v>
      </c>
      <c r="D17" s="471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466" t="s">
        <v>31</v>
      </c>
      <c r="D18" s="494"/>
      <c r="E18" s="254"/>
      <c r="F18" s="254"/>
    </row>
    <row r="19" spans="1:6" s="65" customFormat="1" ht="12" customHeight="1">
      <c r="A19" s="139"/>
      <c r="B19" s="140" t="s">
        <v>165</v>
      </c>
      <c r="C19" s="467" t="s">
        <v>32</v>
      </c>
      <c r="D19" s="494"/>
      <c r="E19" s="254"/>
      <c r="F19" s="254"/>
    </row>
    <row r="20" spans="1:6" s="65" customFormat="1" ht="12" customHeight="1">
      <c r="A20" s="139"/>
      <c r="B20" s="140" t="s">
        <v>166</v>
      </c>
      <c r="C20" s="467" t="s">
        <v>33</v>
      </c>
      <c r="D20" s="494"/>
      <c r="E20" s="254"/>
      <c r="F20" s="254"/>
    </row>
    <row r="21" spans="1:6" s="65" customFormat="1" ht="12" customHeight="1" thickBot="1">
      <c r="A21" s="139"/>
      <c r="B21" s="140" t="s">
        <v>167</v>
      </c>
      <c r="C21" s="467" t="s">
        <v>32</v>
      </c>
      <c r="D21" s="494"/>
      <c r="E21" s="254"/>
      <c r="F21" s="254"/>
    </row>
    <row r="22" spans="1:6" s="65" customFormat="1" ht="12" customHeight="1" thickBot="1">
      <c r="A22" s="125" t="s">
        <v>68</v>
      </c>
      <c r="B22" s="98"/>
      <c r="C22" s="465" t="s">
        <v>36</v>
      </c>
      <c r="D22" s="471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488" t="s">
        <v>297</v>
      </c>
      <c r="D23" s="497"/>
      <c r="E23" s="351"/>
      <c r="F23" s="351"/>
    </row>
    <row r="24" spans="1:6" s="64" customFormat="1" ht="12" customHeight="1" thickBot="1">
      <c r="A24" s="346"/>
      <c r="B24" s="347" t="s">
        <v>139</v>
      </c>
      <c r="C24" s="489" t="s">
        <v>301</v>
      </c>
      <c r="D24" s="498"/>
      <c r="E24" s="352"/>
      <c r="F24" s="352"/>
    </row>
    <row r="25" spans="1:6" s="64" customFormat="1" ht="12" customHeight="1" thickBot="1">
      <c r="A25" s="125" t="s">
        <v>69</v>
      </c>
      <c r="B25" s="137"/>
      <c r="C25" s="465" t="s">
        <v>47</v>
      </c>
      <c r="D25" s="474">
        <v>82757</v>
      </c>
      <c r="E25" s="283">
        <v>84933</v>
      </c>
      <c r="F25" s="283">
        <v>67279</v>
      </c>
    </row>
    <row r="26" spans="1:6" s="64" customFormat="1" ht="12" customHeight="1" thickBot="1">
      <c r="A26" s="122" t="s">
        <v>70</v>
      </c>
      <c r="B26" s="113"/>
      <c r="C26" s="465" t="s">
        <v>43</v>
      </c>
      <c r="D26" s="471">
        <f>+D8+D17+D22+D25</f>
        <v>112426</v>
      </c>
      <c r="E26" s="326">
        <f>+E8+E17+E22+E25</f>
        <v>114602</v>
      </c>
      <c r="F26" s="326">
        <f>+F8+F17+F22+F25</f>
        <v>85899</v>
      </c>
    </row>
    <row r="27" spans="1:6" s="65" customFormat="1" ht="12" customHeight="1" thickBot="1">
      <c r="A27" s="343" t="s">
        <v>71</v>
      </c>
      <c r="B27" s="349"/>
      <c r="C27" s="490" t="s">
        <v>45</v>
      </c>
      <c r="D27" s="499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488" t="s">
        <v>402</v>
      </c>
      <c r="D28" s="497"/>
      <c r="E28" s="351"/>
      <c r="F28" s="351"/>
    </row>
    <row r="29" spans="1:6" s="65" customFormat="1" ht="15" customHeight="1" thickBot="1">
      <c r="A29" s="350"/>
      <c r="B29" s="112" t="s">
        <v>146</v>
      </c>
      <c r="C29" s="491" t="s">
        <v>37</v>
      </c>
      <c r="D29" s="500"/>
      <c r="E29" s="61"/>
      <c r="F29" s="61"/>
    </row>
    <row r="30" spans="1:6" ht="13.5" thickBot="1">
      <c r="A30" s="151" t="s">
        <v>72</v>
      </c>
      <c r="B30" s="341"/>
      <c r="C30" s="469" t="s">
        <v>46</v>
      </c>
      <c r="D30" s="474"/>
      <c r="E30" s="324"/>
      <c r="F30" s="324"/>
    </row>
    <row r="31" spans="1:6" s="58" customFormat="1" ht="16.5" customHeight="1" thickBot="1">
      <c r="A31" s="151" t="s">
        <v>73</v>
      </c>
      <c r="B31" s="152"/>
      <c r="C31" s="492" t="s">
        <v>44</v>
      </c>
      <c r="D31" s="475">
        <f>+D26+D27+D30</f>
        <v>112426</v>
      </c>
      <c r="E31" s="330">
        <f>+E26+E27+E30</f>
        <v>114602</v>
      </c>
      <c r="F31" s="330">
        <f>+F26+F27+F30</f>
        <v>85899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465" t="s">
        <v>30</v>
      </c>
      <c r="D35" s="471">
        <f>SUM(D36:D40)</f>
        <v>111525</v>
      </c>
      <c r="E35" s="256">
        <f>SUM(E36:E40)</f>
        <v>113485</v>
      </c>
      <c r="F35" s="256">
        <f>SUM(F36:F40)</f>
        <v>85576</v>
      </c>
    </row>
    <row r="36" spans="1:6" ht="12" customHeight="1">
      <c r="A36" s="161"/>
      <c r="B36" s="110" t="s">
        <v>158</v>
      </c>
      <c r="C36" s="466" t="s">
        <v>97</v>
      </c>
      <c r="D36" s="472">
        <v>54354</v>
      </c>
      <c r="E36" s="59">
        <v>55488</v>
      </c>
      <c r="F36" s="59">
        <v>47906</v>
      </c>
    </row>
    <row r="37" spans="1:6" ht="12" customHeight="1">
      <c r="A37" s="162"/>
      <c r="B37" s="109" t="s">
        <v>159</v>
      </c>
      <c r="C37" s="467" t="s">
        <v>243</v>
      </c>
      <c r="D37" s="473">
        <v>12669</v>
      </c>
      <c r="E37" s="60">
        <v>13064</v>
      </c>
      <c r="F37" s="60">
        <v>12105</v>
      </c>
    </row>
    <row r="38" spans="1:6" ht="12" customHeight="1">
      <c r="A38" s="162"/>
      <c r="B38" s="109" t="s">
        <v>160</v>
      </c>
      <c r="C38" s="467" t="s">
        <v>182</v>
      </c>
      <c r="D38" s="473">
        <v>44502</v>
      </c>
      <c r="E38" s="60">
        <v>44933</v>
      </c>
      <c r="F38" s="60">
        <v>25565</v>
      </c>
    </row>
    <row r="39" spans="1:6" s="66" customFormat="1" ht="12" customHeight="1">
      <c r="A39" s="162"/>
      <c r="B39" s="109" t="s">
        <v>161</v>
      </c>
      <c r="C39" s="467" t="s">
        <v>244</v>
      </c>
      <c r="D39" s="473"/>
      <c r="E39" s="60"/>
      <c r="F39" s="60"/>
    </row>
    <row r="40" spans="1:6" ht="12" customHeight="1" thickBot="1">
      <c r="A40" s="162"/>
      <c r="B40" s="109" t="s">
        <v>172</v>
      </c>
      <c r="C40" s="467" t="s">
        <v>245</v>
      </c>
      <c r="D40" s="473"/>
      <c r="E40" s="60"/>
      <c r="F40" s="60"/>
    </row>
    <row r="41" spans="1:6" ht="12" customHeight="1" thickBot="1">
      <c r="A41" s="125" t="s">
        <v>67</v>
      </c>
      <c r="B41" s="24"/>
      <c r="C41" s="465" t="s">
        <v>41</v>
      </c>
      <c r="D41" s="471">
        <f>SUM(D42:D45)</f>
        <v>901</v>
      </c>
      <c r="E41" s="256">
        <f>SUM(E42:E45)</f>
        <v>1117</v>
      </c>
      <c r="F41" s="256">
        <f>SUM(F42:F45)</f>
        <v>323</v>
      </c>
    </row>
    <row r="42" spans="1:6" ht="12" customHeight="1">
      <c r="A42" s="161"/>
      <c r="B42" s="110" t="s">
        <v>164</v>
      </c>
      <c r="C42" s="466" t="s">
        <v>326</v>
      </c>
      <c r="D42" s="472">
        <v>901</v>
      </c>
      <c r="E42" s="59">
        <v>1117</v>
      </c>
      <c r="F42" s="59">
        <v>323</v>
      </c>
    </row>
    <row r="43" spans="1:6" ht="12" customHeight="1">
      <c r="A43" s="162"/>
      <c r="B43" s="109" t="s">
        <v>165</v>
      </c>
      <c r="C43" s="467" t="s">
        <v>247</v>
      </c>
      <c r="D43" s="473"/>
      <c r="E43" s="60"/>
      <c r="F43" s="60"/>
    </row>
    <row r="44" spans="1:6" ht="15" customHeight="1">
      <c r="A44" s="162"/>
      <c r="B44" s="109" t="s">
        <v>168</v>
      </c>
      <c r="C44" s="467" t="s">
        <v>111</v>
      </c>
      <c r="D44" s="473"/>
      <c r="E44" s="60"/>
      <c r="F44" s="60"/>
    </row>
    <row r="45" spans="1:6" ht="13.5" thickBot="1">
      <c r="A45" s="162"/>
      <c r="B45" s="109" t="s">
        <v>179</v>
      </c>
      <c r="C45" s="467" t="s">
        <v>38</v>
      </c>
      <c r="D45" s="473"/>
      <c r="E45" s="60"/>
      <c r="F45" s="60"/>
    </row>
    <row r="46" spans="1:6" ht="15" customHeight="1" thickBot="1">
      <c r="A46" s="125" t="s">
        <v>68</v>
      </c>
      <c r="B46" s="24"/>
      <c r="C46" s="468" t="s">
        <v>39</v>
      </c>
      <c r="D46" s="474"/>
      <c r="E46" s="283"/>
      <c r="F46" s="283"/>
    </row>
    <row r="47" spans="1:6" ht="14.25" customHeight="1" thickBot="1">
      <c r="A47" s="151" t="s">
        <v>69</v>
      </c>
      <c r="B47" s="341"/>
      <c r="C47" s="469" t="s">
        <v>42</v>
      </c>
      <c r="D47" s="474"/>
      <c r="E47" s="324"/>
      <c r="F47" s="324"/>
    </row>
    <row r="48" spans="1:6" ht="13.5" thickBot="1">
      <c r="A48" s="125" t="s">
        <v>70</v>
      </c>
      <c r="B48" s="148"/>
      <c r="C48" s="470" t="s">
        <v>40</v>
      </c>
      <c r="D48" s="475">
        <f>+D35+D41+D46+D47</f>
        <v>112426</v>
      </c>
      <c r="E48" s="337">
        <f>+E35+E41+E46+E47</f>
        <v>114602</v>
      </c>
      <c r="F48" s="337">
        <f>+F35+F41+F46+F47</f>
        <v>85899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476"/>
      <c r="D50" s="477">
        <v>30</v>
      </c>
      <c r="E50" s="554">
        <v>30</v>
      </c>
      <c r="F50" s="96">
        <v>30</v>
      </c>
    </row>
    <row r="51" spans="1:6" ht="13.5" thickBot="1">
      <c r="A51" s="167" t="s">
        <v>279</v>
      </c>
      <c r="B51" s="168"/>
      <c r="C51" s="476"/>
      <c r="D51" s="477"/>
      <c r="E51" s="554"/>
      <c r="F51" s="96"/>
    </row>
  </sheetData>
  <sheetProtection formatCells="0"/>
  <mergeCells count="4">
    <mergeCell ref="A2:B2"/>
    <mergeCell ref="A5:B5"/>
    <mergeCell ref="A34:F34"/>
    <mergeCell ref="A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2014-02-27T09:36:56Z</cp:lastPrinted>
  <dcterms:created xsi:type="dcterms:W3CDTF">1999-10-30T10:30:45Z</dcterms:created>
  <dcterms:modified xsi:type="dcterms:W3CDTF">2014-02-27T09:38:00Z</dcterms:modified>
  <cp:category/>
  <cp:version/>
  <cp:contentType/>
  <cp:contentStatus/>
</cp:coreProperties>
</file>