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240" yWindow="60" windowWidth="20115" windowHeight="8010"/>
  </bookViews>
  <sheets>
    <sheet name="9.1.2. sz. mell." sheetId="1" r:id="rId1"/>
  </sheets>
  <externalReferences>
    <externalReference r:id="rId2"/>
  </externalReferences>
  <definedNames>
    <definedName name="_xlnm.Print_Titles" localSheetId="0">'9.1.2. sz. mell.'!$2:$7</definedName>
  </definedNames>
  <calcPr calcId="145621"/>
</workbook>
</file>

<file path=xl/calcChain.xml><?xml version="1.0" encoding="utf-8"?>
<calcChain xmlns="http://schemas.openxmlformats.org/spreadsheetml/2006/main">
  <c r="C148" i="1" l="1"/>
  <c r="C143" i="1"/>
  <c r="C136" i="1"/>
  <c r="C132" i="1"/>
  <c r="C156" i="1" s="1"/>
  <c r="C119" i="1"/>
  <c r="C118" i="1"/>
  <c r="C117" i="1"/>
  <c r="C113" i="1"/>
  <c r="C101" i="1"/>
  <c r="C99" i="1"/>
  <c r="C98" i="1"/>
  <c r="C97" i="1"/>
  <c r="C96" i="1"/>
  <c r="C131" i="1" s="1"/>
  <c r="C85" i="1"/>
  <c r="C81" i="1"/>
  <c r="C78" i="1"/>
  <c r="C73" i="1"/>
  <c r="C92" i="1" s="1"/>
  <c r="C69" i="1"/>
  <c r="C67" i="1"/>
  <c r="C66" i="1"/>
  <c r="C63" i="1" s="1"/>
  <c r="C61" i="1"/>
  <c r="C58" i="1" s="1"/>
  <c r="C52" i="1"/>
  <c r="C46" i="1"/>
  <c r="C42" i="1"/>
  <c r="C40" i="1" s="1"/>
  <c r="C33" i="1"/>
  <c r="C32" i="1" s="1"/>
  <c r="C30" i="1"/>
  <c r="C25" i="1" s="1"/>
  <c r="C23" i="1"/>
  <c r="C18" i="1" s="1"/>
  <c r="C13" i="1"/>
  <c r="C12" i="1" s="1"/>
  <c r="C9" i="1" s="1"/>
  <c r="C68" i="1" s="1"/>
  <c r="C93" i="1" s="1"/>
  <c r="A1" i="1"/>
  <c r="C157" i="1" l="1"/>
</calcChain>
</file>

<file path=xl/sharedStrings.xml><?xml version="1.0" encoding="utf-8"?>
<sst xmlns="http://schemas.openxmlformats.org/spreadsheetml/2006/main" count="310" uniqueCount="274">
  <si>
    <t>Megnevezés</t>
  </si>
  <si>
    <t>Önkormányzat</t>
  </si>
  <si>
    <t>01</t>
  </si>
  <si>
    <t>Feladat megnevezése</t>
  </si>
  <si>
    <t>Önként vállalt feladatok bevételei, kiadása</t>
  </si>
  <si>
    <t>03</t>
  </si>
  <si>
    <t>Forintban !</t>
  </si>
  <si>
    <t>Száma</t>
  </si>
  <si>
    <t>Előirányzat-csoport, kiemelt előirányzat megnevezése</t>
  </si>
  <si>
    <t>Előirányzat</t>
  </si>
  <si>
    <t>A</t>
  </si>
  <si>
    <t>B</t>
  </si>
  <si>
    <t>C</t>
  </si>
  <si>
    <t>Bevételek</t>
  </si>
  <si>
    <t>1.</t>
  </si>
  <si>
    <t>Önkormányzat működési támogatásai (1.1.+…+.1.6.)</t>
  </si>
  <si>
    <t>1.1.</t>
  </si>
  <si>
    <t>Helyi önkormányzatok működésének általános támogatása</t>
  </si>
  <si>
    <t>1.2.</t>
  </si>
  <si>
    <t>Önkormányzatok egyes köznevelési feladatainak támogatása</t>
  </si>
  <si>
    <t>1.3.</t>
  </si>
  <si>
    <t>Önkormányzatok szociális, gyermekjóléti és étkeztetési feladatainak támogatása (1.3.=1.3.1.+1.3.2.)</t>
  </si>
  <si>
    <t>1.3.1</t>
  </si>
  <si>
    <t xml:space="preserve">Települési önkormányzatok egyes szociális és gyermekjóléti feladatainak támogatása </t>
  </si>
  <si>
    <t>1.3.2</t>
  </si>
  <si>
    <t xml:space="preserve">Települési önkormányzatok gyermekétkeztetési feladatainak támogatása </t>
  </si>
  <si>
    <t>1.4.</t>
  </si>
  <si>
    <t>Önkormányzatok kulturális feladatainak támogatása</t>
  </si>
  <si>
    <t>1.5.</t>
  </si>
  <si>
    <t>Működési célú kvi támogatások és kiegészítő támogatások</t>
  </si>
  <si>
    <t>1.6.</t>
  </si>
  <si>
    <t>Elszámolásból származó bevételek</t>
  </si>
  <si>
    <t>2.</t>
  </si>
  <si>
    <t>Működési célú támogatások államháztartáson belülről (2.1.+…+.2.5.)</t>
  </si>
  <si>
    <t>2.1.</t>
  </si>
  <si>
    <t>Elvonások és befizetések bevételei</t>
  </si>
  <si>
    <t>2.2.</t>
  </si>
  <si>
    <t xml:space="preserve">Működési célú garancia- és kezességvállalásból megtérülések </t>
  </si>
  <si>
    <t>2.3.</t>
  </si>
  <si>
    <t xml:space="preserve">Működési célú visszatérítendő támogatások, kölcsönök visszatérülése </t>
  </si>
  <si>
    <t>2.4.</t>
  </si>
  <si>
    <t>Működési célú visszatérítendő támogatások, kölcsönök igénybevétele</t>
  </si>
  <si>
    <t>2.5.</t>
  </si>
  <si>
    <t xml:space="preserve">Egyéb működési célú támogatások bevételei </t>
  </si>
  <si>
    <t>2.6.</t>
  </si>
  <si>
    <t>2.5.-ből EU-s támogatás</t>
  </si>
  <si>
    <t>3.</t>
  </si>
  <si>
    <t>Felhalmozási célú támogatások államháztartáson belülről (3.1.+…+3.5.)</t>
  </si>
  <si>
    <t>3.1.</t>
  </si>
  <si>
    <t>Felhalmozási célú önkormányzati támogatások</t>
  </si>
  <si>
    <t>3.2.</t>
  </si>
  <si>
    <t>Felhalmozási célú garancia- és kezességvállalásból megtérülések</t>
  </si>
  <si>
    <t>3.3.</t>
  </si>
  <si>
    <t>Felhalmozási célú visszatérítendő támogatások, kölcsönök visszatérülése</t>
  </si>
  <si>
    <t>3.4.</t>
  </si>
  <si>
    <t>Felhalmozási célú visszatérítendő támogatások, kölcsönök igénybevétele</t>
  </si>
  <si>
    <t>3.5.</t>
  </si>
  <si>
    <t>Egyéb felhalmozási célú támogatások bevételei</t>
  </si>
  <si>
    <t>3.6.</t>
  </si>
  <si>
    <t>3.5.-ből EU-s támogatás</t>
  </si>
  <si>
    <t xml:space="preserve">4. </t>
  </si>
  <si>
    <t>Közhatalmi bevételek (4.1.+4.2.+4.3.+4.4.+4.,5.)</t>
  </si>
  <si>
    <t>4.1.</t>
  </si>
  <si>
    <t>Helyi adók  (4.1.1.+4.1.2.)</t>
  </si>
  <si>
    <t>4.1.1.</t>
  </si>
  <si>
    <t>- Vagyoni típusú adók</t>
  </si>
  <si>
    <t>4.1.2.</t>
  </si>
  <si>
    <t>- Értékesítési és forgalmi adók</t>
  </si>
  <si>
    <t>4.2.</t>
  </si>
  <si>
    <t>Jövedelemadó</t>
  </si>
  <si>
    <t>4.3</t>
  </si>
  <si>
    <t>Gépjárműadó</t>
  </si>
  <si>
    <t>4.4.</t>
  </si>
  <si>
    <t>Egyéb áruhasználati és szolgáltatási adók</t>
  </si>
  <si>
    <t>4.5.</t>
  </si>
  <si>
    <t>Egyéb közhatalmi bevételek</t>
  </si>
  <si>
    <t>5.</t>
  </si>
  <si>
    <t>Működési bevételek (5.1.+…+ 5.11.)</t>
  </si>
  <si>
    <t>5.1.</t>
  </si>
  <si>
    <t>Készletértékesítés ellenértéke</t>
  </si>
  <si>
    <t>5.2.</t>
  </si>
  <si>
    <t>Szolgáltatások ellenértéke</t>
  </si>
  <si>
    <t>5.3.</t>
  </si>
  <si>
    <t>Közvetített szolgáltatások értéke</t>
  </si>
  <si>
    <t>5.4.</t>
  </si>
  <si>
    <t>Tulajdonosi bevételek</t>
  </si>
  <si>
    <t>5.5.</t>
  </si>
  <si>
    <t>Ellátási díjak</t>
  </si>
  <si>
    <t>5.6.</t>
  </si>
  <si>
    <t xml:space="preserve">Kiszámlázott általános forgalmi adó </t>
  </si>
  <si>
    <t>5.7.</t>
  </si>
  <si>
    <t>Általános forgalmi adó visszatérítése</t>
  </si>
  <si>
    <t>5.8.</t>
  </si>
  <si>
    <t>Kamatbevételek</t>
  </si>
  <si>
    <t>5.9.</t>
  </si>
  <si>
    <t>Egyéb pénzügyi műveletek bevételei</t>
  </si>
  <si>
    <t>5.10.</t>
  </si>
  <si>
    <t>Biztosító által fizetett kártérítés</t>
  </si>
  <si>
    <t>5.11.</t>
  </si>
  <si>
    <t>Egyéb működési bevételek</t>
  </si>
  <si>
    <t>6.</t>
  </si>
  <si>
    <t>Felhalmozási bevételek (6.1.+…+6.5.)</t>
  </si>
  <si>
    <t>6.1.</t>
  </si>
  <si>
    <t>Immateriális javak értékesítése</t>
  </si>
  <si>
    <t>6.2.</t>
  </si>
  <si>
    <t>Ingatlanok értékesítése</t>
  </si>
  <si>
    <t>6.3.</t>
  </si>
  <si>
    <t>Egyéb tárgyi eszközök értékesítése</t>
  </si>
  <si>
    <t>6.4.</t>
  </si>
  <si>
    <t>Részesedések értékesítése</t>
  </si>
  <si>
    <t>6.5.</t>
  </si>
  <si>
    <t>Részesedések megszűnéséhez kapcsolódó bevételek</t>
  </si>
  <si>
    <t xml:space="preserve">7. </t>
  </si>
  <si>
    <t>Működési célú átvett pénzeszközök (7.1. + … + 7.3.)</t>
  </si>
  <si>
    <t>7.1.</t>
  </si>
  <si>
    <t>Működési célú garancia- és kezességvállalásból megtérülések ÁH-n kívülről</t>
  </si>
  <si>
    <t>7.2.</t>
  </si>
  <si>
    <t>Működési célú visszatérítendő támogatások, kölcsönök visszatér. ÁH-n kívülről</t>
  </si>
  <si>
    <t>7.3.</t>
  </si>
  <si>
    <t>Egyéb működési célú átvett pénzeszköz</t>
  </si>
  <si>
    <t>7.4.</t>
  </si>
  <si>
    <t>7.3.-ból EU-s támogatás (közvetlen)</t>
  </si>
  <si>
    <t>8.</t>
  </si>
  <si>
    <t>Felhalmozási célú átvett pénzeszközök (8.1.+8.2.+8.3.)</t>
  </si>
  <si>
    <t>8.1.</t>
  </si>
  <si>
    <t>Felhalm. célú garancia- és kezességvállalásból megtérülések ÁH-n kívülről</t>
  </si>
  <si>
    <t>8.2.</t>
  </si>
  <si>
    <t>Felhalm. célú visszatérítendő támogatások, kölcsönök visszatér. ÁH-n kívülről</t>
  </si>
  <si>
    <t>8.3.</t>
  </si>
  <si>
    <t>Egyéb felhalmozási célú átvett pénzeszköz</t>
  </si>
  <si>
    <t>8.4.</t>
  </si>
  <si>
    <t>8.3.-ból EU-s támogatás (közvetlen)</t>
  </si>
  <si>
    <t>9.</t>
  </si>
  <si>
    <t>KÖLTSÉGVETÉSI BEVÉTELEK ÖSSZESEN: (1+…+8)</t>
  </si>
  <si>
    <t xml:space="preserve"> 10.</t>
  </si>
  <si>
    <t>Hitel-, kölcsönfelvétel államháztartáson kívülről  (10.1.+10.3.)</t>
  </si>
  <si>
    <t>10.1.</t>
  </si>
  <si>
    <t>Hosszú lejáratú  hitelek, kölcsönök felvétele</t>
  </si>
  <si>
    <t>10.2.</t>
  </si>
  <si>
    <t>Likviditási célú  hitelek, kölcsönök felvétele pénzügyi vállalkozástól</t>
  </si>
  <si>
    <t>10.3.</t>
  </si>
  <si>
    <t xml:space="preserve">    Rövid lejáratú  hitelek, kölcsönök felvétele</t>
  </si>
  <si>
    <t xml:space="preserve">   11.</t>
  </si>
  <si>
    <t>Belföldi értékpapírok bevételei (11.1. +…+ 11.4.)</t>
  </si>
  <si>
    <t>11.1.</t>
  </si>
  <si>
    <t>Forgatási célú belföldi értékpapírok beváltása,  értékesítése</t>
  </si>
  <si>
    <t>11.2.</t>
  </si>
  <si>
    <t>Forgatási célú belföldi értékpapírok kibocsátása</t>
  </si>
  <si>
    <t>11.3.</t>
  </si>
  <si>
    <t>Befektetési célú belföldi értékpapírok beváltása,  értékesítése</t>
  </si>
  <si>
    <t>11.4.</t>
  </si>
  <si>
    <t>Befektetési célú belföldi értékpapírok kibocsátása</t>
  </si>
  <si>
    <t xml:space="preserve">    12.</t>
  </si>
  <si>
    <t>Maradvány igénybevétele (12.1. + 12.2.)</t>
  </si>
  <si>
    <t>12.1.</t>
  </si>
  <si>
    <t>Előző év költségvetési maradványának igénybevétele</t>
  </si>
  <si>
    <t>12.2.</t>
  </si>
  <si>
    <t>Előző év vállalkozási maradványának igénybevétele</t>
  </si>
  <si>
    <t xml:space="preserve">    13.</t>
  </si>
  <si>
    <t>Belföldi finanszírozás bevételei (13.1. + … + 13.3.)</t>
  </si>
  <si>
    <t>13.1.</t>
  </si>
  <si>
    <t>Államháztartáson belüli megelőlegezések</t>
  </si>
  <si>
    <t>13.2.</t>
  </si>
  <si>
    <t>Államháztartáson belüli megelőlegezések törlesztése</t>
  </si>
  <si>
    <t>13.3.</t>
  </si>
  <si>
    <t>Betétek megszüntetése</t>
  </si>
  <si>
    <t xml:space="preserve">    14.</t>
  </si>
  <si>
    <t>Külföldi finanszírozás bevételei (14.1.+…14.4.)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</si>
  <si>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</si>
  <si>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</si>
  <si>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</si>
  <si>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</si>
  <si>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</si>
  <si>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</si>
  <si>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</si>
  <si>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</si>
  <si>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</si>
  <si>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Váltóbevételek</t>
  </si>
  <si>
    <t xml:space="preserve">   16.</t>
  </si>
  <si>
    <t>Adóssághoz nem kapcsolódó származékos ügyletek bevételei</t>
  </si>
  <si>
    <t xml:space="preserve">   17.</t>
  </si>
  <si>
    <t>FINANSZÍROZÁSI BEVÉTELEK ÖSSZESEN: (10. + … +16.)</t>
  </si>
  <si>
    <t xml:space="preserve">   18.</t>
  </si>
  <si>
    <t>BEVÉTELEK ÖSSZESEN: (9+17)</t>
  </si>
  <si>
    <t>Kiadások</t>
  </si>
  <si>
    <r>
      <t xml:space="preserve">   Működési költségvetés kiadásai </t>
    </r>
    <r>
      <rPr>
        <sz val="8"/>
        <rFont val="Times New Roman CE"/>
        <charset val="238"/>
      </rPr>
      <t>(1.1+…+1.5+1.18.)</t>
    </r>
  </si>
  <si>
    <t>Személyi  juttatások</t>
  </si>
  <si>
    <t>Munkaadókat terhelő járulékok és szociális hozzájárulási adó</t>
  </si>
  <si>
    <t>Dologi  kiadások</t>
  </si>
  <si>
    <t>Ellátottak pénzbeli juttatásai</t>
  </si>
  <si>
    <t>1.5</t>
  </si>
  <si>
    <t>Egyéb működési célú kiadások</t>
  </si>
  <si>
    <t xml:space="preserve"> az 1.5-ből: - Előző évi elszámolásból származó befizetések</t>
  </si>
  <si>
    <t>1.7.</t>
  </si>
  <si>
    <t xml:space="preserve">   - Törvényi előíráson alapuló befizetések</t>
  </si>
  <si>
    <t>1.8.</t>
  </si>
  <si>
    <t xml:space="preserve">   - Elvonások és befizetések</t>
  </si>
  <si>
    <t>1.9.</t>
  </si>
  <si>
    <t xml:space="preserve">   - Garancia- és kezességvállalásból kifizetés ÁH-n belülre</t>
  </si>
  <si>
    <t>1.10.</t>
  </si>
  <si>
    <t xml:space="preserve">   -Visszatérítendő támogatások, kölcsönök nyújtása ÁH-n belülre</t>
  </si>
  <si>
    <t>1.11.</t>
  </si>
  <si>
    <t xml:space="preserve">   - Visszatérítendő támogatások, kölcsönök törlesztése ÁH-n belülre</t>
  </si>
  <si>
    <t>1.12.</t>
  </si>
  <si>
    <t xml:space="preserve">   - Egyéb működési célú támogatások ÁH-n belülre</t>
  </si>
  <si>
    <t>1.13.</t>
  </si>
  <si>
    <t xml:space="preserve">   - Garancia és kezességvállalásból kifizetés ÁH-n kívülre</t>
  </si>
  <si>
    <t>1.14.</t>
  </si>
  <si>
    <t xml:space="preserve">   - Visszatérítendő támogatások, kölcsönök nyújtása ÁH-n kívülre</t>
  </si>
  <si>
    <t>1.15.</t>
  </si>
  <si>
    <t xml:space="preserve">   - Árkiegészítések, ártámogatások</t>
  </si>
  <si>
    <t>1.16.</t>
  </si>
  <si>
    <t xml:space="preserve">   - Kamattámogatások</t>
  </si>
  <si>
    <t>1.17.</t>
  </si>
  <si>
    <t xml:space="preserve">   - Egyéb működési célú támogatások államháztartáson kívülre</t>
  </si>
  <si>
    <t>1.18.</t>
  </si>
  <si>
    <t>Tartalékok</t>
  </si>
  <si>
    <t>1.19.</t>
  </si>
  <si>
    <t xml:space="preserve"> az 1.18-ból: - Általános tartalék</t>
  </si>
  <si>
    <t>1.20.</t>
  </si>
  <si>
    <t xml:space="preserve">     - Céltartalék</t>
  </si>
  <si>
    <r>
      <t xml:space="preserve">   Felhalmozási költségvetés kiadásai </t>
    </r>
    <r>
      <rPr>
        <sz val="8"/>
        <rFont val="Times New Roman CE"/>
        <charset val="238"/>
      </rPr>
      <t>(2.1.+2.3.+2.5.)</t>
    </r>
  </si>
  <si>
    <t>Beruházások</t>
  </si>
  <si>
    <t>2.1.-ből EU-s forrásból megvalósuló beruházás</t>
  </si>
  <si>
    <t>Felújítások</t>
  </si>
  <si>
    <t>2.3.-ból EU-s forrásból megvalósuló felújítás</t>
  </si>
  <si>
    <t>Egyéb felhalmozási kiadások</t>
  </si>
  <si>
    <t>2.5.-ből        - Garancia- és kezességvállalásból kifizetés ÁH-n belülre</t>
  </si>
  <si>
    <t>2.7.</t>
  </si>
  <si>
    <t xml:space="preserve">   - Visszatérítendő támogatások, kölcsönök nyújtása ÁH-n belülre</t>
  </si>
  <si>
    <t>2.8.</t>
  </si>
  <si>
    <t>2.9.</t>
  </si>
  <si>
    <t xml:space="preserve">   - Egyéb felhalmozási célú támogatások ÁH-n belülre</t>
  </si>
  <si>
    <t>2.10.</t>
  </si>
  <si>
    <t xml:space="preserve">   - Garancia- és kezességvállalásból kifizetés ÁH-n kívülre</t>
  </si>
  <si>
    <t>2.11.</t>
  </si>
  <si>
    <t>2.12.</t>
  </si>
  <si>
    <t xml:space="preserve">   - Lakástámogatás</t>
  </si>
  <si>
    <t>2.13.</t>
  </si>
  <si>
    <t xml:space="preserve">   - Egyéb felhalmozási célú támogatások államháztartáson kívülre</t>
  </si>
  <si>
    <t>KÖLTSÉGVETÉSI KIADÁSOK ÖSSZESEN (1+2)</t>
  </si>
  <si>
    <t>4.</t>
  </si>
  <si>
    <t>Hitel-, kölcsöntörlesztés államháztartáson kívülre (4.1. + … + 4.3.)</t>
  </si>
  <si>
    <t>Hosszú lejáratú hitelek, kölcsönök törlesztése</t>
  </si>
  <si>
    <t>Likviditási célú hitelek, kölcsönök törlesztése pénzügyi vállalkozásnak</t>
  </si>
  <si>
    <t>4.3.</t>
  </si>
  <si>
    <t>Rövid lejáratú hitelek, kölcsönök törlesztése</t>
  </si>
  <si>
    <t>Belföldi értékpapírok kiadásai (5.1. + … + 5.6.)</t>
  </si>
  <si>
    <t>Forgatási célú belföldi értékpapírok vásárlása</t>
  </si>
  <si>
    <t>Befektetési célú belföldi értékpapírok vásárlása</t>
  </si>
  <si>
    <t>Kincstárjegyek beváltása</t>
  </si>
  <si>
    <t>Éven belüli lejáatú belföldi értékpapírok beváltása</t>
  </si>
  <si>
    <t>Belföldi kötvények beváltása</t>
  </si>
  <si>
    <t>Éven túli lejáratú belföldi értékpapírok beváltása</t>
  </si>
  <si>
    <t>Belföldi finanszírozás kiadásai (6.1. + … + 6.5.)</t>
  </si>
  <si>
    <t>Államháztartáson belüli megelőlegezések folyósítása</t>
  </si>
  <si>
    <t>Államháztartáson belüli megelőlegezések visszafizetése</t>
  </si>
  <si>
    <t>Pénzeszközök lekötött betétként elhelyezése</t>
  </si>
  <si>
    <t>Pénzügyi lízing kiadásai</t>
  </si>
  <si>
    <t>7.</t>
  </si>
  <si>
    <t>Külföldi finanszírozás kiadásai (7.1. + … + 7.5.)</t>
  </si>
  <si>
    <t>Forgatási célú külföldi értékpapírok vásárlása</t>
  </si>
  <si>
    <t>Befektetési célú külföldi értékpapírok vásárlása</t>
  </si>
  <si>
    <t>Külföldi értékpapírok beváltása</t>
  </si>
  <si>
    <t>Hitelek, kölcsönök törlesztése külföldi kormányoknak nemz. szervezeteknek</t>
  </si>
  <si>
    <t>7.5.</t>
  </si>
  <si>
    <t>Hitelek, kölcsönök törlesztése külföldi pénzintézeteknek</t>
  </si>
  <si>
    <t>Adóssághoz nem kapcsolódó származékos ügyletek</t>
  </si>
  <si>
    <t>Váltókiadások</t>
  </si>
  <si>
    <t>10.</t>
  </si>
  <si>
    <t>FINANSZÍROZÁSI KIADÁSOK ÖSSZESEN: (4.+…+9.)</t>
  </si>
  <si>
    <t>11.</t>
  </si>
  <si>
    <t>KIADÁSOK ÖSSZESEN: (3.+10.)</t>
  </si>
  <si>
    <t>GINOP keretében foglalkoztatott (fő)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</si>
</sst>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#,###"/>
    <numFmt numFmtId="165" formatCode="#,##0.000"/>
    <numFmt numFmtId="166" formatCode="_-* #,##0.00\ _F_t_-;\-* #,##0.00\ _F_t_-;_-* &quot;-&quot;??\ _F_t_-;_-@_-"/>
  </numFmts>
  <fonts count="29" x14ac:knownFonts="1">
    <font>
      <sz val="10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0"/>
      <name val="Times New Roman CE"/>
      <charset val="238"/>
    </font>
    <font>
      <sz val="12"/>
      <name val="Times New Roman CE"/>
      <family val="1"/>
      <charset val="238"/>
    </font>
    <font>
      <sz val="9"/>
      <name val="Times New Roman CE"/>
      <family val="1"/>
      <charset val="238"/>
    </font>
    <font>
      <sz val="9"/>
      <name val="Times New Roman"/>
      <family val="1"/>
      <charset val="238"/>
    </font>
    <font>
      <b/>
      <sz val="9"/>
      <name val="Times New Roman CE"/>
      <family val="1"/>
      <charset val="238"/>
    </font>
    <font>
      <b/>
      <sz val="12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 CE"/>
      <charset val="238"/>
    </font>
    <font>
      <sz val="8"/>
      <name val="Times New Roman CE"/>
      <family val="1"/>
      <charset val="238"/>
    </font>
    <font>
      <sz val="8"/>
      <name val="Times New Roman"/>
      <family val="1"/>
      <charset val="238"/>
    </font>
    <font>
      <i/>
      <sz val="11"/>
      <name val="Times New Roman CE"/>
      <family val="1"/>
      <charset val="238"/>
    </font>
    <font>
      <sz val="11"/>
      <name val="Times New Roman CE"/>
      <family val="1"/>
      <charset val="238"/>
    </font>
    <font>
      <sz val="8"/>
      <name val="Times New Roman CE"/>
      <charset val="238"/>
    </font>
    <font>
      <b/>
      <sz val="8"/>
      <name val="Times New Roman"/>
      <family val="1"/>
      <charset val="238"/>
    </font>
    <font>
      <b/>
      <sz val="8"/>
      <name val="Times New Roman CE"/>
      <charset val="238"/>
    </font>
    <font>
      <b/>
      <sz val="8"/>
      <color rgb="FFFF0000"/>
      <name val="Times New Roman CE"/>
      <charset val="238"/>
    </font>
    <font>
      <i/>
      <sz val="10"/>
      <name val="Times New Roman CE"/>
      <family val="1"/>
      <charset val="238"/>
    </font>
    <font>
      <sz val="8"/>
      <color indexed="8"/>
      <name val="Times New Roman CE"/>
      <charset val="238"/>
    </font>
    <font>
      <b/>
      <sz val="9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Arial CE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46">
    <xf numFmtId="0" fontId="0" fillId="0" borderId="0"/>
    <xf numFmtId="0" fontId="11" fillId="0" borderId="0"/>
    <xf numFmtId="0" fontId="23" fillId="2" borderId="0" applyNumberFormat="0" applyBorder="0" applyAlignment="0" applyProtection="0"/>
    <xf numFmtId="0" fontId="23" fillId="3" borderId="0" applyNumberFormat="0" applyBorder="0" applyAlignment="0" applyProtection="0"/>
    <xf numFmtId="0" fontId="23" fillId="4" borderId="0" applyNumberFormat="0" applyBorder="0" applyAlignment="0" applyProtection="0"/>
    <xf numFmtId="0" fontId="23" fillId="5" borderId="0" applyNumberFormat="0" applyBorder="0" applyAlignment="0" applyProtection="0"/>
    <xf numFmtId="0" fontId="23" fillId="2" borderId="0" applyNumberFormat="0" applyBorder="0" applyAlignment="0" applyProtection="0"/>
    <xf numFmtId="0" fontId="23" fillId="6" borderId="0" applyNumberFormat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4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4" fillId="0" borderId="0"/>
    <xf numFmtId="0" fontId="24" fillId="0" borderId="0"/>
    <xf numFmtId="0" fontId="2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</cellStyleXfs>
  <cellXfs count="110">
    <xf numFmtId="0" fontId="0" fillId="0" borderId="0" xfId="0"/>
    <xf numFmtId="0" fontId="2" fillId="0" borderId="0" xfId="0" applyFont="1" applyFill="1" applyAlignment="1" applyProtection="1">
      <alignment horizontal="right" vertical="center" wrapText="1"/>
    </xf>
    <xf numFmtId="0" fontId="0" fillId="0" borderId="0" xfId="0" applyFill="1" applyAlignment="1">
      <alignment vertical="center" wrapText="1"/>
    </xf>
    <xf numFmtId="164" fontId="3" fillId="0" borderId="0" xfId="0" applyNumberFormat="1" applyFont="1" applyFill="1" applyAlignment="1" applyProtection="1">
      <alignment horizontal="left" vertical="center" wrapText="1"/>
    </xf>
    <xf numFmtId="164" fontId="4" fillId="0" borderId="0" xfId="0" applyNumberFormat="1" applyFont="1" applyFill="1" applyAlignment="1" applyProtection="1">
      <alignment vertical="center" wrapText="1"/>
    </xf>
    <xf numFmtId="0" fontId="5" fillId="0" borderId="0" xfId="0" applyFont="1" applyAlignment="1" applyProtection="1">
      <alignment horizontal="right" vertical="top"/>
      <protection locked="0"/>
    </xf>
    <xf numFmtId="164" fontId="3" fillId="0" borderId="0" xfId="0" applyNumberFormat="1" applyFont="1" applyFill="1" applyAlignment="1">
      <alignment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/>
    </xf>
    <xf numFmtId="0" fontId="6" fillId="0" borderId="3" xfId="0" quotePrefix="1" applyFont="1" applyFill="1" applyBorder="1" applyAlignment="1" applyProtection="1">
      <alignment horizontal="right" vertical="center" indent="1"/>
    </xf>
    <xf numFmtId="0" fontId="7" fillId="0" borderId="0" xfId="0" applyFont="1" applyFill="1" applyAlignment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5" xfId="0" applyFont="1" applyFill="1" applyBorder="1" applyAlignment="1" applyProtection="1">
      <alignment horizontal="center" vertical="center"/>
    </xf>
    <xf numFmtId="49" fontId="6" fillId="0" borderId="6" xfId="0" applyNumberFormat="1" applyFont="1" applyFill="1" applyBorder="1" applyAlignment="1" applyProtection="1">
      <alignment horizontal="right" vertical="center" indent="1"/>
    </xf>
    <xf numFmtId="0" fontId="6" fillId="0" borderId="0" xfId="0" applyFont="1" applyFill="1" applyAlignment="1" applyProtection="1">
      <alignment vertical="center"/>
    </xf>
    <xf numFmtId="0" fontId="8" fillId="0" borderId="0" xfId="0" applyFont="1" applyFill="1" applyAlignment="1" applyProtection="1">
      <alignment horizontal="right"/>
    </xf>
    <xf numFmtId="0" fontId="9" fillId="0" borderId="0" xfId="0" applyFont="1" applyFill="1" applyAlignment="1">
      <alignment vertical="center"/>
    </xf>
    <xf numFmtId="0" fontId="6" fillId="0" borderId="7" xfId="0" applyFont="1" applyFill="1" applyBorder="1" applyAlignment="1" applyProtection="1">
      <alignment horizontal="center" vertical="center" wrapText="1"/>
    </xf>
    <xf numFmtId="0" fontId="6" fillId="0" borderId="8" xfId="0" applyFont="1" applyFill="1" applyBorder="1" applyAlignment="1" applyProtection="1">
      <alignment horizontal="center" vertical="center" wrapText="1"/>
    </xf>
    <xf numFmtId="0" fontId="6" fillId="0" borderId="9" xfId="0" applyFont="1" applyFill="1" applyBorder="1" applyAlignment="1" applyProtection="1">
      <alignment horizontal="right" vertical="center" wrapText="1" indent="1"/>
    </xf>
    <xf numFmtId="0" fontId="10" fillId="0" borderId="10" xfId="0" applyFont="1" applyFill="1" applyBorder="1" applyAlignment="1" applyProtection="1">
      <alignment horizontal="center" vertical="center" wrapText="1"/>
    </xf>
    <xf numFmtId="0" fontId="10" fillId="0" borderId="11" xfId="0" applyFont="1" applyFill="1" applyBorder="1" applyAlignment="1" applyProtection="1">
      <alignment horizontal="center" vertical="center" wrapText="1"/>
    </xf>
    <xf numFmtId="0" fontId="10" fillId="0" borderId="1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6" fillId="0" borderId="13" xfId="0" applyFont="1" applyFill="1" applyBorder="1" applyAlignment="1" applyProtection="1">
      <alignment horizontal="center" vertical="center" wrapText="1"/>
    </xf>
    <xf numFmtId="0" fontId="6" fillId="0" borderId="14" xfId="0" applyFont="1" applyFill="1" applyBorder="1" applyAlignment="1" applyProtection="1">
      <alignment horizontal="center" vertical="center" wrapText="1"/>
    </xf>
    <xf numFmtId="164" fontId="6" fillId="0" borderId="15" xfId="0" applyNumberFormat="1" applyFont="1" applyFill="1" applyBorder="1" applyAlignment="1" applyProtection="1">
      <alignment horizontal="right" vertical="center" wrapText="1" indent="1"/>
    </xf>
    <xf numFmtId="0" fontId="10" fillId="0" borderId="10" xfId="1" applyFont="1" applyFill="1" applyBorder="1" applyAlignment="1" applyProtection="1">
      <alignment horizontal="center" vertical="center" wrapText="1"/>
    </xf>
    <xf numFmtId="0" fontId="10" fillId="0" borderId="11" xfId="1" applyFont="1" applyFill="1" applyBorder="1" applyAlignment="1" applyProtection="1">
      <alignment horizontal="left" vertical="center" wrapText="1" indent="1"/>
    </xf>
    <xf numFmtId="164" fontId="10" fillId="0" borderId="16" xfId="1" applyNumberFormat="1" applyFont="1" applyFill="1" applyBorder="1" applyAlignment="1" applyProtection="1">
      <alignment horizontal="right" vertical="center" wrapText="1" indent="1"/>
    </xf>
    <xf numFmtId="0" fontId="9" fillId="0" borderId="0" xfId="0" applyFont="1" applyFill="1" applyAlignment="1">
      <alignment horizontal="center" vertical="center" wrapText="1"/>
    </xf>
    <xf numFmtId="164" fontId="7" fillId="0" borderId="0" xfId="0" applyNumberFormat="1" applyFont="1" applyFill="1" applyAlignment="1">
      <alignment horizontal="center" vertical="center" wrapText="1"/>
    </xf>
    <xf numFmtId="49" fontId="12" fillId="0" borderId="17" xfId="1" applyNumberFormat="1" applyFont="1" applyFill="1" applyBorder="1" applyAlignment="1" applyProtection="1">
      <alignment horizontal="center" vertical="center" wrapText="1"/>
    </xf>
    <xf numFmtId="0" fontId="13" fillId="0" borderId="18" xfId="0" applyFont="1" applyBorder="1" applyAlignment="1" applyProtection="1">
      <alignment horizontal="left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4" fillId="0" borderId="0" xfId="0" applyFont="1" applyFill="1" applyAlignment="1">
      <alignment vertical="center" wrapText="1"/>
    </xf>
    <xf numFmtId="49" fontId="12" fillId="0" borderId="20" xfId="1" applyNumberFormat="1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 applyProtection="1">
      <alignment horizontal="left" wrapText="1" indent="1"/>
    </xf>
    <xf numFmtId="164" fontId="12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5" fillId="0" borderId="0" xfId="0" applyFont="1" applyFill="1" applyAlignment="1">
      <alignment vertical="center" wrapText="1"/>
    </xf>
    <xf numFmtId="164" fontId="16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49" fontId="12" fillId="0" borderId="23" xfId="1" applyNumberFormat="1" applyFont="1" applyFill="1" applyBorder="1" applyAlignment="1" applyProtection="1">
      <alignment horizontal="center" vertical="center" wrapText="1"/>
    </xf>
    <xf numFmtId="0" fontId="13" fillId="0" borderId="24" xfId="0" applyFont="1" applyBorder="1" applyAlignment="1" applyProtection="1">
      <alignment horizontal="left" wrapText="1" indent="1"/>
    </xf>
    <xf numFmtId="0" fontId="17" fillId="0" borderId="11" xfId="0" applyFont="1" applyBorder="1" applyAlignment="1" applyProtection="1">
      <alignment horizontal="left" vertical="center" wrapText="1" indent="1"/>
    </xf>
    <xf numFmtId="164" fontId="16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8" fillId="0" borderId="16" xfId="1" applyNumberFormat="1" applyFont="1" applyFill="1" applyBorder="1" applyAlignment="1" applyProtection="1">
      <alignment horizontal="right" vertical="center" wrapText="1" indent="1"/>
    </xf>
    <xf numFmtId="164" fontId="12" fillId="0" borderId="19" xfId="1" applyNumberFormat="1" applyFont="1" applyFill="1" applyBorder="1" applyAlignment="1" applyProtection="1">
      <alignment horizontal="right" vertical="center" wrapText="1" indent="1"/>
    </xf>
    <xf numFmtId="0" fontId="13" fillId="0" borderId="21" xfId="0" quotePrefix="1" applyFont="1" applyBorder="1" applyAlignment="1" applyProtection="1">
      <alignment horizontal="left" wrapText="1" indent="1"/>
    </xf>
    <xf numFmtId="164" fontId="12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164" fontId="19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19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0" xfId="0" applyFont="1" applyBorder="1" applyAlignment="1" applyProtection="1">
      <alignment horizontal="center" wrapText="1"/>
    </xf>
    <xf numFmtId="0" fontId="13" fillId="0" borderId="24" xfId="0" applyFont="1" applyBorder="1" applyAlignment="1" applyProtection="1">
      <alignment wrapText="1"/>
    </xf>
    <xf numFmtId="0" fontId="13" fillId="0" borderId="17" xfId="0" applyFont="1" applyBorder="1" applyAlignment="1" applyProtection="1">
      <alignment horizontal="center" wrapText="1"/>
    </xf>
    <xf numFmtId="0" fontId="13" fillId="0" borderId="20" xfId="0" applyFont="1" applyBorder="1" applyAlignment="1" applyProtection="1">
      <alignment horizontal="center" wrapText="1"/>
    </xf>
    <xf numFmtId="0" fontId="13" fillId="0" borderId="23" xfId="0" applyFont="1" applyBorder="1" applyAlignment="1" applyProtection="1">
      <alignment horizontal="center" wrapText="1"/>
    </xf>
    <xf numFmtId="164" fontId="10" fillId="0" borderId="16" xfId="1" applyNumberFormat="1" applyFont="1" applyFill="1" applyBorder="1" applyAlignment="1" applyProtection="1">
      <alignment horizontal="right" vertical="center" wrapText="1" indent="1"/>
      <protection locked="0"/>
    </xf>
    <xf numFmtId="0" fontId="17" fillId="0" borderId="11" xfId="0" applyFont="1" applyBorder="1" applyAlignment="1" applyProtection="1">
      <alignment wrapText="1"/>
    </xf>
    <xf numFmtId="0" fontId="17" fillId="0" borderId="25" xfId="0" applyFont="1" applyBorder="1" applyAlignment="1" applyProtection="1">
      <alignment horizontal="center" wrapText="1"/>
    </xf>
    <xf numFmtId="0" fontId="17" fillId="0" borderId="26" xfId="0" applyFont="1" applyBorder="1" applyAlignment="1" applyProtection="1">
      <alignment wrapText="1"/>
    </xf>
    <xf numFmtId="0" fontId="12" fillId="0" borderId="0" xfId="0" applyFont="1" applyFill="1" applyBorder="1" applyAlignment="1" applyProtection="1">
      <alignment horizontal="center" vertical="center" wrapText="1"/>
    </xf>
    <xf numFmtId="0" fontId="6" fillId="0" borderId="0" xfId="0" applyFont="1" applyFill="1" applyBorder="1" applyAlignment="1" applyProtection="1">
      <alignment horizontal="left" vertical="center" wrapText="1" indent="1"/>
    </xf>
    <xf numFmtId="164" fontId="10" fillId="0" borderId="0" xfId="0" applyNumberFormat="1" applyFont="1" applyFill="1" applyBorder="1" applyAlignment="1" applyProtection="1">
      <alignment horizontal="right" vertical="center" wrapText="1" indent="1"/>
    </xf>
    <xf numFmtId="0" fontId="10" fillId="0" borderId="7" xfId="0" applyFont="1" applyFill="1" applyBorder="1" applyAlignment="1" applyProtection="1">
      <alignment horizontal="center" vertical="center" wrapText="1"/>
    </xf>
    <xf numFmtId="0" fontId="6" fillId="0" borderId="27" xfId="0" applyFont="1" applyFill="1" applyBorder="1" applyAlignment="1" applyProtection="1">
      <alignment horizontal="center" vertical="center" wrapText="1"/>
    </xf>
    <xf numFmtId="164" fontId="10" fillId="0" borderId="16" xfId="0" applyNumberFormat="1" applyFont="1" applyFill="1" applyBorder="1" applyAlignment="1" applyProtection="1">
      <alignment horizontal="right" vertical="center" wrapText="1" indent="1"/>
    </xf>
    <xf numFmtId="0" fontId="10" fillId="0" borderId="28" xfId="1" applyFont="1" applyFill="1" applyBorder="1" applyAlignment="1" applyProtection="1">
      <alignment horizontal="center" vertical="center" wrapText="1"/>
    </xf>
    <xf numFmtId="0" fontId="10" fillId="0" borderId="8" xfId="1" applyFont="1" applyFill="1" applyBorder="1" applyAlignment="1" applyProtection="1">
      <alignment vertical="center" wrapText="1"/>
    </xf>
    <xf numFmtId="164" fontId="10" fillId="0" borderId="29" xfId="1" applyNumberFormat="1" applyFont="1" applyFill="1" applyBorder="1" applyAlignment="1" applyProtection="1">
      <alignment horizontal="right" vertical="center" wrapText="1" indent="1"/>
    </xf>
    <xf numFmtId="0" fontId="20" fillId="0" borderId="0" xfId="0" applyFont="1" applyFill="1" applyAlignment="1">
      <alignment vertical="center" wrapText="1"/>
    </xf>
    <xf numFmtId="49" fontId="12" fillId="0" borderId="30" xfId="1" applyNumberFormat="1" applyFont="1" applyFill="1" applyBorder="1" applyAlignment="1" applyProtection="1">
      <alignment horizontal="center" vertical="center" wrapText="1"/>
    </xf>
    <xf numFmtId="0" fontId="12" fillId="0" borderId="2" xfId="1" applyFont="1" applyFill="1" applyBorder="1" applyAlignment="1" applyProtection="1">
      <alignment horizontal="left" vertical="center" wrapText="1" indent="1"/>
    </xf>
    <xf numFmtId="164" fontId="16" fillId="0" borderId="31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vertical="center" wrapText="1" indent="1"/>
    </xf>
    <xf numFmtId="164" fontId="16" fillId="0" borderId="33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34" xfId="1" applyFont="1" applyFill="1" applyBorder="1" applyAlignment="1" applyProtection="1">
      <alignment horizontal="left" vertical="center" wrapText="1" indent="1"/>
    </xf>
    <xf numFmtId="0" fontId="12" fillId="0" borderId="0" xfId="1" applyFont="1" applyFill="1" applyBorder="1" applyAlignment="1" applyProtection="1">
      <alignment horizontal="left" vertical="center" wrapText="1" indent="1"/>
    </xf>
    <xf numFmtId="0" fontId="12" fillId="0" borderId="32" xfId="1" applyFont="1" applyFill="1" applyBorder="1" applyAlignment="1" applyProtection="1">
      <alignment horizontal="left" indent="6"/>
    </xf>
    <xf numFmtId="164" fontId="16" fillId="0" borderId="35" xfId="1" applyNumberFormat="1" applyFont="1" applyFill="1" applyBorder="1" applyAlignment="1" applyProtection="1">
      <alignment horizontal="right" vertical="center" wrapText="1" indent="1"/>
      <protection locked="0"/>
    </xf>
    <xf numFmtId="0" fontId="12" fillId="0" borderId="21" xfId="1" applyFont="1" applyFill="1" applyBorder="1" applyAlignment="1" applyProtection="1">
      <alignment horizontal="left" indent="6"/>
    </xf>
    <xf numFmtId="0" fontId="12" fillId="0" borderId="21" xfId="1" applyFont="1" applyFill="1" applyBorder="1" applyAlignment="1" applyProtection="1">
      <alignment horizontal="left" vertical="center" wrapText="1" indent="6"/>
    </xf>
    <xf numFmtId="49" fontId="12" fillId="0" borderId="36" xfId="1" applyNumberFormat="1" applyFont="1" applyFill="1" applyBorder="1" applyAlignment="1" applyProtection="1">
      <alignment horizontal="center" vertical="center" wrapText="1"/>
    </xf>
    <xf numFmtId="0" fontId="12" fillId="0" borderId="24" xfId="1" applyFont="1" applyFill="1" applyBorder="1" applyAlignment="1" applyProtection="1">
      <alignment horizontal="left" vertical="center" wrapText="1" indent="6"/>
    </xf>
    <xf numFmtId="0" fontId="12" fillId="0" borderId="37" xfId="1" applyFont="1" applyFill="1" applyBorder="1" applyAlignment="1" applyProtection="1">
      <alignment horizontal="left" vertical="center" wrapText="1" indent="1"/>
    </xf>
    <xf numFmtId="49" fontId="12" fillId="0" borderId="38" xfId="1" applyNumberFormat="1" applyFont="1" applyFill="1" applyBorder="1" applyAlignment="1" applyProtection="1">
      <alignment horizontal="center" vertical="center" wrapText="1"/>
    </xf>
    <xf numFmtId="0" fontId="12" fillId="0" borderId="5" xfId="1" applyFont="1" applyFill="1" applyBorder="1" applyAlignment="1" applyProtection="1">
      <alignment horizontal="left" vertical="center" wrapText="1" indent="6"/>
    </xf>
    <xf numFmtId="164" fontId="12" fillId="0" borderId="39" xfId="1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11" xfId="1" applyFont="1" applyFill="1" applyBorder="1" applyAlignment="1" applyProtection="1">
      <alignment vertical="center" wrapText="1"/>
    </xf>
    <xf numFmtId="0" fontId="12" fillId="0" borderId="24" xfId="1" applyFont="1" applyFill="1" applyBorder="1" applyAlignment="1" applyProtection="1">
      <alignment horizontal="left" vertical="center" wrapText="1" indent="1"/>
    </xf>
    <xf numFmtId="0" fontId="13" fillId="0" borderId="24" xfId="0" applyFont="1" applyBorder="1" applyAlignment="1" applyProtection="1">
      <alignment horizontal="left" vertical="center" wrapText="1" indent="1"/>
    </xf>
    <xf numFmtId="164" fontId="21" fillId="0" borderId="22" xfId="1" applyNumberFormat="1" applyFont="1" applyFill="1" applyBorder="1" applyAlignment="1" applyProtection="1">
      <alignment horizontal="right" vertical="center" wrapText="1" indent="1"/>
      <protection locked="0"/>
    </xf>
    <xf numFmtId="0" fontId="13" fillId="0" borderId="21" xfId="0" applyFont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6"/>
    </xf>
    <xf numFmtId="164" fontId="21" fillId="0" borderId="15" xfId="1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1" xfId="1" applyFont="1" applyFill="1" applyBorder="1" applyAlignment="1" applyProtection="1">
      <alignment horizontal="left" vertical="center" wrapText="1" indent="1"/>
    </xf>
    <xf numFmtId="0" fontId="12" fillId="0" borderId="18" xfId="1" applyFont="1" applyFill="1" applyBorder="1" applyAlignment="1" applyProtection="1">
      <alignment horizontal="left" vertical="center" wrapText="1" indent="1"/>
    </xf>
    <xf numFmtId="0" fontId="12" fillId="0" borderId="40" xfId="1" applyFont="1" applyFill="1" applyBorder="1" applyAlignment="1" applyProtection="1">
      <alignment horizontal="left" vertical="center" wrapText="1" indent="1"/>
    </xf>
    <xf numFmtId="16" fontId="0" fillId="0" borderId="0" xfId="0" applyNumberFormat="1" applyFill="1" applyAlignment="1">
      <alignment vertical="center" wrapText="1"/>
    </xf>
    <xf numFmtId="164" fontId="17" fillId="0" borderId="16" xfId="0" applyNumberFormat="1" applyFont="1" applyBorder="1" applyAlignment="1" applyProtection="1">
      <alignment horizontal="right" vertical="center" wrapText="1" indent="1"/>
    </xf>
    <xf numFmtId="49" fontId="18" fillId="0" borderId="10" xfId="1" applyNumberFormat="1" applyFont="1" applyFill="1" applyBorder="1" applyAlignment="1" applyProtection="1">
      <alignment horizontal="center" vertical="center" wrapText="1"/>
    </xf>
    <xf numFmtId="164" fontId="22" fillId="0" borderId="16" xfId="0" quotePrefix="1" applyNumberFormat="1" applyFont="1" applyBorder="1" applyAlignment="1" applyProtection="1">
      <alignment horizontal="right" vertical="center" wrapText="1" indent="1"/>
    </xf>
    <xf numFmtId="0" fontId="17" fillId="0" borderId="25" xfId="0" applyFont="1" applyBorder="1" applyAlignment="1" applyProtection="1">
      <alignment horizontal="center" vertical="center" wrapText="1"/>
    </xf>
    <xf numFmtId="0" fontId="22" fillId="0" borderId="26" xfId="0" applyFont="1" applyBorder="1" applyAlignment="1" applyProtection="1">
      <alignment horizontal="left" vertical="center" wrapText="1" indent="1"/>
    </xf>
    <xf numFmtId="0" fontId="2" fillId="0" borderId="0" xfId="0" applyFont="1" applyFill="1" applyAlignment="1" applyProtection="1">
      <alignment horizontal="left" vertical="center" wrapText="1"/>
    </xf>
    <xf numFmtId="0" fontId="2" fillId="0" borderId="0" xfId="0" applyFont="1" applyFill="1" applyAlignment="1" applyProtection="1">
      <alignment vertical="center" wrapText="1"/>
    </xf>
    <xf numFmtId="0" fontId="2" fillId="0" borderId="0" xfId="0" applyFont="1" applyFill="1" applyAlignment="1" applyProtection="1">
      <alignment horizontal="right" vertical="center" wrapText="1" indent="1"/>
    </xf>
    <xf numFmtId="0" fontId="9" fillId="0" borderId="10" xfId="0" applyFont="1" applyFill="1" applyBorder="1" applyAlignment="1" applyProtection="1">
      <alignment horizontal="left" vertical="center"/>
    </xf>
    <xf numFmtId="0" fontId="9" fillId="0" borderId="41" xfId="0" applyFont="1" applyFill="1" applyBorder="1" applyAlignment="1" applyProtection="1">
      <alignment vertical="center" wrapText="1"/>
    </xf>
    <xf numFmtId="165" fontId="9" fillId="0" borderId="12" xfId="0" applyNumberFormat="1" applyFont="1" applyFill="1" applyBorder="1" applyAlignment="1" applyProtection="1">
      <alignment horizontal="right" vertical="center" wrapText="1" indent="1"/>
      <protection locked="0"/>
    </xf>
  </cellXfs>
  <cellStyles count="46">
    <cellStyle name="1. jelölőszín" xfId="2"/>
    <cellStyle name="2. jelölőszín" xfId="3"/>
    <cellStyle name="3. jelölőszín" xfId="4"/>
    <cellStyle name="4. jelölőszín" xfId="5"/>
    <cellStyle name="5. jelölőszín" xfId="6"/>
    <cellStyle name="6. jelölőszín" xfId="7"/>
    <cellStyle name="Ezres 2" xfId="8"/>
    <cellStyle name="Ezres 2 2" xfId="9"/>
    <cellStyle name="Ezres 2 3" xfId="10"/>
    <cellStyle name="Ezres 2 4" xfId="11"/>
    <cellStyle name="Ezres 3" xfId="12"/>
    <cellStyle name="Ezres 3 2" xfId="13"/>
    <cellStyle name="Ezres 3 3" xfId="14"/>
    <cellStyle name="Ezres 4" xfId="15"/>
    <cellStyle name="Ezres 4 2" xfId="16"/>
    <cellStyle name="Ezres 4 2 2" xfId="17"/>
    <cellStyle name="Ezres 5" xfId="18"/>
    <cellStyle name="Ezres 5 2" xfId="19"/>
    <cellStyle name="Ezres 5 3" xfId="20"/>
    <cellStyle name="Ezres 6" xfId="21"/>
    <cellStyle name="Ezres 6 2" xfId="22"/>
    <cellStyle name="Ezres 6 3" xfId="23"/>
    <cellStyle name="Ezres 7" xfId="24"/>
    <cellStyle name="Ezres 7 2" xfId="25"/>
    <cellStyle name="Ezres 7 3" xfId="26"/>
    <cellStyle name="hetmál kút" xfId="27"/>
    <cellStyle name="Hiperhivatkozás" xfId="28"/>
    <cellStyle name="Már látott hiperhivatkozás" xfId="29"/>
    <cellStyle name="Normál" xfId="0" builtinId="0"/>
    <cellStyle name="Normál 2" xfId="30"/>
    <cellStyle name="Normál 2 2" xfId="31"/>
    <cellStyle name="Normál 2 3" xfId="32"/>
    <cellStyle name="Normál 3" xfId="33"/>
    <cellStyle name="Normál 3 2" xfId="34"/>
    <cellStyle name="Normál 3 2 2" xfId="35"/>
    <cellStyle name="Normál 4" xfId="36"/>
    <cellStyle name="Normál 4 2" xfId="37"/>
    <cellStyle name="Normál 4 3" xfId="38"/>
    <cellStyle name="Normál 5" xfId="39"/>
    <cellStyle name="Normál 5 2" xfId="40"/>
    <cellStyle name="Normál 5 3" xfId="41"/>
    <cellStyle name="Normál 6" xfId="42"/>
    <cellStyle name="Normál 6 2" xfId="43"/>
    <cellStyle name="Normál 6 3" xfId="44"/>
    <cellStyle name="Normál_KVRENMUNKA" xfId="1"/>
    <cellStyle name="Százalék 2" xfId="4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Image/&#214;nkorm&#225;nyzati%20k&#246;lts&#233;gvet&#233;s/K&#246;lts&#233;gvet&#233;s-2020/sz/21_02%20h&#243;/3_2021.(II.25.)%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APADATOK"/>
      <sheetName val="1.1.sz.mell. "/>
      <sheetName val="1.2.sz.mell. "/>
      <sheetName val="1.3.sz.mell."/>
      <sheetName val="1.4.sz.mell. "/>
      <sheetName val="1.5.sz.mell."/>
      <sheetName val="2.1.sz.mell "/>
      <sheetName val="2.2.sz.mell ."/>
      <sheetName val="KV_ELLENŐRZÉS"/>
      <sheetName val="3. sz mell."/>
      <sheetName val="4.sz.mell."/>
      <sheetName val="5.sz.mell."/>
      <sheetName val="6.sz.mell."/>
      <sheetName val="7.sz.mell."/>
      <sheetName val="8. sz. mell."/>
      <sheetName val="8.1. sz. mell."/>
      <sheetName val="8.2. sz. mell."/>
      <sheetName val="8.3. sz. mell."/>
      <sheetName val="8.4. sz. mell."/>
      <sheetName val="8.5. sz. mell."/>
      <sheetName val="8.6. sz. mell."/>
      <sheetName val="9.1. sz. mell."/>
      <sheetName val="9.1.1. sz. mell. "/>
      <sheetName val="9.1.2. sz. mell."/>
      <sheetName val="9.2. sz. mell. "/>
      <sheetName val="9.2.1. sz. mell"/>
      <sheetName val="9.2.2. sz.  mell"/>
      <sheetName val="9.2.3. sz. mell."/>
      <sheetName val="9.3. sz. mell"/>
      <sheetName val="9.3.1. sz. mell EOI"/>
      <sheetName val="9.3.2.sz.mell EOI"/>
      <sheetName val="9.4. sz. mell EKIK"/>
      <sheetName val="9.4.1. sz. mell EKIK"/>
      <sheetName val="9.4.2. sz. mell EKIK"/>
      <sheetName val="9.5. sz. mell VK"/>
      <sheetName val="9.5.1. sz. mell VK "/>
      <sheetName val="9.5.2. sz. mell VK"/>
      <sheetName val="9.6. sz. mell Kornisné Kp."/>
      <sheetName val="9.6.1. sz. mell Kornisné Kp. "/>
      <sheetName val="9.6.2. sz. mell Kornisné Kp."/>
      <sheetName val="9.6.3. sz. mell Kornisné Kp "/>
      <sheetName val="9.7. sz. mell TIB  "/>
      <sheetName val="9.7.1. sz. mell TIB  "/>
      <sheetName val="9.7.2. sz. mell TIB"/>
      <sheetName val="10.sz.m. int.összesítő"/>
      <sheetName val="11.sz.m. tartalék"/>
      <sheetName val="1.sz tájékoztató t "/>
      <sheetName val="2. sz tájékoztató t"/>
      <sheetName val="3. sz tájékoztató t."/>
      <sheetName val="4.sz tájékoztató t "/>
      <sheetName val="5.sz. tájékoztató"/>
      <sheetName val="6.sz tájékoztató t "/>
      <sheetName val="7.sz táj. feladatos Önk. "/>
      <sheetName val="8.sz tájéloztató"/>
      <sheetName val="9.sz tájékoztató "/>
    </sheetNames>
    <sheetDataSet>
      <sheetData sheetId="0">
        <row r="7">
          <cell r="A7" t="str">
            <v>a</v>
          </cell>
          <cell r="B7">
            <v>3</v>
          </cell>
          <cell r="C7" t="str">
            <v>/</v>
          </cell>
          <cell r="D7" t="str">
            <v>2021.</v>
          </cell>
          <cell r="E7" t="str">
            <v>(</v>
          </cell>
          <cell r="F7" t="str">
            <v>II.25.</v>
          </cell>
          <cell r="G7" t="str">
            <v>)</v>
          </cell>
          <cell r="H7" t="str">
            <v>önkormányzati rendelethez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3"/>
  <dimension ref="A1:K159"/>
  <sheetViews>
    <sheetView tabSelected="1" zoomScale="115" zoomScaleNormal="115" zoomScaleSheetLayoutView="85" workbookViewId="0">
      <selection activeCell="B17" sqref="B17"/>
    </sheetView>
  </sheetViews>
  <sheetFormatPr defaultRowHeight="12.75" x14ac:dyDescent="0.2"/>
  <cols>
    <col min="1" max="1" width="19.5" style="104" customWidth="1"/>
    <col min="2" max="2" width="72" style="105" customWidth="1"/>
    <col min="3" max="3" width="25" style="106" customWidth="1"/>
    <col min="4" max="4" width="13.33203125" style="2" customWidth="1"/>
    <col min="5" max="5" width="9.33203125" style="2" customWidth="1"/>
    <col min="6" max="16384" width="9.33203125" style="2"/>
  </cols>
  <sheetData>
    <row r="1" spans="1:5" x14ac:dyDescent="0.2">
      <c r="A1" s="1" t="str">
        <f>CONCATENATE("11. melléklet"," ",[1]ALAPADATOK!A7," ",[1]ALAPADATOK!B7," ",[1]ALAPADATOK!C7," ",[1]ALAPADATOK!D7," ",[1]ALAPADATOK!E7," ",[1]ALAPADATOK!F7," ",[1]ALAPADATOK!G7," ",[1]ALAPADATOK!H7)</f>
        <v>11. melléklet a 3 / 2021. ( II.25. ) önkormányzati rendelethez</v>
      </c>
      <c r="B1" s="1"/>
      <c r="C1" s="1"/>
    </row>
    <row r="2" spans="1:5" s="6" customFormat="1" ht="16.5" customHeight="1" thickBot="1" x14ac:dyDescent="0.25">
      <c r="A2" s="3"/>
      <c r="B2" s="4"/>
      <c r="C2" s="5"/>
    </row>
    <row r="3" spans="1:5" s="10" customFormat="1" ht="21" customHeight="1" x14ac:dyDescent="0.2">
      <c r="A3" s="7" t="s">
        <v>0</v>
      </c>
      <c r="B3" s="8" t="s">
        <v>1</v>
      </c>
      <c r="C3" s="9" t="s">
        <v>2</v>
      </c>
    </row>
    <row r="4" spans="1:5" s="10" customFormat="1" ht="16.5" thickBot="1" x14ac:dyDescent="0.25">
      <c r="A4" s="11" t="s">
        <v>3</v>
      </c>
      <c r="B4" s="12" t="s">
        <v>4</v>
      </c>
      <c r="C4" s="13" t="s">
        <v>5</v>
      </c>
    </row>
    <row r="5" spans="1:5" s="16" customFormat="1" ht="15.95" customHeight="1" thickBot="1" x14ac:dyDescent="0.3">
      <c r="A5" s="14"/>
      <c r="B5" s="14"/>
      <c r="C5" s="15" t="s">
        <v>6</v>
      </c>
    </row>
    <row r="6" spans="1:5" ht="13.5" thickBot="1" x14ac:dyDescent="0.25">
      <c r="A6" s="17" t="s">
        <v>7</v>
      </c>
      <c r="B6" s="18" t="s">
        <v>8</v>
      </c>
      <c r="C6" s="19" t="s">
        <v>9</v>
      </c>
    </row>
    <row r="7" spans="1:5" s="23" customFormat="1" ht="12.95" customHeight="1" thickBot="1" x14ac:dyDescent="0.25">
      <c r="A7" s="20" t="s">
        <v>10</v>
      </c>
      <c r="B7" s="21" t="s">
        <v>11</v>
      </c>
      <c r="C7" s="22" t="s">
        <v>12</v>
      </c>
    </row>
    <row r="8" spans="1:5" s="23" customFormat="1" ht="15.95" customHeight="1" thickBot="1" x14ac:dyDescent="0.25">
      <c r="A8" s="24"/>
      <c r="B8" s="25" t="s">
        <v>13</v>
      </c>
      <c r="C8" s="26"/>
    </row>
    <row r="9" spans="1:5" s="23" customFormat="1" ht="12" customHeight="1" thickBot="1" x14ac:dyDescent="0.25">
      <c r="A9" s="27" t="s">
        <v>14</v>
      </c>
      <c r="B9" s="28" t="s">
        <v>15</v>
      </c>
      <c r="C9" s="29">
        <f>+C10+C11+C12+C15+C16+C17</f>
        <v>196187360</v>
      </c>
      <c r="D9" s="30"/>
      <c r="E9" s="31"/>
    </row>
    <row r="10" spans="1:5" s="35" customFormat="1" ht="12" customHeight="1" x14ac:dyDescent="0.2">
      <c r="A10" s="32" t="s">
        <v>16</v>
      </c>
      <c r="B10" s="33" t="s">
        <v>17</v>
      </c>
      <c r="C10" s="34"/>
      <c r="D10" s="30"/>
      <c r="E10" s="31"/>
    </row>
    <row r="11" spans="1:5" s="39" customFormat="1" ht="12" customHeight="1" x14ac:dyDescent="0.2">
      <c r="A11" s="36" t="s">
        <v>18</v>
      </c>
      <c r="B11" s="37" t="s">
        <v>19</v>
      </c>
      <c r="C11" s="38"/>
      <c r="D11" s="30"/>
      <c r="E11" s="31"/>
    </row>
    <row r="12" spans="1:5" s="39" customFormat="1" ht="12" customHeight="1" x14ac:dyDescent="0.2">
      <c r="A12" s="36" t="s">
        <v>20</v>
      </c>
      <c r="B12" s="37" t="s">
        <v>21</v>
      </c>
      <c r="C12" s="40">
        <f>SUM(C13:C14)</f>
        <v>196187360</v>
      </c>
      <c r="D12" s="30"/>
      <c r="E12" s="31"/>
    </row>
    <row r="13" spans="1:5" s="39" customFormat="1" ht="12" customHeight="1" x14ac:dyDescent="0.2">
      <c r="A13" s="36" t="s">
        <v>22</v>
      </c>
      <c r="B13" s="37" t="s">
        <v>23</v>
      </c>
      <c r="C13" s="40">
        <f>183403360+12784000</f>
        <v>196187360</v>
      </c>
      <c r="D13" s="30"/>
      <c r="E13" s="31"/>
    </row>
    <row r="14" spans="1:5" s="39" customFormat="1" ht="12" customHeight="1" x14ac:dyDescent="0.2">
      <c r="A14" s="36" t="s">
        <v>24</v>
      </c>
      <c r="B14" s="37" t="s">
        <v>25</v>
      </c>
      <c r="C14" s="38"/>
      <c r="D14" s="30"/>
      <c r="E14" s="31"/>
    </row>
    <row r="15" spans="1:5" s="39" customFormat="1" ht="12" customHeight="1" x14ac:dyDescent="0.2">
      <c r="A15" s="36" t="s">
        <v>26</v>
      </c>
      <c r="B15" s="37" t="s">
        <v>27</v>
      </c>
      <c r="C15" s="38"/>
      <c r="D15" s="30"/>
      <c r="E15" s="31"/>
    </row>
    <row r="16" spans="1:5" s="39" customFormat="1" ht="12" customHeight="1" x14ac:dyDescent="0.2">
      <c r="A16" s="36" t="s">
        <v>28</v>
      </c>
      <c r="B16" s="37" t="s">
        <v>29</v>
      </c>
      <c r="C16" s="40"/>
      <c r="D16" s="30"/>
      <c r="E16" s="31"/>
    </row>
    <row r="17" spans="1:5" s="35" customFormat="1" ht="12" customHeight="1" thickBot="1" x14ac:dyDescent="0.25">
      <c r="A17" s="41" t="s">
        <v>30</v>
      </c>
      <c r="B17" s="42" t="s">
        <v>31</v>
      </c>
      <c r="C17" s="38"/>
      <c r="D17" s="30"/>
      <c r="E17" s="31"/>
    </row>
    <row r="18" spans="1:5" s="35" customFormat="1" ht="12" customHeight="1" thickBot="1" x14ac:dyDescent="0.25">
      <c r="A18" s="27" t="s">
        <v>32</v>
      </c>
      <c r="B18" s="43" t="s">
        <v>33</v>
      </c>
      <c r="C18" s="29">
        <f>+C19+C20+C21+C22+C23</f>
        <v>116898785</v>
      </c>
      <c r="D18" s="30"/>
      <c r="E18" s="31"/>
    </row>
    <row r="19" spans="1:5" s="35" customFormat="1" ht="12" customHeight="1" x14ac:dyDescent="0.2">
      <c r="A19" s="32" t="s">
        <v>34</v>
      </c>
      <c r="B19" s="33" t="s">
        <v>35</v>
      </c>
      <c r="C19" s="34"/>
      <c r="D19" s="30"/>
      <c r="E19" s="31"/>
    </row>
    <row r="20" spans="1:5" s="35" customFormat="1" ht="12" customHeight="1" x14ac:dyDescent="0.2">
      <c r="A20" s="36" t="s">
        <v>36</v>
      </c>
      <c r="B20" s="37" t="s">
        <v>37</v>
      </c>
      <c r="C20" s="38"/>
      <c r="D20" s="30"/>
      <c r="E20" s="31"/>
    </row>
    <row r="21" spans="1:5" s="35" customFormat="1" ht="12" customHeight="1" x14ac:dyDescent="0.2">
      <c r="A21" s="36" t="s">
        <v>38</v>
      </c>
      <c r="B21" s="37" t="s">
        <v>39</v>
      </c>
      <c r="C21" s="38"/>
      <c r="D21" s="30"/>
      <c r="E21" s="31"/>
    </row>
    <row r="22" spans="1:5" s="35" customFormat="1" ht="12" customHeight="1" x14ac:dyDescent="0.2">
      <c r="A22" s="36" t="s">
        <v>40</v>
      </c>
      <c r="B22" s="37" t="s">
        <v>41</v>
      </c>
      <c r="C22" s="38"/>
      <c r="D22" s="30"/>
      <c r="E22" s="31"/>
    </row>
    <row r="23" spans="1:5" s="35" customFormat="1" ht="12" customHeight="1" x14ac:dyDescent="0.2">
      <c r="A23" s="36" t="s">
        <v>42</v>
      </c>
      <c r="B23" s="37" t="s">
        <v>43</v>
      </c>
      <c r="C23" s="40">
        <f>113272668+557865+3068252</f>
        <v>116898785</v>
      </c>
      <c r="D23" s="30"/>
      <c r="E23" s="31"/>
    </row>
    <row r="24" spans="1:5" s="39" customFormat="1" ht="12" customHeight="1" thickBot="1" x14ac:dyDescent="0.25">
      <c r="A24" s="41" t="s">
        <v>44</v>
      </c>
      <c r="B24" s="42" t="s">
        <v>45</v>
      </c>
      <c r="C24" s="44"/>
      <c r="D24" s="30"/>
      <c r="E24" s="31"/>
    </row>
    <row r="25" spans="1:5" s="39" customFormat="1" ht="12" customHeight="1" thickBot="1" x14ac:dyDescent="0.25">
      <c r="A25" s="27" t="s">
        <v>46</v>
      </c>
      <c r="B25" s="28" t="s">
        <v>47</v>
      </c>
      <c r="C25" s="29">
        <f>+C26+C27+C28+C29+C30</f>
        <v>100000000</v>
      </c>
      <c r="D25" s="30"/>
      <c r="E25" s="31"/>
    </row>
    <row r="26" spans="1:5" s="39" customFormat="1" ht="12" customHeight="1" x14ac:dyDescent="0.2">
      <c r="A26" s="32" t="s">
        <v>48</v>
      </c>
      <c r="B26" s="33" t="s">
        <v>49</v>
      </c>
      <c r="C26" s="34"/>
      <c r="D26" s="30"/>
      <c r="E26" s="31"/>
    </row>
    <row r="27" spans="1:5" s="35" customFormat="1" ht="12" customHeight="1" x14ac:dyDescent="0.2">
      <c r="A27" s="36" t="s">
        <v>50</v>
      </c>
      <c r="B27" s="37" t="s">
        <v>51</v>
      </c>
      <c r="C27" s="38"/>
      <c r="D27" s="30"/>
      <c r="E27" s="31"/>
    </row>
    <row r="28" spans="1:5" s="39" customFormat="1" ht="12" customHeight="1" x14ac:dyDescent="0.2">
      <c r="A28" s="36" t="s">
        <v>52</v>
      </c>
      <c r="B28" s="37" t="s">
        <v>53</v>
      </c>
      <c r="C28" s="38"/>
      <c r="D28" s="30"/>
      <c r="E28" s="31"/>
    </row>
    <row r="29" spans="1:5" s="39" customFormat="1" ht="12" customHeight="1" x14ac:dyDescent="0.2">
      <c r="A29" s="36" t="s">
        <v>54</v>
      </c>
      <c r="B29" s="37" t="s">
        <v>55</v>
      </c>
      <c r="C29" s="38"/>
      <c r="D29" s="30"/>
      <c r="E29" s="31"/>
    </row>
    <row r="30" spans="1:5" s="39" customFormat="1" ht="12" customHeight="1" x14ac:dyDescent="0.2">
      <c r="A30" s="36" t="s">
        <v>56</v>
      </c>
      <c r="B30" s="37" t="s">
        <v>57</v>
      </c>
      <c r="C30" s="40">
        <f>100000000</f>
        <v>100000000</v>
      </c>
      <c r="D30" s="30"/>
      <c r="E30" s="31"/>
    </row>
    <row r="31" spans="1:5" s="39" customFormat="1" ht="12" customHeight="1" thickBot="1" x14ac:dyDescent="0.25">
      <c r="A31" s="41" t="s">
        <v>58</v>
      </c>
      <c r="B31" s="42" t="s">
        <v>59</v>
      </c>
      <c r="C31" s="44"/>
      <c r="D31" s="30"/>
      <c r="E31" s="31"/>
    </row>
    <row r="32" spans="1:5" s="39" customFormat="1" ht="12" customHeight="1" thickBot="1" x14ac:dyDescent="0.25">
      <c r="A32" s="27" t="s">
        <v>60</v>
      </c>
      <c r="B32" s="28" t="s">
        <v>61</v>
      </c>
      <c r="C32" s="45">
        <f>+C33+C37+C38+C39</f>
        <v>0</v>
      </c>
      <c r="D32" s="30"/>
      <c r="E32" s="31"/>
    </row>
    <row r="33" spans="1:5" s="39" customFormat="1" ht="12" customHeight="1" x14ac:dyDescent="0.2">
      <c r="A33" s="32" t="s">
        <v>62</v>
      </c>
      <c r="B33" s="33" t="s">
        <v>63</v>
      </c>
      <c r="C33" s="46">
        <f>SUM(C34:C35)</f>
        <v>0</v>
      </c>
      <c r="D33" s="30"/>
      <c r="E33" s="31"/>
    </row>
    <row r="34" spans="1:5" s="39" customFormat="1" ht="12" customHeight="1" x14ac:dyDescent="0.2">
      <c r="A34" s="36" t="s">
        <v>64</v>
      </c>
      <c r="B34" s="37" t="s">
        <v>65</v>
      </c>
      <c r="C34" s="38"/>
      <c r="D34" s="30"/>
      <c r="E34" s="31"/>
    </row>
    <row r="35" spans="1:5" s="39" customFormat="1" ht="12" customHeight="1" x14ac:dyDescent="0.2">
      <c r="A35" s="36" t="s">
        <v>66</v>
      </c>
      <c r="B35" s="47" t="s">
        <v>67</v>
      </c>
      <c r="C35" s="38"/>
      <c r="D35" s="30"/>
      <c r="E35" s="31"/>
    </row>
    <row r="36" spans="1:5" s="39" customFormat="1" ht="12" customHeight="1" x14ac:dyDescent="0.2">
      <c r="A36" s="36" t="s">
        <v>68</v>
      </c>
      <c r="B36" s="37" t="s">
        <v>69</v>
      </c>
      <c r="C36" s="38"/>
      <c r="D36" s="30"/>
      <c r="E36" s="31"/>
    </row>
    <row r="37" spans="1:5" s="39" customFormat="1" ht="12" customHeight="1" x14ac:dyDescent="0.2">
      <c r="A37" s="36" t="s">
        <v>70</v>
      </c>
      <c r="B37" s="37" t="s">
        <v>71</v>
      </c>
      <c r="C37" s="38"/>
      <c r="D37" s="30"/>
      <c r="E37" s="31"/>
    </row>
    <row r="38" spans="1:5" s="39" customFormat="1" ht="12" customHeight="1" x14ac:dyDescent="0.2">
      <c r="A38" s="36" t="s">
        <v>72</v>
      </c>
      <c r="B38" s="37" t="s">
        <v>73</v>
      </c>
      <c r="C38" s="38"/>
      <c r="D38" s="30"/>
      <c r="E38" s="31"/>
    </row>
    <row r="39" spans="1:5" s="39" customFormat="1" ht="12" customHeight="1" thickBot="1" x14ac:dyDescent="0.25">
      <c r="A39" s="41" t="s">
        <v>74</v>
      </c>
      <c r="B39" s="42" t="s">
        <v>75</v>
      </c>
      <c r="C39" s="48"/>
      <c r="D39" s="30"/>
      <c r="E39" s="31"/>
    </row>
    <row r="40" spans="1:5" s="39" customFormat="1" ht="12" customHeight="1" thickBot="1" x14ac:dyDescent="0.25">
      <c r="A40" s="27" t="s">
        <v>76</v>
      </c>
      <c r="B40" s="28" t="s">
        <v>77</v>
      </c>
      <c r="C40" s="29">
        <f>SUM(C41:C51)</f>
        <v>30930800</v>
      </c>
      <c r="D40" s="30"/>
      <c r="E40" s="31"/>
    </row>
    <row r="41" spans="1:5" s="39" customFormat="1" ht="12" customHeight="1" x14ac:dyDescent="0.2">
      <c r="A41" s="32" t="s">
        <v>78</v>
      </c>
      <c r="B41" s="33" t="s">
        <v>79</v>
      </c>
      <c r="C41" s="49"/>
      <c r="D41" s="30"/>
      <c r="E41" s="31"/>
    </row>
    <row r="42" spans="1:5" s="39" customFormat="1" ht="12" customHeight="1" x14ac:dyDescent="0.2">
      <c r="A42" s="36" t="s">
        <v>80</v>
      </c>
      <c r="B42" s="37" t="s">
        <v>81</v>
      </c>
      <c r="C42" s="40">
        <f>4303149-47244</f>
        <v>4255905</v>
      </c>
      <c r="D42" s="30"/>
      <c r="E42" s="31"/>
    </row>
    <row r="43" spans="1:5" s="39" customFormat="1" ht="12" customHeight="1" x14ac:dyDescent="0.2">
      <c r="A43" s="36" t="s">
        <v>82</v>
      </c>
      <c r="B43" s="37" t="s">
        <v>83</v>
      </c>
      <c r="C43" s="40"/>
      <c r="D43" s="30"/>
      <c r="E43" s="31"/>
    </row>
    <row r="44" spans="1:5" s="39" customFormat="1" ht="12" customHeight="1" x14ac:dyDescent="0.2">
      <c r="A44" s="36" t="s">
        <v>84</v>
      </c>
      <c r="B44" s="37" t="s">
        <v>85</v>
      </c>
      <c r="C44" s="38"/>
      <c r="D44" s="30"/>
      <c r="E44" s="31"/>
    </row>
    <row r="45" spans="1:5" s="39" customFormat="1" ht="12" customHeight="1" x14ac:dyDescent="0.2">
      <c r="A45" s="36" t="s">
        <v>86</v>
      </c>
      <c r="B45" s="37" t="s">
        <v>87</v>
      </c>
      <c r="C45" s="38"/>
      <c r="D45" s="30"/>
      <c r="E45" s="31"/>
    </row>
    <row r="46" spans="1:5" s="39" customFormat="1" ht="12" customHeight="1" x14ac:dyDescent="0.2">
      <c r="A46" s="36" t="s">
        <v>88</v>
      </c>
      <c r="B46" s="37" t="s">
        <v>89</v>
      </c>
      <c r="C46" s="40">
        <f>1161851-12756</f>
        <v>1149095</v>
      </c>
      <c r="D46" s="30"/>
      <c r="E46" s="31"/>
    </row>
    <row r="47" spans="1:5" s="39" customFormat="1" ht="12" customHeight="1" x14ac:dyDescent="0.2">
      <c r="A47" s="36" t="s">
        <v>90</v>
      </c>
      <c r="B47" s="37" t="s">
        <v>91</v>
      </c>
      <c r="C47" s="40">
        <v>25525800</v>
      </c>
      <c r="D47" s="30"/>
      <c r="E47" s="31"/>
    </row>
    <row r="48" spans="1:5" s="39" customFormat="1" ht="12" customHeight="1" x14ac:dyDescent="0.2">
      <c r="A48" s="36" t="s">
        <v>92</v>
      </c>
      <c r="B48" s="37" t="s">
        <v>93</v>
      </c>
      <c r="C48" s="38"/>
      <c r="D48" s="30"/>
      <c r="E48" s="31"/>
    </row>
    <row r="49" spans="1:5" s="39" customFormat="1" ht="12" customHeight="1" x14ac:dyDescent="0.2">
      <c r="A49" s="36" t="s">
        <v>94</v>
      </c>
      <c r="B49" s="37" t="s">
        <v>95</v>
      </c>
      <c r="C49" s="40"/>
      <c r="D49" s="30"/>
      <c r="E49" s="31"/>
    </row>
    <row r="50" spans="1:5" s="39" customFormat="1" ht="12" customHeight="1" x14ac:dyDescent="0.2">
      <c r="A50" s="41" t="s">
        <v>96</v>
      </c>
      <c r="B50" s="42" t="s">
        <v>97</v>
      </c>
      <c r="C50" s="44"/>
      <c r="D50" s="30"/>
      <c r="E50" s="31"/>
    </row>
    <row r="51" spans="1:5" s="39" customFormat="1" ht="12" customHeight="1" thickBot="1" x14ac:dyDescent="0.25">
      <c r="A51" s="41" t="s">
        <v>98</v>
      </c>
      <c r="B51" s="42" t="s">
        <v>99</v>
      </c>
      <c r="C51" s="44"/>
      <c r="D51" s="30"/>
      <c r="E51" s="31"/>
    </row>
    <row r="52" spans="1:5" s="39" customFormat="1" ht="12" customHeight="1" thickBot="1" x14ac:dyDescent="0.25">
      <c r="A52" s="27" t="s">
        <v>100</v>
      </c>
      <c r="B52" s="28" t="s">
        <v>101</v>
      </c>
      <c r="C52" s="29">
        <f>SUM(C53:C57)</f>
        <v>0</v>
      </c>
      <c r="D52" s="30"/>
      <c r="E52" s="31"/>
    </row>
    <row r="53" spans="1:5" s="39" customFormat="1" ht="12" customHeight="1" x14ac:dyDescent="0.2">
      <c r="A53" s="32" t="s">
        <v>102</v>
      </c>
      <c r="B53" s="33" t="s">
        <v>103</v>
      </c>
      <c r="C53" s="50"/>
      <c r="D53" s="30"/>
      <c r="E53" s="31"/>
    </row>
    <row r="54" spans="1:5" s="39" customFormat="1" ht="12" customHeight="1" x14ac:dyDescent="0.2">
      <c r="A54" s="36" t="s">
        <v>104</v>
      </c>
      <c r="B54" s="37" t="s">
        <v>105</v>
      </c>
      <c r="C54" s="40"/>
      <c r="D54" s="30"/>
      <c r="E54" s="31"/>
    </row>
    <row r="55" spans="1:5" s="39" customFormat="1" ht="12" customHeight="1" x14ac:dyDescent="0.2">
      <c r="A55" s="36" t="s">
        <v>106</v>
      </c>
      <c r="B55" s="37" t="s">
        <v>107</v>
      </c>
      <c r="C55" s="40"/>
      <c r="D55" s="30"/>
      <c r="E55" s="31"/>
    </row>
    <row r="56" spans="1:5" s="39" customFormat="1" ht="12" customHeight="1" x14ac:dyDescent="0.2">
      <c r="A56" s="36" t="s">
        <v>108</v>
      </c>
      <c r="B56" s="37" t="s">
        <v>109</v>
      </c>
      <c r="C56" s="40"/>
      <c r="D56" s="30"/>
      <c r="E56" s="31"/>
    </row>
    <row r="57" spans="1:5" s="39" customFormat="1" ht="12" customHeight="1" thickBot="1" x14ac:dyDescent="0.25">
      <c r="A57" s="41" t="s">
        <v>110</v>
      </c>
      <c r="B57" s="42" t="s">
        <v>111</v>
      </c>
      <c r="C57" s="44"/>
      <c r="D57" s="30"/>
      <c r="E57" s="31"/>
    </row>
    <row r="58" spans="1:5" s="39" customFormat="1" ht="12" customHeight="1" thickBot="1" x14ac:dyDescent="0.25">
      <c r="A58" s="27" t="s">
        <v>112</v>
      </c>
      <c r="B58" s="28" t="s">
        <v>113</v>
      </c>
      <c r="C58" s="29">
        <f>SUM(C59:C61)</f>
        <v>1109000</v>
      </c>
      <c r="D58" s="30"/>
      <c r="E58" s="31"/>
    </row>
    <row r="59" spans="1:5" s="39" customFormat="1" ht="12" customHeight="1" x14ac:dyDescent="0.2">
      <c r="A59" s="32" t="s">
        <v>114</v>
      </c>
      <c r="B59" s="33" t="s">
        <v>115</v>
      </c>
      <c r="C59" s="34"/>
      <c r="D59" s="30"/>
      <c r="E59" s="31"/>
    </row>
    <row r="60" spans="1:5" s="39" customFormat="1" ht="12" customHeight="1" x14ac:dyDescent="0.2">
      <c r="A60" s="36" t="s">
        <v>116</v>
      </c>
      <c r="B60" s="37" t="s">
        <v>117</v>
      </c>
      <c r="C60" s="40">
        <v>400000</v>
      </c>
      <c r="D60" s="30"/>
      <c r="E60" s="31"/>
    </row>
    <row r="61" spans="1:5" s="39" customFormat="1" ht="12" customHeight="1" x14ac:dyDescent="0.2">
      <c r="A61" s="36" t="s">
        <v>118</v>
      </c>
      <c r="B61" s="37" t="s">
        <v>119</v>
      </c>
      <c r="C61" s="40">
        <f>675000+34000</f>
        <v>709000</v>
      </c>
      <c r="D61" s="30"/>
      <c r="E61" s="31"/>
    </row>
    <row r="62" spans="1:5" s="39" customFormat="1" ht="12" customHeight="1" thickBot="1" x14ac:dyDescent="0.25">
      <c r="A62" s="41" t="s">
        <v>120</v>
      </c>
      <c r="B62" s="42" t="s">
        <v>121</v>
      </c>
      <c r="C62" s="48"/>
      <c r="D62" s="30"/>
      <c r="E62" s="31"/>
    </row>
    <row r="63" spans="1:5" s="39" customFormat="1" ht="12" customHeight="1" thickBot="1" x14ac:dyDescent="0.25">
      <c r="A63" s="27" t="s">
        <v>122</v>
      </c>
      <c r="B63" s="43" t="s">
        <v>123</v>
      </c>
      <c r="C63" s="29">
        <f>SUM(C64:C66)</f>
        <v>11200000</v>
      </c>
      <c r="D63" s="30"/>
      <c r="E63" s="31"/>
    </row>
    <row r="64" spans="1:5" s="39" customFormat="1" ht="12" customHeight="1" x14ac:dyDescent="0.2">
      <c r="A64" s="32" t="s">
        <v>124</v>
      </c>
      <c r="B64" s="33" t="s">
        <v>125</v>
      </c>
      <c r="C64" s="40"/>
      <c r="D64" s="30"/>
      <c r="E64" s="31"/>
    </row>
    <row r="65" spans="1:5" s="39" customFormat="1" ht="12" customHeight="1" x14ac:dyDescent="0.2">
      <c r="A65" s="36" t="s">
        <v>126</v>
      </c>
      <c r="B65" s="37" t="s">
        <v>127</v>
      </c>
      <c r="C65" s="40"/>
      <c r="D65" s="30"/>
      <c r="E65" s="31"/>
    </row>
    <row r="66" spans="1:5" s="39" customFormat="1" ht="12" customHeight="1" x14ac:dyDescent="0.2">
      <c r="A66" s="36" t="s">
        <v>128</v>
      </c>
      <c r="B66" s="37" t="s">
        <v>129</v>
      </c>
      <c r="C66" s="40">
        <f>6000000+5200000</f>
        <v>11200000</v>
      </c>
      <c r="D66" s="30"/>
      <c r="E66" s="31"/>
    </row>
    <row r="67" spans="1:5" s="39" customFormat="1" ht="12" customHeight="1" thickBot="1" x14ac:dyDescent="0.25">
      <c r="A67" s="41" t="s">
        <v>130</v>
      </c>
      <c r="B67" s="42" t="s">
        <v>131</v>
      </c>
      <c r="C67" s="40">
        <f>6000000</f>
        <v>6000000</v>
      </c>
      <c r="D67" s="30"/>
      <c r="E67" s="31"/>
    </row>
    <row r="68" spans="1:5" s="39" customFormat="1" ht="12" customHeight="1" thickBot="1" x14ac:dyDescent="0.25">
      <c r="A68" s="27" t="s">
        <v>132</v>
      </c>
      <c r="B68" s="28" t="s">
        <v>133</v>
      </c>
      <c r="C68" s="45">
        <f>+C9+C18+C25+C32+C40+C52+C58+C63</f>
        <v>456325945</v>
      </c>
      <c r="D68" s="30"/>
      <c r="E68" s="31"/>
    </row>
    <row r="69" spans="1:5" s="39" customFormat="1" ht="12" customHeight="1" thickBot="1" x14ac:dyDescent="0.2">
      <c r="A69" s="51" t="s">
        <v>134</v>
      </c>
      <c r="B69" s="43" t="s">
        <v>135</v>
      </c>
      <c r="C69" s="29">
        <f>SUM(C70:C72)</f>
        <v>0</v>
      </c>
      <c r="D69" s="30"/>
      <c r="E69" s="31"/>
    </row>
    <row r="70" spans="1:5" s="39" customFormat="1" ht="12" customHeight="1" x14ac:dyDescent="0.2">
      <c r="A70" s="32" t="s">
        <v>136</v>
      </c>
      <c r="B70" s="33" t="s">
        <v>137</v>
      </c>
      <c r="C70" s="40"/>
      <c r="D70" s="30"/>
      <c r="E70" s="31"/>
    </row>
    <row r="71" spans="1:5" s="39" customFormat="1" ht="12" customHeight="1" x14ac:dyDescent="0.2">
      <c r="A71" s="36" t="s">
        <v>138</v>
      </c>
      <c r="B71" s="37" t="s">
        <v>139</v>
      </c>
      <c r="C71" s="40"/>
      <c r="D71" s="30"/>
      <c r="E71" s="31"/>
    </row>
    <row r="72" spans="1:5" s="39" customFormat="1" ht="12" customHeight="1" thickBot="1" x14ac:dyDescent="0.25">
      <c r="A72" s="41" t="s">
        <v>140</v>
      </c>
      <c r="B72" s="52" t="s">
        <v>141</v>
      </c>
      <c r="C72" s="40"/>
      <c r="D72" s="30"/>
      <c r="E72" s="31"/>
    </row>
    <row r="73" spans="1:5" s="39" customFormat="1" ht="12" customHeight="1" thickBot="1" x14ac:dyDescent="0.2">
      <c r="A73" s="51" t="s">
        <v>142</v>
      </c>
      <c r="B73" s="43" t="s">
        <v>143</v>
      </c>
      <c r="C73" s="29">
        <f>SUM(C74:C77)</f>
        <v>0</v>
      </c>
      <c r="D73" s="30"/>
      <c r="E73" s="31"/>
    </row>
    <row r="74" spans="1:5" s="39" customFormat="1" ht="12" customHeight="1" x14ac:dyDescent="0.2">
      <c r="A74" s="32" t="s">
        <v>144</v>
      </c>
      <c r="B74" s="33" t="s">
        <v>145</v>
      </c>
      <c r="C74" s="40"/>
      <c r="D74" s="30"/>
      <c r="E74" s="31"/>
    </row>
    <row r="75" spans="1:5" s="39" customFormat="1" ht="12" customHeight="1" x14ac:dyDescent="0.2">
      <c r="A75" s="36" t="s">
        <v>146</v>
      </c>
      <c r="B75" s="37" t="s">
        <v>147</v>
      </c>
      <c r="C75" s="40"/>
      <c r="D75" s="30"/>
      <c r="E75" s="31"/>
    </row>
    <row r="76" spans="1:5" s="39" customFormat="1" ht="12" customHeight="1" x14ac:dyDescent="0.2">
      <c r="A76" s="36" t="s">
        <v>148</v>
      </c>
      <c r="B76" s="37" t="s">
        <v>149</v>
      </c>
      <c r="C76" s="40"/>
      <c r="D76" s="30"/>
      <c r="E76" s="31"/>
    </row>
    <row r="77" spans="1:5" s="39" customFormat="1" ht="12" customHeight="1" thickBot="1" x14ac:dyDescent="0.25">
      <c r="A77" s="41" t="s">
        <v>150</v>
      </c>
      <c r="B77" s="42" t="s">
        <v>151</v>
      </c>
      <c r="C77" s="40"/>
      <c r="D77" s="30"/>
      <c r="E77" s="31"/>
    </row>
    <row r="78" spans="1:5" s="39" customFormat="1" ht="12" customHeight="1" thickBot="1" x14ac:dyDescent="0.2">
      <c r="A78" s="51" t="s">
        <v>152</v>
      </c>
      <c r="B78" s="43" t="s">
        <v>153</v>
      </c>
      <c r="C78" s="29">
        <f>SUM(C79:C80)</f>
        <v>8179828</v>
      </c>
      <c r="D78" s="30"/>
      <c r="E78" s="31"/>
    </row>
    <row r="79" spans="1:5" s="39" customFormat="1" ht="12" customHeight="1" x14ac:dyDescent="0.2">
      <c r="A79" s="32" t="s">
        <v>154</v>
      </c>
      <c r="B79" s="33" t="s">
        <v>155</v>
      </c>
      <c r="C79" s="40">
        <v>8179828</v>
      </c>
      <c r="D79" s="30"/>
      <c r="E79" s="31"/>
    </row>
    <row r="80" spans="1:5" s="39" customFormat="1" ht="12" customHeight="1" thickBot="1" x14ac:dyDescent="0.25">
      <c r="A80" s="41" t="s">
        <v>156</v>
      </c>
      <c r="B80" s="42" t="s">
        <v>157</v>
      </c>
      <c r="C80" s="40"/>
      <c r="D80" s="30"/>
      <c r="E80" s="31"/>
    </row>
    <row r="81" spans="1:5" s="35" customFormat="1" ht="12" customHeight="1" thickBot="1" x14ac:dyDescent="0.2">
      <c r="A81" s="51" t="s">
        <v>158</v>
      </c>
      <c r="B81" s="43" t="s">
        <v>159</v>
      </c>
      <c r="C81" s="29">
        <f>SUM(C82:C84)</f>
        <v>0</v>
      </c>
      <c r="D81" s="30"/>
      <c r="E81" s="31"/>
    </row>
    <row r="82" spans="1:5" s="39" customFormat="1" ht="12" customHeight="1" x14ac:dyDescent="0.2">
      <c r="A82" s="32" t="s">
        <v>160</v>
      </c>
      <c r="B82" s="33" t="s">
        <v>161</v>
      </c>
      <c r="C82" s="40"/>
      <c r="D82" s="30"/>
      <c r="E82" s="31"/>
    </row>
    <row r="83" spans="1:5" s="39" customFormat="1" ht="12" customHeight="1" x14ac:dyDescent="0.2">
      <c r="A83" s="36" t="s">
        <v>162</v>
      </c>
      <c r="B83" s="37" t="s">
        <v>163</v>
      </c>
      <c r="C83" s="40"/>
      <c r="D83" s="30"/>
      <c r="E83" s="31"/>
    </row>
    <row r="84" spans="1:5" s="39" customFormat="1" ht="12" customHeight="1" thickBot="1" x14ac:dyDescent="0.25">
      <c r="A84" s="41" t="s">
        <v>164</v>
      </c>
      <c r="B84" s="42" t="s">
        <v>165</v>
      </c>
      <c r="C84" s="40"/>
      <c r="D84" s="30"/>
      <c r="E84" s="31"/>
    </row>
    <row r="85" spans="1:5" s="39" customFormat="1" ht="12" customHeight="1" thickBot="1" x14ac:dyDescent="0.2">
      <c r="A85" s="51" t="s">
        <v>166</v>
      </c>
      <c r="B85" s="43" t="s">
        <v>167</v>
      </c>
      <c r="C85" s="29">
        <f>SUM(C86:C89)</f>
        <v>0</v>
      </c>
      <c r="D85" s="30"/>
      <c r="E85" s="31"/>
    </row>
    <row r="86" spans="1:5" s="39" customFormat="1" ht="12" customHeight="1" x14ac:dyDescent="0.2">
      <c r="A86" s="53" t="s">
        <v>168</v>
      </c>
      <c r="B86" s="33" t="s">
        <v>169</v>
      </c>
      <c r="C86" s="40"/>
      <c r="D86" s="30"/>
      <c r="E86" s="31"/>
    </row>
    <row r="87" spans="1:5" s="39" customFormat="1" ht="12" customHeight="1" x14ac:dyDescent="0.2">
      <c r="A87" s="54" t="s">
        <v>170</v>
      </c>
      <c r="B87" s="37" t="s">
        <v>171</v>
      </c>
      <c r="C87" s="40"/>
      <c r="D87" s="30"/>
      <c r="E87" s="31"/>
    </row>
    <row r="88" spans="1:5" s="39" customFormat="1" ht="12" customHeight="1" x14ac:dyDescent="0.2">
      <c r="A88" s="54" t="s">
        <v>172</v>
      </c>
      <c r="B88" s="37" t="s">
        <v>173</v>
      </c>
      <c r="C88" s="40"/>
      <c r="D88" s="30"/>
      <c r="E88" s="31"/>
    </row>
    <row r="89" spans="1:5" s="35" customFormat="1" ht="12" customHeight="1" thickBot="1" x14ac:dyDescent="0.25">
      <c r="A89" s="55" t="s">
        <v>174</v>
      </c>
      <c r="B89" s="42" t="s">
        <v>175</v>
      </c>
      <c r="C89" s="40"/>
      <c r="D89" s="30"/>
      <c r="E89" s="31"/>
    </row>
    <row r="90" spans="1:5" s="35" customFormat="1" ht="12" customHeight="1" thickBot="1" x14ac:dyDescent="0.2">
      <c r="A90" s="51" t="s">
        <v>176</v>
      </c>
      <c r="B90" s="43" t="s">
        <v>177</v>
      </c>
      <c r="C90" s="56"/>
      <c r="D90" s="30"/>
      <c r="E90" s="31"/>
    </row>
    <row r="91" spans="1:5" s="35" customFormat="1" ht="12" customHeight="1" thickBot="1" x14ac:dyDescent="0.2">
      <c r="A91" s="51" t="s">
        <v>178</v>
      </c>
      <c r="B91" s="43" t="s">
        <v>179</v>
      </c>
      <c r="C91" s="56"/>
      <c r="D91" s="30"/>
      <c r="E91" s="31"/>
    </row>
    <row r="92" spans="1:5" s="35" customFormat="1" ht="12" customHeight="1" thickBot="1" x14ac:dyDescent="0.2">
      <c r="A92" s="51" t="s">
        <v>180</v>
      </c>
      <c r="B92" s="57" t="s">
        <v>181</v>
      </c>
      <c r="C92" s="45">
        <f>+C69+C73+C78+C81+C85+C91+C90</f>
        <v>8179828</v>
      </c>
      <c r="D92" s="30"/>
      <c r="E92" s="31"/>
    </row>
    <row r="93" spans="1:5" s="35" customFormat="1" ht="12" customHeight="1" thickBot="1" x14ac:dyDescent="0.2">
      <c r="A93" s="58" t="s">
        <v>182</v>
      </c>
      <c r="B93" s="59" t="s">
        <v>183</v>
      </c>
      <c r="C93" s="45">
        <f>+C68+C92</f>
        <v>464505773</v>
      </c>
      <c r="D93" s="30"/>
      <c r="E93" s="31"/>
    </row>
    <row r="94" spans="1:5" s="39" customFormat="1" ht="15" customHeight="1" thickBot="1" x14ac:dyDescent="0.25">
      <c r="A94" s="60"/>
      <c r="B94" s="61"/>
      <c r="C94" s="62"/>
      <c r="E94" s="31"/>
    </row>
    <row r="95" spans="1:5" s="23" customFormat="1" ht="16.5" customHeight="1" thickBot="1" x14ac:dyDescent="0.25">
      <c r="A95" s="63"/>
      <c r="B95" s="64" t="s">
        <v>184</v>
      </c>
      <c r="C95" s="65"/>
      <c r="E95" s="31"/>
    </row>
    <row r="96" spans="1:5" s="69" customFormat="1" ht="12" customHeight="1" thickBot="1" x14ac:dyDescent="0.25">
      <c r="A96" s="66" t="s">
        <v>14</v>
      </c>
      <c r="B96" s="67" t="s">
        <v>185</v>
      </c>
      <c r="C96" s="68">
        <f>+C97+C98+C99+C100+C101+C114</f>
        <v>114246324</v>
      </c>
      <c r="E96" s="31"/>
    </row>
    <row r="97" spans="1:5" ht="12" customHeight="1" x14ac:dyDescent="0.2">
      <c r="A97" s="70" t="s">
        <v>16</v>
      </c>
      <c r="B97" s="71" t="s">
        <v>186</v>
      </c>
      <c r="C97" s="72">
        <f>8164238-2106730+2417174+483000-1000000</f>
        <v>7957682</v>
      </c>
      <c r="D97" s="69"/>
      <c r="E97" s="31"/>
    </row>
    <row r="98" spans="1:5" ht="12" customHeight="1" x14ac:dyDescent="0.2">
      <c r="A98" s="36" t="s">
        <v>18</v>
      </c>
      <c r="B98" s="73" t="s">
        <v>187</v>
      </c>
      <c r="C98" s="40">
        <f>2011190+296740+74865</f>
        <v>2382795</v>
      </c>
      <c r="D98" s="69"/>
      <c r="E98" s="31"/>
    </row>
    <row r="99" spans="1:5" ht="12" customHeight="1" x14ac:dyDescent="0.2">
      <c r="A99" s="36" t="s">
        <v>20</v>
      </c>
      <c r="B99" s="74" t="s">
        <v>188</v>
      </c>
      <c r="C99" s="75">
        <f>62807314+75039+2106730+488+176000+32000+27820800</f>
        <v>93018371</v>
      </c>
      <c r="D99" s="69"/>
      <c r="E99" s="31"/>
    </row>
    <row r="100" spans="1:5" ht="12" customHeight="1" x14ac:dyDescent="0.2">
      <c r="A100" s="36" t="s">
        <v>26</v>
      </c>
      <c r="B100" s="76" t="s">
        <v>189</v>
      </c>
      <c r="C100" s="75"/>
      <c r="D100" s="69"/>
      <c r="E100" s="31"/>
    </row>
    <row r="101" spans="1:5" ht="12" customHeight="1" x14ac:dyDescent="0.2">
      <c r="A101" s="36" t="s">
        <v>190</v>
      </c>
      <c r="B101" s="77" t="s">
        <v>191</v>
      </c>
      <c r="C101" s="75">
        <f>SUM(C102:C113)</f>
        <v>10887476</v>
      </c>
      <c r="D101" s="69"/>
      <c r="E101" s="31"/>
    </row>
    <row r="102" spans="1:5" ht="12" customHeight="1" x14ac:dyDescent="0.2">
      <c r="A102" s="36" t="s">
        <v>30</v>
      </c>
      <c r="B102" s="74" t="s">
        <v>192</v>
      </c>
      <c r="C102" s="75"/>
      <c r="D102" s="69"/>
      <c r="E102" s="31"/>
    </row>
    <row r="103" spans="1:5" ht="12" customHeight="1" x14ac:dyDescent="0.2">
      <c r="A103" s="36" t="s">
        <v>193</v>
      </c>
      <c r="B103" s="78" t="s">
        <v>194</v>
      </c>
      <c r="C103" s="75"/>
      <c r="D103" s="69"/>
      <c r="E103" s="31"/>
    </row>
    <row r="104" spans="1:5" ht="12" customHeight="1" x14ac:dyDescent="0.2">
      <c r="A104" s="36" t="s">
        <v>195</v>
      </c>
      <c r="B104" s="78" t="s">
        <v>196</v>
      </c>
      <c r="C104" s="79"/>
      <c r="D104" s="69"/>
      <c r="E104" s="31"/>
    </row>
    <row r="105" spans="1:5" ht="12" customHeight="1" x14ac:dyDescent="0.2">
      <c r="A105" s="36" t="s">
        <v>197</v>
      </c>
      <c r="B105" s="80" t="s">
        <v>198</v>
      </c>
      <c r="C105" s="44"/>
      <c r="D105" s="69"/>
      <c r="E105" s="31"/>
    </row>
    <row r="106" spans="1:5" ht="12" customHeight="1" x14ac:dyDescent="0.2">
      <c r="A106" s="36" t="s">
        <v>199</v>
      </c>
      <c r="B106" s="81" t="s">
        <v>200</v>
      </c>
      <c r="C106" s="44"/>
      <c r="D106" s="69"/>
      <c r="E106" s="31"/>
    </row>
    <row r="107" spans="1:5" ht="12" customHeight="1" x14ac:dyDescent="0.2">
      <c r="A107" s="36" t="s">
        <v>201</v>
      </c>
      <c r="B107" s="81" t="s">
        <v>202</v>
      </c>
      <c r="C107" s="44"/>
      <c r="D107" s="69"/>
      <c r="E107" s="31"/>
    </row>
    <row r="108" spans="1:5" ht="12" customHeight="1" x14ac:dyDescent="0.2">
      <c r="A108" s="36" t="s">
        <v>203</v>
      </c>
      <c r="B108" s="80" t="s">
        <v>204</v>
      </c>
      <c r="C108" s="44"/>
      <c r="D108" s="69"/>
      <c r="E108" s="31"/>
    </row>
    <row r="109" spans="1:5" ht="12" customHeight="1" x14ac:dyDescent="0.2">
      <c r="A109" s="36" t="s">
        <v>205</v>
      </c>
      <c r="B109" s="80" t="s">
        <v>206</v>
      </c>
      <c r="C109" s="44"/>
      <c r="D109" s="69"/>
      <c r="E109" s="31"/>
    </row>
    <row r="110" spans="1:5" ht="12" customHeight="1" x14ac:dyDescent="0.2">
      <c r="A110" s="36" t="s">
        <v>207</v>
      </c>
      <c r="B110" s="81" t="s">
        <v>208</v>
      </c>
      <c r="C110" s="44"/>
      <c r="D110" s="69"/>
      <c r="E110" s="31"/>
    </row>
    <row r="111" spans="1:5" ht="12" customHeight="1" x14ac:dyDescent="0.2">
      <c r="A111" s="82" t="s">
        <v>209</v>
      </c>
      <c r="B111" s="83" t="s">
        <v>210</v>
      </c>
      <c r="C111" s="44"/>
      <c r="D111" s="69"/>
      <c r="E111" s="31"/>
    </row>
    <row r="112" spans="1:5" ht="12" customHeight="1" x14ac:dyDescent="0.2">
      <c r="A112" s="36" t="s">
        <v>211</v>
      </c>
      <c r="B112" s="83" t="s">
        <v>212</v>
      </c>
      <c r="C112" s="44"/>
      <c r="D112" s="69"/>
      <c r="E112" s="31"/>
    </row>
    <row r="113" spans="1:5" ht="12" customHeight="1" x14ac:dyDescent="0.2">
      <c r="A113" s="36" t="s">
        <v>213</v>
      </c>
      <c r="B113" s="81" t="s">
        <v>214</v>
      </c>
      <c r="C113" s="40">
        <f>8000000+1620969+986190+280317</f>
        <v>10887476</v>
      </c>
      <c r="D113" s="69"/>
      <c r="E113" s="31"/>
    </row>
    <row r="114" spans="1:5" ht="12" customHeight="1" x14ac:dyDescent="0.2">
      <c r="A114" s="36" t="s">
        <v>215</v>
      </c>
      <c r="B114" s="84" t="s">
        <v>216</v>
      </c>
      <c r="C114" s="38"/>
      <c r="D114" s="69"/>
      <c r="E114" s="31"/>
    </row>
    <row r="115" spans="1:5" ht="12" customHeight="1" x14ac:dyDescent="0.2">
      <c r="A115" s="41" t="s">
        <v>217</v>
      </c>
      <c r="B115" s="73" t="s">
        <v>218</v>
      </c>
      <c r="C115" s="48"/>
      <c r="D115" s="69"/>
      <c r="E115" s="31"/>
    </row>
    <row r="116" spans="1:5" ht="12" customHeight="1" thickBot="1" x14ac:dyDescent="0.25">
      <c r="A116" s="85" t="s">
        <v>219</v>
      </c>
      <c r="B116" s="86" t="s">
        <v>220</v>
      </c>
      <c r="C116" s="87"/>
      <c r="D116" s="69"/>
      <c r="E116" s="31"/>
    </row>
    <row r="117" spans="1:5" ht="12" customHeight="1" thickBot="1" x14ac:dyDescent="0.25">
      <c r="A117" s="27" t="s">
        <v>32</v>
      </c>
      <c r="B117" s="88" t="s">
        <v>221</v>
      </c>
      <c r="C117" s="29">
        <f>+C118+C120+C122</f>
        <v>108360208</v>
      </c>
      <c r="D117" s="69"/>
      <c r="E117" s="31"/>
    </row>
    <row r="118" spans="1:5" ht="12" customHeight="1" x14ac:dyDescent="0.2">
      <c r="A118" s="32" t="s">
        <v>34</v>
      </c>
      <c r="B118" s="73" t="s">
        <v>222</v>
      </c>
      <c r="C118" s="50">
        <f>5411384+174312-488+5200000+97575000</f>
        <v>108360208</v>
      </c>
      <c r="D118" s="69"/>
      <c r="E118" s="31"/>
    </row>
    <row r="119" spans="1:5" ht="12" customHeight="1" x14ac:dyDescent="0.2">
      <c r="A119" s="32" t="s">
        <v>36</v>
      </c>
      <c r="B119" s="89" t="s">
        <v>223</v>
      </c>
      <c r="C119" s="50">
        <f>5016896</f>
        <v>5016896</v>
      </c>
      <c r="D119" s="69"/>
      <c r="E119" s="31"/>
    </row>
    <row r="120" spans="1:5" ht="12" customHeight="1" x14ac:dyDescent="0.2">
      <c r="A120" s="32" t="s">
        <v>38</v>
      </c>
      <c r="B120" s="89" t="s">
        <v>224</v>
      </c>
      <c r="C120" s="38"/>
      <c r="D120" s="69"/>
      <c r="E120" s="31"/>
    </row>
    <row r="121" spans="1:5" ht="12" customHeight="1" x14ac:dyDescent="0.2">
      <c r="A121" s="32" t="s">
        <v>40</v>
      </c>
      <c r="B121" s="89" t="s">
        <v>225</v>
      </c>
      <c r="C121" s="38"/>
      <c r="D121" s="69"/>
      <c r="E121" s="31"/>
    </row>
    <row r="122" spans="1:5" ht="12" customHeight="1" x14ac:dyDescent="0.2">
      <c r="A122" s="32" t="s">
        <v>42</v>
      </c>
      <c r="B122" s="90" t="s">
        <v>226</v>
      </c>
      <c r="C122" s="91"/>
      <c r="D122" s="69"/>
      <c r="E122" s="31"/>
    </row>
    <row r="123" spans="1:5" ht="12" customHeight="1" x14ac:dyDescent="0.2">
      <c r="A123" s="32" t="s">
        <v>44</v>
      </c>
      <c r="B123" s="92" t="s">
        <v>227</v>
      </c>
      <c r="C123" s="91"/>
      <c r="D123" s="69"/>
      <c r="E123" s="31"/>
    </row>
    <row r="124" spans="1:5" ht="12" customHeight="1" x14ac:dyDescent="0.2">
      <c r="A124" s="32" t="s">
        <v>228</v>
      </c>
      <c r="B124" s="93" t="s">
        <v>229</v>
      </c>
      <c r="C124" s="91"/>
      <c r="D124" s="69"/>
      <c r="E124" s="31"/>
    </row>
    <row r="125" spans="1:5" ht="12" customHeight="1" x14ac:dyDescent="0.2">
      <c r="A125" s="32" t="s">
        <v>230</v>
      </c>
      <c r="B125" s="81" t="s">
        <v>202</v>
      </c>
      <c r="C125" s="91"/>
      <c r="D125" s="69"/>
      <c r="E125" s="31"/>
    </row>
    <row r="126" spans="1:5" ht="12" customHeight="1" x14ac:dyDescent="0.2">
      <c r="A126" s="32" t="s">
        <v>231</v>
      </c>
      <c r="B126" s="81" t="s">
        <v>232</v>
      </c>
      <c r="C126" s="91"/>
      <c r="D126" s="69"/>
      <c r="E126" s="31"/>
    </row>
    <row r="127" spans="1:5" ht="12" customHeight="1" x14ac:dyDescent="0.2">
      <c r="A127" s="32" t="s">
        <v>233</v>
      </c>
      <c r="B127" s="81" t="s">
        <v>234</v>
      </c>
      <c r="C127" s="91"/>
      <c r="D127" s="69"/>
      <c r="E127" s="31"/>
    </row>
    <row r="128" spans="1:5" ht="12" customHeight="1" x14ac:dyDescent="0.2">
      <c r="A128" s="32" t="s">
        <v>235</v>
      </c>
      <c r="B128" s="81" t="s">
        <v>208</v>
      </c>
      <c r="C128" s="91"/>
      <c r="D128" s="69"/>
      <c r="E128" s="31"/>
    </row>
    <row r="129" spans="1:11" ht="12" customHeight="1" x14ac:dyDescent="0.2">
      <c r="A129" s="32" t="s">
        <v>236</v>
      </c>
      <c r="B129" s="81" t="s">
        <v>237</v>
      </c>
      <c r="C129" s="91"/>
      <c r="D129" s="69"/>
      <c r="E129" s="31"/>
    </row>
    <row r="130" spans="1:11" ht="12" customHeight="1" thickBot="1" x14ac:dyDescent="0.25">
      <c r="A130" s="82" t="s">
        <v>238</v>
      </c>
      <c r="B130" s="81" t="s">
        <v>239</v>
      </c>
      <c r="C130" s="94"/>
      <c r="D130" s="69"/>
      <c r="E130" s="31"/>
    </row>
    <row r="131" spans="1:11" ht="12" customHeight="1" thickBot="1" x14ac:dyDescent="0.25">
      <c r="A131" s="27" t="s">
        <v>46</v>
      </c>
      <c r="B131" s="95" t="s">
        <v>240</v>
      </c>
      <c r="C131" s="29">
        <f>+C96+C117</f>
        <v>222606532</v>
      </c>
      <c r="D131" s="69"/>
      <c r="E131" s="31"/>
    </row>
    <row r="132" spans="1:11" ht="12" customHeight="1" thickBot="1" x14ac:dyDescent="0.25">
      <c r="A132" s="27" t="s">
        <v>241</v>
      </c>
      <c r="B132" s="95" t="s">
        <v>242</v>
      </c>
      <c r="C132" s="29">
        <f>+C133+C134+C135</f>
        <v>3474590</v>
      </c>
      <c r="D132" s="69"/>
      <c r="E132" s="31"/>
    </row>
    <row r="133" spans="1:11" s="69" customFormat="1" ht="12" customHeight="1" x14ac:dyDescent="0.2">
      <c r="A133" s="32" t="s">
        <v>62</v>
      </c>
      <c r="B133" s="96" t="s">
        <v>243</v>
      </c>
      <c r="C133" s="40">
        <v>3474590</v>
      </c>
      <c r="E133" s="31"/>
    </row>
    <row r="134" spans="1:11" ht="12" customHeight="1" x14ac:dyDescent="0.2">
      <c r="A134" s="32" t="s">
        <v>68</v>
      </c>
      <c r="B134" s="96" t="s">
        <v>244</v>
      </c>
      <c r="C134" s="38"/>
      <c r="D134" s="69"/>
      <c r="E134" s="31"/>
    </row>
    <row r="135" spans="1:11" ht="12" customHeight="1" thickBot="1" x14ac:dyDescent="0.25">
      <c r="A135" s="82" t="s">
        <v>245</v>
      </c>
      <c r="B135" s="97" t="s">
        <v>246</v>
      </c>
      <c r="C135" s="38"/>
      <c r="D135" s="69"/>
      <c r="E135" s="31"/>
    </row>
    <row r="136" spans="1:11" ht="12" customHeight="1" thickBot="1" x14ac:dyDescent="0.25">
      <c r="A136" s="27" t="s">
        <v>76</v>
      </c>
      <c r="B136" s="95" t="s">
        <v>247</v>
      </c>
      <c r="C136" s="29">
        <f>+C137+C138+C139+C140+C141+C142</f>
        <v>0</v>
      </c>
      <c r="D136" s="69"/>
      <c r="E136" s="31"/>
    </row>
    <row r="137" spans="1:11" ht="12" customHeight="1" x14ac:dyDescent="0.2">
      <c r="A137" s="32" t="s">
        <v>78</v>
      </c>
      <c r="B137" s="96" t="s">
        <v>248</v>
      </c>
      <c r="C137" s="38"/>
      <c r="D137" s="69"/>
      <c r="E137" s="31"/>
    </row>
    <row r="138" spans="1:11" ht="12" customHeight="1" x14ac:dyDescent="0.2">
      <c r="A138" s="32" t="s">
        <v>80</v>
      </c>
      <c r="B138" s="96" t="s">
        <v>249</v>
      </c>
      <c r="C138" s="38"/>
      <c r="D138" s="69"/>
      <c r="E138" s="31"/>
    </row>
    <row r="139" spans="1:11" ht="12" customHeight="1" x14ac:dyDescent="0.2">
      <c r="A139" s="32" t="s">
        <v>82</v>
      </c>
      <c r="B139" s="96" t="s">
        <v>250</v>
      </c>
      <c r="C139" s="38"/>
      <c r="D139" s="69"/>
      <c r="E139" s="31"/>
    </row>
    <row r="140" spans="1:11" ht="12" customHeight="1" x14ac:dyDescent="0.2">
      <c r="A140" s="32" t="s">
        <v>84</v>
      </c>
      <c r="B140" s="96" t="s">
        <v>251</v>
      </c>
      <c r="C140" s="38"/>
      <c r="D140" s="69"/>
      <c r="E140" s="31"/>
    </row>
    <row r="141" spans="1:11" ht="12" customHeight="1" x14ac:dyDescent="0.2">
      <c r="A141" s="32" t="s">
        <v>86</v>
      </c>
      <c r="B141" s="96" t="s">
        <v>252</v>
      </c>
      <c r="C141" s="38"/>
      <c r="D141" s="69"/>
      <c r="E141" s="31"/>
    </row>
    <row r="142" spans="1:11" s="69" customFormat="1" ht="12" customHeight="1" thickBot="1" x14ac:dyDescent="0.25">
      <c r="A142" s="82" t="s">
        <v>88</v>
      </c>
      <c r="B142" s="97" t="s">
        <v>253</v>
      </c>
      <c r="C142" s="38"/>
      <c r="E142" s="31"/>
    </row>
    <row r="143" spans="1:11" ht="12" customHeight="1" thickBot="1" x14ac:dyDescent="0.25">
      <c r="A143" s="27" t="s">
        <v>100</v>
      </c>
      <c r="B143" s="95" t="s">
        <v>254</v>
      </c>
      <c r="C143" s="45">
        <f>+C144+C145+C146+C147</f>
        <v>0</v>
      </c>
      <c r="D143" s="69"/>
      <c r="E143" s="31"/>
      <c r="K143" s="98"/>
    </row>
    <row r="144" spans="1:11" ht="15.75" x14ac:dyDescent="0.2">
      <c r="A144" s="32" t="s">
        <v>102</v>
      </c>
      <c r="B144" s="96" t="s">
        <v>255</v>
      </c>
      <c r="C144" s="38"/>
      <c r="D144" s="69"/>
      <c r="E144" s="31"/>
    </row>
    <row r="145" spans="1:5" ht="12" customHeight="1" x14ac:dyDescent="0.2">
      <c r="A145" s="32" t="s">
        <v>104</v>
      </c>
      <c r="B145" s="96" t="s">
        <v>256</v>
      </c>
      <c r="C145" s="38"/>
      <c r="D145" s="69"/>
      <c r="E145" s="31"/>
    </row>
    <row r="146" spans="1:5" s="69" customFormat="1" ht="12" customHeight="1" x14ac:dyDescent="0.2">
      <c r="A146" s="32" t="s">
        <v>106</v>
      </c>
      <c r="B146" s="96" t="s">
        <v>257</v>
      </c>
      <c r="C146" s="38"/>
      <c r="E146" s="31"/>
    </row>
    <row r="147" spans="1:5" s="69" customFormat="1" ht="12" customHeight="1" thickBot="1" x14ac:dyDescent="0.25">
      <c r="A147" s="82" t="s">
        <v>108</v>
      </c>
      <c r="B147" s="97" t="s">
        <v>258</v>
      </c>
      <c r="C147" s="38"/>
      <c r="E147" s="31"/>
    </row>
    <row r="148" spans="1:5" s="69" customFormat="1" ht="12" customHeight="1" thickBot="1" x14ac:dyDescent="0.25">
      <c r="A148" s="27" t="s">
        <v>259</v>
      </c>
      <c r="B148" s="95" t="s">
        <v>260</v>
      </c>
      <c r="C148" s="99">
        <f>+C149+C150+C151+C152+C153</f>
        <v>0</v>
      </c>
      <c r="E148" s="31"/>
    </row>
    <row r="149" spans="1:5" s="69" customFormat="1" ht="12" customHeight="1" x14ac:dyDescent="0.2">
      <c r="A149" s="32" t="s">
        <v>114</v>
      </c>
      <c r="B149" s="96" t="s">
        <v>261</v>
      </c>
      <c r="C149" s="38"/>
      <c r="E149" s="31"/>
    </row>
    <row r="150" spans="1:5" s="69" customFormat="1" ht="12" customHeight="1" x14ac:dyDescent="0.2">
      <c r="A150" s="32" t="s">
        <v>116</v>
      </c>
      <c r="B150" s="96" t="s">
        <v>262</v>
      </c>
      <c r="C150" s="38"/>
      <c r="E150" s="31"/>
    </row>
    <row r="151" spans="1:5" s="69" customFormat="1" ht="12" customHeight="1" x14ac:dyDescent="0.2">
      <c r="A151" s="32" t="s">
        <v>118</v>
      </c>
      <c r="B151" s="96" t="s">
        <v>263</v>
      </c>
      <c r="C151" s="38"/>
      <c r="E151" s="31"/>
    </row>
    <row r="152" spans="1:5" ht="12.75" customHeight="1" x14ac:dyDescent="0.2">
      <c r="A152" s="32" t="s">
        <v>120</v>
      </c>
      <c r="B152" s="96" t="s">
        <v>264</v>
      </c>
      <c r="C152" s="38"/>
      <c r="D152" s="69"/>
      <c r="E152" s="31"/>
    </row>
    <row r="153" spans="1:5" ht="12.75" customHeight="1" thickBot="1" x14ac:dyDescent="0.25">
      <c r="A153" s="82" t="s">
        <v>265</v>
      </c>
      <c r="B153" s="97" t="s">
        <v>266</v>
      </c>
      <c r="C153" s="48"/>
      <c r="D153" s="69"/>
      <c r="E153" s="31"/>
    </row>
    <row r="154" spans="1:5" ht="12.75" customHeight="1" thickBot="1" x14ac:dyDescent="0.25">
      <c r="A154" s="100" t="s">
        <v>122</v>
      </c>
      <c r="B154" s="95" t="s">
        <v>267</v>
      </c>
      <c r="C154" s="99"/>
      <c r="D154" s="69"/>
      <c r="E154" s="31"/>
    </row>
    <row r="155" spans="1:5" ht="12" customHeight="1" thickBot="1" x14ac:dyDescent="0.25">
      <c r="A155" s="100" t="s">
        <v>132</v>
      </c>
      <c r="B155" s="95" t="s">
        <v>268</v>
      </c>
      <c r="C155" s="99"/>
      <c r="D155" s="69"/>
      <c r="E155" s="31"/>
    </row>
    <row r="156" spans="1:5" ht="15" customHeight="1" thickBot="1" x14ac:dyDescent="0.25">
      <c r="A156" s="27" t="s">
        <v>269</v>
      </c>
      <c r="B156" s="95" t="s">
        <v>270</v>
      </c>
      <c r="C156" s="101">
        <f>+C132+C136+C143+C148+C154+C155</f>
        <v>3474590</v>
      </c>
      <c r="D156" s="69"/>
      <c r="E156" s="31"/>
    </row>
    <row r="157" spans="1:5" ht="16.5" thickBot="1" x14ac:dyDescent="0.25">
      <c r="A157" s="102" t="s">
        <v>271</v>
      </c>
      <c r="B157" s="103" t="s">
        <v>272</v>
      </c>
      <c r="C157" s="101">
        <f>+C131+C156</f>
        <v>226081122</v>
      </c>
      <c r="D157" s="69"/>
      <c r="E157" s="31"/>
    </row>
    <row r="158" spans="1:5" ht="15" customHeight="1" thickBot="1" x14ac:dyDescent="0.25"/>
    <row r="159" spans="1:5" ht="14.25" customHeight="1" thickBot="1" x14ac:dyDescent="0.25">
      <c r="A159" s="107" t="s">
        <v>273</v>
      </c>
      <c r="B159" s="108"/>
      <c r="C159" s="109">
        <v>1.125</v>
      </c>
    </row>
  </sheetData>
  <sheetProtection formatCells="0"/>
  <mergeCells count="1">
    <mergeCell ref="A1:C1"/>
  </mergeCells>
  <printOptions horizontalCentered="1"/>
  <pageMargins left="0.7" right="0.7" top="0.75" bottom="0.75" header="0.3" footer="0.3"/>
  <pageSetup paperSize="9" scale="72" orientation="portrait" r:id="rId1"/>
  <headerFooter alignWithMargins="0"/>
  <rowBreaks count="2" manualBreakCount="2">
    <brk id="77" max="16383" man="1"/>
    <brk id="9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9.1.2. sz. mell.</vt:lpstr>
      <vt:lpstr>'9.1.2. sz. mell.'!Nyomtatási_cím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Girus András</dc:creator>
  <cp:lastModifiedBy>Girus András</cp:lastModifiedBy>
  <dcterms:created xsi:type="dcterms:W3CDTF">2021-03-03T12:22:38Z</dcterms:created>
  <dcterms:modified xsi:type="dcterms:W3CDTF">2021-03-03T12:22:39Z</dcterms:modified>
</cp:coreProperties>
</file>