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Rendeletek Héhalom\2021\2021 költségvetés\"/>
    </mc:Choice>
  </mc:AlternateContent>
  <xr:revisionPtr revIDLastSave="0" documentId="13_ncr:1_{8E0DBCEA-9D44-4609-8797-24E6A283D37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unka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4" l="1"/>
  <c r="C187" i="4"/>
  <c r="C190" i="4" s="1"/>
  <c r="E94" i="4"/>
  <c r="C210" i="4" s="1"/>
  <c r="E125" i="4"/>
  <c r="E108" i="4"/>
  <c r="E182" i="4"/>
  <c r="D107" i="4"/>
  <c r="C125" i="4"/>
  <c r="D205" i="4" l="1"/>
  <c r="D204" i="4" s="1"/>
  <c r="D216" i="4" s="1"/>
  <c r="E205" i="4"/>
  <c r="E204" i="4" s="1"/>
  <c r="E216" i="4" s="1"/>
  <c r="F215" i="4"/>
  <c r="F214" i="4"/>
  <c r="F213" i="4"/>
  <c r="F212" i="4"/>
  <c r="F211" i="4"/>
  <c r="F210" i="4"/>
  <c r="F209" i="4"/>
  <c r="F208" i="4"/>
  <c r="F207" i="4"/>
  <c r="F206" i="4"/>
  <c r="C205" i="4"/>
  <c r="C204" i="4" s="1"/>
  <c r="F203" i="4"/>
  <c r="F200" i="4"/>
  <c r="F199" i="4"/>
  <c r="F198" i="4"/>
  <c r="F197" i="4"/>
  <c r="F196" i="4"/>
  <c r="F195" i="4"/>
  <c r="F194" i="4"/>
  <c r="F193" i="4"/>
  <c r="F192" i="4"/>
  <c r="E191" i="4"/>
  <c r="D191" i="4"/>
  <c r="C191" i="4"/>
  <c r="F190" i="4"/>
  <c r="F189" i="4"/>
  <c r="F188" i="4"/>
  <c r="F187" i="4"/>
  <c r="E186" i="4"/>
  <c r="D186" i="4"/>
  <c r="C186" i="4"/>
  <c r="F184" i="4"/>
  <c r="F183" i="4"/>
  <c r="F182" i="4"/>
  <c r="F181" i="4"/>
  <c r="F180" i="4"/>
  <c r="F179" i="4"/>
  <c r="F178" i="4"/>
  <c r="E177" i="4"/>
  <c r="D177" i="4"/>
  <c r="C177" i="4"/>
  <c r="F176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E162" i="4"/>
  <c r="D162" i="4"/>
  <c r="C162" i="4"/>
  <c r="F161" i="4"/>
  <c r="F160" i="4"/>
  <c r="F159" i="4"/>
  <c r="F158" i="4"/>
  <c r="F157" i="4"/>
  <c r="F156" i="4"/>
  <c r="F155" i="4"/>
  <c r="F154" i="4"/>
  <c r="F153" i="4"/>
  <c r="F152" i="4"/>
  <c r="E151" i="4"/>
  <c r="D151" i="4"/>
  <c r="C151" i="4"/>
  <c r="F150" i="4"/>
  <c r="F149" i="4"/>
  <c r="F148" i="4"/>
  <c r="F147" i="4"/>
  <c r="E145" i="4"/>
  <c r="D145" i="4"/>
  <c r="F144" i="4"/>
  <c r="F143" i="4"/>
  <c r="E142" i="4"/>
  <c r="D142" i="4"/>
  <c r="C142" i="4"/>
  <c r="F141" i="4"/>
  <c r="F140" i="4"/>
  <c r="F139" i="4"/>
  <c r="F138" i="4"/>
  <c r="F137" i="4"/>
  <c r="F136" i="4"/>
  <c r="F135" i="4"/>
  <c r="E134" i="4"/>
  <c r="D134" i="4"/>
  <c r="C134" i="4"/>
  <c r="F133" i="4"/>
  <c r="F132" i="4"/>
  <c r="E131" i="4"/>
  <c r="D131" i="4"/>
  <c r="C131" i="4"/>
  <c r="F130" i="4"/>
  <c r="F129" i="4"/>
  <c r="F128" i="4"/>
  <c r="E127" i="4"/>
  <c r="D127" i="4"/>
  <c r="C127" i="4"/>
  <c r="F125" i="4"/>
  <c r="F124" i="4"/>
  <c r="F123" i="4"/>
  <c r="F122" i="4"/>
  <c r="E121" i="4"/>
  <c r="D121" i="4"/>
  <c r="C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E107" i="4"/>
  <c r="C107" i="4"/>
  <c r="F105" i="4"/>
  <c r="E97" i="4"/>
  <c r="D97" i="4"/>
  <c r="C97" i="4"/>
  <c r="F96" i="4"/>
  <c r="F95" i="4"/>
  <c r="F94" i="4"/>
  <c r="F93" i="4"/>
  <c r="F92" i="4"/>
  <c r="F91" i="4"/>
  <c r="F90" i="4"/>
  <c r="F89" i="4"/>
  <c r="F88" i="4"/>
  <c r="F87" i="4"/>
  <c r="F86" i="4"/>
  <c r="E84" i="4"/>
  <c r="D84" i="4"/>
  <c r="C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E49" i="4"/>
  <c r="D49" i="4"/>
  <c r="C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E31" i="4"/>
  <c r="D31" i="4"/>
  <c r="C31" i="4"/>
  <c r="F30" i="4"/>
  <c r="F29" i="4"/>
  <c r="F28" i="4"/>
  <c r="F27" i="4"/>
  <c r="F26" i="4"/>
  <c r="F25" i="4"/>
  <c r="F24" i="4"/>
  <c r="F23" i="4"/>
  <c r="F22" i="4"/>
  <c r="F21" i="4"/>
  <c r="F20" i="4"/>
  <c r="F16" i="4"/>
  <c r="F15" i="4"/>
  <c r="F14" i="4"/>
  <c r="F13" i="4"/>
  <c r="E12" i="4"/>
  <c r="D12" i="4"/>
  <c r="C12" i="4"/>
  <c r="C146" i="4" l="1"/>
  <c r="F205" i="4"/>
  <c r="F31" i="4"/>
  <c r="F142" i="4"/>
  <c r="F151" i="4"/>
  <c r="F107" i="4"/>
  <c r="C64" i="4"/>
  <c r="C85" i="4" s="1"/>
  <c r="F97" i="4"/>
  <c r="F84" i="4"/>
  <c r="E126" i="4"/>
  <c r="C201" i="4"/>
  <c r="E201" i="4"/>
  <c r="E64" i="4"/>
  <c r="E85" i="4" s="1"/>
  <c r="E98" i="4" s="1"/>
  <c r="F121" i="4"/>
  <c r="E106" i="4"/>
  <c r="F204" i="4"/>
  <c r="F12" i="4"/>
  <c r="F127" i="4"/>
  <c r="F134" i="4"/>
  <c r="F162" i="4"/>
  <c r="F177" i="4"/>
  <c r="F191" i="4"/>
  <c r="D126" i="4"/>
  <c r="D64" i="4"/>
  <c r="D85" i="4" s="1"/>
  <c r="D98" i="4" s="1"/>
  <c r="D201" i="4"/>
  <c r="C216" i="4"/>
  <c r="F216" i="4" s="1"/>
  <c r="D106" i="4"/>
  <c r="F131" i="4"/>
  <c r="F186" i="4"/>
  <c r="F49" i="4"/>
  <c r="C106" i="4"/>
  <c r="F146" i="4" l="1"/>
  <c r="C145" i="4"/>
  <c r="F201" i="4"/>
  <c r="D175" i="4"/>
  <c r="D202" i="4" s="1"/>
  <c r="D217" i="4" s="1"/>
  <c r="E175" i="4"/>
  <c r="E202" i="4" s="1"/>
  <c r="E217" i="4" s="1"/>
  <c r="F64" i="4"/>
  <c r="F106" i="4"/>
  <c r="C98" i="4"/>
  <c r="F98" i="4" s="1"/>
  <c r="F85" i="4"/>
  <c r="F145" i="4" l="1"/>
  <c r="C126" i="4"/>
  <c r="C175" i="4" l="1"/>
  <c r="F126" i="4"/>
  <c r="F175" i="4" l="1"/>
  <c r="C202" i="4"/>
  <c r="F202" i="4" l="1"/>
  <c r="C217" i="4"/>
  <c r="F217" i="4" l="1"/>
</calcChain>
</file>

<file path=xl/sharedStrings.xml><?xml version="1.0" encoding="utf-8"?>
<sst xmlns="http://schemas.openxmlformats.org/spreadsheetml/2006/main" count="225" uniqueCount="213">
  <si>
    <t>Bevételek</t>
  </si>
  <si>
    <t>Megnevezés</t>
  </si>
  <si>
    <t>Kiadások</t>
  </si>
  <si>
    <t>Működési bevételek</t>
  </si>
  <si>
    <t>11 Önkormányzatok működési támogatásai</t>
  </si>
  <si>
    <t>12 Elvonások és befizetések bevételei</t>
  </si>
  <si>
    <t>13 Garancia- és kezességvállalás megtérülései államháztartáson belülről</t>
  </si>
  <si>
    <t>14 Támogatások és kölcsönök visszatérülése államháztartáson belülről</t>
  </si>
  <si>
    <t>15 Visszatérítendő támogatások és kölcsönök igénybevétele államháztartáson belülről</t>
  </si>
  <si>
    <t>16 Egyéb működési célú támogatások bevételei államháztartáson belülről</t>
  </si>
  <si>
    <t>1 Működési célú támogatások államháztartáson belülről</t>
  </si>
  <si>
    <t>3 Közhatalmi bevételek</t>
  </si>
  <si>
    <t>31 Jövedelemadók</t>
  </si>
  <si>
    <t>32 Szociális hozzájárulási adó és járulékok</t>
  </si>
  <si>
    <t>33 Bérhez és foglalkoztatáshoz kapcsolódó adók</t>
  </si>
  <si>
    <t>34 Vagyoni tíusú adók</t>
  </si>
  <si>
    <t>Építményadó</t>
  </si>
  <si>
    <t>Magánszemélyek kommunális adója</t>
  </si>
  <si>
    <t>35 Termékek és szolgáltatások adói</t>
  </si>
  <si>
    <t>351 Értékesítési és forgalmi adók</t>
  </si>
  <si>
    <t>352 Fogyasztási adók</t>
  </si>
  <si>
    <t>Helyi iparűzési adó</t>
  </si>
  <si>
    <t>353 Pénzügyi monopóliumok nyereségét terhelő adók</t>
  </si>
  <si>
    <t>354 Gépjárműadók</t>
  </si>
  <si>
    <t>Belföldi gépjárművek adójának helyi önkormányzatot megillető része</t>
  </si>
  <si>
    <t>355 Egyéb áruhasználati és szolgáltatási adók</t>
  </si>
  <si>
    <t>Tartózkodás után fizetett idegenforgalmi adó</t>
  </si>
  <si>
    <t>Talajterhelési díj</t>
  </si>
  <si>
    <t>36 Egyéb közhatalmi bevételek</t>
  </si>
  <si>
    <t>401 Készletértékesítés bevétele</t>
  </si>
  <si>
    <t>402 Szolgáltatások ellenértéke</t>
  </si>
  <si>
    <t>403 Közvetített szolgáltatások ellenértéke</t>
  </si>
  <si>
    <t>404 Tulajdonosi bevételek</t>
  </si>
  <si>
    <t>405 Ellátási díjak</t>
  </si>
  <si>
    <t>406 Kiszámlázott általános forgalmi adó</t>
  </si>
  <si>
    <t>407 Általános forgalmi adó visszatérítése</t>
  </si>
  <si>
    <t>408 Kamatbevételek</t>
  </si>
  <si>
    <t>409 Egyéb pénzügyi műveletek bevételei</t>
  </si>
  <si>
    <t>4 Működési bevételek</t>
  </si>
  <si>
    <t>6 Működési célú átvett pénzeszközök</t>
  </si>
  <si>
    <t>61 Garancia- és kezességvállalás megtérülései államháztartáson kívülről</t>
  </si>
  <si>
    <t>62 Támogatások és kölcsönök visszatérülése államháztartáson kívülről</t>
  </si>
  <si>
    <t>Felhalmozási bevételek</t>
  </si>
  <si>
    <t>21 Felhalmozási célú önkormányzati támogatások</t>
  </si>
  <si>
    <t>22 Garancia- és kezességvállalás megtérülései államháztartáson belülről</t>
  </si>
  <si>
    <t>23 Támogatások és kölcsönök visszatérülése államháztartáson belülről</t>
  </si>
  <si>
    <t>24 Visszatérítendő támogatások és kölcsönök igénybevétele államháztartáson belülről</t>
  </si>
  <si>
    <t>25 Egyéb felhalmozási célú támogatások bevételei államháztartáson belülről</t>
  </si>
  <si>
    <t>7 Felhalmozási célú átvett pénzeszközök</t>
  </si>
  <si>
    <t>71 Garancia- és kezességvállalás megtérülései államháztartáson kívülről</t>
  </si>
  <si>
    <t>72 Támogatások és kölcsönök visszatérülése államháztartáson kívülről</t>
  </si>
  <si>
    <t>5 Felhalmozási bevételek</t>
  </si>
  <si>
    <t>51 Immateriális javak értékesítése</t>
  </si>
  <si>
    <t>52 Ingatlanok értékesítése</t>
  </si>
  <si>
    <t>53 Egyéb tárgyi eszközök értékesítése</t>
  </si>
  <si>
    <t>54 Részesedések értékesítése</t>
  </si>
  <si>
    <t>55 Részesedések megszűnéséhez kapcsolódó bevételek</t>
  </si>
  <si>
    <t>Finanszírozási bevételek</t>
  </si>
  <si>
    <t>Működési bevételek összesen:</t>
  </si>
  <si>
    <t>Felhalmozási bevételek összesen:</t>
  </si>
  <si>
    <t>Finanszírozási bevételek összesen:</t>
  </si>
  <si>
    <t>Költségvetési bevételek (működési és felhalmozási) összesen:</t>
  </si>
  <si>
    <t>Bevételek (költségvetési és finanszírozási) mindösszesen:</t>
  </si>
  <si>
    <t>Működési kiadások</t>
  </si>
  <si>
    <t>8 Finanszírozási bevételek</t>
  </si>
  <si>
    <t>81 Belföldi finanszírozás bevételei</t>
  </si>
  <si>
    <t>811 Hitel- és kölcsön felvétel államháztartáson kívülről</t>
  </si>
  <si>
    <t>812 Értékpapírok bevételei</t>
  </si>
  <si>
    <t>813 Maradvány igénybevétele</t>
  </si>
  <si>
    <t>814 Államháztatáson belüli megelőlegezések</t>
  </si>
  <si>
    <t>815 Államháztatáson belüli megelőlegezések törlesztése</t>
  </si>
  <si>
    <t>816 Központi-, irányítószervi támogatás</t>
  </si>
  <si>
    <t>82 Külföldi finanszírozás bevételei</t>
  </si>
  <si>
    <t>83 Adóssághoz nem kapcsolódó származékos ügyletek bevételei</t>
  </si>
  <si>
    <t>1 Személyi juttatások</t>
  </si>
  <si>
    <t>11 Foglalkoztatottak személyi juttatásai</t>
  </si>
  <si>
    <t>12 Külső személyi juttatások</t>
  </si>
  <si>
    <t>2 Munkaadókat terhelő járulékok és szociális hozzájárulási adó</t>
  </si>
  <si>
    <t>3 Dologi kiadások</t>
  </si>
  <si>
    <t>31 Készletbeszerzés</t>
  </si>
  <si>
    <t>32 Kommunikációs szolgáltatások</t>
  </si>
  <si>
    <t>33 Szolgáltatási kiadások</t>
  </si>
  <si>
    <t>34 Kiküldetések, reklám- és propaganda kiadások</t>
  </si>
  <si>
    <t>35 Különféle befizetések és egyéb dologi kiadások</t>
  </si>
  <si>
    <t>4 Ellátottak pénzbeli juttatásai</t>
  </si>
  <si>
    <t>41 Társadalombiztosítási ellátások</t>
  </si>
  <si>
    <t>43 Pénzbeli kárpótlások, kártérítések</t>
  </si>
  <si>
    <t>44 Betegséggel kapcsolatos (nem társadalombiztosítási) ellátások</t>
  </si>
  <si>
    <t>45 Foglalkoztatással, munkanélküliséggel kapcsolatos ellátások</t>
  </si>
  <si>
    <t>46 Lakhatással kapcsolatos ellátások</t>
  </si>
  <si>
    <t>47 Intézményi ellátottak pénzbeli juttatásai</t>
  </si>
  <si>
    <t>48 Egyéb nem intézményi ellátások</t>
  </si>
  <si>
    <t>1101 Törvény szerinti illetmények, munkabérek</t>
  </si>
  <si>
    <t>1102 Normatív jutalmak</t>
  </si>
  <si>
    <t>1103 Céljuttatás, projektprémium</t>
  </si>
  <si>
    <t>1104 Készenléti, ügyeleti, helyettesítési díj, túlóra, túlszolgálat</t>
  </si>
  <si>
    <t>1105 Végkielégítés</t>
  </si>
  <si>
    <t>1106 Jubileumi jutalom</t>
  </si>
  <si>
    <t>1107 Béren kívüli juttatások</t>
  </si>
  <si>
    <t>1108 Ruházati költségtérítés</t>
  </si>
  <si>
    <t>1109 Közlekedési költségtérítés</t>
  </si>
  <si>
    <t>1110 Egyéb költségtérítések</t>
  </si>
  <si>
    <t>1111 Lakhatási támogatások</t>
  </si>
  <si>
    <t>1112 Szociális támogatások</t>
  </si>
  <si>
    <t>1113 Foglalkoztatottak egyéb személyi juttatásai</t>
  </si>
  <si>
    <t>121 Választott tisztségviselők juttatásai</t>
  </si>
  <si>
    <t>123 Egyéb külső személyi juttatások</t>
  </si>
  <si>
    <t>122 Munkavégzési jogviszonyban nem saját foglalkoztatottnak fizetett juttatások</t>
  </si>
  <si>
    <t>5 Egyéb működési célú kiadások</t>
  </si>
  <si>
    <t>501 Nemzetközi kötelezettségek</t>
  </si>
  <si>
    <t>502 Elvonások és befizetések</t>
  </si>
  <si>
    <t>503 Garancia- és kezességvállalás kiadásai államháztartáson belülre</t>
  </si>
  <si>
    <t>504 Támogatások és kölcsönök nyújtása államháztartáson belülre</t>
  </si>
  <si>
    <t>505 Támogatások és kölcsönök törlesztése államháztartáson belülre</t>
  </si>
  <si>
    <t>506 Egyéb működési célú támogatások államháztartáson belülre</t>
  </si>
  <si>
    <t>507 Garancia- és kezességvállalás kiadásai államháztartáson kívülre</t>
  </si>
  <si>
    <t>508 Támogatások és kölcsönök nyújtása államháztartáson kívülre</t>
  </si>
  <si>
    <t>509 Árkiegészítések, ártámogatások</t>
  </si>
  <si>
    <t>510 Kamattámogatások</t>
  </si>
  <si>
    <t>Működési kiadások összesen:</t>
  </si>
  <si>
    <t>Felhalmozási kiadások</t>
  </si>
  <si>
    <t>6 Beruházások</t>
  </si>
  <si>
    <t>61 Immateriális javak beszerzése, létesítése</t>
  </si>
  <si>
    <t>62 Ingatlanok beszerzése, létesítése</t>
  </si>
  <si>
    <t>63 Informatikai eszközök beszerzése, létesítése</t>
  </si>
  <si>
    <t>64 Egyéb tárgyi eszközök beszerzése, létesítése</t>
  </si>
  <si>
    <t>65 Részesedések beszerzése</t>
  </si>
  <si>
    <t>66 Meglévő részesedések növeléséhez kapcsolódó kiadások</t>
  </si>
  <si>
    <t>67 Beruházási célú előzetesen felszámított általános forgalmi adó</t>
  </si>
  <si>
    <t>7 Felújítások</t>
  </si>
  <si>
    <t>71 Ingatlanok felújítása</t>
  </si>
  <si>
    <t>72 Informatikai eszközök felújítása</t>
  </si>
  <si>
    <t xml:space="preserve">73 Egyéb tárgyi eszközök felújítása </t>
  </si>
  <si>
    <t>74 Felújítási célú előzetesen felszámított általános forgalmi adó</t>
  </si>
  <si>
    <t>8 Egyéb felhalmozási célú kiadások</t>
  </si>
  <si>
    <t>84 Egyéb felhalmozási célú támogatások államháztartáson belülre</t>
  </si>
  <si>
    <t>81 Garancia- és kezességvállalás kiadásai államháztartáson belülre</t>
  </si>
  <si>
    <t>82 Támogatások és kölcsönök nyújtása államháztartáson belülre</t>
  </si>
  <si>
    <t>83 Támogatások és kölcsönök törlesztése államháztartáson belülre</t>
  </si>
  <si>
    <t>88 Egyéb felhalmozási célú támogatások államháztartáson kívülre</t>
  </si>
  <si>
    <t>85 Garancia- és kezességvállalás kiadásai államháztartáson kívülre</t>
  </si>
  <si>
    <t>86 Támogatások és kölcsönök nyújtása államháztartáson kívülre</t>
  </si>
  <si>
    <t>87 Lakástámogatás</t>
  </si>
  <si>
    <t>Felhalmozási kiadások összesen:</t>
  </si>
  <si>
    <t>Költségvetési kiadások (működési és felhalmozási) összesen:</t>
  </si>
  <si>
    <t>Finanszírozási kiadások</t>
  </si>
  <si>
    <t>9 Finanszírozási kiadások</t>
  </si>
  <si>
    <t>91 Belföldi finanszírozás kiadásai</t>
  </si>
  <si>
    <t>911 Hitel- és kölcsön törlesztés államháztartáson kívülre</t>
  </si>
  <si>
    <t>912 Értékpapírok kiadásai</t>
  </si>
  <si>
    <t>913 Államháztartáson belüli megelőlegezések folyósítása</t>
  </si>
  <si>
    <t>914 Államháztartáson belüli megelőlegezések visszafizetése</t>
  </si>
  <si>
    <t>915 Központi, irányító szervi támogatások folyósítása</t>
  </si>
  <si>
    <t>916 Pénzeszközök betétként elhelyezése</t>
  </si>
  <si>
    <t>917 Pénzügyi lízing kiadásai</t>
  </si>
  <si>
    <t>918 Központi költségvetés sajátos finanszírozási kiadásai</t>
  </si>
  <si>
    <t>92 Külföldi finanszírozás kiadásai</t>
  </si>
  <si>
    <t>93 Adóssághoz nem kapcsolódó származékos ügyletek kiadásai</t>
  </si>
  <si>
    <t>Finanszírozási kiadások összesen:</t>
  </si>
  <si>
    <t>Kiadások (költségvetési és finanszírozási) mindösszesen:</t>
  </si>
  <si>
    <t>311 Szakmai anyagok beszerzése</t>
  </si>
  <si>
    <t>312 Üzemeltetési anyagok beszerzése</t>
  </si>
  <si>
    <t>313 Árubeszerzés</t>
  </si>
  <si>
    <t>321 Informatikai szolgáltatások igénybevétele</t>
  </si>
  <si>
    <t>322 Egyéb kommunikációs szolgáltatások</t>
  </si>
  <si>
    <t>331 Közüzemi díjak</t>
  </si>
  <si>
    <t>332 Vásárolt élelmezés</t>
  </si>
  <si>
    <t>333 Bérleti és lízing díjak</t>
  </si>
  <si>
    <t>334 Karbantartási, kisjavítási szolgáltatások</t>
  </si>
  <si>
    <t>335 Közvetített szolgáltatások</t>
  </si>
  <si>
    <t xml:space="preserve">336 Szakmai tevékenységet segítő szolgáltatások </t>
  </si>
  <si>
    <t>337 Egyéb szolgáltatások</t>
  </si>
  <si>
    <t>341 Kiküldetések kiadásai</t>
  </si>
  <si>
    <t>342 Reklám- és propagandakiadások</t>
  </si>
  <si>
    <t>351 Működési célú előzetesen felszámított általános forgalmi adó</t>
  </si>
  <si>
    <t xml:space="preserve">352 Fizetendő általános forgalmi adó </t>
  </si>
  <si>
    <t xml:space="preserve">353 Kamatkiadások </t>
  </si>
  <si>
    <t>354 Egyéb pénzügyi műveletek kiadásai</t>
  </si>
  <si>
    <t>355 Egyéb dologi kiadások</t>
  </si>
  <si>
    <t>111 Helyi önkormányzatok működésének általános támogatása</t>
  </si>
  <si>
    <t>112 Önkormányzatok egyes köznevelési feladatainak támogatása</t>
  </si>
  <si>
    <t>114 Települési önkormányzatok kulturális feladatainak támogatása</t>
  </si>
  <si>
    <t xml:space="preserve">   Pénzbeli ellátások keret összege</t>
  </si>
  <si>
    <t xml:space="preserve">   Természetbeni ellátások keret összege</t>
  </si>
  <si>
    <t>115 Működési célú költségvetési - és kiegészítő támogatások</t>
  </si>
  <si>
    <t>116 Elszámolásból származó bevételek</t>
  </si>
  <si>
    <t>513 Tartalékok</t>
  </si>
  <si>
    <t>Eredeti
előirányzat</t>
  </si>
  <si>
    <t>411 Egyéb működési bevételek</t>
  </si>
  <si>
    <t>III. Óvoda</t>
  </si>
  <si>
    <t>előirányzat csoportok és kiemelt előirányzatok szerinti bontásban</t>
  </si>
  <si>
    <t xml:space="preserve"> Ft-ban</t>
  </si>
  <si>
    <t xml:space="preserve"> Eredeti előirányzat</t>
  </si>
  <si>
    <t>I. Önkormányzat</t>
  </si>
  <si>
    <t>II. Közös Önkor-
mányzati Hivatal</t>
  </si>
  <si>
    <t>17 Egyéb felhalmozási célú támogatások bevételei államháztartáson belülről</t>
  </si>
  <si>
    <t xml:space="preserve">65 Egyéb pénzeszköz átvétel </t>
  </si>
  <si>
    <t>2 Felhalmozási célú támogatások államháztartáson belülről</t>
  </si>
  <si>
    <t xml:space="preserve">64 Műkösédi célú visszatérítendő támogatások kölcsönök megtérülése áh. Kívül </t>
  </si>
  <si>
    <t xml:space="preserve">65 Egyéb működési célú átvett pénzeszközök </t>
  </si>
  <si>
    <t>73 Egyéb  felhalmozási pénzeszköz átvétel államháztartáson kívülről</t>
  </si>
  <si>
    <t xml:space="preserve">42 Családi támogatások  </t>
  </si>
  <si>
    <t>Felhalmozási célú önkormányzati támogatások B21</t>
  </si>
  <si>
    <t>Egyéb felhalmozási célú támogatások bevételei áh. Belül B25</t>
  </si>
  <si>
    <t>512 Egyéb működési célú támogatások államháztartáson kívülre</t>
  </si>
  <si>
    <t xml:space="preserve">89 Egyéb felhalmozási célú támogatások államháztartáson kívülre </t>
  </si>
  <si>
    <t>Összesen:</t>
  </si>
  <si>
    <t>ÖSSZESEN</t>
  </si>
  <si>
    <t>2021. évi költségvetés bevételei és kiadásai</t>
  </si>
  <si>
    <t>113 Önkormányzatok szociálisfeladatainak támogatása</t>
  </si>
  <si>
    <t>1132 Egyes Szociális és gyerekjóléti feladatok támogatása</t>
  </si>
  <si>
    <t>1134 Intézményi gyermek étkezés</t>
  </si>
  <si>
    <t>11342 Szünidei gyermek étkezés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</si>
</sst>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_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1" xfId="0" applyBorder="1" applyAlignment="1"/>
    <xf numFmtId="0" fontId="0" fillId="0" borderId="2" xfId="0" applyBorder="1"/>
    <xf numFmtId="0" fontId="4" fillId="0" borderId="2" xfId="0" applyFont="1" applyBorder="1"/>
    <xf numFmtId="0" fontId="7" fillId="0" borderId="0" xfId="0" applyFont="1"/>
    <xf numFmtId="0" fontId="7" fillId="0" borderId="1" xfId="0" applyFont="1" applyBorder="1" applyAlignment="1"/>
    <xf numFmtId="0" fontId="1" fillId="0" borderId="0" xfId="0" applyFont="1"/>
    <xf numFmtId="0" fontId="1" fillId="0" borderId="1" xfId="0" applyFont="1" applyBorder="1" applyAlignment="1"/>
    <xf numFmtId="0" fontId="1" fillId="0" borderId="2" xfId="0" applyFont="1" applyBorder="1" applyAlignment="1">
      <alignment horizontal="left"/>
    </xf>
    <xf numFmtId="0" fontId="8" fillId="0" borderId="0" xfId="0" applyFont="1"/>
    <xf numFmtId="0" fontId="1" fillId="0" borderId="2" xfId="0" applyFont="1" applyBorder="1"/>
    <xf numFmtId="0" fontId="0" fillId="0" borderId="0" xfId="0" applyBorder="1"/>
    <xf numFmtId="0" fontId="0" fillId="0" borderId="6" xfId="0" applyBorder="1" applyAlignment="1"/>
    <xf numFmtId="0" fontId="12" fillId="0" borderId="2" xfId="0" applyFont="1" applyFill="1" applyBorder="1" applyAlignment="1">
      <alignment horizontal="left" vertical="center" wrapText="1" indent="2"/>
    </xf>
    <xf numFmtId="0" fontId="1" fillId="0" borderId="7" xfId="0" applyFont="1" applyBorder="1"/>
    <xf numFmtId="0" fontId="1" fillId="0" borderId="2" xfId="0" applyFont="1" applyBorder="1" applyAlignment="1">
      <alignment horizontal="left" indent="2"/>
    </xf>
    <xf numFmtId="14" fontId="1" fillId="0" borderId="2" xfId="0" applyNumberFormat="1" applyFont="1" applyBorder="1" applyAlignment="1">
      <alignment horizontal="left" indent="2"/>
    </xf>
    <xf numFmtId="14" fontId="0" fillId="0" borderId="2" xfId="0" applyNumberFormat="1" applyBorder="1" applyAlignment="1">
      <alignment horizontal="left"/>
    </xf>
    <xf numFmtId="0" fontId="2" fillId="0" borderId="0" xfId="0" applyFont="1" applyBorder="1" applyAlignment="1"/>
    <xf numFmtId="0" fontId="6" fillId="0" borderId="0" xfId="0" applyFont="1" applyBorder="1"/>
    <xf numFmtId="0" fontId="7" fillId="0" borderId="0" xfId="0" applyFont="1" applyBorder="1"/>
    <xf numFmtId="0" fontId="5" fillId="0" borderId="0" xfId="0" applyFont="1" applyBorder="1"/>
    <xf numFmtId="0" fontId="12" fillId="0" borderId="2" xfId="0" applyFont="1" applyFill="1" applyBorder="1" applyAlignment="1">
      <alignment horizontal="left" vertical="center" indent="2"/>
    </xf>
    <xf numFmtId="0" fontId="12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164" fontId="12" fillId="0" borderId="2" xfId="0" applyNumberFormat="1" applyFont="1" applyFill="1" applyBorder="1" applyAlignment="1">
      <alignment vertical="center"/>
    </xf>
    <xf numFmtId="0" fontId="4" fillId="0" borderId="1" xfId="0" applyFont="1" applyBorder="1" applyAlignment="1"/>
    <xf numFmtId="0" fontId="12" fillId="2" borderId="2" xfId="0" applyFont="1" applyFill="1" applyBorder="1" applyAlignment="1">
      <alignment horizontal="left" vertical="center" wrapText="1" indent="2"/>
    </xf>
    <xf numFmtId="14" fontId="0" fillId="0" borderId="7" xfId="0" applyNumberFormat="1" applyBorder="1" applyAlignment="1">
      <alignment horizontal="left"/>
    </xf>
    <xf numFmtId="0" fontId="10" fillId="0" borderId="2" xfId="0" applyFont="1" applyFill="1" applyBorder="1" applyAlignment="1">
      <alignment vertical="center" wrapText="1"/>
    </xf>
    <xf numFmtId="3" fontId="0" fillId="0" borderId="11" xfId="0" applyNumberFormat="1" applyBorder="1" applyAlignment="1"/>
    <xf numFmtId="3" fontId="1" fillId="0" borderId="11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0" fillId="0" borderId="10" xfId="0" applyNumberFormat="1" applyBorder="1" applyAlignment="1"/>
    <xf numFmtId="3" fontId="0" fillId="0" borderId="11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0" fontId="0" fillId="0" borderId="10" xfId="0" applyBorder="1" applyAlignment="1"/>
    <xf numFmtId="3" fontId="12" fillId="0" borderId="11" xfId="0" applyNumberFormat="1" applyFont="1" applyFill="1" applyBorder="1" applyAlignment="1">
      <alignment vertical="center"/>
    </xf>
    <xf numFmtId="3" fontId="12" fillId="0" borderId="11" xfId="0" applyNumberFormat="1" applyFont="1" applyFill="1" applyBorder="1" applyAlignment="1">
      <alignment horizontal="right" vertical="center"/>
    </xf>
    <xf numFmtId="3" fontId="10" fillId="0" borderId="11" xfId="0" applyNumberFormat="1" applyFont="1" applyFill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/>
    </xf>
    <xf numFmtId="3" fontId="12" fillId="0" borderId="11" xfId="0" applyNumberFormat="1" applyFont="1" applyFill="1" applyBorder="1" applyAlignment="1">
      <alignment horizontal="right" vertical="center" wrapText="1"/>
    </xf>
    <xf numFmtId="3" fontId="10" fillId="0" borderId="11" xfId="0" applyNumberFormat="1" applyFont="1" applyFill="1" applyBorder="1" applyAlignment="1">
      <alignment horizontal="right" vertical="center" wrapText="1"/>
    </xf>
    <xf numFmtId="3" fontId="10" fillId="2" borderId="11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2" xfId="0" applyFont="1" applyBorder="1"/>
    <xf numFmtId="0" fontId="14" fillId="0" borderId="3" xfId="0" applyFont="1" applyBorder="1" applyAlignment="1">
      <alignment wrapText="1"/>
    </xf>
    <xf numFmtId="0" fontId="14" fillId="0" borderId="2" xfId="0" applyFont="1" applyBorder="1" applyAlignment="1">
      <alignment wrapText="1"/>
    </xf>
    <xf numFmtId="3" fontId="14" fillId="0" borderId="11" xfId="0" applyNumberFormat="1" applyFont="1" applyBorder="1" applyAlignment="1">
      <alignment horizontal="right"/>
    </xf>
    <xf numFmtId="3" fontId="14" fillId="0" borderId="2" xfId="0" applyNumberFormat="1" applyFont="1" applyBorder="1"/>
    <xf numFmtId="0" fontId="14" fillId="0" borderId="2" xfId="0" applyFont="1" applyBorder="1"/>
    <xf numFmtId="0" fontId="0" fillId="0" borderId="3" xfId="0" applyBorder="1" applyAlignment="1">
      <alignment wrapText="1"/>
    </xf>
    <xf numFmtId="0" fontId="12" fillId="0" borderId="2" xfId="0" applyFont="1" applyFill="1" applyBorder="1" applyAlignment="1">
      <alignment horizontal="left" vertical="center" wrapText="1"/>
    </xf>
    <xf numFmtId="3" fontId="12" fillId="0" borderId="11" xfId="0" applyNumberFormat="1" applyFont="1" applyFill="1" applyBorder="1" applyAlignment="1">
      <alignment vertical="center" wrapText="1"/>
    </xf>
    <xf numFmtId="3" fontId="0" fillId="0" borderId="2" xfId="0" applyNumberFormat="1" applyBorder="1"/>
    <xf numFmtId="3" fontId="0" fillId="0" borderId="2" xfId="0" applyNumberFormat="1" applyFill="1" applyBorder="1"/>
    <xf numFmtId="0" fontId="0" fillId="0" borderId="2" xfId="0" applyFill="1" applyBorder="1"/>
    <xf numFmtId="0" fontId="7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horizontal="left" wrapText="1"/>
    </xf>
    <xf numFmtId="0" fontId="1" fillId="0" borderId="1" xfId="0" applyFont="1" applyBorder="1" applyAlignment="1">
      <alignment wrapText="1"/>
    </xf>
    <xf numFmtId="3" fontId="1" fillId="0" borderId="2" xfId="0" applyNumberFormat="1" applyFont="1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wrapText="1"/>
    </xf>
    <xf numFmtId="0" fontId="0" fillId="0" borderId="8" xfId="0" applyBorder="1" applyAlignment="1"/>
    <xf numFmtId="0" fontId="9" fillId="0" borderId="9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0" fontId="6" fillId="0" borderId="23" xfId="0" applyFont="1" applyBorder="1"/>
    <xf numFmtId="0" fontId="10" fillId="0" borderId="7" xfId="0" applyFont="1" applyFill="1" applyBorder="1" applyAlignment="1">
      <alignment vertical="center" wrapText="1"/>
    </xf>
    <xf numFmtId="3" fontId="10" fillId="0" borderId="12" xfId="0" applyNumberFormat="1" applyFont="1" applyFill="1" applyBorder="1" applyAlignment="1">
      <alignment vertical="center" wrapText="1"/>
    </xf>
    <xf numFmtId="0" fontId="0" fillId="0" borderId="7" xfId="0" applyBorder="1"/>
    <xf numFmtId="0" fontId="11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wrapText="1"/>
    </xf>
    <xf numFmtId="3" fontId="10" fillId="0" borderId="2" xfId="0" applyNumberFormat="1" applyFont="1" applyBorder="1" applyAlignment="1">
      <alignment horizontal="right"/>
    </xf>
    <xf numFmtId="3" fontId="12" fillId="2" borderId="11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vertical="center" wrapText="1"/>
    </xf>
    <xf numFmtId="3" fontId="10" fillId="0" borderId="12" xfId="0" applyNumberFormat="1" applyFont="1" applyBorder="1" applyAlignment="1">
      <alignment horizontal="right"/>
    </xf>
    <xf numFmtId="3" fontId="0" fillId="0" borderId="2" xfId="0" applyNumberFormat="1" applyBorder="1" applyAlignment="1"/>
    <xf numFmtId="3" fontId="10" fillId="0" borderId="11" xfId="0" applyNumberFormat="1" applyFont="1" applyFill="1" applyBorder="1" applyAlignment="1">
      <alignment vertical="center" wrapText="1"/>
    </xf>
    <xf numFmtId="3" fontId="0" fillId="0" borderId="2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left" vertical="center" indent="2"/>
    </xf>
    <xf numFmtId="3" fontId="4" fillId="0" borderId="34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right" vertical="center"/>
    </xf>
    <xf numFmtId="0" fontId="0" fillId="0" borderId="12" xfId="0" applyBorder="1"/>
    <xf numFmtId="0" fontId="11" fillId="0" borderId="23" xfId="0" applyFont="1" applyBorder="1" applyAlignment="1">
      <alignment horizont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3" fontId="0" fillId="0" borderId="0" xfId="0" applyNumberFormat="1" applyBorder="1"/>
    <xf numFmtId="0" fontId="3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3" fontId="0" fillId="3" borderId="11" xfId="0" applyNumberFormat="1" applyFill="1" applyBorder="1" applyAlignment="1"/>
    <xf numFmtId="0" fontId="0" fillId="3" borderId="3" xfId="0" applyFill="1" applyBorder="1" applyAlignment="1">
      <alignment wrapText="1"/>
    </xf>
    <xf numFmtId="0" fontId="0" fillId="3" borderId="2" xfId="0" applyFill="1" applyBorder="1" applyAlignment="1">
      <alignment wrapText="1"/>
    </xf>
    <xf numFmtId="3" fontId="1" fillId="3" borderId="11" xfId="0" applyNumberFormat="1" applyFont="1" applyFill="1" applyBorder="1" applyAlignment="1">
      <alignment horizontal="right"/>
    </xf>
    <xf numFmtId="3" fontId="0" fillId="3" borderId="2" xfId="0" applyNumberFormat="1" applyFill="1" applyBorder="1"/>
    <xf numFmtId="0" fontId="0" fillId="3" borderId="2" xfId="0" applyFill="1" applyBorder="1"/>
    <xf numFmtId="0" fontId="0" fillId="3" borderId="1" xfId="0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3" fontId="0" fillId="3" borderId="11" xfId="0" applyNumberFormat="1" applyFill="1" applyBorder="1" applyAlignment="1">
      <alignment horizontal="right"/>
    </xf>
    <xf numFmtId="0" fontId="4" fillId="4" borderId="3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wrapText="1"/>
    </xf>
    <xf numFmtId="3" fontId="4" fillId="4" borderId="11" xfId="0" applyNumberFormat="1" applyFont="1" applyFill="1" applyBorder="1" applyAlignment="1">
      <alignment horizontal="right"/>
    </xf>
    <xf numFmtId="3" fontId="4" fillId="5" borderId="13" xfId="0" applyNumberFormat="1" applyFont="1" applyFill="1" applyBorder="1" applyAlignment="1">
      <alignment horizontal="right"/>
    </xf>
    <xf numFmtId="3" fontId="4" fillId="4" borderId="28" xfId="0" applyNumberFormat="1" applyFont="1" applyFill="1" applyBorder="1" applyAlignment="1">
      <alignment horizontal="right"/>
    </xf>
    <xf numFmtId="0" fontId="0" fillId="6" borderId="1" xfId="0" applyFill="1" applyBorder="1" applyAlignment="1"/>
    <xf numFmtId="0" fontId="0" fillId="6" borderId="2" xfId="0" applyFill="1" applyBorder="1"/>
    <xf numFmtId="3" fontId="10" fillId="6" borderId="11" xfId="0" applyNumberFormat="1" applyFont="1" applyFill="1" applyBorder="1" applyAlignment="1">
      <alignment horizontal="right"/>
    </xf>
    <xf numFmtId="0" fontId="0" fillId="3" borderId="1" xfId="0" applyFill="1" applyBorder="1" applyAlignment="1"/>
    <xf numFmtId="0" fontId="4" fillId="3" borderId="2" xfId="0" applyFont="1" applyFill="1" applyBorder="1"/>
    <xf numFmtId="3" fontId="10" fillId="3" borderId="11" xfId="0" applyNumberFormat="1" applyFont="1" applyFill="1" applyBorder="1" applyAlignment="1">
      <alignment horizontal="right"/>
    </xf>
    <xf numFmtId="3" fontId="10" fillId="3" borderId="2" xfId="0" applyNumberFormat="1" applyFont="1" applyFill="1" applyBorder="1" applyAlignment="1">
      <alignment horizontal="right"/>
    </xf>
    <xf numFmtId="0" fontId="1" fillId="6" borderId="1" xfId="0" applyFont="1" applyFill="1" applyBorder="1" applyAlignment="1"/>
    <xf numFmtId="0" fontId="1" fillId="6" borderId="2" xfId="0" applyFont="1" applyFill="1" applyBorder="1"/>
    <xf numFmtId="14" fontId="4" fillId="3" borderId="2" xfId="0" applyNumberFormat="1" applyFont="1" applyFill="1" applyBorder="1" applyAlignment="1">
      <alignment horizontal="left"/>
    </xf>
    <xf numFmtId="0" fontId="13" fillId="3" borderId="2" xfId="0" applyFont="1" applyFill="1" applyBorder="1" applyAlignment="1">
      <alignment horizontal="left" vertical="center"/>
    </xf>
    <xf numFmtId="3" fontId="12" fillId="3" borderId="11" xfId="0" applyNumberFormat="1" applyFont="1" applyFill="1" applyBorder="1" applyAlignment="1">
      <alignment horizontal="left" vertical="center"/>
    </xf>
    <xf numFmtId="3" fontId="0" fillId="3" borderId="11" xfId="0" applyNumberFormat="1" applyFont="1" applyFill="1" applyBorder="1" applyAlignment="1">
      <alignment horizontal="right"/>
    </xf>
    <xf numFmtId="0" fontId="0" fillId="7" borderId="1" xfId="0" applyFill="1" applyBorder="1" applyAlignment="1"/>
    <xf numFmtId="0" fontId="1" fillId="7" borderId="2" xfId="0" applyFont="1" applyFill="1" applyBorder="1"/>
    <xf numFmtId="3" fontId="0" fillId="7" borderId="11" xfId="0" applyNumberFormat="1" applyFont="1" applyFill="1" applyBorder="1" applyAlignment="1">
      <alignment horizontal="right"/>
    </xf>
    <xf numFmtId="3" fontId="0" fillId="7" borderId="2" xfId="0" applyNumberFormat="1" applyFont="1" applyFill="1" applyBorder="1" applyAlignment="1">
      <alignment horizontal="right"/>
    </xf>
    <xf numFmtId="0" fontId="0" fillId="7" borderId="6" xfId="0" applyFill="1" applyBorder="1" applyAlignment="1"/>
    <xf numFmtId="0" fontId="10" fillId="7" borderId="7" xfId="0" applyFont="1" applyFill="1" applyBorder="1" applyAlignment="1">
      <alignment vertical="center" wrapText="1"/>
    </xf>
    <xf numFmtId="3" fontId="10" fillId="7" borderId="12" xfId="0" applyNumberFormat="1" applyFont="1" applyFill="1" applyBorder="1" applyAlignment="1">
      <alignment horizontal="right" vertical="center" wrapText="1"/>
    </xf>
    <xf numFmtId="3" fontId="0" fillId="7" borderId="2" xfId="0" applyNumberFormat="1" applyFill="1" applyBorder="1" applyAlignment="1">
      <alignment horizontal="right"/>
    </xf>
    <xf numFmtId="3" fontId="0" fillId="7" borderId="7" xfId="0" applyNumberFormat="1" applyFill="1" applyBorder="1" applyAlignment="1">
      <alignment horizontal="right"/>
    </xf>
    <xf numFmtId="0" fontId="4" fillId="4" borderId="6" xfId="0" applyFont="1" applyFill="1" applyBorder="1" applyAlignment="1"/>
    <xf numFmtId="0" fontId="9" fillId="4" borderId="7" xfId="0" applyFont="1" applyFill="1" applyBorder="1" applyAlignment="1">
      <alignment horizontal="center"/>
    </xf>
    <xf numFmtId="3" fontId="4" fillId="4" borderId="12" xfId="0" applyNumberFormat="1" applyFont="1" applyFill="1" applyBorder="1" applyAlignment="1">
      <alignment horizontal="right"/>
    </xf>
    <xf numFmtId="3" fontId="0" fillId="3" borderId="1" xfId="0" applyNumberFormat="1" applyFill="1" applyBorder="1"/>
    <xf numFmtId="3" fontId="0" fillId="0" borderId="1" xfId="0" applyNumberFormat="1" applyBorder="1"/>
    <xf numFmtId="0" fontId="0" fillId="0" borderId="1" xfId="0" applyBorder="1"/>
    <xf numFmtId="0" fontId="11" fillId="0" borderId="1" xfId="0" applyFont="1" applyBorder="1" applyAlignment="1">
      <alignment horizontal="center" wrapText="1"/>
    </xf>
    <xf numFmtId="3" fontId="0" fillId="6" borderId="1" xfId="0" applyNumberFormat="1" applyFill="1" applyBorder="1"/>
    <xf numFmtId="3" fontId="0" fillId="7" borderId="1" xfId="0" applyNumberFormat="1" applyFill="1" applyBorder="1"/>
    <xf numFmtId="3" fontId="0" fillId="7" borderId="1" xfId="0" applyNumberFormat="1" applyFont="1" applyFill="1" applyBorder="1" applyAlignment="1">
      <alignment horizontal="right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0" fontId="11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4" fillId="4" borderId="1" xfId="0" applyNumberFormat="1" applyFont="1" applyFill="1" applyBorder="1"/>
    <xf numFmtId="3" fontId="4" fillId="0" borderId="41" xfId="0" applyNumberFormat="1" applyFont="1" applyBorder="1"/>
    <xf numFmtId="3" fontId="4" fillId="0" borderId="42" xfId="0" applyNumberFormat="1" applyFont="1" applyBorder="1" applyAlignment="1">
      <alignment horizontal="right" vertical="center"/>
    </xf>
    <xf numFmtId="3" fontId="4" fillId="0" borderId="44" xfId="0" applyNumberFormat="1" applyFont="1" applyBorder="1" applyAlignment="1">
      <alignment horizontal="right" vertical="center"/>
    </xf>
    <xf numFmtId="3" fontId="4" fillId="0" borderId="45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3" fillId="0" borderId="1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3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5" borderId="24" xfId="0" applyFont="1" applyFill="1" applyBorder="1" applyAlignment="1">
      <alignment horizontal="left"/>
    </xf>
    <xf numFmtId="0" fontId="9" fillId="5" borderId="25" xfId="0" applyFont="1" applyFill="1" applyBorder="1" applyAlignment="1">
      <alignment horizontal="left"/>
    </xf>
    <xf numFmtId="0" fontId="9" fillId="4" borderId="26" xfId="0" applyFont="1" applyFill="1" applyBorder="1" applyAlignment="1">
      <alignment horizontal="left"/>
    </xf>
    <xf numFmtId="0" fontId="9" fillId="4" borderId="27" xfId="0" applyFont="1" applyFill="1" applyBorder="1" applyAlignment="1">
      <alignment horizontal="left"/>
    </xf>
    <xf numFmtId="0" fontId="3" fillId="0" borderId="21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11" xfId="0" applyBorder="1"/>
    <xf numFmtId="3" fontId="0" fillId="0" borderId="11" xfId="0" applyNumberFormat="1" applyBorder="1"/>
    <xf numFmtId="3" fontId="2" fillId="0" borderId="46" xfId="0" applyNumberFormat="1" applyFont="1" applyBorder="1" applyAlignment="1">
      <alignment horizontal="right" vertical="center"/>
    </xf>
    <xf numFmtId="3" fontId="2" fillId="0" borderId="45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B5D9-F7A5-49C8-A337-3B995EB787DF}">
  <sheetPr>
    <pageSetUpPr fitToPage="1"/>
  </sheetPr>
  <dimension ref="A1:F270"/>
  <sheetViews>
    <sheetView tabSelected="1" workbookViewId="0">
      <selection activeCell="F64" sqref="F64"/>
    </sheetView>
  </sheetViews>
  <sheetFormatPr defaultRowHeight="13.2" x14ac:dyDescent="0.25"/>
  <cols>
    <col min="2" max="2" width="65.88671875" customWidth="1"/>
    <col min="3" max="3" width="14.21875" bestFit="1" customWidth="1"/>
    <col min="4" max="5" width="12.77734375" bestFit="1" customWidth="1"/>
    <col min="6" max="6" width="13.44140625" bestFit="1" customWidth="1"/>
  </cols>
  <sheetData>
    <row r="1" spans="1:6" x14ac:dyDescent="0.25">
      <c r="A1" s="155"/>
      <c r="F1" s="155"/>
    </row>
    <row r="3" spans="1:6" ht="15.6" x14ac:dyDescent="0.3">
      <c r="A3" s="185" t="s">
        <v>208</v>
      </c>
      <c r="B3" s="185"/>
      <c r="C3" s="185"/>
      <c r="D3" s="185"/>
      <c r="E3" s="185"/>
    </row>
    <row r="4" spans="1:6" x14ac:dyDescent="0.25">
      <c r="A4" s="186" t="s">
        <v>190</v>
      </c>
      <c r="B4" s="186"/>
      <c r="C4" s="186"/>
      <c r="D4" s="186"/>
      <c r="E4" s="186"/>
    </row>
    <row r="5" spans="1:6" ht="13.8" thickBot="1" x14ac:dyDescent="0.3">
      <c r="A5" s="187" t="s">
        <v>191</v>
      </c>
      <c r="B5" s="187"/>
      <c r="C5" s="187"/>
      <c r="D5" s="187"/>
      <c r="E5" s="187"/>
    </row>
    <row r="6" spans="1:6" ht="14.4" thickBot="1" x14ac:dyDescent="0.3">
      <c r="A6" s="167" t="s">
        <v>0</v>
      </c>
      <c r="B6" s="168"/>
      <c r="C6" s="168"/>
      <c r="D6" s="168"/>
      <c r="E6" s="168"/>
      <c r="F6" s="168"/>
    </row>
    <row r="7" spans="1:6" ht="13.8" thickBot="1" x14ac:dyDescent="0.3">
      <c r="A7" s="188" t="s">
        <v>1</v>
      </c>
      <c r="B7" s="179"/>
      <c r="C7" s="169" t="s">
        <v>192</v>
      </c>
      <c r="D7" s="170"/>
      <c r="E7" s="170"/>
      <c r="F7" s="170"/>
    </row>
    <row r="8" spans="1:6" ht="12.75" customHeight="1" x14ac:dyDescent="0.25">
      <c r="A8" s="189"/>
      <c r="B8" s="189"/>
      <c r="C8" s="178" t="s">
        <v>193</v>
      </c>
      <c r="D8" s="180" t="s">
        <v>194</v>
      </c>
      <c r="E8" s="180" t="s">
        <v>189</v>
      </c>
      <c r="F8" s="176" t="s">
        <v>206</v>
      </c>
    </row>
    <row r="9" spans="1:6" ht="29.4" customHeight="1" x14ac:dyDescent="0.25">
      <c r="A9" s="189"/>
      <c r="B9" s="189"/>
      <c r="C9" s="179"/>
      <c r="D9" s="181"/>
      <c r="E9" s="184"/>
      <c r="F9" s="177"/>
    </row>
    <row r="10" spans="1:6" ht="24" x14ac:dyDescent="0.25">
      <c r="A10" s="189"/>
      <c r="B10" s="189"/>
      <c r="C10" s="50" t="s">
        <v>187</v>
      </c>
      <c r="D10" s="101" t="s">
        <v>187</v>
      </c>
      <c r="E10" s="99" t="s">
        <v>187</v>
      </c>
      <c r="F10" s="147" t="s">
        <v>187</v>
      </c>
    </row>
    <row r="11" spans="1:6" ht="13.8" x14ac:dyDescent="0.25">
      <c r="A11" s="198" t="s">
        <v>3</v>
      </c>
      <c r="B11" s="199"/>
      <c r="C11" s="100"/>
      <c r="D11" s="51"/>
      <c r="E11" s="52"/>
      <c r="F11" s="146"/>
    </row>
    <row r="12" spans="1:6" ht="13.8" x14ac:dyDescent="0.25">
      <c r="A12" s="103"/>
      <c r="B12" s="104" t="s">
        <v>10</v>
      </c>
      <c r="C12" s="105">
        <f>SUM(C13:C28)</f>
        <v>144517403</v>
      </c>
      <c r="D12" s="105">
        <f t="shared" ref="D12:E12" si="0">SUM(D13:D28)</f>
        <v>0</v>
      </c>
      <c r="E12" s="105">
        <f t="shared" si="0"/>
        <v>0</v>
      </c>
      <c r="F12" s="144">
        <f>C12+D12+E12</f>
        <v>144517403</v>
      </c>
    </row>
    <row r="13" spans="1:6" x14ac:dyDescent="0.25">
      <c r="A13" s="54"/>
      <c r="B13" s="55" t="s">
        <v>4</v>
      </c>
      <c r="C13" s="56"/>
      <c r="D13" s="57"/>
      <c r="E13" s="58"/>
      <c r="F13" s="145">
        <f>C13+D13+E13</f>
        <v>0</v>
      </c>
    </row>
    <row r="14" spans="1:6" x14ac:dyDescent="0.25">
      <c r="A14" s="59"/>
      <c r="B14" s="60" t="s">
        <v>179</v>
      </c>
      <c r="C14" s="61">
        <v>71757746</v>
      </c>
      <c r="D14" s="62"/>
      <c r="E14" s="2">
        <v>0</v>
      </c>
      <c r="F14" s="145">
        <f>C14+D14+E14</f>
        <v>71757746</v>
      </c>
    </row>
    <row r="15" spans="1:6" x14ac:dyDescent="0.25">
      <c r="A15" s="59"/>
      <c r="B15" s="60" t="s">
        <v>180</v>
      </c>
      <c r="C15" s="61">
        <v>19173780</v>
      </c>
      <c r="D15" s="62">
        <v>0</v>
      </c>
      <c r="E15" s="2">
        <v>0</v>
      </c>
      <c r="F15" s="145">
        <f>C15+D15+E15</f>
        <v>19173780</v>
      </c>
    </row>
    <row r="16" spans="1:6" x14ac:dyDescent="0.25">
      <c r="A16" s="59"/>
      <c r="B16" s="60" t="s">
        <v>209</v>
      </c>
      <c r="C16" s="61">
        <v>9900000</v>
      </c>
      <c r="D16" s="62"/>
      <c r="E16" s="2">
        <v>0</v>
      </c>
      <c r="F16" s="145">
        <f>C16+D16+E16</f>
        <v>9900000</v>
      </c>
    </row>
    <row r="17" spans="1:6" x14ac:dyDescent="0.25">
      <c r="A17" s="59"/>
      <c r="B17" s="60" t="s">
        <v>210</v>
      </c>
      <c r="C17" s="61">
        <v>2381040</v>
      </c>
      <c r="D17" s="62"/>
      <c r="E17" s="2"/>
      <c r="F17" s="145"/>
    </row>
    <row r="18" spans="1:6" x14ac:dyDescent="0.25">
      <c r="A18" s="59"/>
      <c r="B18" s="60" t="s">
        <v>211</v>
      </c>
      <c r="C18" s="61">
        <v>13132457</v>
      </c>
      <c r="D18" s="62"/>
      <c r="E18" s="2"/>
      <c r="F18" s="145"/>
    </row>
    <row r="19" spans="1:6" x14ac:dyDescent="0.25">
      <c r="A19" s="59"/>
      <c r="B19" s="60" t="s">
        <v>212</v>
      </c>
      <c r="C19" s="61">
        <v>182400</v>
      </c>
      <c r="D19" s="62"/>
      <c r="E19" s="2"/>
      <c r="F19" s="145"/>
    </row>
    <row r="20" spans="1:6" x14ac:dyDescent="0.25">
      <c r="A20" s="59"/>
      <c r="B20" s="60" t="s">
        <v>181</v>
      </c>
      <c r="C20" s="61">
        <v>2270000</v>
      </c>
      <c r="D20" s="63"/>
      <c r="E20" s="64">
        <v>0</v>
      </c>
      <c r="F20" s="145">
        <f t="shared" ref="F20:F51" si="1">C20+D20+E20</f>
        <v>2270000</v>
      </c>
    </row>
    <row r="21" spans="1:6" x14ac:dyDescent="0.25">
      <c r="A21" s="65"/>
      <c r="B21" s="60" t="s">
        <v>184</v>
      </c>
      <c r="C21" s="61"/>
      <c r="D21" s="63"/>
      <c r="E21" s="64">
        <v>0</v>
      </c>
      <c r="F21" s="145">
        <f t="shared" si="1"/>
        <v>0</v>
      </c>
    </row>
    <row r="22" spans="1:6" x14ac:dyDescent="0.25">
      <c r="A22" s="65"/>
      <c r="B22" s="60" t="s">
        <v>185</v>
      </c>
      <c r="C22" s="61">
        <v>25719980</v>
      </c>
      <c r="D22" s="62">
        <v>0</v>
      </c>
      <c r="E22" s="2">
        <v>0</v>
      </c>
      <c r="F22" s="145">
        <f t="shared" si="1"/>
        <v>25719980</v>
      </c>
    </row>
    <row r="23" spans="1:6" x14ac:dyDescent="0.25">
      <c r="A23" s="65"/>
      <c r="B23" s="66" t="s">
        <v>5</v>
      </c>
      <c r="C23" s="44"/>
      <c r="D23" s="62"/>
      <c r="E23" s="2">
        <v>0</v>
      </c>
      <c r="F23" s="145">
        <f t="shared" si="1"/>
        <v>0</v>
      </c>
    </row>
    <row r="24" spans="1:6" x14ac:dyDescent="0.25">
      <c r="A24" s="65"/>
      <c r="B24" s="66" t="s">
        <v>6</v>
      </c>
      <c r="C24" s="32"/>
      <c r="D24" s="62"/>
      <c r="E24" s="2">
        <v>0</v>
      </c>
      <c r="F24" s="145">
        <f t="shared" si="1"/>
        <v>0</v>
      </c>
    </row>
    <row r="25" spans="1:6" x14ac:dyDescent="0.25">
      <c r="A25" s="65"/>
      <c r="B25" s="66" t="s">
        <v>7</v>
      </c>
      <c r="C25" s="32"/>
      <c r="D25" s="62"/>
      <c r="E25" s="2">
        <v>0</v>
      </c>
      <c r="F25" s="145">
        <f t="shared" si="1"/>
        <v>0</v>
      </c>
    </row>
    <row r="26" spans="1:6" ht="26.4" x14ac:dyDescent="0.25">
      <c r="A26" s="59"/>
      <c r="B26" s="66" t="s">
        <v>8</v>
      </c>
      <c r="C26" s="31"/>
      <c r="D26" s="62"/>
      <c r="E26" s="2">
        <v>0</v>
      </c>
      <c r="F26" s="145">
        <f t="shared" si="1"/>
        <v>0</v>
      </c>
    </row>
    <row r="27" spans="1:6" x14ac:dyDescent="0.25">
      <c r="A27" s="59"/>
      <c r="B27" s="66" t="s">
        <v>9</v>
      </c>
      <c r="C27" s="31"/>
      <c r="D27" s="62">
        <v>0</v>
      </c>
      <c r="E27" s="2">
        <v>0</v>
      </c>
      <c r="F27" s="145">
        <f t="shared" si="1"/>
        <v>0</v>
      </c>
    </row>
    <row r="28" spans="1:6" x14ac:dyDescent="0.25">
      <c r="A28" s="59"/>
      <c r="B28" s="67" t="s">
        <v>195</v>
      </c>
      <c r="C28" s="31"/>
      <c r="D28" s="62"/>
      <c r="E28" s="2">
        <v>0</v>
      </c>
      <c r="F28" s="145">
        <f t="shared" si="1"/>
        <v>0</v>
      </c>
    </row>
    <row r="29" spans="1:6" x14ac:dyDescent="0.25">
      <c r="A29" s="106"/>
      <c r="B29" s="107" t="s">
        <v>202</v>
      </c>
      <c r="C29" s="108">
        <v>0</v>
      </c>
      <c r="D29" s="109"/>
      <c r="E29" s="110"/>
      <c r="F29" s="144">
        <f t="shared" si="1"/>
        <v>0</v>
      </c>
    </row>
    <row r="30" spans="1:6" x14ac:dyDescent="0.25">
      <c r="A30" s="59"/>
      <c r="B30" s="67" t="s">
        <v>203</v>
      </c>
      <c r="C30" s="31"/>
      <c r="D30" s="62"/>
      <c r="E30" s="2"/>
      <c r="F30" s="145">
        <f t="shared" si="1"/>
        <v>0</v>
      </c>
    </row>
    <row r="31" spans="1:6" x14ac:dyDescent="0.25">
      <c r="A31" s="111"/>
      <c r="B31" s="112" t="s">
        <v>11</v>
      </c>
      <c r="C31" s="113">
        <f>SUM(C32:C48)</f>
        <v>7500000</v>
      </c>
      <c r="D31" s="113">
        <f t="shared" ref="D31:E31" si="2">SUM(D32:D48)</f>
        <v>0</v>
      </c>
      <c r="E31" s="113">
        <f t="shared" si="2"/>
        <v>0</v>
      </c>
      <c r="F31" s="144">
        <f t="shared" si="1"/>
        <v>7500000</v>
      </c>
    </row>
    <row r="32" spans="1:6" x14ac:dyDescent="0.25">
      <c r="A32" s="68"/>
      <c r="B32" s="67" t="s">
        <v>12</v>
      </c>
      <c r="C32" s="33"/>
      <c r="D32" s="62"/>
      <c r="E32" s="2">
        <v>0</v>
      </c>
      <c r="F32" s="145">
        <f t="shared" si="1"/>
        <v>0</v>
      </c>
    </row>
    <row r="33" spans="1:6" x14ac:dyDescent="0.25">
      <c r="A33" s="68"/>
      <c r="B33" s="67" t="s">
        <v>13</v>
      </c>
      <c r="C33" s="33"/>
      <c r="D33" s="62"/>
      <c r="E33" s="2">
        <v>0</v>
      </c>
      <c r="F33" s="145">
        <f t="shared" si="1"/>
        <v>0</v>
      </c>
    </row>
    <row r="34" spans="1:6" x14ac:dyDescent="0.25">
      <c r="A34" s="68"/>
      <c r="B34" s="67" t="s">
        <v>14</v>
      </c>
      <c r="C34" s="33"/>
      <c r="D34" s="62"/>
      <c r="E34" s="2">
        <v>0</v>
      </c>
      <c r="F34" s="145">
        <f t="shared" si="1"/>
        <v>0</v>
      </c>
    </row>
    <row r="35" spans="1:6" x14ac:dyDescent="0.25">
      <c r="A35" s="68"/>
      <c r="B35" s="67" t="s">
        <v>15</v>
      </c>
      <c r="C35" s="33">
        <v>2500000</v>
      </c>
      <c r="D35" s="62"/>
      <c r="E35" s="2">
        <v>0</v>
      </c>
      <c r="F35" s="145">
        <f t="shared" si="1"/>
        <v>2500000</v>
      </c>
    </row>
    <row r="36" spans="1:6" x14ac:dyDescent="0.25">
      <c r="A36" s="68"/>
      <c r="B36" s="70" t="s">
        <v>16</v>
      </c>
      <c r="C36" s="33"/>
      <c r="D36" s="62"/>
      <c r="E36" s="2">
        <v>0</v>
      </c>
      <c r="F36" s="145">
        <f t="shared" si="1"/>
        <v>0</v>
      </c>
    </row>
    <row r="37" spans="1:6" x14ac:dyDescent="0.25">
      <c r="A37" s="68"/>
      <c r="B37" s="70" t="s">
        <v>17</v>
      </c>
      <c r="C37" s="33"/>
      <c r="D37" s="62"/>
      <c r="E37" s="2">
        <v>0</v>
      </c>
      <c r="F37" s="145">
        <f t="shared" si="1"/>
        <v>0</v>
      </c>
    </row>
    <row r="38" spans="1:6" x14ac:dyDescent="0.25">
      <c r="A38" s="68"/>
      <c r="B38" s="67" t="s">
        <v>18</v>
      </c>
      <c r="C38" s="33"/>
      <c r="D38" s="62"/>
      <c r="E38" s="2">
        <v>0</v>
      </c>
      <c r="F38" s="145">
        <f t="shared" si="1"/>
        <v>0</v>
      </c>
    </row>
    <row r="39" spans="1:6" x14ac:dyDescent="0.25">
      <c r="A39" s="68"/>
      <c r="B39" s="70" t="s">
        <v>19</v>
      </c>
      <c r="C39" s="33">
        <v>5000000</v>
      </c>
      <c r="D39" s="62"/>
      <c r="E39" s="2">
        <v>0</v>
      </c>
      <c r="F39" s="145">
        <f t="shared" si="1"/>
        <v>5000000</v>
      </c>
    </row>
    <row r="40" spans="1:6" x14ac:dyDescent="0.25">
      <c r="A40" s="68"/>
      <c r="B40" s="70" t="s">
        <v>21</v>
      </c>
      <c r="C40" s="33"/>
      <c r="D40" s="62"/>
      <c r="E40" s="2">
        <v>0</v>
      </c>
      <c r="F40" s="145">
        <f t="shared" si="1"/>
        <v>0</v>
      </c>
    </row>
    <row r="41" spans="1:6" x14ac:dyDescent="0.25">
      <c r="A41" s="68"/>
      <c r="B41" s="70" t="s">
        <v>20</v>
      </c>
      <c r="C41" s="33"/>
      <c r="D41" s="62"/>
      <c r="E41" s="2">
        <v>0</v>
      </c>
      <c r="F41" s="145">
        <f t="shared" si="1"/>
        <v>0</v>
      </c>
    </row>
    <row r="42" spans="1:6" x14ac:dyDescent="0.25">
      <c r="A42" s="68"/>
      <c r="B42" s="70" t="s">
        <v>22</v>
      </c>
      <c r="C42" s="33"/>
      <c r="D42" s="62"/>
      <c r="E42" s="2">
        <v>0</v>
      </c>
      <c r="F42" s="145">
        <f t="shared" si="1"/>
        <v>0</v>
      </c>
    </row>
    <row r="43" spans="1:6" x14ac:dyDescent="0.25">
      <c r="A43" s="68"/>
      <c r="B43" s="70" t="s">
        <v>23</v>
      </c>
      <c r="C43" s="33">
        <v>0</v>
      </c>
      <c r="D43" s="62"/>
      <c r="E43" s="2">
        <v>0</v>
      </c>
      <c r="F43" s="145">
        <f t="shared" si="1"/>
        <v>0</v>
      </c>
    </row>
    <row r="44" spans="1:6" x14ac:dyDescent="0.25">
      <c r="A44" s="68"/>
      <c r="B44" s="70" t="s">
        <v>24</v>
      </c>
      <c r="C44" s="33"/>
      <c r="D44" s="62"/>
      <c r="E44" s="2">
        <v>0</v>
      </c>
      <c r="F44" s="145">
        <f t="shared" si="1"/>
        <v>0</v>
      </c>
    </row>
    <row r="45" spans="1:6" x14ac:dyDescent="0.25">
      <c r="A45" s="68"/>
      <c r="B45" s="70" t="s">
        <v>25</v>
      </c>
      <c r="C45" s="33"/>
      <c r="D45" s="62"/>
      <c r="E45" s="2">
        <v>0</v>
      </c>
      <c r="F45" s="145">
        <f t="shared" si="1"/>
        <v>0</v>
      </c>
    </row>
    <row r="46" spans="1:6" x14ac:dyDescent="0.25">
      <c r="A46" s="68"/>
      <c r="B46" s="70" t="s">
        <v>26</v>
      </c>
      <c r="C46" s="33"/>
      <c r="D46" s="62"/>
      <c r="E46" s="2">
        <v>0</v>
      </c>
      <c r="F46" s="145">
        <f t="shared" si="1"/>
        <v>0</v>
      </c>
    </row>
    <row r="47" spans="1:6" x14ac:dyDescent="0.25">
      <c r="A47" s="68"/>
      <c r="B47" s="70" t="s">
        <v>27</v>
      </c>
      <c r="C47" s="33"/>
      <c r="D47" s="62">
        <v>0</v>
      </c>
      <c r="E47" s="2">
        <v>0</v>
      </c>
      <c r="F47" s="145">
        <f t="shared" si="1"/>
        <v>0</v>
      </c>
    </row>
    <row r="48" spans="1:6" x14ac:dyDescent="0.25">
      <c r="A48" s="68"/>
      <c r="B48" s="67" t="s">
        <v>28</v>
      </c>
      <c r="C48" s="33"/>
      <c r="D48" s="62">
        <v>0</v>
      </c>
      <c r="E48" s="2">
        <v>0</v>
      </c>
      <c r="F48" s="145">
        <f t="shared" si="1"/>
        <v>0</v>
      </c>
    </row>
    <row r="49" spans="1:6" x14ac:dyDescent="0.25">
      <c r="A49" s="111"/>
      <c r="B49" s="112" t="s">
        <v>38</v>
      </c>
      <c r="C49" s="113">
        <f>SUM(C50:C63)</f>
        <v>7220000</v>
      </c>
      <c r="D49" s="113">
        <f t="shared" ref="D49:E49" si="3">SUM(D50:D63)</f>
        <v>0</v>
      </c>
      <c r="E49" s="113">
        <f t="shared" si="3"/>
        <v>3283000</v>
      </c>
      <c r="F49" s="144">
        <f t="shared" si="1"/>
        <v>10503000</v>
      </c>
    </row>
    <row r="50" spans="1:6" x14ac:dyDescent="0.25">
      <c r="A50" s="68"/>
      <c r="B50" s="66" t="s">
        <v>29</v>
      </c>
      <c r="C50" s="33"/>
      <c r="D50" s="62">
        <v>0</v>
      </c>
      <c r="E50" s="2">
        <v>0</v>
      </c>
      <c r="F50" s="145">
        <f t="shared" si="1"/>
        <v>0</v>
      </c>
    </row>
    <row r="51" spans="1:6" x14ac:dyDescent="0.25">
      <c r="A51" s="68"/>
      <c r="B51" s="66" t="s">
        <v>30</v>
      </c>
      <c r="C51" s="33">
        <v>3500000</v>
      </c>
      <c r="D51" s="62">
        <v>0</v>
      </c>
      <c r="E51" s="62">
        <v>2500000</v>
      </c>
      <c r="F51" s="145">
        <f t="shared" si="1"/>
        <v>6000000</v>
      </c>
    </row>
    <row r="52" spans="1:6" x14ac:dyDescent="0.25">
      <c r="A52" s="71"/>
      <c r="B52" s="66" t="s">
        <v>31</v>
      </c>
      <c r="C52" s="31">
        <v>1000000</v>
      </c>
      <c r="D52" s="72">
        <v>0</v>
      </c>
      <c r="E52" s="72">
        <v>0</v>
      </c>
      <c r="F52" s="145">
        <f t="shared" ref="F52:F83" si="4">C52+D52+E52</f>
        <v>1000000</v>
      </c>
    </row>
    <row r="53" spans="1:6" x14ac:dyDescent="0.25">
      <c r="A53" s="71"/>
      <c r="B53" s="66" t="s">
        <v>32</v>
      </c>
      <c r="C53" s="31"/>
      <c r="D53" s="72"/>
      <c r="E53" s="72"/>
      <c r="F53" s="145">
        <f t="shared" si="4"/>
        <v>0</v>
      </c>
    </row>
    <row r="54" spans="1:6" x14ac:dyDescent="0.25">
      <c r="A54" s="71"/>
      <c r="B54" s="66" t="s">
        <v>33</v>
      </c>
      <c r="C54" s="31">
        <v>1000000</v>
      </c>
      <c r="D54" s="72">
        <v>0</v>
      </c>
      <c r="E54" s="72">
        <v>0</v>
      </c>
      <c r="F54" s="145">
        <f t="shared" si="4"/>
        <v>1000000</v>
      </c>
    </row>
    <row r="55" spans="1:6" x14ac:dyDescent="0.25">
      <c r="A55" s="71"/>
      <c r="B55" s="66" t="s">
        <v>34</v>
      </c>
      <c r="C55" s="31">
        <v>1700000</v>
      </c>
      <c r="D55" s="72">
        <v>0</v>
      </c>
      <c r="E55" s="72">
        <v>783000</v>
      </c>
      <c r="F55" s="145">
        <f t="shared" si="4"/>
        <v>2483000</v>
      </c>
    </row>
    <row r="56" spans="1:6" x14ac:dyDescent="0.25">
      <c r="A56" s="68"/>
      <c r="B56" s="66" t="s">
        <v>35</v>
      </c>
      <c r="C56" s="33"/>
      <c r="D56" s="62">
        <v>0</v>
      </c>
      <c r="E56" s="62"/>
      <c r="F56" s="145">
        <f t="shared" si="4"/>
        <v>0</v>
      </c>
    </row>
    <row r="57" spans="1:6" x14ac:dyDescent="0.25">
      <c r="A57" s="68"/>
      <c r="B57" s="66" t="s">
        <v>36</v>
      </c>
      <c r="C57" s="33">
        <v>20000</v>
      </c>
      <c r="D57" s="62">
        <v>0</v>
      </c>
      <c r="E57" s="2"/>
      <c r="F57" s="145">
        <f t="shared" si="4"/>
        <v>20000</v>
      </c>
    </row>
    <row r="58" spans="1:6" x14ac:dyDescent="0.25">
      <c r="A58" s="68"/>
      <c r="B58" s="66" t="s">
        <v>37</v>
      </c>
      <c r="C58" s="33"/>
      <c r="D58" s="62">
        <v>0</v>
      </c>
      <c r="E58" s="2"/>
      <c r="F58" s="145">
        <f t="shared" si="4"/>
        <v>0</v>
      </c>
    </row>
    <row r="59" spans="1:6" x14ac:dyDescent="0.25">
      <c r="A59" s="68"/>
      <c r="B59" s="67" t="s">
        <v>188</v>
      </c>
      <c r="C59" s="33">
        <v>0</v>
      </c>
      <c r="D59" s="62">
        <v>0</v>
      </c>
      <c r="E59" s="2"/>
      <c r="F59" s="145">
        <f t="shared" si="4"/>
        <v>0</v>
      </c>
    </row>
    <row r="60" spans="1:6" x14ac:dyDescent="0.25">
      <c r="A60" s="111"/>
      <c r="B60" s="112" t="s">
        <v>39</v>
      </c>
      <c r="C60" s="113"/>
      <c r="D60" s="109"/>
      <c r="E60" s="110"/>
      <c r="F60" s="144">
        <f t="shared" si="4"/>
        <v>0</v>
      </c>
    </row>
    <row r="61" spans="1:6" x14ac:dyDescent="0.25">
      <c r="A61" s="68"/>
      <c r="B61" s="66" t="s">
        <v>40</v>
      </c>
      <c r="C61" s="33">
        <v>0</v>
      </c>
      <c r="D61" s="62">
        <v>0</v>
      </c>
      <c r="E61" s="2">
        <v>0</v>
      </c>
      <c r="F61" s="145">
        <f t="shared" si="4"/>
        <v>0</v>
      </c>
    </row>
    <row r="62" spans="1:6" x14ac:dyDescent="0.25">
      <c r="A62" s="68"/>
      <c r="B62" s="66" t="s">
        <v>41</v>
      </c>
      <c r="C62" s="33">
        <v>0</v>
      </c>
      <c r="D62" s="62">
        <v>0</v>
      </c>
      <c r="E62" s="2">
        <v>0</v>
      </c>
      <c r="F62" s="145">
        <f t="shared" si="4"/>
        <v>0</v>
      </c>
    </row>
    <row r="63" spans="1:6" x14ac:dyDescent="0.25">
      <c r="A63" s="73"/>
      <c r="B63" s="74" t="s">
        <v>196</v>
      </c>
      <c r="C63" s="34">
        <v>0</v>
      </c>
      <c r="D63" s="62">
        <v>0</v>
      </c>
      <c r="E63" s="2">
        <v>0</v>
      </c>
      <c r="F63" s="145">
        <f t="shared" si="4"/>
        <v>0</v>
      </c>
    </row>
    <row r="64" spans="1:6" ht="13.8" x14ac:dyDescent="0.25">
      <c r="A64" s="114"/>
      <c r="B64" s="115" t="s">
        <v>58</v>
      </c>
      <c r="C64" s="116">
        <f>C49+C31+C29+C12+C60</f>
        <v>159237403</v>
      </c>
      <c r="D64" s="116">
        <f t="shared" ref="D64:E64" si="5">D49+D31+D29+D12</f>
        <v>0</v>
      </c>
      <c r="E64" s="116">
        <f t="shared" si="5"/>
        <v>3283000</v>
      </c>
      <c r="F64" s="116">
        <f t="shared" si="4"/>
        <v>162520403</v>
      </c>
    </row>
    <row r="65" spans="1:6" ht="15" x14ac:dyDescent="0.25">
      <c r="A65" s="198" t="s">
        <v>42</v>
      </c>
      <c r="B65" s="200"/>
      <c r="C65" s="36"/>
      <c r="D65" s="35"/>
      <c r="E65" s="53"/>
      <c r="F65" s="145">
        <f t="shared" si="4"/>
        <v>0</v>
      </c>
    </row>
    <row r="66" spans="1:6" ht="15" x14ac:dyDescent="0.25">
      <c r="A66" s="48"/>
      <c r="B66" s="75" t="s">
        <v>197</v>
      </c>
      <c r="C66" s="30"/>
      <c r="D66" s="53"/>
      <c r="E66" s="53"/>
      <c r="F66" s="145">
        <f t="shared" si="4"/>
        <v>0</v>
      </c>
    </row>
    <row r="67" spans="1:6" x14ac:dyDescent="0.25">
      <c r="A67" s="68"/>
      <c r="B67" s="66" t="s">
        <v>43</v>
      </c>
      <c r="C67" s="35">
        <v>0</v>
      </c>
      <c r="D67" s="2">
        <v>0</v>
      </c>
      <c r="E67" s="2">
        <v>0</v>
      </c>
      <c r="F67" s="145">
        <f t="shared" si="4"/>
        <v>0</v>
      </c>
    </row>
    <row r="68" spans="1:6" x14ac:dyDescent="0.25">
      <c r="A68" s="68"/>
      <c r="B68" s="66" t="s">
        <v>44</v>
      </c>
      <c r="C68" s="35">
        <v>0</v>
      </c>
      <c r="D68" s="2">
        <v>0</v>
      </c>
      <c r="E68" s="2">
        <v>0</v>
      </c>
      <c r="F68" s="145">
        <f t="shared" si="4"/>
        <v>0</v>
      </c>
    </row>
    <row r="69" spans="1:6" x14ac:dyDescent="0.25">
      <c r="A69" s="68"/>
      <c r="B69" s="66" t="s">
        <v>45</v>
      </c>
      <c r="C69" s="35">
        <v>0</v>
      </c>
      <c r="D69" s="2">
        <v>0</v>
      </c>
      <c r="E69" s="2">
        <v>0</v>
      </c>
      <c r="F69" s="145">
        <f t="shared" si="4"/>
        <v>0</v>
      </c>
    </row>
    <row r="70" spans="1:6" ht="26.4" x14ac:dyDescent="0.25">
      <c r="A70" s="68"/>
      <c r="B70" s="66" t="s">
        <v>46</v>
      </c>
      <c r="C70" s="35">
        <v>0</v>
      </c>
      <c r="D70" s="2">
        <v>0</v>
      </c>
      <c r="E70" s="2">
        <v>0</v>
      </c>
      <c r="F70" s="145">
        <f t="shared" si="4"/>
        <v>0</v>
      </c>
    </row>
    <row r="71" spans="1:6" x14ac:dyDescent="0.25">
      <c r="A71" s="68"/>
      <c r="B71" s="66" t="s">
        <v>47</v>
      </c>
      <c r="C71" s="37">
        <v>0</v>
      </c>
      <c r="D71" s="2">
        <v>0</v>
      </c>
      <c r="E71" s="2">
        <v>0</v>
      </c>
      <c r="F71" s="145">
        <f t="shared" si="4"/>
        <v>0</v>
      </c>
    </row>
    <row r="72" spans="1:6" x14ac:dyDescent="0.25">
      <c r="A72" s="68"/>
      <c r="B72" s="69" t="s">
        <v>51</v>
      </c>
      <c r="C72" s="33"/>
      <c r="D72" s="2"/>
      <c r="E72" s="2"/>
      <c r="F72" s="145">
        <f t="shared" si="4"/>
        <v>0</v>
      </c>
    </row>
    <row r="73" spans="1:6" x14ac:dyDescent="0.25">
      <c r="A73" s="68"/>
      <c r="B73" s="66" t="s">
        <v>52</v>
      </c>
      <c r="C73" s="33">
        <v>0</v>
      </c>
      <c r="D73" s="2">
        <v>0</v>
      </c>
      <c r="E73" s="2">
        <v>0</v>
      </c>
      <c r="F73" s="145">
        <f t="shared" si="4"/>
        <v>0</v>
      </c>
    </row>
    <row r="74" spans="1:6" x14ac:dyDescent="0.25">
      <c r="A74" s="68"/>
      <c r="B74" s="66" t="s">
        <v>53</v>
      </c>
      <c r="C74" s="33">
        <f>15000000+3724047</f>
        <v>18724047</v>
      </c>
      <c r="D74" s="2">
        <v>0</v>
      </c>
      <c r="E74" s="2">
        <v>0</v>
      </c>
      <c r="F74" s="145">
        <f t="shared" si="4"/>
        <v>18724047</v>
      </c>
    </row>
    <row r="75" spans="1:6" x14ac:dyDescent="0.25">
      <c r="A75" s="68"/>
      <c r="B75" s="66" t="s">
        <v>54</v>
      </c>
      <c r="C75" s="33"/>
      <c r="D75" s="2">
        <v>0</v>
      </c>
      <c r="E75" s="2">
        <v>0</v>
      </c>
      <c r="F75" s="145">
        <f t="shared" si="4"/>
        <v>0</v>
      </c>
    </row>
    <row r="76" spans="1:6" x14ac:dyDescent="0.25">
      <c r="A76" s="68"/>
      <c r="B76" s="66" t="s">
        <v>55</v>
      </c>
      <c r="C76" s="33"/>
      <c r="D76" s="2">
        <v>0</v>
      </c>
      <c r="E76" s="2">
        <v>0</v>
      </c>
      <c r="F76" s="145">
        <f t="shared" si="4"/>
        <v>0</v>
      </c>
    </row>
    <row r="77" spans="1:6" x14ac:dyDescent="0.25">
      <c r="A77" s="68"/>
      <c r="B77" s="66" t="s">
        <v>56</v>
      </c>
      <c r="C77" s="33"/>
      <c r="D77" s="2">
        <v>0</v>
      </c>
      <c r="E77" s="2">
        <v>0</v>
      </c>
      <c r="F77" s="145">
        <f t="shared" si="4"/>
        <v>0</v>
      </c>
    </row>
    <row r="78" spans="1:6" ht="26.4" x14ac:dyDescent="0.25">
      <c r="A78" s="68"/>
      <c r="B78" s="67" t="s">
        <v>198</v>
      </c>
      <c r="C78" s="33"/>
      <c r="D78" s="2"/>
      <c r="E78" s="2"/>
      <c r="F78" s="145">
        <f t="shared" si="4"/>
        <v>0</v>
      </c>
    </row>
    <row r="79" spans="1:6" x14ac:dyDescent="0.25">
      <c r="A79" s="68"/>
      <c r="B79" s="67" t="s">
        <v>199</v>
      </c>
      <c r="C79" s="33"/>
      <c r="D79" s="2"/>
      <c r="E79" s="2"/>
      <c r="F79" s="145">
        <f t="shared" si="4"/>
        <v>0</v>
      </c>
    </row>
    <row r="80" spans="1:6" x14ac:dyDescent="0.25">
      <c r="A80" s="68"/>
      <c r="B80" s="69" t="s">
        <v>48</v>
      </c>
      <c r="C80" s="33"/>
      <c r="D80" s="2"/>
      <c r="E80" s="2"/>
      <c r="F80" s="145">
        <f t="shared" si="4"/>
        <v>0</v>
      </c>
    </row>
    <row r="81" spans="1:6" x14ac:dyDescent="0.25">
      <c r="A81" s="68"/>
      <c r="B81" s="66" t="s">
        <v>49</v>
      </c>
      <c r="C81" s="33">
        <v>0</v>
      </c>
      <c r="D81" s="2">
        <v>0</v>
      </c>
      <c r="E81" s="2">
        <v>0</v>
      </c>
      <c r="F81" s="145">
        <f t="shared" si="4"/>
        <v>0</v>
      </c>
    </row>
    <row r="82" spans="1:6" x14ac:dyDescent="0.25">
      <c r="A82" s="68"/>
      <c r="B82" s="66" t="s">
        <v>50</v>
      </c>
      <c r="C82" s="33">
        <v>0</v>
      </c>
      <c r="D82" s="2">
        <v>0</v>
      </c>
      <c r="E82" s="2">
        <v>0</v>
      </c>
      <c r="F82" s="145">
        <f t="shared" si="4"/>
        <v>0</v>
      </c>
    </row>
    <row r="83" spans="1:6" x14ac:dyDescent="0.25">
      <c r="A83" s="73"/>
      <c r="B83" s="76" t="s">
        <v>200</v>
      </c>
      <c r="C83" s="34">
        <v>0</v>
      </c>
      <c r="D83" s="2">
        <v>0</v>
      </c>
      <c r="E83" s="2">
        <v>0</v>
      </c>
      <c r="F83" s="145">
        <f t="shared" si="4"/>
        <v>0</v>
      </c>
    </row>
    <row r="84" spans="1:6" ht="21.75" customHeight="1" thickBot="1" x14ac:dyDescent="0.3">
      <c r="A84" s="77"/>
      <c r="B84" s="78" t="s">
        <v>59</v>
      </c>
      <c r="C84" s="79">
        <f>SUM(C66:C83)</f>
        <v>18724047</v>
      </c>
      <c r="D84" s="79">
        <f>SUM(D66:D83)</f>
        <v>0</v>
      </c>
      <c r="E84" s="80">
        <f>SUM(E66:E83)</f>
        <v>0</v>
      </c>
      <c r="F84" s="79">
        <f t="shared" ref="F84:F98" si="6">C84+D84+E84</f>
        <v>18724047</v>
      </c>
    </row>
    <row r="85" spans="1:6" ht="15" thickTop="1" thickBot="1" x14ac:dyDescent="0.3">
      <c r="A85" s="201" t="s">
        <v>61</v>
      </c>
      <c r="B85" s="202"/>
      <c r="C85" s="117">
        <f t="shared" ref="C85" si="7">C64+C84</f>
        <v>177961450</v>
      </c>
      <c r="D85" s="117">
        <f t="shared" ref="D85:E85" si="8">D64+D84</f>
        <v>0</v>
      </c>
      <c r="E85" s="117">
        <f t="shared" si="8"/>
        <v>3283000</v>
      </c>
      <c r="F85" s="117">
        <f t="shared" si="6"/>
        <v>181244450</v>
      </c>
    </row>
    <row r="86" spans="1:6" ht="15.6" thickTop="1" x14ac:dyDescent="0.25">
      <c r="A86" s="198" t="s">
        <v>57</v>
      </c>
      <c r="B86" s="199"/>
      <c r="C86" s="36"/>
      <c r="D86" s="82"/>
      <c r="E86" s="82"/>
      <c r="F86" s="145">
        <f t="shared" si="6"/>
        <v>0</v>
      </c>
    </row>
    <row r="87" spans="1:6" x14ac:dyDescent="0.25">
      <c r="A87" s="1"/>
      <c r="B87" s="3" t="s">
        <v>64</v>
      </c>
      <c r="C87" s="35"/>
      <c r="D87" s="2"/>
      <c r="E87" s="2"/>
      <c r="F87" s="145">
        <f t="shared" si="6"/>
        <v>0</v>
      </c>
    </row>
    <row r="88" spans="1:6" x14ac:dyDescent="0.25">
      <c r="A88" s="1"/>
      <c r="B88" s="10" t="s">
        <v>65</v>
      </c>
      <c r="C88" s="35"/>
      <c r="D88" s="2"/>
      <c r="E88" s="2"/>
      <c r="F88" s="145">
        <f t="shared" si="6"/>
        <v>0</v>
      </c>
    </row>
    <row r="89" spans="1:6" x14ac:dyDescent="0.25">
      <c r="A89" s="1"/>
      <c r="B89" s="15" t="s">
        <v>66</v>
      </c>
      <c r="C89" s="37">
        <v>0</v>
      </c>
      <c r="D89" s="2">
        <v>0</v>
      </c>
      <c r="E89" s="2">
        <v>0</v>
      </c>
      <c r="F89" s="145">
        <f t="shared" si="6"/>
        <v>0</v>
      </c>
    </row>
    <row r="90" spans="1:6" x14ac:dyDescent="0.25">
      <c r="A90" s="1"/>
      <c r="B90" s="16" t="s">
        <v>67</v>
      </c>
      <c r="C90" s="35">
        <v>0</v>
      </c>
      <c r="D90" s="2">
        <v>0</v>
      </c>
      <c r="E90" s="2">
        <v>0</v>
      </c>
      <c r="F90" s="145">
        <f t="shared" si="6"/>
        <v>0</v>
      </c>
    </row>
    <row r="91" spans="1:6" x14ac:dyDescent="0.25">
      <c r="A91" s="5"/>
      <c r="B91" s="15" t="s">
        <v>68</v>
      </c>
      <c r="C91" s="37">
        <v>151275593</v>
      </c>
      <c r="D91" s="2">
        <v>143859</v>
      </c>
      <c r="E91" s="2">
        <v>686881</v>
      </c>
      <c r="F91" s="145">
        <f t="shared" si="6"/>
        <v>152106333</v>
      </c>
    </row>
    <row r="92" spans="1:6" x14ac:dyDescent="0.25">
      <c r="A92" s="5"/>
      <c r="B92" s="15" t="s">
        <v>69</v>
      </c>
      <c r="C92" s="38"/>
      <c r="D92" s="2"/>
      <c r="E92" s="2"/>
      <c r="F92" s="145">
        <f t="shared" si="6"/>
        <v>0</v>
      </c>
    </row>
    <row r="93" spans="1:6" x14ac:dyDescent="0.25">
      <c r="A93" s="5"/>
      <c r="B93" s="15" t="s">
        <v>70</v>
      </c>
      <c r="C93" s="38"/>
      <c r="D93" s="2"/>
      <c r="E93" s="2"/>
      <c r="F93" s="145">
        <f t="shared" si="6"/>
        <v>0</v>
      </c>
    </row>
    <row r="94" spans="1:6" x14ac:dyDescent="0.25">
      <c r="A94" s="5"/>
      <c r="B94" s="15" t="s">
        <v>71</v>
      </c>
      <c r="C94" s="38"/>
      <c r="D94" s="62">
        <v>47695414</v>
      </c>
      <c r="E94" s="62">
        <f>45614639-3283000-686881</f>
        <v>41644758</v>
      </c>
      <c r="F94" s="145">
        <f t="shared" si="6"/>
        <v>89340172</v>
      </c>
    </row>
    <row r="95" spans="1:6" x14ac:dyDescent="0.25">
      <c r="A95" s="1"/>
      <c r="B95" s="10" t="s">
        <v>72</v>
      </c>
      <c r="C95" s="33"/>
      <c r="D95" s="2"/>
      <c r="E95" s="2"/>
      <c r="F95" s="145">
        <f t="shared" si="6"/>
        <v>0</v>
      </c>
    </row>
    <row r="96" spans="1:6" ht="13.8" thickBot="1" x14ac:dyDescent="0.3">
      <c r="A96" s="12"/>
      <c r="B96" s="83" t="s">
        <v>73</v>
      </c>
      <c r="C96" s="84">
        <v>0</v>
      </c>
      <c r="D96" s="85">
        <v>0</v>
      </c>
      <c r="E96" s="85">
        <v>0</v>
      </c>
      <c r="F96" s="145">
        <f t="shared" si="6"/>
        <v>0</v>
      </c>
    </row>
    <row r="97" spans="1:6" ht="15" thickTop="1" thickBot="1" x14ac:dyDescent="0.3">
      <c r="A97" s="203" t="s">
        <v>60</v>
      </c>
      <c r="B97" s="204"/>
      <c r="C97" s="118">
        <f>SUM(C87:C96)</f>
        <v>151275593</v>
      </c>
      <c r="D97" s="118">
        <f>SUM(D87:D96)</f>
        <v>47839273</v>
      </c>
      <c r="E97" s="118">
        <f t="shared" ref="E97" si="9">SUM(E87:E96)</f>
        <v>42331639</v>
      </c>
      <c r="F97" s="156">
        <f t="shared" si="6"/>
        <v>241446505</v>
      </c>
    </row>
    <row r="98" spans="1:6" ht="14.4" thickBot="1" x14ac:dyDescent="0.3">
      <c r="A98" s="205" t="s">
        <v>62</v>
      </c>
      <c r="B98" s="206"/>
      <c r="C98" s="158">
        <f>C85+C97</f>
        <v>329237043</v>
      </c>
      <c r="D98" s="159">
        <f>D85+D97</f>
        <v>47839273</v>
      </c>
      <c r="E98" s="160">
        <f t="shared" ref="E98" si="10">E85+E97</f>
        <v>45614639</v>
      </c>
      <c r="F98" s="157">
        <f t="shared" si="6"/>
        <v>422690955</v>
      </c>
    </row>
    <row r="99" spans="1:6" ht="16.2" thickBot="1" x14ac:dyDescent="0.3">
      <c r="A99" s="151"/>
      <c r="B99" s="152"/>
      <c r="C99" s="153"/>
      <c r="D99" s="153"/>
      <c r="E99" s="153"/>
      <c r="F99" s="102"/>
    </row>
    <row r="100" spans="1:6" ht="21" customHeight="1" thickBot="1" x14ac:dyDescent="0.3">
      <c r="A100" s="171" t="s">
        <v>2</v>
      </c>
      <c r="B100" s="172"/>
      <c r="C100" s="172"/>
      <c r="D100" s="172"/>
      <c r="E100" s="172"/>
      <c r="F100" s="172"/>
    </row>
    <row r="101" spans="1:6" x14ac:dyDescent="0.25">
      <c r="A101" s="192" t="s">
        <v>1</v>
      </c>
      <c r="B101" s="193"/>
      <c r="C101" s="179" t="s">
        <v>192</v>
      </c>
      <c r="D101" s="196"/>
      <c r="E101" s="196"/>
      <c r="F101" s="173" t="s">
        <v>207</v>
      </c>
    </row>
    <row r="102" spans="1:6" ht="12.75" customHeight="1" x14ac:dyDescent="0.25">
      <c r="A102" s="192"/>
      <c r="B102" s="193"/>
      <c r="C102" s="197" t="s">
        <v>193</v>
      </c>
      <c r="D102" s="182" t="s">
        <v>194</v>
      </c>
      <c r="E102" s="182" t="s">
        <v>189</v>
      </c>
      <c r="F102" s="174"/>
    </row>
    <row r="103" spans="1:6" ht="24.9" customHeight="1" thickBot="1" x14ac:dyDescent="0.3">
      <c r="A103" s="192"/>
      <c r="B103" s="193"/>
      <c r="C103" s="179"/>
      <c r="D103" s="183"/>
      <c r="E103" s="183"/>
      <c r="F103" s="175"/>
    </row>
    <row r="104" spans="1:6" ht="24.9" customHeight="1" thickBot="1" x14ac:dyDescent="0.3">
      <c r="A104" s="194"/>
      <c r="B104" s="195"/>
      <c r="C104" s="86" t="s">
        <v>187</v>
      </c>
      <c r="D104" s="87" t="s">
        <v>187</v>
      </c>
      <c r="E104" s="87" t="s">
        <v>187</v>
      </c>
      <c r="F104" s="154" t="s">
        <v>187</v>
      </c>
    </row>
    <row r="105" spans="1:6" ht="24.9" customHeight="1" x14ac:dyDescent="0.25">
      <c r="A105" s="163" t="s">
        <v>63</v>
      </c>
      <c r="B105" s="164"/>
      <c r="C105" s="39"/>
      <c r="D105" s="82"/>
      <c r="E105" s="82"/>
      <c r="F105" s="145">
        <f t="shared" ref="F105:F136" si="11">C105+D105+E105</f>
        <v>0</v>
      </c>
    </row>
    <row r="106" spans="1:6" ht="24.9" customHeight="1" x14ac:dyDescent="0.25">
      <c r="A106" s="122"/>
      <c r="B106" s="123" t="s">
        <v>74</v>
      </c>
      <c r="C106" s="124">
        <f>C107+C121</f>
        <v>33329122</v>
      </c>
      <c r="D106" s="124">
        <f t="shared" ref="D106:E106" si="12">D107+D121</f>
        <v>31875162</v>
      </c>
      <c r="E106" s="124">
        <f t="shared" si="12"/>
        <v>27646008</v>
      </c>
      <c r="F106" s="144">
        <f t="shared" si="11"/>
        <v>92850292</v>
      </c>
    </row>
    <row r="107" spans="1:6" ht="24.9" customHeight="1" x14ac:dyDescent="0.25">
      <c r="A107" s="119"/>
      <c r="B107" s="120" t="s">
        <v>75</v>
      </c>
      <c r="C107" s="121">
        <f>SUM(C108:C120)</f>
        <v>27224722</v>
      </c>
      <c r="D107" s="121">
        <f t="shared" ref="D107:E107" si="13">SUM(D108:D120)</f>
        <v>31875162</v>
      </c>
      <c r="E107" s="121">
        <f t="shared" si="13"/>
        <v>27646008</v>
      </c>
      <c r="F107" s="148">
        <f t="shared" si="11"/>
        <v>86745892</v>
      </c>
    </row>
    <row r="108" spans="1:6" ht="24.9" customHeight="1" x14ac:dyDescent="0.25">
      <c r="A108" s="1"/>
      <c r="B108" s="22" t="s">
        <v>92</v>
      </c>
      <c r="C108" s="41">
        <v>27224722</v>
      </c>
      <c r="D108" s="88">
        <v>26072400</v>
      </c>
      <c r="E108" s="88">
        <f>31603296-3957288</f>
        <v>27646008</v>
      </c>
      <c r="F108" s="145">
        <f t="shared" si="11"/>
        <v>80943130</v>
      </c>
    </row>
    <row r="109" spans="1:6" ht="24.9" customHeight="1" x14ac:dyDescent="0.25">
      <c r="A109" s="1"/>
      <c r="B109" s="22" t="s">
        <v>93</v>
      </c>
      <c r="C109" s="41">
        <v>0</v>
      </c>
      <c r="D109" s="88">
        <v>2500000</v>
      </c>
      <c r="E109" s="88"/>
      <c r="F109" s="145">
        <f t="shared" si="11"/>
        <v>2500000</v>
      </c>
    </row>
    <row r="110" spans="1:6" ht="24.9" customHeight="1" x14ac:dyDescent="0.25">
      <c r="A110" s="1"/>
      <c r="B110" s="22" t="s">
        <v>94</v>
      </c>
      <c r="C110" s="41"/>
      <c r="D110" s="88">
        <v>0</v>
      </c>
      <c r="E110" s="88">
        <v>0</v>
      </c>
      <c r="F110" s="145">
        <f t="shared" si="11"/>
        <v>0</v>
      </c>
    </row>
    <row r="111" spans="1:6" ht="24.9" customHeight="1" x14ac:dyDescent="0.25">
      <c r="A111" s="1"/>
      <c r="B111" s="13" t="s">
        <v>95</v>
      </c>
      <c r="C111" s="44"/>
      <c r="D111" s="88">
        <v>0</v>
      </c>
      <c r="E111" s="88">
        <v>0</v>
      </c>
      <c r="F111" s="145">
        <f t="shared" si="11"/>
        <v>0</v>
      </c>
    </row>
    <row r="112" spans="1:6" ht="24.9" customHeight="1" x14ac:dyDescent="0.25">
      <c r="A112" s="1"/>
      <c r="B112" s="13" t="s">
        <v>96</v>
      </c>
      <c r="C112" s="44"/>
      <c r="D112" s="88">
        <v>0</v>
      </c>
      <c r="E112" s="88"/>
      <c r="F112" s="145">
        <f t="shared" si="11"/>
        <v>0</v>
      </c>
    </row>
    <row r="113" spans="1:6" ht="24.9" customHeight="1" x14ac:dyDescent="0.25">
      <c r="A113" s="1"/>
      <c r="B113" s="13" t="s">
        <v>97</v>
      </c>
      <c r="C113" s="44"/>
      <c r="D113" s="88">
        <v>0</v>
      </c>
      <c r="E113" s="88"/>
      <c r="F113" s="145">
        <f t="shared" si="11"/>
        <v>0</v>
      </c>
    </row>
    <row r="114" spans="1:6" ht="24.9" customHeight="1" x14ac:dyDescent="0.25">
      <c r="A114" s="1"/>
      <c r="B114" s="13" t="s">
        <v>98</v>
      </c>
      <c r="C114" s="44"/>
      <c r="D114" s="88">
        <v>2270833</v>
      </c>
      <c r="E114" s="88"/>
      <c r="F114" s="145">
        <f t="shared" si="11"/>
        <v>2270833</v>
      </c>
    </row>
    <row r="115" spans="1:6" ht="24.9" customHeight="1" x14ac:dyDescent="0.25">
      <c r="A115" s="1"/>
      <c r="B115" s="13" t="s">
        <v>99</v>
      </c>
      <c r="C115" s="44"/>
      <c r="D115" s="88">
        <v>0</v>
      </c>
      <c r="E115" s="88"/>
      <c r="F115" s="145">
        <f t="shared" si="11"/>
        <v>0</v>
      </c>
    </row>
    <row r="116" spans="1:6" ht="24.9" customHeight="1" x14ac:dyDescent="0.25">
      <c r="A116" s="1"/>
      <c r="B116" s="13" t="s">
        <v>100</v>
      </c>
      <c r="C116" s="44">
        <v>0</v>
      </c>
      <c r="D116" s="88">
        <v>550000</v>
      </c>
      <c r="E116" s="88">
        <v>0</v>
      </c>
      <c r="F116" s="145">
        <f t="shared" si="11"/>
        <v>550000</v>
      </c>
    </row>
    <row r="117" spans="1:6" ht="24.9" customHeight="1" x14ac:dyDescent="0.25">
      <c r="A117" s="1"/>
      <c r="B117" s="13" t="s">
        <v>101</v>
      </c>
      <c r="C117" s="44"/>
      <c r="D117" s="88"/>
      <c r="E117" s="88">
        <v>0</v>
      </c>
      <c r="F117" s="145">
        <f t="shared" si="11"/>
        <v>0</v>
      </c>
    </row>
    <row r="118" spans="1:6" ht="24.9" customHeight="1" x14ac:dyDescent="0.25">
      <c r="A118" s="1"/>
      <c r="B118" s="13" t="s">
        <v>102</v>
      </c>
      <c r="C118" s="44"/>
      <c r="D118" s="88"/>
      <c r="E118" s="88"/>
      <c r="F118" s="145">
        <f t="shared" si="11"/>
        <v>0</v>
      </c>
    </row>
    <row r="119" spans="1:6" ht="24.9" customHeight="1" x14ac:dyDescent="0.25">
      <c r="A119" s="1"/>
      <c r="B119" s="13" t="s">
        <v>103</v>
      </c>
      <c r="C119" s="44"/>
      <c r="D119" s="88"/>
      <c r="E119" s="88"/>
      <c r="F119" s="145">
        <f t="shared" si="11"/>
        <v>0</v>
      </c>
    </row>
    <row r="120" spans="1:6" ht="24.9" customHeight="1" x14ac:dyDescent="0.25">
      <c r="A120" s="1"/>
      <c r="B120" s="13" t="s">
        <v>104</v>
      </c>
      <c r="C120" s="44">
        <v>0</v>
      </c>
      <c r="D120" s="88">
        <v>481929</v>
      </c>
      <c r="E120" s="88">
        <v>0</v>
      </c>
      <c r="F120" s="145">
        <f t="shared" si="11"/>
        <v>481929</v>
      </c>
    </row>
    <row r="121" spans="1:6" ht="24.9" customHeight="1" x14ac:dyDescent="0.25">
      <c r="A121" s="119"/>
      <c r="B121" s="120" t="s">
        <v>76</v>
      </c>
      <c r="C121" s="121">
        <f>SUM(C122:C124)</f>
        <v>6104400</v>
      </c>
      <c r="D121" s="121">
        <f t="shared" ref="D121:E121" si="14">SUM(D122:D124)</f>
        <v>0</v>
      </c>
      <c r="E121" s="121">
        <f t="shared" si="14"/>
        <v>0</v>
      </c>
      <c r="F121" s="148">
        <f t="shared" si="11"/>
        <v>6104400</v>
      </c>
    </row>
    <row r="122" spans="1:6" ht="24.9" customHeight="1" x14ac:dyDescent="0.25">
      <c r="A122" s="1"/>
      <c r="B122" s="13" t="s">
        <v>105</v>
      </c>
      <c r="C122" s="44">
        <v>5504400</v>
      </c>
      <c r="D122" s="88"/>
      <c r="E122" s="88"/>
      <c r="F122" s="145">
        <f t="shared" si="11"/>
        <v>5504400</v>
      </c>
    </row>
    <row r="123" spans="1:6" ht="24.9" customHeight="1" x14ac:dyDescent="0.25">
      <c r="A123" s="1"/>
      <c r="B123" s="13" t="s">
        <v>107</v>
      </c>
      <c r="C123" s="44">
        <v>600000</v>
      </c>
      <c r="D123" s="88">
        <v>0</v>
      </c>
      <c r="E123" s="88"/>
      <c r="F123" s="145">
        <f t="shared" si="11"/>
        <v>600000</v>
      </c>
    </row>
    <row r="124" spans="1:6" ht="24.9" customHeight="1" x14ac:dyDescent="0.25">
      <c r="A124" s="1"/>
      <c r="B124" s="22" t="s">
        <v>106</v>
      </c>
      <c r="C124" s="41"/>
      <c r="D124" s="88">
        <v>0</v>
      </c>
      <c r="E124" s="88"/>
      <c r="F124" s="145">
        <f t="shared" si="11"/>
        <v>0</v>
      </c>
    </row>
    <row r="125" spans="1:6" ht="24.9" customHeight="1" x14ac:dyDescent="0.25">
      <c r="A125" s="122"/>
      <c r="B125" s="123" t="s">
        <v>77</v>
      </c>
      <c r="C125" s="124">
        <f>2523443+856182+93000</f>
        <v>3472625</v>
      </c>
      <c r="D125" s="125">
        <v>4803410</v>
      </c>
      <c r="E125" s="125">
        <f>4898511-613380</f>
        <v>4285131</v>
      </c>
      <c r="F125" s="144">
        <f t="shared" si="11"/>
        <v>12561166</v>
      </c>
    </row>
    <row r="126" spans="1:6" ht="24.9" customHeight="1" x14ac:dyDescent="0.25">
      <c r="A126" s="122"/>
      <c r="B126" s="123" t="s">
        <v>78</v>
      </c>
      <c r="C126" s="124">
        <f>C127+C131+C134+C142+C145</f>
        <v>22999700</v>
      </c>
      <c r="D126" s="124">
        <f t="shared" ref="D126:E126" si="15">D127+D131+D134+D142+D145</f>
        <v>10525701</v>
      </c>
      <c r="E126" s="124">
        <f t="shared" si="15"/>
        <v>13620000</v>
      </c>
      <c r="F126" s="144">
        <f t="shared" si="11"/>
        <v>47145401</v>
      </c>
    </row>
    <row r="127" spans="1:6" ht="24.9" customHeight="1" x14ac:dyDescent="0.25">
      <c r="A127" s="119"/>
      <c r="B127" s="120" t="s">
        <v>79</v>
      </c>
      <c r="C127" s="121">
        <f>SUM(C128:C130)</f>
        <v>1740000</v>
      </c>
      <c r="D127" s="121">
        <f t="shared" ref="D127:E127" si="16">SUM(D128:D130)</f>
        <v>1000000</v>
      </c>
      <c r="E127" s="121">
        <f t="shared" si="16"/>
        <v>9720000</v>
      </c>
      <c r="F127" s="148">
        <f t="shared" si="11"/>
        <v>12460000</v>
      </c>
    </row>
    <row r="128" spans="1:6" ht="24.9" customHeight="1" x14ac:dyDescent="0.25">
      <c r="A128" s="1"/>
      <c r="B128" s="13" t="s">
        <v>160</v>
      </c>
      <c r="C128" s="44">
        <v>500000</v>
      </c>
      <c r="D128" s="88">
        <v>300000</v>
      </c>
      <c r="E128" s="88">
        <v>220000</v>
      </c>
      <c r="F128" s="145">
        <f t="shared" si="11"/>
        <v>1020000</v>
      </c>
    </row>
    <row r="129" spans="1:6" ht="24.9" customHeight="1" x14ac:dyDescent="0.25">
      <c r="A129" s="1"/>
      <c r="B129" s="13" t="s">
        <v>161</v>
      </c>
      <c r="C129" s="44">
        <v>1240000</v>
      </c>
      <c r="D129" s="88">
        <v>700000</v>
      </c>
      <c r="E129" s="88">
        <v>9500000</v>
      </c>
      <c r="F129" s="145">
        <f t="shared" si="11"/>
        <v>11440000</v>
      </c>
    </row>
    <row r="130" spans="1:6" ht="24.9" customHeight="1" x14ac:dyDescent="0.25">
      <c r="A130" s="1"/>
      <c r="B130" s="13" t="s">
        <v>162</v>
      </c>
      <c r="C130" s="44"/>
      <c r="D130" s="88"/>
      <c r="E130" s="88"/>
      <c r="F130" s="145">
        <f t="shared" si="11"/>
        <v>0</v>
      </c>
    </row>
    <row r="131" spans="1:6" ht="24.9" customHeight="1" x14ac:dyDescent="0.25">
      <c r="A131" s="126"/>
      <c r="B131" s="127" t="s">
        <v>80</v>
      </c>
      <c r="C131" s="121">
        <f>SUM(C132:C133)</f>
        <v>370000</v>
      </c>
      <c r="D131" s="121">
        <f t="shared" ref="D131:E131" si="17">SUM(D132:D133)</f>
        <v>800000</v>
      </c>
      <c r="E131" s="121">
        <f t="shared" si="17"/>
        <v>150000</v>
      </c>
      <c r="F131" s="148">
        <f t="shared" si="11"/>
        <v>1320000</v>
      </c>
    </row>
    <row r="132" spans="1:6" ht="24.9" customHeight="1" x14ac:dyDescent="0.25">
      <c r="A132" s="7"/>
      <c r="B132" s="13" t="s">
        <v>163</v>
      </c>
      <c r="C132" s="44">
        <v>100000</v>
      </c>
      <c r="D132" s="88">
        <v>800000</v>
      </c>
      <c r="E132" s="88">
        <v>100000</v>
      </c>
      <c r="F132" s="145">
        <f t="shared" si="11"/>
        <v>1000000</v>
      </c>
    </row>
    <row r="133" spans="1:6" ht="24.9" customHeight="1" x14ac:dyDescent="0.25">
      <c r="A133" s="7"/>
      <c r="B133" s="13" t="s">
        <v>164</v>
      </c>
      <c r="C133" s="44">
        <v>270000</v>
      </c>
      <c r="D133" s="88">
        <v>0</v>
      </c>
      <c r="E133" s="88">
        <v>50000</v>
      </c>
      <c r="F133" s="145">
        <f t="shared" si="11"/>
        <v>320000</v>
      </c>
    </row>
    <row r="134" spans="1:6" ht="24.9" customHeight="1" x14ac:dyDescent="0.25">
      <c r="A134" s="119"/>
      <c r="B134" s="127" t="s">
        <v>81</v>
      </c>
      <c r="C134" s="121">
        <f>SUM(C135:C141)</f>
        <v>13000000</v>
      </c>
      <c r="D134" s="121">
        <f t="shared" ref="D134:E134" si="18">SUM(D135:D141)</f>
        <v>5516136</v>
      </c>
      <c r="E134" s="121">
        <f t="shared" si="18"/>
        <v>1250000</v>
      </c>
      <c r="F134" s="148">
        <f t="shared" si="11"/>
        <v>19766136</v>
      </c>
    </row>
    <row r="135" spans="1:6" ht="24.9" customHeight="1" x14ac:dyDescent="0.25">
      <c r="A135" s="1"/>
      <c r="B135" s="13" t="s">
        <v>165</v>
      </c>
      <c r="C135" s="44">
        <v>5500000</v>
      </c>
      <c r="D135" s="88">
        <v>1816136</v>
      </c>
      <c r="E135" s="88">
        <v>850000</v>
      </c>
      <c r="F135" s="145">
        <f t="shared" si="11"/>
        <v>8166136</v>
      </c>
    </row>
    <row r="136" spans="1:6" ht="24.9" customHeight="1" x14ac:dyDescent="0.25">
      <c r="A136" s="1"/>
      <c r="B136" s="13" t="s">
        <v>166</v>
      </c>
      <c r="C136" s="44">
        <v>1500000</v>
      </c>
      <c r="D136" s="88"/>
      <c r="E136" s="88"/>
      <c r="F136" s="145">
        <f t="shared" si="11"/>
        <v>1500000</v>
      </c>
    </row>
    <row r="137" spans="1:6" ht="24.9" customHeight="1" x14ac:dyDescent="0.25">
      <c r="A137" s="1"/>
      <c r="B137" s="13" t="s">
        <v>167</v>
      </c>
      <c r="C137" s="44"/>
      <c r="D137" s="88"/>
      <c r="E137" s="88"/>
      <c r="F137" s="145">
        <f t="shared" ref="F137:F168" si="19">C137+D137+E137</f>
        <v>0</v>
      </c>
    </row>
    <row r="138" spans="1:6" ht="24.9" customHeight="1" x14ac:dyDescent="0.25">
      <c r="A138" s="1"/>
      <c r="B138" s="13" t="s">
        <v>168</v>
      </c>
      <c r="C138" s="44">
        <v>1000000</v>
      </c>
      <c r="D138" s="88">
        <v>500000</v>
      </c>
      <c r="E138" s="88">
        <v>0</v>
      </c>
      <c r="F138" s="145">
        <f t="shared" si="19"/>
        <v>1500000</v>
      </c>
    </row>
    <row r="139" spans="1:6" ht="24.9" customHeight="1" x14ac:dyDescent="0.25">
      <c r="A139" s="1"/>
      <c r="B139" s="27" t="s">
        <v>169</v>
      </c>
      <c r="C139" s="89">
        <v>1500000</v>
      </c>
      <c r="D139" s="88"/>
      <c r="E139" s="88"/>
      <c r="F139" s="145">
        <f t="shared" si="19"/>
        <v>1500000</v>
      </c>
    </row>
    <row r="140" spans="1:6" ht="24.9" customHeight="1" x14ac:dyDescent="0.25">
      <c r="A140" s="1"/>
      <c r="B140" s="22" t="s">
        <v>170</v>
      </c>
      <c r="C140" s="41">
        <v>2000000</v>
      </c>
      <c r="D140" s="88">
        <v>700000</v>
      </c>
      <c r="E140" s="88">
        <v>50000</v>
      </c>
      <c r="F140" s="145">
        <f t="shared" si="19"/>
        <v>2750000</v>
      </c>
    </row>
    <row r="141" spans="1:6" ht="24.9" customHeight="1" x14ac:dyDescent="0.25">
      <c r="A141" s="1"/>
      <c r="B141" s="13" t="s">
        <v>171</v>
      </c>
      <c r="C141" s="44">
        <v>1500000</v>
      </c>
      <c r="D141" s="88">
        <v>2500000</v>
      </c>
      <c r="E141" s="88">
        <v>350000</v>
      </c>
      <c r="F141" s="145">
        <f t="shared" si="19"/>
        <v>4350000</v>
      </c>
    </row>
    <row r="142" spans="1:6" ht="24.9" customHeight="1" x14ac:dyDescent="0.25">
      <c r="A142" s="119"/>
      <c r="B142" s="127" t="s">
        <v>82</v>
      </c>
      <c r="C142" s="121">
        <f>SUM(C143:C144)</f>
        <v>0</v>
      </c>
      <c r="D142" s="121">
        <f t="shared" ref="D142:E142" si="20">SUM(D143:D144)</f>
        <v>600000</v>
      </c>
      <c r="E142" s="121">
        <f t="shared" si="20"/>
        <v>0</v>
      </c>
      <c r="F142" s="148">
        <f t="shared" si="19"/>
        <v>600000</v>
      </c>
    </row>
    <row r="143" spans="1:6" ht="24.9" customHeight="1" x14ac:dyDescent="0.25">
      <c r="A143" s="1"/>
      <c r="B143" s="13" t="s">
        <v>172</v>
      </c>
      <c r="C143" s="44">
        <v>0</v>
      </c>
      <c r="D143" s="88">
        <v>600000</v>
      </c>
      <c r="E143" s="88"/>
      <c r="F143" s="145">
        <f t="shared" si="19"/>
        <v>600000</v>
      </c>
    </row>
    <row r="144" spans="1:6" ht="24.9" customHeight="1" x14ac:dyDescent="0.25">
      <c r="A144" s="1"/>
      <c r="B144" s="13" t="s">
        <v>173</v>
      </c>
      <c r="C144" s="44">
        <v>0</v>
      </c>
      <c r="D144" s="88"/>
      <c r="E144" s="88"/>
      <c r="F144" s="145">
        <f t="shared" si="19"/>
        <v>0</v>
      </c>
    </row>
    <row r="145" spans="1:6" ht="24.9" customHeight="1" x14ac:dyDescent="0.25">
      <c r="A145" s="119"/>
      <c r="B145" s="127" t="s">
        <v>83</v>
      </c>
      <c r="C145" s="121">
        <f>SUM(C146:C150)</f>
        <v>7889700</v>
      </c>
      <c r="D145" s="121">
        <f t="shared" ref="D145:E145" si="21">SUM(D146:D150)</f>
        <v>2609565</v>
      </c>
      <c r="E145" s="121">
        <f t="shared" si="21"/>
        <v>2500000</v>
      </c>
      <c r="F145" s="148">
        <f t="shared" si="19"/>
        <v>12999265</v>
      </c>
    </row>
    <row r="146" spans="1:6" ht="24.9" customHeight="1" x14ac:dyDescent="0.25">
      <c r="A146" s="1"/>
      <c r="B146" s="13" t="s">
        <v>174</v>
      </c>
      <c r="C146" s="44">
        <f>(C127+C131+C134+C150)*0.27</f>
        <v>4889700</v>
      </c>
      <c r="D146" s="88">
        <v>2109565</v>
      </c>
      <c r="E146" s="88">
        <v>2000000</v>
      </c>
      <c r="F146" s="145">
        <f t="shared" si="19"/>
        <v>8999265</v>
      </c>
    </row>
    <row r="147" spans="1:6" ht="24.9" customHeight="1" x14ac:dyDescent="0.25">
      <c r="A147" s="1"/>
      <c r="B147" s="13" t="s">
        <v>175</v>
      </c>
      <c r="C147" s="44">
        <v>0</v>
      </c>
      <c r="D147" s="88"/>
      <c r="E147" s="88">
        <v>500000</v>
      </c>
      <c r="F147" s="145">
        <f t="shared" si="19"/>
        <v>500000</v>
      </c>
    </row>
    <row r="148" spans="1:6" ht="24.9" customHeight="1" x14ac:dyDescent="0.25">
      <c r="A148" s="1"/>
      <c r="B148" s="13" t="s">
        <v>176</v>
      </c>
      <c r="C148" s="44">
        <v>0</v>
      </c>
      <c r="D148" s="88"/>
      <c r="E148" s="88"/>
      <c r="F148" s="145">
        <f t="shared" si="19"/>
        <v>0</v>
      </c>
    </row>
    <row r="149" spans="1:6" ht="24.9" customHeight="1" x14ac:dyDescent="0.25">
      <c r="A149" s="1"/>
      <c r="B149" s="13" t="s">
        <v>177</v>
      </c>
      <c r="C149" s="44">
        <v>0</v>
      </c>
      <c r="D149" s="88"/>
      <c r="E149" s="88"/>
      <c r="F149" s="145">
        <f t="shared" si="19"/>
        <v>0</v>
      </c>
    </row>
    <row r="150" spans="1:6" ht="24.9" customHeight="1" x14ac:dyDescent="0.25">
      <c r="A150" s="1"/>
      <c r="B150" s="13" t="s">
        <v>178</v>
      </c>
      <c r="C150" s="44">
        <v>3000000</v>
      </c>
      <c r="D150" s="88">
        <v>500000</v>
      </c>
      <c r="E150" s="88"/>
      <c r="F150" s="145">
        <f t="shared" si="19"/>
        <v>3500000</v>
      </c>
    </row>
    <row r="151" spans="1:6" ht="24.9" customHeight="1" x14ac:dyDescent="0.25">
      <c r="A151" s="122"/>
      <c r="B151" s="123" t="s">
        <v>84</v>
      </c>
      <c r="C151" s="124">
        <f>SUM(C152:C161)</f>
        <v>9900000</v>
      </c>
      <c r="D151" s="124">
        <f t="shared" ref="D151:E151" si="22">SUM(D152:D161)</f>
        <v>0</v>
      </c>
      <c r="E151" s="124">
        <f t="shared" si="22"/>
        <v>0</v>
      </c>
      <c r="F151" s="144">
        <f t="shared" si="19"/>
        <v>9900000</v>
      </c>
    </row>
    <row r="152" spans="1:6" ht="24.9" customHeight="1" x14ac:dyDescent="0.25">
      <c r="A152" s="1"/>
      <c r="B152" s="29" t="s">
        <v>85</v>
      </c>
      <c r="C152" s="45">
        <v>0</v>
      </c>
      <c r="D152" s="88">
        <v>0</v>
      </c>
      <c r="E152" s="88">
        <v>0</v>
      </c>
      <c r="F152" s="145">
        <f t="shared" si="19"/>
        <v>0</v>
      </c>
    </row>
    <row r="153" spans="1:6" ht="24.9" customHeight="1" x14ac:dyDescent="0.25">
      <c r="A153" s="1"/>
      <c r="B153" s="29" t="s">
        <v>201</v>
      </c>
      <c r="C153" s="45">
        <v>0</v>
      </c>
      <c r="D153" s="88"/>
      <c r="E153" s="88"/>
      <c r="F153" s="145">
        <f t="shared" si="19"/>
        <v>0</v>
      </c>
    </row>
    <row r="154" spans="1:6" ht="24.9" customHeight="1" x14ac:dyDescent="0.25">
      <c r="A154" s="1"/>
      <c r="B154" s="90" t="s">
        <v>86</v>
      </c>
      <c r="C154" s="46"/>
      <c r="D154" s="88"/>
      <c r="E154" s="88"/>
      <c r="F154" s="145">
        <f t="shared" si="19"/>
        <v>0</v>
      </c>
    </row>
    <row r="155" spans="1:6" ht="24.9" customHeight="1" x14ac:dyDescent="0.25">
      <c r="A155" s="1"/>
      <c r="B155" s="90" t="s">
        <v>87</v>
      </c>
      <c r="C155" s="46"/>
      <c r="D155" s="88"/>
      <c r="E155" s="88"/>
      <c r="F155" s="145">
        <f t="shared" si="19"/>
        <v>0</v>
      </c>
    </row>
    <row r="156" spans="1:6" ht="24.9" customHeight="1" x14ac:dyDescent="0.25">
      <c r="A156" s="1"/>
      <c r="B156" s="90" t="s">
        <v>88</v>
      </c>
      <c r="C156" s="46"/>
      <c r="D156" s="88"/>
      <c r="E156" s="88"/>
      <c r="F156" s="145">
        <f t="shared" si="19"/>
        <v>0</v>
      </c>
    </row>
    <row r="157" spans="1:6" ht="24.9" customHeight="1" x14ac:dyDescent="0.25">
      <c r="A157" s="1"/>
      <c r="B157" s="29" t="s">
        <v>89</v>
      </c>
      <c r="C157" s="45"/>
      <c r="D157" s="88"/>
      <c r="E157" s="88"/>
      <c r="F157" s="145">
        <f t="shared" si="19"/>
        <v>0</v>
      </c>
    </row>
    <row r="158" spans="1:6" ht="24.9" customHeight="1" x14ac:dyDescent="0.25">
      <c r="A158" s="1"/>
      <c r="B158" s="29" t="s">
        <v>90</v>
      </c>
      <c r="C158" s="45"/>
      <c r="D158" s="88"/>
      <c r="E158" s="88"/>
      <c r="F158" s="145">
        <f t="shared" si="19"/>
        <v>0</v>
      </c>
    </row>
    <row r="159" spans="1:6" ht="24.9" customHeight="1" x14ac:dyDescent="0.25">
      <c r="A159" s="1"/>
      <c r="B159" s="29" t="s">
        <v>91</v>
      </c>
      <c r="C159" s="45">
        <v>9900000</v>
      </c>
      <c r="D159" s="88"/>
      <c r="E159" s="88"/>
      <c r="F159" s="145">
        <f t="shared" si="19"/>
        <v>9900000</v>
      </c>
    </row>
    <row r="160" spans="1:6" ht="24.9" customHeight="1" x14ac:dyDescent="0.25">
      <c r="A160" s="1"/>
      <c r="B160" s="47" t="s">
        <v>182</v>
      </c>
      <c r="C160" s="45"/>
      <c r="D160" s="88"/>
      <c r="E160" s="88"/>
      <c r="F160" s="145">
        <f t="shared" si="19"/>
        <v>0</v>
      </c>
    </row>
    <row r="161" spans="1:6" ht="24.9" customHeight="1" x14ac:dyDescent="0.25">
      <c r="A161" s="1"/>
      <c r="B161" s="47" t="s">
        <v>183</v>
      </c>
      <c r="C161" s="45"/>
      <c r="D161" s="88"/>
      <c r="E161" s="88"/>
      <c r="F161" s="145">
        <f t="shared" si="19"/>
        <v>0</v>
      </c>
    </row>
    <row r="162" spans="1:6" ht="24.9" customHeight="1" x14ac:dyDescent="0.25">
      <c r="A162" s="122"/>
      <c r="B162" s="128" t="s">
        <v>108</v>
      </c>
      <c r="C162" s="124">
        <f>SUM(C163:C174)</f>
        <v>2316527</v>
      </c>
      <c r="D162" s="124">
        <f t="shared" ref="D162:E162" si="23">SUM(D163:D174)</f>
        <v>0</v>
      </c>
      <c r="E162" s="124">
        <f t="shared" si="23"/>
        <v>0</v>
      </c>
      <c r="F162" s="144">
        <f t="shared" si="19"/>
        <v>2316527</v>
      </c>
    </row>
    <row r="163" spans="1:6" ht="24.9" customHeight="1" x14ac:dyDescent="0.25">
      <c r="A163" s="1"/>
      <c r="B163" s="17" t="s">
        <v>109</v>
      </c>
      <c r="C163" s="43"/>
      <c r="D163" s="88"/>
      <c r="E163" s="88"/>
      <c r="F163" s="145">
        <f t="shared" si="19"/>
        <v>0</v>
      </c>
    </row>
    <row r="164" spans="1:6" ht="24.9" customHeight="1" x14ac:dyDescent="0.25">
      <c r="A164" s="1"/>
      <c r="B164" s="17" t="s">
        <v>110</v>
      </c>
      <c r="C164" s="43">
        <v>0</v>
      </c>
      <c r="D164" s="88"/>
      <c r="E164" s="88"/>
      <c r="F164" s="145">
        <f t="shared" si="19"/>
        <v>0</v>
      </c>
    </row>
    <row r="165" spans="1:6" ht="24.9" customHeight="1" x14ac:dyDescent="0.25">
      <c r="A165" s="7"/>
      <c r="B165" s="8" t="s">
        <v>111</v>
      </c>
      <c r="C165" s="43"/>
      <c r="D165" s="88"/>
      <c r="E165" s="88"/>
      <c r="F165" s="145">
        <f t="shared" si="19"/>
        <v>0</v>
      </c>
    </row>
    <row r="166" spans="1:6" ht="24.9" customHeight="1" x14ac:dyDescent="0.25">
      <c r="A166" s="1"/>
      <c r="B166" s="8" t="s">
        <v>112</v>
      </c>
      <c r="C166" s="43"/>
      <c r="D166" s="88"/>
      <c r="E166" s="88"/>
      <c r="F166" s="145">
        <f t="shared" si="19"/>
        <v>0</v>
      </c>
    </row>
    <row r="167" spans="1:6" ht="24.9" customHeight="1" x14ac:dyDescent="0.25">
      <c r="A167" s="1"/>
      <c r="B167" s="8" t="s">
        <v>113</v>
      </c>
      <c r="C167" s="43"/>
      <c r="D167" s="88"/>
      <c r="E167" s="88"/>
      <c r="F167" s="145">
        <f t="shared" si="19"/>
        <v>0</v>
      </c>
    </row>
    <row r="168" spans="1:6" ht="24.9" customHeight="1" x14ac:dyDescent="0.25">
      <c r="A168" s="1"/>
      <c r="B168" s="8" t="s">
        <v>114</v>
      </c>
      <c r="C168" s="43"/>
      <c r="D168" s="88"/>
      <c r="E168" s="88"/>
      <c r="F168" s="145">
        <f t="shared" si="19"/>
        <v>0</v>
      </c>
    </row>
    <row r="169" spans="1:6" ht="24.9" customHeight="1" x14ac:dyDescent="0.25">
      <c r="A169" s="1"/>
      <c r="B169" s="8" t="s">
        <v>115</v>
      </c>
      <c r="C169" s="43"/>
      <c r="D169" s="88"/>
      <c r="E169" s="88"/>
      <c r="F169" s="145">
        <f t="shared" ref="F169:F201" si="24">C169+D169+E169</f>
        <v>0</v>
      </c>
    </row>
    <row r="170" spans="1:6" ht="24.9" customHeight="1" x14ac:dyDescent="0.25">
      <c r="A170" s="1"/>
      <c r="B170" s="8" t="s">
        <v>116</v>
      </c>
      <c r="C170" s="43"/>
      <c r="D170" s="88"/>
      <c r="E170" s="88"/>
      <c r="F170" s="145">
        <f t="shared" si="24"/>
        <v>0</v>
      </c>
    </row>
    <row r="171" spans="1:6" ht="24.9" customHeight="1" x14ac:dyDescent="0.25">
      <c r="A171" s="1"/>
      <c r="B171" s="8" t="s">
        <v>117</v>
      </c>
      <c r="C171" s="43"/>
      <c r="D171" s="88"/>
      <c r="E171" s="88"/>
      <c r="F171" s="145">
        <f t="shared" si="24"/>
        <v>0</v>
      </c>
    </row>
    <row r="172" spans="1:6" ht="24.9" customHeight="1" x14ac:dyDescent="0.25">
      <c r="A172" s="1"/>
      <c r="B172" s="8" t="s">
        <v>118</v>
      </c>
      <c r="C172" s="43"/>
      <c r="D172" s="88"/>
      <c r="E172" s="88"/>
      <c r="F172" s="145">
        <f t="shared" si="24"/>
        <v>0</v>
      </c>
    </row>
    <row r="173" spans="1:6" ht="24.9" customHeight="1" x14ac:dyDescent="0.25">
      <c r="A173" s="1"/>
      <c r="B173" s="17" t="s">
        <v>204</v>
      </c>
      <c r="C173" s="43">
        <v>0</v>
      </c>
      <c r="D173" s="88"/>
      <c r="E173" s="88"/>
      <c r="F173" s="145">
        <f t="shared" si="24"/>
        <v>0</v>
      </c>
    </row>
    <row r="174" spans="1:6" ht="24.9" customHeight="1" x14ac:dyDescent="0.25">
      <c r="A174" s="12"/>
      <c r="B174" s="28" t="s">
        <v>186</v>
      </c>
      <c r="C174" s="91">
        <v>2316527</v>
      </c>
      <c r="D174" s="88"/>
      <c r="E174" s="88"/>
      <c r="F174" s="145">
        <f t="shared" si="24"/>
        <v>2316527</v>
      </c>
    </row>
    <row r="175" spans="1:6" ht="24.9" customHeight="1" x14ac:dyDescent="0.25">
      <c r="A175" s="26"/>
      <c r="B175" s="24" t="s">
        <v>119</v>
      </c>
      <c r="C175" s="35">
        <f>C106+C125+C126+C151+C162</f>
        <v>72017974</v>
      </c>
      <c r="D175" s="35">
        <f t="shared" ref="D175:E175" si="25">D106+D125+D126+D151+D162</f>
        <v>47204273</v>
      </c>
      <c r="E175" s="35">
        <f t="shared" si="25"/>
        <v>45551139</v>
      </c>
      <c r="F175" s="35">
        <f t="shared" si="24"/>
        <v>164773386</v>
      </c>
    </row>
    <row r="176" spans="1:6" ht="24.9" customHeight="1" x14ac:dyDescent="0.25">
      <c r="A176" s="207" t="s">
        <v>120</v>
      </c>
      <c r="B176" s="208"/>
      <c r="C176" s="92"/>
      <c r="D176" s="53"/>
      <c r="E176" s="53"/>
      <c r="F176" s="145">
        <f t="shared" si="24"/>
        <v>0</v>
      </c>
    </row>
    <row r="177" spans="1:6" ht="24.9" customHeight="1" x14ac:dyDescent="0.25">
      <c r="A177" s="122"/>
      <c r="B177" s="123" t="s">
        <v>121</v>
      </c>
      <c r="C177" s="113">
        <f>SUM(C178:C184)</f>
        <v>127000</v>
      </c>
      <c r="D177" s="113">
        <f t="shared" ref="D177:E177" si="26">SUM(D178:D184)</f>
        <v>635000</v>
      </c>
      <c r="E177" s="113">
        <f t="shared" si="26"/>
        <v>63500</v>
      </c>
      <c r="F177" s="144">
        <f t="shared" si="24"/>
        <v>825500</v>
      </c>
    </row>
    <row r="178" spans="1:6" ht="24.9" customHeight="1" x14ac:dyDescent="0.25">
      <c r="A178" s="1"/>
      <c r="B178" s="25" t="s">
        <v>122</v>
      </c>
      <c r="C178" s="40">
        <v>0</v>
      </c>
      <c r="D178" s="2"/>
      <c r="E178" s="2"/>
      <c r="F178" s="145">
        <f t="shared" si="24"/>
        <v>0</v>
      </c>
    </row>
    <row r="179" spans="1:6" ht="24.9" customHeight="1" x14ac:dyDescent="0.25">
      <c r="A179" s="1"/>
      <c r="B179" s="25" t="s">
        <v>123</v>
      </c>
      <c r="C179" s="40">
        <v>0</v>
      </c>
      <c r="D179" s="2"/>
      <c r="E179" s="2"/>
      <c r="F179" s="145">
        <f t="shared" si="24"/>
        <v>0</v>
      </c>
    </row>
    <row r="180" spans="1:6" ht="24.9" customHeight="1" x14ac:dyDescent="0.25">
      <c r="A180" s="1"/>
      <c r="B180" s="25" t="s">
        <v>124</v>
      </c>
      <c r="C180" s="40">
        <v>0</v>
      </c>
      <c r="D180" s="2"/>
      <c r="E180" s="62"/>
      <c r="F180" s="145">
        <f t="shared" si="24"/>
        <v>0</v>
      </c>
    </row>
    <row r="181" spans="1:6" ht="24.9" customHeight="1" x14ac:dyDescent="0.25">
      <c r="A181" s="1"/>
      <c r="B181" s="25" t="s">
        <v>125</v>
      </c>
      <c r="C181" s="40">
        <v>100000</v>
      </c>
      <c r="D181" s="2">
        <v>500000</v>
      </c>
      <c r="E181" s="62">
        <v>50000</v>
      </c>
      <c r="F181" s="145">
        <f t="shared" si="24"/>
        <v>650000</v>
      </c>
    </row>
    <row r="182" spans="1:6" ht="24.9" customHeight="1" x14ac:dyDescent="0.25">
      <c r="A182" s="1"/>
      <c r="B182" s="23" t="s">
        <v>126</v>
      </c>
      <c r="C182" s="40">
        <v>27000</v>
      </c>
      <c r="D182" s="2">
        <v>135000</v>
      </c>
      <c r="E182" s="62">
        <f>E181*0.27</f>
        <v>13500</v>
      </c>
      <c r="F182" s="145">
        <f t="shared" si="24"/>
        <v>175500</v>
      </c>
    </row>
    <row r="183" spans="1:6" ht="24.9" customHeight="1" x14ac:dyDescent="0.25">
      <c r="A183" s="1"/>
      <c r="B183" s="23" t="s">
        <v>127</v>
      </c>
      <c r="C183" s="40"/>
      <c r="D183" s="2"/>
      <c r="E183" s="62"/>
      <c r="F183" s="145">
        <f t="shared" si="24"/>
        <v>0</v>
      </c>
    </row>
    <row r="184" spans="1:6" ht="24.9" customHeight="1" x14ac:dyDescent="0.25">
      <c r="A184" s="1"/>
      <c r="B184" s="23" t="s">
        <v>128</v>
      </c>
      <c r="C184" s="40"/>
      <c r="D184" s="2"/>
      <c r="E184" s="62"/>
      <c r="F184" s="145">
        <f t="shared" si="24"/>
        <v>0</v>
      </c>
    </row>
    <row r="185" spans="1:6" ht="24.9" customHeight="1" x14ac:dyDescent="0.25">
      <c r="A185" s="1"/>
      <c r="B185" s="23"/>
      <c r="C185" s="40"/>
      <c r="D185" s="209"/>
      <c r="E185" s="210"/>
      <c r="F185" s="145"/>
    </row>
    <row r="186" spans="1:6" ht="24.9" customHeight="1" x14ac:dyDescent="0.25">
      <c r="A186" s="122"/>
      <c r="B186" s="129" t="s">
        <v>129</v>
      </c>
      <c r="C186" s="130">
        <f>SUM(C187:C190)</f>
        <v>163000000</v>
      </c>
      <c r="D186" s="130">
        <f t="shared" ref="D186:E186" si="27">SUM(D187:D190)</f>
        <v>0</v>
      </c>
      <c r="E186" s="130">
        <f t="shared" si="27"/>
        <v>0</v>
      </c>
      <c r="F186" s="144">
        <f t="shared" si="24"/>
        <v>163000000</v>
      </c>
    </row>
    <row r="187" spans="1:6" ht="24.9" customHeight="1" x14ac:dyDescent="0.25">
      <c r="A187" s="1"/>
      <c r="B187" s="29" t="s">
        <v>130</v>
      </c>
      <c r="C187" s="93">
        <f>163000000/1.27</f>
        <v>128346456.69291338</v>
      </c>
      <c r="D187" s="2"/>
      <c r="E187" s="2"/>
      <c r="F187" s="145">
        <f t="shared" si="24"/>
        <v>128346456.69291338</v>
      </c>
    </row>
    <row r="188" spans="1:6" ht="24.9" customHeight="1" x14ac:dyDescent="0.25">
      <c r="A188" s="1"/>
      <c r="B188" s="29" t="s">
        <v>131</v>
      </c>
      <c r="C188" s="93"/>
      <c r="D188" s="2"/>
      <c r="E188" s="2"/>
      <c r="F188" s="145">
        <f t="shared" si="24"/>
        <v>0</v>
      </c>
    </row>
    <row r="189" spans="1:6" ht="24.9" customHeight="1" x14ac:dyDescent="0.25">
      <c r="A189" s="1"/>
      <c r="B189" s="29" t="s">
        <v>132</v>
      </c>
      <c r="C189" s="93"/>
      <c r="D189" s="2"/>
      <c r="E189" s="2"/>
      <c r="F189" s="145">
        <f t="shared" si="24"/>
        <v>0</v>
      </c>
    </row>
    <row r="190" spans="1:6" ht="24.9" customHeight="1" x14ac:dyDescent="0.25">
      <c r="A190" s="1"/>
      <c r="B190" s="29" t="s">
        <v>133</v>
      </c>
      <c r="C190" s="93">
        <f>C187*0.27</f>
        <v>34653543.307086617</v>
      </c>
      <c r="D190" s="2"/>
      <c r="E190" s="2"/>
      <c r="F190" s="145">
        <f t="shared" si="24"/>
        <v>34653543.307086617</v>
      </c>
    </row>
    <row r="191" spans="1:6" ht="24.9" customHeight="1" x14ac:dyDescent="0.25">
      <c r="A191" s="122"/>
      <c r="B191" s="123" t="s">
        <v>134</v>
      </c>
      <c r="C191" s="113">
        <f>SUM(C192:C200)</f>
        <v>0</v>
      </c>
      <c r="D191" s="113">
        <f t="shared" ref="D191:E191" si="28">SUM(D192:D200)</f>
        <v>0</v>
      </c>
      <c r="E191" s="113">
        <f t="shared" si="28"/>
        <v>0</v>
      </c>
      <c r="F191" s="144">
        <f t="shared" si="24"/>
        <v>0</v>
      </c>
    </row>
    <row r="192" spans="1:6" ht="24.9" customHeight="1" x14ac:dyDescent="0.25">
      <c r="A192" s="7"/>
      <c r="B192" s="10" t="s">
        <v>136</v>
      </c>
      <c r="C192" s="31"/>
      <c r="D192" s="10"/>
      <c r="E192" s="10"/>
      <c r="F192" s="145">
        <f t="shared" si="24"/>
        <v>0</v>
      </c>
    </row>
    <row r="193" spans="1:6" ht="24.9" customHeight="1" x14ac:dyDescent="0.25">
      <c r="A193" s="1"/>
      <c r="B193" s="2" t="s">
        <v>137</v>
      </c>
      <c r="C193" s="33"/>
      <c r="D193" s="2"/>
      <c r="E193" s="2"/>
      <c r="F193" s="145">
        <f t="shared" si="24"/>
        <v>0</v>
      </c>
    </row>
    <row r="194" spans="1:6" ht="24.9" customHeight="1" x14ac:dyDescent="0.25">
      <c r="A194" s="1"/>
      <c r="B194" s="10" t="s">
        <v>138</v>
      </c>
      <c r="C194" s="33"/>
      <c r="D194" s="2"/>
      <c r="E194" s="2"/>
      <c r="F194" s="145">
        <f t="shared" si="24"/>
        <v>0</v>
      </c>
    </row>
    <row r="195" spans="1:6" ht="24.9" customHeight="1" x14ac:dyDescent="0.25">
      <c r="A195" s="1"/>
      <c r="B195" s="10" t="s">
        <v>135</v>
      </c>
      <c r="C195" s="33"/>
      <c r="D195" s="2"/>
      <c r="E195" s="2"/>
      <c r="F195" s="145">
        <f t="shared" si="24"/>
        <v>0</v>
      </c>
    </row>
    <row r="196" spans="1:6" ht="24.9" customHeight="1" x14ac:dyDescent="0.25">
      <c r="A196" s="1"/>
      <c r="B196" s="10" t="s">
        <v>140</v>
      </c>
      <c r="C196" s="33"/>
      <c r="D196" s="2"/>
      <c r="E196" s="2"/>
      <c r="F196" s="145">
        <f t="shared" si="24"/>
        <v>0</v>
      </c>
    </row>
    <row r="197" spans="1:6" ht="24.9" customHeight="1" x14ac:dyDescent="0.25">
      <c r="A197" s="1"/>
      <c r="B197" s="10" t="s">
        <v>141</v>
      </c>
      <c r="C197" s="33"/>
      <c r="D197" s="2"/>
      <c r="E197" s="2"/>
      <c r="F197" s="145">
        <f t="shared" si="24"/>
        <v>0</v>
      </c>
    </row>
    <row r="198" spans="1:6" ht="24.9" customHeight="1" x14ac:dyDescent="0.25">
      <c r="A198" s="1"/>
      <c r="B198" s="10" t="s">
        <v>142</v>
      </c>
      <c r="C198" s="33"/>
      <c r="D198" s="2"/>
      <c r="E198" s="2"/>
      <c r="F198" s="145">
        <f t="shared" si="24"/>
        <v>0</v>
      </c>
    </row>
    <row r="199" spans="1:6" ht="24.9" customHeight="1" x14ac:dyDescent="0.25">
      <c r="A199" s="12"/>
      <c r="B199" s="14" t="s">
        <v>139</v>
      </c>
      <c r="C199" s="34"/>
      <c r="D199" s="2"/>
      <c r="E199" s="2"/>
      <c r="F199" s="145">
        <f t="shared" si="24"/>
        <v>0</v>
      </c>
    </row>
    <row r="200" spans="1:6" ht="24.9" customHeight="1" x14ac:dyDescent="0.25">
      <c r="A200" s="12"/>
      <c r="B200" s="14" t="s">
        <v>205</v>
      </c>
      <c r="C200" s="34"/>
      <c r="D200" s="98"/>
      <c r="E200" s="98"/>
      <c r="F200" s="145">
        <f t="shared" si="24"/>
        <v>0</v>
      </c>
    </row>
    <row r="201" spans="1:6" ht="24.9" customHeight="1" thickBot="1" x14ac:dyDescent="0.3">
      <c r="A201" s="141"/>
      <c r="B201" s="142" t="s">
        <v>143</v>
      </c>
      <c r="C201" s="143">
        <f>C186+C191+C177</f>
        <v>163127000</v>
      </c>
      <c r="D201" s="143">
        <f t="shared" ref="D201:E201" si="29">D186+D191+D177</f>
        <v>635000</v>
      </c>
      <c r="E201" s="143">
        <f t="shared" si="29"/>
        <v>63500</v>
      </c>
      <c r="F201" s="143">
        <f t="shared" si="24"/>
        <v>163825500</v>
      </c>
    </row>
    <row r="202" spans="1:6" ht="24.9" customHeight="1" thickTop="1" thickBot="1" x14ac:dyDescent="0.3">
      <c r="A202" s="161" t="s">
        <v>144</v>
      </c>
      <c r="B202" s="162"/>
      <c r="C202" s="81">
        <f t="shared" ref="C202:D202" si="30">C175+C201</f>
        <v>235144974</v>
      </c>
      <c r="D202" s="81">
        <f t="shared" si="30"/>
        <v>47839273</v>
      </c>
      <c r="E202" s="81">
        <f>E175+E201</f>
        <v>45614639</v>
      </c>
      <c r="F202" s="143">
        <f t="shared" ref="F202:F204" si="31">C202+D202+E202</f>
        <v>328598886</v>
      </c>
    </row>
    <row r="203" spans="1:6" ht="24.9" customHeight="1" thickTop="1" x14ac:dyDescent="0.25">
      <c r="A203" s="163" t="s">
        <v>145</v>
      </c>
      <c r="B203" s="164"/>
      <c r="C203" s="36"/>
      <c r="D203" s="53"/>
      <c r="E203" s="53"/>
      <c r="F203" s="145">
        <f t="shared" si="31"/>
        <v>0</v>
      </c>
    </row>
    <row r="204" spans="1:6" ht="24.9" customHeight="1" x14ac:dyDescent="0.25">
      <c r="A204" s="122"/>
      <c r="B204" s="123" t="s">
        <v>146</v>
      </c>
      <c r="C204" s="131">
        <f>C205+C214+C215</f>
        <v>94092069</v>
      </c>
      <c r="D204" s="131">
        <f t="shared" ref="D204:E204" si="32">D205+D214+D215</f>
        <v>0</v>
      </c>
      <c r="E204" s="131">
        <f t="shared" si="32"/>
        <v>0</v>
      </c>
      <c r="F204" s="144">
        <f t="shared" si="31"/>
        <v>94092069</v>
      </c>
    </row>
    <row r="205" spans="1:6" ht="24.9" customHeight="1" x14ac:dyDescent="0.25">
      <c r="A205" s="132"/>
      <c r="B205" s="133" t="s">
        <v>147</v>
      </c>
      <c r="C205" s="134">
        <f>SUM(C206:C213)</f>
        <v>94092069</v>
      </c>
      <c r="D205" s="134">
        <f t="shared" ref="D205" si="33">SUM(D206:D213)</f>
        <v>0</v>
      </c>
      <c r="E205" s="134">
        <f t="shared" ref="E205" si="34">SUM(E206:E213)</f>
        <v>0</v>
      </c>
      <c r="F205" s="150">
        <f t="shared" ref="F205" si="35">SUM(F206:F213)</f>
        <v>94092069</v>
      </c>
    </row>
    <row r="206" spans="1:6" ht="24.9" customHeight="1" x14ac:dyDescent="0.25">
      <c r="A206" s="1"/>
      <c r="B206" s="15" t="s">
        <v>148</v>
      </c>
      <c r="C206" s="37">
        <v>0</v>
      </c>
      <c r="D206" s="94">
        <v>0</v>
      </c>
      <c r="E206" s="94">
        <v>0</v>
      </c>
      <c r="F206" s="145">
        <f t="shared" ref="F206:F217" si="36">C206+D206+E206</f>
        <v>0</v>
      </c>
    </row>
    <row r="207" spans="1:6" ht="24.9" customHeight="1" x14ac:dyDescent="0.25">
      <c r="A207" s="1"/>
      <c r="B207" s="16" t="s">
        <v>149</v>
      </c>
      <c r="C207" s="37">
        <v>0</v>
      </c>
      <c r="D207" s="94">
        <v>0</v>
      </c>
      <c r="E207" s="94">
        <v>0</v>
      </c>
      <c r="F207" s="145">
        <f t="shared" si="36"/>
        <v>0</v>
      </c>
    </row>
    <row r="208" spans="1:6" ht="24.9" customHeight="1" x14ac:dyDescent="0.25">
      <c r="A208" s="1"/>
      <c r="B208" s="95" t="s">
        <v>150</v>
      </c>
      <c r="C208" s="42">
        <v>0</v>
      </c>
      <c r="D208" s="94">
        <v>0</v>
      </c>
      <c r="E208" s="94">
        <v>0</v>
      </c>
      <c r="F208" s="145">
        <f t="shared" si="36"/>
        <v>0</v>
      </c>
    </row>
    <row r="209" spans="1:6" ht="24.9" customHeight="1" x14ac:dyDescent="0.25">
      <c r="A209" s="1"/>
      <c r="B209" s="95" t="s">
        <v>151</v>
      </c>
      <c r="C209" s="42">
        <v>4751897</v>
      </c>
      <c r="D209" s="94"/>
      <c r="E209" s="94">
        <v>0</v>
      </c>
      <c r="F209" s="145">
        <f t="shared" si="36"/>
        <v>4751897</v>
      </c>
    </row>
    <row r="210" spans="1:6" ht="24.9" customHeight="1" x14ac:dyDescent="0.25">
      <c r="A210" s="5"/>
      <c r="B210" s="95" t="s">
        <v>152</v>
      </c>
      <c r="C210" s="42">
        <f>D94+E94</f>
        <v>89340172</v>
      </c>
      <c r="D210" s="94"/>
      <c r="E210" s="94">
        <v>0</v>
      </c>
      <c r="F210" s="145">
        <f t="shared" si="36"/>
        <v>89340172</v>
      </c>
    </row>
    <row r="211" spans="1:6" ht="24.9" customHeight="1" x14ac:dyDescent="0.25">
      <c r="A211" s="5"/>
      <c r="B211" s="95" t="s">
        <v>153</v>
      </c>
      <c r="C211" s="42"/>
      <c r="D211" s="94"/>
      <c r="E211" s="94">
        <v>0</v>
      </c>
      <c r="F211" s="145">
        <f t="shared" si="36"/>
        <v>0</v>
      </c>
    </row>
    <row r="212" spans="1:6" ht="24.9" customHeight="1" x14ac:dyDescent="0.25">
      <c r="A212" s="5"/>
      <c r="B212" s="95" t="s">
        <v>154</v>
      </c>
      <c r="C212" s="42"/>
      <c r="D212" s="94"/>
      <c r="E212" s="94">
        <v>0</v>
      </c>
      <c r="F212" s="145">
        <f t="shared" si="36"/>
        <v>0</v>
      </c>
    </row>
    <row r="213" spans="1:6" ht="24.9" customHeight="1" x14ac:dyDescent="0.25">
      <c r="A213" s="5"/>
      <c r="B213" s="95" t="s">
        <v>155</v>
      </c>
      <c r="C213" s="42">
        <v>0</v>
      </c>
      <c r="D213" s="94">
        <v>0</v>
      </c>
      <c r="E213" s="94">
        <v>0</v>
      </c>
      <c r="F213" s="145">
        <f t="shared" si="36"/>
        <v>0</v>
      </c>
    </row>
    <row r="214" spans="1:6" ht="24.9" customHeight="1" x14ac:dyDescent="0.25">
      <c r="A214" s="132"/>
      <c r="B214" s="133" t="s">
        <v>156</v>
      </c>
      <c r="C214" s="134">
        <v>0</v>
      </c>
      <c r="D214" s="135">
        <v>0</v>
      </c>
      <c r="E214" s="135">
        <v>0</v>
      </c>
      <c r="F214" s="149">
        <f t="shared" si="36"/>
        <v>0</v>
      </c>
    </row>
    <row r="215" spans="1:6" ht="24.9" customHeight="1" thickBot="1" x14ac:dyDescent="0.3">
      <c r="A215" s="136"/>
      <c r="B215" s="137" t="s">
        <v>157</v>
      </c>
      <c r="C215" s="138">
        <v>0</v>
      </c>
      <c r="D215" s="139">
        <v>0</v>
      </c>
      <c r="E215" s="140">
        <v>0</v>
      </c>
      <c r="F215" s="149">
        <f t="shared" si="36"/>
        <v>0</v>
      </c>
    </row>
    <row r="216" spans="1:6" ht="24.9" customHeight="1" thickTop="1" thickBot="1" x14ac:dyDescent="0.3">
      <c r="A216" s="165" t="s">
        <v>158</v>
      </c>
      <c r="B216" s="166"/>
      <c r="C216" s="96">
        <f>C204</f>
        <v>94092069</v>
      </c>
      <c r="D216" s="96">
        <f t="shared" ref="D216:E216" si="37">D204</f>
        <v>0</v>
      </c>
      <c r="E216" s="96">
        <f t="shared" si="37"/>
        <v>0</v>
      </c>
      <c r="F216" s="96">
        <f t="shared" si="36"/>
        <v>94092069</v>
      </c>
    </row>
    <row r="217" spans="1:6" ht="24.9" customHeight="1" thickBot="1" x14ac:dyDescent="0.3">
      <c r="A217" s="190" t="s">
        <v>159</v>
      </c>
      <c r="B217" s="191"/>
      <c r="C217" s="97">
        <f>C202+C216</f>
        <v>329237043</v>
      </c>
      <c r="D217" s="97">
        <f t="shared" ref="D217" si="38">D202+D216</f>
        <v>47839273</v>
      </c>
      <c r="E217" s="211">
        <f>E202+E216</f>
        <v>45614639</v>
      </c>
      <c r="F217" s="212">
        <f t="shared" si="36"/>
        <v>422690955</v>
      </c>
    </row>
    <row r="218" spans="1:6" ht="24.9" customHeight="1" x14ac:dyDescent="0.3">
      <c r="A218" s="49"/>
      <c r="B218" s="18"/>
      <c r="C218" s="18"/>
    </row>
    <row r="219" spans="1:6" ht="24.9" customHeight="1" x14ac:dyDescent="0.25">
      <c r="A219" s="11"/>
      <c r="B219" s="11"/>
      <c r="C219" s="102"/>
      <c r="D219" s="102"/>
      <c r="E219" s="102"/>
      <c r="F219" s="102"/>
    </row>
    <row r="220" spans="1:6" ht="24.9" customHeight="1" x14ac:dyDescent="0.25">
      <c r="A220" s="21"/>
      <c r="B220" s="21"/>
      <c r="C220" s="21"/>
    </row>
    <row r="221" spans="1:6" ht="24.9" customHeight="1" x14ac:dyDescent="0.25">
      <c r="A221" s="19"/>
      <c r="B221" s="19"/>
      <c r="C221" s="19"/>
    </row>
    <row r="222" spans="1:6" ht="24.9" customHeight="1" x14ac:dyDescent="0.25">
      <c r="A222" s="11"/>
      <c r="B222" s="11"/>
      <c r="C222" s="11"/>
    </row>
    <row r="223" spans="1:6" ht="24.9" customHeight="1" x14ac:dyDescent="0.25">
      <c r="A223" s="19"/>
      <c r="B223" s="19"/>
      <c r="C223" s="19"/>
    </row>
    <row r="224" spans="1:6" ht="24.9" customHeight="1" x14ac:dyDescent="0.25">
      <c r="A224" s="11"/>
      <c r="B224" s="11"/>
      <c r="C224" s="11"/>
    </row>
    <row r="225" spans="1:3" ht="24.9" customHeight="1" x14ac:dyDescent="0.25">
      <c r="A225" s="11"/>
      <c r="B225" s="11"/>
      <c r="C225" s="11"/>
    </row>
    <row r="226" spans="1:3" ht="24.9" customHeight="1" x14ac:dyDescent="0.25">
      <c r="A226" s="11"/>
      <c r="B226" s="11"/>
      <c r="C226" s="11"/>
    </row>
    <row r="227" spans="1:3" ht="24.9" customHeight="1" x14ac:dyDescent="0.25">
      <c r="A227" s="11"/>
      <c r="B227" s="11"/>
      <c r="C227" s="11"/>
    </row>
    <row r="228" spans="1:3" ht="24.9" customHeight="1" x14ac:dyDescent="0.25">
      <c r="A228" s="11"/>
      <c r="B228" s="11"/>
      <c r="C228" s="11"/>
    </row>
    <row r="229" spans="1:3" ht="24.9" customHeight="1" x14ac:dyDescent="0.25">
      <c r="A229" s="20"/>
      <c r="B229" s="20"/>
      <c r="C229" s="20"/>
    </row>
    <row r="230" spans="1:3" ht="24.9" customHeight="1" x14ac:dyDescent="0.25">
      <c r="A230" s="11"/>
      <c r="B230" s="11"/>
      <c r="C230" s="11"/>
    </row>
    <row r="231" spans="1:3" ht="24.9" customHeight="1" x14ac:dyDescent="0.25">
      <c r="A231" s="11"/>
      <c r="B231" s="11"/>
      <c r="C231" s="11"/>
    </row>
    <row r="232" spans="1:3" ht="24.9" customHeight="1" x14ac:dyDescent="0.25">
      <c r="A232" s="20"/>
      <c r="B232" s="20"/>
      <c r="C232" s="20"/>
    </row>
    <row r="233" spans="1:3" x14ac:dyDescent="0.25">
      <c r="A233" s="20"/>
      <c r="B233" s="20"/>
      <c r="C233" s="20"/>
    </row>
    <row r="234" spans="1:3" x14ac:dyDescent="0.25">
      <c r="A234" s="11"/>
      <c r="B234" s="11"/>
      <c r="C234" s="11"/>
    </row>
    <row r="235" spans="1:3" x14ac:dyDescent="0.25">
      <c r="A235" s="20"/>
      <c r="B235" s="20"/>
      <c r="C235" s="20"/>
    </row>
    <row r="236" spans="1:3" x14ac:dyDescent="0.25">
      <c r="A236" s="11"/>
      <c r="B236" s="11"/>
      <c r="C236" s="11"/>
    </row>
    <row r="237" spans="1:3" x14ac:dyDescent="0.25">
      <c r="A237" s="4"/>
      <c r="B237" s="4"/>
      <c r="C237" s="4"/>
    </row>
    <row r="239" spans="1:3" x14ac:dyDescent="0.25">
      <c r="A239" s="4"/>
      <c r="B239" s="4"/>
      <c r="C239" s="4"/>
    </row>
    <row r="240" spans="1:3" x14ac:dyDescent="0.25">
      <c r="A240" s="6"/>
      <c r="B240" s="6"/>
      <c r="C240" s="6"/>
    </row>
    <row r="242" spans="1:3" x14ac:dyDescent="0.25">
      <c r="A242" s="4"/>
      <c r="B242" s="4"/>
      <c r="C242" s="4"/>
    </row>
    <row r="252" spans="1:3" x14ac:dyDescent="0.25">
      <c r="A252" s="4"/>
      <c r="B252" s="4"/>
      <c r="C252" s="4"/>
    </row>
    <row r="259" spans="1:3" x14ac:dyDescent="0.25">
      <c r="A259" s="4"/>
      <c r="B259" s="4"/>
      <c r="C259" s="4"/>
    </row>
    <row r="263" spans="1:3" x14ac:dyDescent="0.25">
      <c r="A263" s="4"/>
      <c r="B263" s="4"/>
      <c r="C263" s="4"/>
    </row>
    <row r="264" spans="1:3" x14ac:dyDescent="0.25">
      <c r="A264" s="4"/>
      <c r="B264" s="4"/>
      <c r="C264" s="4"/>
    </row>
    <row r="265" spans="1:3" x14ac:dyDescent="0.25">
      <c r="A265" s="9"/>
      <c r="B265" s="9"/>
      <c r="C265" s="9"/>
    </row>
    <row r="266" spans="1:3" x14ac:dyDescent="0.25">
      <c r="A266" s="4"/>
      <c r="B266" s="4"/>
      <c r="C266" s="4"/>
    </row>
    <row r="267" spans="1:3" x14ac:dyDescent="0.25">
      <c r="A267" s="4"/>
      <c r="B267" s="4"/>
      <c r="C267" s="4"/>
    </row>
    <row r="268" spans="1:3" x14ac:dyDescent="0.25">
      <c r="A268" s="4"/>
      <c r="B268" s="4"/>
      <c r="C268" s="4"/>
    </row>
    <row r="269" spans="1:3" x14ac:dyDescent="0.25">
      <c r="A269" s="4"/>
      <c r="B269" s="4"/>
      <c r="C269" s="4"/>
    </row>
    <row r="270" spans="1:3" x14ac:dyDescent="0.25">
      <c r="A270" s="4"/>
      <c r="B270" s="4"/>
      <c r="C270" s="4"/>
    </row>
  </sheetData>
  <mergeCells count="29">
    <mergeCell ref="A3:E3"/>
    <mergeCell ref="A4:E4"/>
    <mergeCell ref="A5:E5"/>
    <mergeCell ref="A7:B10"/>
    <mergeCell ref="A217:B217"/>
    <mergeCell ref="A101:B104"/>
    <mergeCell ref="C101:E101"/>
    <mergeCell ref="C102:C103"/>
    <mergeCell ref="A11:B11"/>
    <mergeCell ref="A65:B65"/>
    <mergeCell ref="A85:B85"/>
    <mergeCell ref="A86:B86"/>
    <mergeCell ref="A97:B97"/>
    <mergeCell ref="A98:B98"/>
    <mergeCell ref="A105:B105"/>
    <mergeCell ref="A176:B176"/>
    <mergeCell ref="A202:B202"/>
    <mergeCell ref="A203:B203"/>
    <mergeCell ref="A216:B216"/>
    <mergeCell ref="A6:F6"/>
    <mergeCell ref="C7:F7"/>
    <mergeCell ref="A100:F100"/>
    <mergeCell ref="F101:F103"/>
    <mergeCell ref="F8:F9"/>
    <mergeCell ref="C8:C9"/>
    <mergeCell ref="D8:D9"/>
    <mergeCell ref="D102:D103"/>
    <mergeCell ref="E102:E103"/>
    <mergeCell ref="E8:E9"/>
  </mergeCells>
  <pageMargins left="0.98425196850393704" right="0.98425196850393704" top="0.59055118110236227" bottom="0.59055118110236227" header="0.31496062992125984" footer="0.31496062992125984"/>
  <pageSetup paperSize="8" scale="98" fitToHeight="0" orientation="portrait" r:id="rId1"/>
  <headerFooter>
    <oddHeader>&amp;R1. sz. melléklet a 2/2021 (II.25)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Bánk-Tolmács Körjegyzősége</dc:creator>
  <cp:lastModifiedBy>Felhasználó</cp:lastModifiedBy>
  <cp:lastPrinted>2021-03-09T14:00:20Z</cp:lastPrinted>
  <dcterms:created xsi:type="dcterms:W3CDTF">2009-02-13T12:55:25Z</dcterms:created>
  <dcterms:modified xsi:type="dcterms:W3CDTF">2021-03-09T14:03:27Z</dcterms:modified>
</cp:coreProperties>
</file>